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1.xml.rels" ContentType="application/vnd.openxmlformats-package.relationships+xml"/>
  <Override PartName="/xl/worksheets/_rels/sheet5.xml.rels" ContentType="application/vnd.openxmlformats-package.relationships+xml"/>
  <Override PartName="/xl/worksheets/_rels/sheet9.xml.rels" ContentType="application/vnd.openxmlformats-package.relationships+xml"/>
  <Override PartName="/xl/worksheets/_rels/sheet6.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comments6.xml" ContentType="application/vnd.openxmlformats-officedocument.spreadsheetml.comments+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13.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8.xml" ContentType="application/vnd.ms-excel.controlproperties+xml"/>
  <Override PartName="/xl/ctrlProps/ctrlProps17.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16.xml" ContentType="application/vnd.openxmlformats-officedocument.drawing+xml"/>
  <Override PartName="/xl/drawings/drawing7.xml" ContentType="application/vnd.openxmlformats-officedocument.drawing+xml"/>
  <Override PartName="/xl/drawings/vmlDrawing2.vml" ContentType="application/vnd.openxmlformats-officedocument.vmlDrawing"/>
  <Override PartName="/xl/drawings/drawing12.xml" ContentType="application/vnd.openxmlformats-officedocument.drawing+xml"/>
  <Override PartName="/xl/drawings/vmlDrawing4.vml" ContentType="application/vnd.openxmlformats-officedocument.vmlDrawing"/>
  <Override PartName="/xl/drawings/drawing19.xml" ContentType="application/vnd.openxmlformats-officedocument.drawing+xml"/>
  <Override PartName="/xl/drawings/drawing14.xml" ContentType="application/vnd.openxmlformats-officedocument.drawing+xml"/>
  <Override PartName="/xl/drawings/vmlDrawing5.vml" ContentType="application/vnd.openxmlformats-officedocument.vmlDrawing"/>
  <Override PartName="/xl/drawings/vmlDrawing6.vml" ContentType="application/vnd.openxmlformats-officedocument.vmlDrawing"/>
  <Override PartName="/xl/drawings/drawing20.xml" ContentType="application/vnd.openxmlformats-officedocument.drawing+xml"/>
  <Override PartName="/xl/_rels/workbook.xml.rels" ContentType="application/vnd.openxmlformats-package.relationships+xml"/>
  <Override PartName="/xl/comments4.xml" ContentType="application/vnd.openxmlformats-officedocument.spreadsheetml.comments+xml"/>
  <Override PartName="/xl/comments5.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aily Operation" sheetId="1" state="visible" r:id="rId3"/>
    <sheet name="Contract DB (Canada)" sheetId="2" state="visible" r:id="rId4"/>
    <sheet name="P&amp;L Report" sheetId="3" state="visible" r:id="rId5"/>
    <sheet name="P&amp;L Template" sheetId="4" state="visible" r:id="rId6"/>
    <sheet name="Central Position Rpt" sheetId="5" state="visible" r:id="rId7"/>
    <sheet name="LongTerm43" sheetId="6" state="visible" r:id="rId8"/>
    <sheet name="Configuration" sheetId="7" state="visible" r:id="rId9"/>
    <sheet name="Correlations" sheetId="8" state="visible" r:id="rId10"/>
    <sheet name="Curves" sheetId="9" state="visible" r:id="rId11"/>
    <sheet name="Help" sheetId="10" state="visible" r:id="rId12"/>
    <sheet name="Codes" sheetId="11" state="visible" r:id="rId13"/>
  </sheets>
  <externalReferences>
    <externalReference r:id="rId14"/>
  </externalReferences>
  <definedNames>
    <definedName function="false" hidden="false" localSheetId="4" name="_xlnm.Print_Area" vbProcedure="false">'Central Position Rpt'!$C$6:$W$16</definedName>
    <definedName function="false" hidden="false" localSheetId="2" name="_xlnm.Print_Area" vbProcedure="false">'P&amp;L Report'!$C$7:$AA$7</definedName>
    <definedName function="false" hidden="false" name="BookCodes" vbProcedure="false">Codes!$G$7:$H$11</definedName>
    <definedName function="false" hidden="false" name="ContractList" vbProcedure="false">'[1]'!$C$9</definedName>
    <definedName function="false" hidden="false" name="CorrelationOne" vbProcedure="false">Correlations!$A$3:$BB$304</definedName>
    <definedName function="false" hidden="false" name="CorrelationTwo" vbProcedure="false">Configuration!$C$16:$E$21</definedName>
    <definedName function="false" hidden="false" name="CorrelFile" vbProcedure="false">Configuration!$D$10</definedName>
    <definedName function="false" hidden="false" name="CorrelPage" vbProcedure="false">Configuration!$D$11</definedName>
    <definedName function="false" hidden="false" name="CurveCodes" vbProcedure="false">Codes!$C$7:$D$114</definedName>
    <definedName function="false" hidden="false" name="CurveNames" vbProcedure="false">Curves!$D$17</definedName>
    <definedName function="false" hidden="false" name="CurveStart" vbProcedure="false">Curves!$D$14</definedName>
    <definedName function="false" hidden="false" name="CurveTbl" vbProcedure="false">Curves!$D$19:$BV$323</definedName>
    <definedName function="false" hidden="false" name="CurveTypes" vbProcedure="false">Codes!$K$7:$L$15</definedName>
    <definedName function="false" hidden="false" name="DBName" vbProcedure="false">Curves!$D$5</definedName>
    <definedName function="false" hidden="false" name="EndDate" vbProcedure="false">Curves!$H$7</definedName>
    <definedName function="false" hidden="false" name="FetchDate" vbProcedure="false">Curves!$H$5</definedName>
    <definedName function="false" hidden="false" name="GRITable" vbProcedure="false">Configuration!$H$16:$I$20</definedName>
    <definedName function="false" hidden="false" name="InfoStart" vbProcedure="false">Curves!$D$19</definedName>
    <definedName function="false" hidden="false" name="LiborCurve" vbProcedure="false">Configuration!$D$7</definedName>
    <definedName function="false" hidden="false" name="NymexCurve" vbProcedure="false">Configuration!$D$6</definedName>
    <definedName function="false" hidden="false" name="OffsetDays" vbProcedure="false">Configuration!$D$5</definedName>
    <definedName function="false" hidden="false" name="Password" vbProcedure="false">Curves!$D$7</definedName>
    <definedName function="false" hidden="false" name="RegionList" vbProcedure="false">Configuration!$H$27</definedName>
    <definedName function="false" hidden="false" name="RegionRptConfig" vbProcedure="false">Configuration!$H$27</definedName>
    <definedName function="false" hidden="false" name="StartDate" vbProcedure="false">Curves!$H$6</definedName>
    <definedName function="false" hidden="false" name="TodayDate" vbProcedure="false">Configuration!$D$3</definedName>
    <definedName function="false" hidden="false" name="UserName" vbProcedure="false">Curves!$D$6</definedName>
    <definedName function="false" hidden="false" localSheetId="0" name="CorrelationTwo" vbProcedure="false">#REF!</definedName>
    <definedName function="false" hidden="false" localSheetId="0" name="GRITable" vbProcedure="false">#REF!</definedName>
    <definedName function="false" hidden="false" localSheetId="0" name="LiborCurve" vbProcedure="false">#REF!</definedName>
    <definedName function="false" hidden="false" localSheetId="0" name="NymexCurve" vbProcedure="false">#REF!</definedName>
    <definedName function="false" hidden="false" localSheetId="0" name="OffsetDays" vbProcedure="false">#REF!</definedName>
    <definedName function="false" hidden="false" localSheetId="0" name="RegionRptConfig" vbProcedure="false">#REF!</definedName>
    <definedName function="false" hidden="false" localSheetId="0" name="TodayDate" vbProcedure="false">#REF!</definedName>
    <definedName function="false" hidden="false" localSheetId="1" name="ContractList" vbProcedure="false">'Contract DB (Canada)'!$C$9</definedName>
    <definedName function="true" hidden="false" name="xSPRDOPT" vbProcedure="true"/>
  </definedNames>
  <calcPr iterateCount="100" refMode="A1" iterate="false" iterateDelta="0.001"/>
  <extLst>
    <ext xmlns:loext="http://schemas.libreoffice.org/" uri="{7626C862-2A13-11E5-B345-FEFF819CDC9F}">
      <loext:extCalcPr stringRefSyntax="CalcA1"/>
    </ext>
  </extLst>
</workbook>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5.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4</xdr:col>
                <xdr:colOff>26</xdr:colOff>
                <xdr:row>4</xdr:row>
                <xdr:rowOff>6</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 authorId="0">
      <text>
        <r>
          <rPr>
            <sz val="8"/>
            <color rgb="FF000000"/>
            <rFont val="Tahoma"/>
            <family val="2"/>
          </rPr>
          <t xml:space="preserve">"PATH" here indicates this is a worksheet where a path is valued.</t>
        </r>
      </text>
      <mc:AlternateContent>
        <mc:Choice Requires="v2">
          <commentPr autoFill="true" autoScale="false" colHidden="false" locked="false" rowHidden="false" textHAlign="justify" textVAlign="top">
            <anchor moveWithCells="false" sizeWithCells="false">
              <xdr:from>
                <xdr:col>1</xdr:col>
                <xdr:colOff>16</xdr:colOff>
                <xdr:row>0</xdr:row>
                <xdr:rowOff>3</xdr:rowOff>
              </xdr:from>
              <xdr:to>
                <xdr:col>3</xdr:col>
                <xdr:colOff>94</xdr:colOff>
                <xdr:row>3</xdr:row>
                <xdr:rowOff>14</xdr:rowOff>
              </xdr:to>
            </anchor>
          </commentPr>
        </mc:Choice>
        <mc:Fallback/>
      </mc:AlternateContent>
    </comment>
    <comment ref="A2" authorId="0">
      <text>
        <r>
          <rPr>
            <sz val="8"/>
            <color rgb="FF000000"/>
            <rFont val="Tahoma"/>
            <family val="2"/>
          </rPr>
          <t xml:space="preserve">Used to point to the start of the output information.</t>
        </r>
      </text>
      <mc:AlternateContent>
        <mc:Choice Requires="v2">
          <commentPr autoFill="true" autoScale="false" colHidden="false" locked="false" rowHidden="false" textHAlign="justify" textVAlign="top">
            <anchor moveWithCells="false" sizeWithCells="false">
              <xdr:from>
                <xdr:col>1</xdr:col>
                <xdr:colOff>16</xdr:colOff>
                <xdr:row>0</xdr:row>
                <xdr:rowOff>13</xdr:rowOff>
              </xdr:from>
              <xdr:to>
                <xdr:col>3</xdr:col>
                <xdr:colOff>95</xdr:colOff>
                <xdr:row>4</xdr:row>
                <xdr:rowOff>6</xdr:rowOff>
              </xdr:to>
            </anchor>
          </commentPr>
        </mc:Choice>
        <mc:Fallback/>
      </mc:AlternateContent>
    </comment>
    <comment ref="A3" authorId="0">
      <text>
        <r>
          <rPr>
            <sz val="8"/>
            <color rgb="FF000000"/>
            <rFont val="Tahoma"/>
            <family val="2"/>
          </rPr>
          <t xml:space="preserve">Used to point to Start of Date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1</xdr:row>
                <xdr:rowOff>13</xdr:rowOff>
              </xdr:from>
              <xdr:to>
                <xdr:col>3</xdr:col>
                <xdr:colOff>95</xdr:colOff>
                <xdr:row>5</xdr:row>
                <xdr:rowOff>11</xdr:rowOff>
              </xdr:to>
            </anchor>
          </commentPr>
        </mc:Choice>
        <mc:Fallback/>
      </mc:AlternateContent>
    </comment>
    <comment ref="A4" authorId="0">
      <text>
        <r>
          <rPr>
            <sz val="8"/>
            <color rgb="FF000000"/>
            <rFont val="Tahoma"/>
            <family val="2"/>
          </rPr>
          <t xml:space="preserve">Used to point to Start of Receipt Positions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2</xdr:row>
                <xdr:rowOff>13</xdr:rowOff>
              </xdr:from>
              <xdr:to>
                <xdr:col>3</xdr:col>
                <xdr:colOff>95</xdr:colOff>
                <xdr:row>6</xdr:row>
                <xdr:rowOff>16</xdr:rowOff>
              </xdr:to>
            </anchor>
          </commentPr>
        </mc:Choice>
        <mc:Fallback/>
      </mc:AlternateContent>
    </comment>
    <comment ref="A5"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3</xdr:row>
                <xdr:rowOff>8</xdr:rowOff>
              </xdr:from>
              <xdr:to>
                <xdr:col>3</xdr:col>
                <xdr:colOff>95</xdr:colOff>
                <xdr:row>7</xdr:row>
                <xdr:rowOff>11</xdr:rowOff>
              </xdr:to>
            </anchor>
          </commentPr>
        </mc:Choice>
        <mc:Fallback/>
      </mc:AlternateContent>
    </comment>
    <comment ref="A6"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4</xdr:row>
                <xdr:rowOff>8</xdr:rowOff>
              </xdr:from>
              <xdr:to>
                <xdr:col>3</xdr:col>
                <xdr:colOff>95</xdr:colOff>
                <xdr:row>8</xdr:row>
                <xdr:rowOff>11</xdr:rowOff>
              </xdr:to>
            </anchor>
          </commentPr>
        </mc:Choice>
        <mc:Fallback/>
      </mc:AlternateContent>
    </comment>
    <comment ref="A7" authorId="0">
      <text>
        <r>
          <rPr>
            <sz val="8"/>
            <color rgb="FF000000"/>
            <rFont val="Tahoma"/>
            <family val="2"/>
          </rPr>
          <t xml:space="preserve">Used to point to Receipt curve (for position reporting purposes).</t>
        </r>
      </text>
      <mc:AlternateContent>
        <mc:Choice Requires="v2">
          <commentPr autoFill="true" autoScale="false" colHidden="false" locked="false" rowHidden="false" textHAlign="justify" textVAlign="top">
            <anchor moveWithCells="false" sizeWithCells="false">
              <xdr:from>
                <xdr:col>1</xdr:col>
                <xdr:colOff>16</xdr:colOff>
                <xdr:row>5</xdr:row>
                <xdr:rowOff>8</xdr:rowOff>
              </xdr:from>
              <xdr:to>
                <xdr:col>3</xdr:col>
                <xdr:colOff>95</xdr:colOff>
                <xdr:row>9</xdr:row>
                <xdr:rowOff>11</xdr:rowOff>
              </xdr:to>
            </anchor>
          </commentPr>
        </mc:Choice>
        <mc:Fallback/>
      </mc:AlternateContent>
    </comment>
    <comment ref="G7" authorId="0">
      <text>
        <r>
          <rPr>
            <sz val="8"/>
            <color rgb="FF000000"/>
            <rFont val="Tahoma"/>
            <family val="2"/>
          </rPr>
          <t xml:space="preserve">This field will be the later of contract start date or prompt month.</t>
        </r>
      </text>
      <mc:AlternateContent>
        <mc:Choice Requires="v2">
          <commentPr autoFill="true" autoScale="false" colHidden="false" locked="false" rowHidden="false" textHAlign="justify" textVAlign="top">
            <anchor moveWithCells="false" sizeWithCells="false">
              <xdr:from>
                <xdr:col>7</xdr:col>
                <xdr:colOff>58</xdr:colOff>
                <xdr:row>5</xdr:row>
                <xdr:rowOff>0</xdr:rowOff>
              </xdr:from>
              <xdr:to>
                <xdr:col>10</xdr:col>
                <xdr:colOff>16</xdr:colOff>
                <xdr:row>6</xdr:row>
                <xdr:rowOff>17</xdr:rowOff>
              </xdr:to>
            </anchor>
          </commentPr>
        </mc:Choice>
        <mc:Fallback/>
      </mc:AlternateContent>
    </comment>
    <comment ref="H19" authorId="0">
      <text>
        <r>
          <rPr>
            <sz val="8"/>
            <color rgb="FF000000"/>
            <rFont val="Tahoma"/>
            <family val="0"/>
          </rPr>
          <t xml:space="preserve">Total Receipt Price = (NYMEX + Receipt Pt Basis + Receipt Pt Index + Index Adjustment) grossed up for fuel rate
</t>
        </r>
      </text>
      <mc:AlternateContent>
        <mc:Choice Requires="v2">
          <commentPr autoFill="true" autoScale="false" colHidden="false" locked="false" rowHidden="false" textHAlign="justify" textVAlign="top">
            <anchor moveWithCells="false" sizeWithCells="false">
              <xdr:from>
                <xdr:col>8</xdr:col>
                <xdr:colOff>105</xdr:colOff>
                <xdr:row>17</xdr:row>
                <xdr:rowOff>8</xdr:rowOff>
              </xdr:from>
              <xdr:to>
                <xdr:col>16</xdr:col>
                <xdr:colOff>11</xdr:colOff>
                <xdr:row>18</xdr:row>
                <xdr:rowOff>49</xdr:rowOff>
              </xdr:to>
            </anchor>
          </commentPr>
        </mc:Choice>
        <mc:Fallback/>
      </mc:AlternateContent>
    </comment>
    <comment ref="I19" authorId="0">
      <text>
        <r>
          <rPr>
            <sz val="8"/>
            <color rgb="FF000000"/>
            <rFont val="Tahoma"/>
            <family val="0"/>
          </rPr>
          <t xml:space="preserve">Total Delivery Price = (NYMEX + Delivery Pt Basis + Delivery Pt Index + Index Adjustment)</t>
        </r>
      </text>
      <mc:AlternateContent>
        <mc:Choice Requires="v2">
          <commentPr autoFill="true" autoScale="false" colHidden="false" locked="false" rowHidden="false" textHAlign="justify" textVAlign="top">
            <anchor moveWithCells="false" sizeWithCells="false">
              <xdr:from>
                <xdr:col>9</xdr:col>
                <xdr:colOff>16</xdr:colOff>
                <xdr:row>17</xdr:row>
                <xdr:rowOff>8</xdr:rowOff>
              </xdr:from>
              <xdr:to>
                <xdr:col>16</xdr:col>
                <xdr:colOff>40</xdr:colOff>
                <xdr:row>18</xdr:row>
                <xdr:rowOff>49</xdr:rowOff>
              </xdr:to>
            </anchor>
          </commentPr>
        </mc:Choice>
        <mc:Fallback/>
      </mc:AlternateContent>
    </comment>
    <comment ref="K19" authorId="0">
      <text>
        <r>
          <rPr>
            <sz val="8"/>
            <color rgb="FF000000"/>
            <rFont val="Tahoma"/>
            <family val="0"/>
          </rPr>
          <t xml:space="preserve">Intrinsic Value = Value of gas at delivery point less receipt point price and variable transport charges</t>
        </r>
      </text>
      <mc:AlternateContent>
        <mc:Choice Requires="v2">
          <commentPr autoFill="true" autoScale="false" colHidden="false" locked="false" rowHidden="false" textHAlign="justify" textVAlign="top">
            <anchor moveWithCells="false" sizeWithCells="false">
              <xdr:from>
                <xdr:col>11</xdr:col>
                <xdr:colOff>105</xdr:colOff>
                <xdr:row>17</xdr:row>
                <xdr:rowOff>8</xdr:rowOff>
              </xdr:from>
              <xdr:to>
                <xdr:col>18</xdr:col>
                <xdr:colOff>24</xdr:colOff>
                <xdr:row>18</xdr:row>
                <xdr:rowOff>47</xdr:rowOff>
              </xdr:to>
            </anchor>
          </commentPr>
        </mc:Choice>
        <mc:Fallback/>
      </mc:AlternateContent>
    </comment>
    <comment ref="L19" authorId="0">
      <text>
        <r>
          <rPr>
            <sz val="8"/>
            <color rgb="FF000000"/>
            <rFont val="Tahoma"/>
            <family val="2"/>
          </rPr>
          <t xml:space="preserve">Extrinsic Value = Total Value of Option less Intrinsic Value
   (The value of an option = Intrinsic Value + Extrinsic (Time) Value)</t>
        </r>
      </text>
      <mc:AlternateContent>
        <mc:Choice Requires="v2">
          <commentPr autoFill="true" autoScale="false" colHidden="false" locked="false" rowHidden="false" textHAlign="justify" textVAlign="top">
            <anchor moveWithCells="false" sizeWithCells="false">
              <xdr:from>
                <xdr:col>13</xdr:col>
                <xdr:colOff>89</xdr:colOff>
                <xdr:row>17</xdr:row>
                <xdr:rowOff>8</xdr:rowOff>
              </xdr:from>
              <xdr:to>
                <xdr:col>18</xdr:col>
                <xdr:colOff>89</xdr:colOff>
                <xdr:row>18</xdr:row>
                <xdr:rowOff>51</xdr:rowOff>
              </xdr:to>
            </anchor>
          </commentPr>
        </mc:Choice>
        <mc:Fallback/>
      </mc:AlternateContent>
    </comment>
    <comment ref="AM3" authorId="0">
      <text>
        <r>
          <rPr>
            <sz val="8"/>
            <color rgb="FF000000"/>
            <rFont val="Tahoma"/>
            <family val="0"/>
          </rPr>
          <t xml:space="preserve">This table has the responsibility of searching through the database records for this path's record number and then pull all volume and rate information by month.  Prior to pulling the information, it must first determine the appropriate tier for the month.  Once determined, that tier's information is loaded into this table for use by the calculation sheet.
</t>
        </r>
      </text>
      <mc:AlternateContent>
        <mc:Choice Requires="v2">
          <commentPr autoFill="true" autoScale="false" colHidden="false" locked="false" rowHidden="false" textHAlign="justify" textVAlign="top">
            <anchor moveWithCells="false" sizeWithCells="false">
              <xdr:from>
                <xdr:col>37</xdr:col>
                <xdr:colOff>61</xdr:colOff>
                <xdr:row>0</xdr:row>
                <xdr:rowOff>14</xdr:rowOff>
              </xdr:from>
              <xdr:to>
                <xdr:col>45</xdr:col>
                <xdr:colOff>74</xdr:colOff>
                <xdr:row>4</xdr:row>
                <xdr:rowOff>3</xdr:rowOff>
              </xdr:to>
            </anchor>
          </commentPr>
        </mc:Choice>
        <mc:Fallback/>
      </mc:AlternateContent>
    </comment>
  </commentList>
</comments>
</file>

<file path=xl/sharedStrings.xml><?xml version="1.0" encoding="utf-8"?>
<sst xmlns="http://schemas.openxmlformats.org/spreadsheetml/2006/main" count="1184" uniqueCount="588">
  <si>
    <t xml:space="preserve">T r a n s p o r t a t i o n   M o d e l</t>
  </si>
  <si>
    <t xml:space="preserve">Daily Operations Page</t>
  </si>
  <si>
    <t xml:space="preserve">Today</t>
  </si>
  <si>
    <t xml:space="preserve">Full Operation</t>
  </si>
  <si>
    <t xml:space="preserve">Subset Operations</t>
  </si>
  <si>
    <t xml:space="preserve">Reporting</t>
  </si>
  <si>
    <t xml:space="preserve">Notes:</t>
  </si>
  <si>
    <t xml:space="preserve">Due to the complexity of this model, please use CTRL-ALT-F9 to make sure the model is fully recalculated before printing reports.</t>
  </si>
  <si>
    <t xml:space="preserve">DB</t>
  </si>
  <si>
    <t xml:space="preserve">Database Operations</t>
  </si>
  <si>
    <t xml:space="preserve">DB Key (Rec No)</t>
  </si>
  <si>
    <t xml:space="preserve">TRANSPORTATION CONTRACT INFORMATION</t>
  </si>
  <si>
    <t xml:space="preserve">Pipeline</t>
  </si>
  <si>
    <t xml:space="preserve">Receipt</t>
  </si>
  <si>
    <t xml:space="preserve">Delivery</t>
  </si>
  <si>
    <t xml:space="preserve">Start</t>
  </si>
  <si>
    <t xml:space="preserve">End</t>
  </si>
  <si>
    <t xml:space="preserve">Contract #</t>
  </si>
  <si>
    <t xml:space="preserve">Farwell</t>
  </si>
  <si>
    <t xml:space="preserve">Chicago</t>
  </si>
  <si>
    <t xml:space="preserve">Tier1</t>
  </si>
  <si>
    <t xml:space="preserve">Tier2</t>
  </si>
  <si>
    <t xml:space="preserve">Tier3</t>
  </si>
  <si>
    <t xml:space="preserve">Tier4</t>
  </si>
  <si>
    <t xml:space="preserve">Months</t>
  </si>
  <si>
    <t xml:space="preserve">All</t>
  </si>
  <si>
    <t xml:space="preserve">(none)</t>
  </si>
  <si>
    <t xml:space="preserve">Volume</t>
  </si>
  <si>
    <t xml:space="preserve">Commodity</t>
  </si>
  <si>
    <t xml:space="preserve">Fuel Rate</t>
  </si>
  <si>
    <t xml:space="preserve">Demand</t>
  </si>
  <si>
    <t xml:space="preserve">Surcharge</t>
  </si>
  <si>
    <t xml:space="preserve">RecPt Index Adj</t>
  </si>
  <si>
    <t xml:space="preserve">DelPt Index Adj</t>
  </si>
  <si>
    <t xml:space="preserve">Receipt Basis</t>
  </si>
  <si>
    <t xml:space="preserve">CGPR-FARWELL</t>
  </si>
  <si>
    <t xml:space="preserve">Delivery Basis</t>
  </si>
  <si>
    <t xml:space="preserve">NGI/CHI. GATE Basis Mid</t>
  </si>
  <si>
    <t xml:space="preserve">Region</t>
  </si>
  <si>
    <t xml:space="preserve">Receipt Index</t>
  </si>
  <si>
    <t xml:space="preserve">Delivery Index</t>
  </si>
  <si>
    <t xml:space="preserve">NGI/CHI. GATE Index Mid</t>
  </si>
  <si>
    <t xml:space="preserve">Ontario</t>
  </si>
  <si>
    <t xml:space="preserve">Receipt Omicron</t>
  </si>
  <si>
    <t xml:space="preserve">NG_OMICRON_11</t>
  </si>
  <si>
    <t xml:space="preserve">Delivery Omicron</t>
  </si>
  <si>
    <t xml:space="preserve">Include Variable GRI (Y/N)</t>
  </si>
  <si>
    <t xml:space="preserve">Correlation Col</t>
  </si>
  <si>
    <t xml:space="preserve">N</t>
  </si>
  <si>
    <t xml:space="preserve">Comments</t>
  </si>
  <si>
    <t xml:space="preserve">This is a test comment</t>
  </si>
  <si>
    <t xml:space="preserve">LONGTERMPLREPORT</t>
  </si>
  <si>
    <t xml:space="preserve">Type</t>
  </si>
  <si>
    <t xml:space="preserve">LongTermPLReport</t>
  </si>
  <si>
    <t xml:space="preserve">Group</t>
  </si>
  <si>
    <t xml:space="preserve">ONTARIO REGION</t>
  </si>
  <si>
    <t xml:space="preserve">Leg</t>
  </si>
  <si>
    <t xml:space="preserve">Receipt Pt </t>
  </si>
  <si>
    <t xml:space="preserve">Asset Value</t>
  </si>
  <si>
    <t xml:space="preserve">Demand Costs</t>
  </si>
  <si>
    <t xml:space="preserve">Today's P&amp;L</t>
  </si>
  <si>
    <t xml:space="preserve">Yesterday's P&amp;L</t>
  </si>
  <si>
    <t xml:space="preserve">P&amp;L Change</t>
  </si>
  <si>
    <t xml:space="preserve">Change in Price</t>
  </si>
  <si>
    <t xml:space="preserve">Change in Basis</t>
  </si>
  <si>
    <t xml:space="preserve">Change in Index</t>
  </si>
  <si>
    <t xml:space="preserve">Change in Fuel</t>
  </si>
  <si>
    <t xml:space="preserve">Change in Var Charges</t>
  </si>
  <si>
    <t xml:space="preserve">Delta</t>
  </si>
  <si>
    <t xml:space="preserve">Gamma</t>
  </si>
  <si>
    <t xml:space="preserve">Theta</t>
  </si>
  <si>
    <t xml:space="preserve">Vega</t>
  </si>
  <si>
    <t xml:space="preserve">Rho</t>
  </si>
  <si>
    <t xml:space="preserve">Drift</t>
  </si>
  <si>
    <t xml:space="preserve">Path</t>
  </si>
  <si>
    <t xml:space="preserve">Delivery Pt</t>
  </si>
  <si>
    <t xml:space="preserve">REGION SUB-TOTAL</t>
  </si>
  <si>
    <t xml:space="preserve">LONGTERMPLREPORTTEMPLATE</t>
  </si>
  <si>
    <t xml:space="preserve">LongTerm</t>
  </si>
  <si>
    <t xml:space="preserve">TEMPLATE</t>
  </si>
  <si>
    <t xml:space="preserve">REPORT</t>
  </si>
  <si>
    <t xml:space="preserve">Totals</t>
  </si>
  <si>
    <t xml:space="preserve">SUMMARY BY POINT</t>
  </si>
  <si>
    <t xml:space="preserve">TOTAL LONG AND SHORT POSITIONS</t>
  </si>
  <si>
    <t xml:space="preserve">Long</t>
  </si>
  <si>
    <t xml:space="preserve">Short</t>
  </si>
  <si>
    <t xml:space="preserve">LONGTERMPATH</t>
  </si>
  <si>
    <t xml:space="preserve">Record Number</t>
  </si>
  <si>
    <t xml:space="preserve">O U T P U T   S U M M A R Y</t>
  </si>
  <si>
    <t xml:space="preserve">I N T E R M E D I A T E   C A L C U L A T I O N S</t>
  </si>
  <si>
    <t xml:space="preserve">I N T E R M E D I A T E   G R E E K S</t>
  </si>
  <si>
    <t xml:space="preserve">P R I O R    D A Y   C A L C U L A T I O N S</t>
  </si>
  <si>
    <t xml:space="preserve">Roll Schedule</t>
  </si>
  <si>
    <t xml:space="preserve">Prior Day</t>
  </si>
  <si>
    <t xml:space="preserve">Change</t>
  </si>
  <si>
    <t xml:space="preserve">Receipt Basis Column</t>
  </si>
  <si>
    <t xml:space="preserve">Nymex Curve</t>
  </si>
  <si>
    <t xml:space="preserve">Month</t>
  </si>
  <si>
    <t xml:space="preserve">Tier</t>
  </si>
  <si>
    <t xml:space="preserve">Receipt Index Column</t>
  </si>
  <si>
    <t xml:space="preserve">Nymex Column</t>
  </si>
  <si>
    <t xml:space="preserve">Valued as Of</t>
  </si>
  <si>
    <t xml:space="preserve">Delivery Basis Column</t>
  </si>
  <si>
    <t xml:space="preserve">Libor Curve</t>
  </si>
  <si>
    <t xml:space="preserve">NPV</t>
  </si>
  <si>
    <t xml:space="preserve">Delivery Index Column</t>
  </si>
  <si>
    <t xml:space="preserve">Libor Column</t>
  </si>
  <si>
    <t xml:space="preserve">Start Date</t>
  </si>
  <si>
    <t xml:space="preserve">Price Component</t>
  </si>
  <si>
    <t xml:space="preserve">Omicron R</t>
  </si>
  <si>
    <t xml:space="preserve">Omicron NG</t>
  </si>
  <si>
    <t xml:space="preserve">Price</t>
  </si>
  <si>
    <t xml:space="preserve"> </t>
  </si>
  <si>
    <t xml:space="preserve">End Date</t>
  </si>
  <si>
    <t xml:space="preserve">Basis Component</t>
  </si>
  <si>
    <t xml:space="preserve">Omicron D</t>
  </si>
  <si>
    <t xml:space="preserve">Omicron NG Col</t>
  </si>
  <si>
    <t xml:space="preserve">R / D Basis</t>
  </si>
  <si>
    <t xml:space="preserve">Index Component</t>
  </si>
  <si>
    <t xml:space="preserve">R / D Index</t>
  </si>
  <si>
    <t xml:space="preserve">Status Messages</t>
  </si>
  <si>
    <t xml:space="preserve">Fuel Component</t>
  </si>
  <si>
    <t xml:space="preserve">Variable GRI Factor</t>
  </si>
  <si>
    <t xml:space="preserve">Fuel</t>
  </si>
  <si>
    <t xml:space="preserve">Variable Charges</t>
  </si>
  <si>
    <t xml:space="preserve">Var Charges</t>
  </si>
  <si>
    <t xml:space="preserve">DB Page</t>
  </si>
  <si>
    <t xml:space="preserve">Record Ndx</t>
  </si>
  <si>
    <t xml:space="preserve">R / D Value</t>
  </si>
  <si>
    <t xml:space="preserve">Expiration Date</t>
  </si>
  <si>
    <t xml:space="preserve">PV Vol</t>
  </si>
  <si>
    <t xml:space="preserve">Receipt Price</t>
  </si>
  <si>
    <t xml:space="preserve">Delivery Price</t>
  </si>
  <si>
    <t xml:space="preserve">PV'ed Intrinsic Value</t>
  </si>
  <si>
    <t xml:space="preserve">PV'ed Extrinsic (Time) Value</t>
  </si>
  <si>
    <t xml:space="preserve">Receipt Price Volatility</t>
  </si>
  <si>
    <t xml:space="preserve">Delivery Price Volatility</t>
  </si>
  <si>
    <t xml:space="preserve">Correlation</t>
  </si>
  <si>
    <t xml:space="preserve">Daily Opt Price</t>
  </si>
  <si>
    <t xml:space="preserve">Delta Value</t>
  </si>
  <si>
    <t xml:space="preserve">Gamma Value</t>
  </si>
  <si>
    <t xml:space="preserve">Theta Value</t>
  </si>
  <si>
    <t xml:space="preserve">Vega Value</t>
  </si>
  <si>
    <t xml:space="preserve">Rho Value</t>
  </si>
  <si>
    <t xml:space="preserve">Drift Value</t>
  </si>
  <si>
    <t xml:space="preserve">Valid Month Factor</t>
  </si>
  <si>
    <t xml:space="preserve">Days In Month</t>
  </si>
  <si>
    <t xml:space="preserve">Days Until First of Month</t>
  </si>
  <si>
    <t xml:space="preserve">Days From Yesterday</t>
  </si>
  <si>
    <t xml:space="preserve">Nymex</t>
  </si>
  <si>
    <t xml:space="preserve">Variable Transport Charges</t>
  </si>
  <si>
    <t xml:space="preserve">Fuel Cost</t>
  </si>
  <si>
    <t xml:space="preserve">Libor</t>
  </si>
  <si>
    <t xml:space="preserve">Discount Factor</t>
  </si>
  <si>
    <t xml:space="preserve">PV Fuel Vols</t>
  </si>
  <si>
    <t xml:space="preserve">Omicron (NG)</t>
  </si>
  <si>
    <t xml:space="preserve">Omicron (Receipt)</t>
  </si>
  <si>
    <t xml:space="preserve">Omicron (Delivery)</t>
  </si>
  <si>
    <t xml:space="preserve">Receipt Price Change</t>
  </si>
  <si>
    <t xml:space="preserve">Delivery Price Change</t>
  </si>
  <si>
    <t xml:space="preserve">Receipt Volatility Change</t>
  </si>
  <si>
    <t xml:space="preserve">Delivery Volatility Change</t>
  </si>
  <si>
    <t xml:space="preserve">Receipt Gamma</t>
  </si>
  <si>
    <t xml:space="preserve">Delivery Gamma</t>
  </si>
  <si>
    <t xml:space="preserve">Cross Gamma</t>
  </si>
  <si>
    <t xml:space="preserve">Annualized Theta</t>
  </si>
  <si>
    <t xml:space="preserve">Receipt Vega</t>
  </si>
  <si>
    <t xml:space="preserve">Delivery Vega</t>
  </si>
  <si>
    <t xml:space="preserve">Receipt Delta</t>
  </si>
  <si>
    <t xml:space="preserve">Delivery Delta</t>
  </si>
  <si>
    <t xml:space="preserve">Fetch Curves Through</t>
  </si>
  <si>
    <t xml:space="preserve">Increment Days</t>
  </si>
  <si>
    <t xml:space="preserve">Nymex Mid</t>
  </si>
  <si>
    <t xml:space="preserve">Libor AA</t>
  </si>
  <si>
    <t xml:space="preserve">Nymex Vol</t>
  </si>
  <si>
    <t xml:space="preserve">Todo</t>
  </si>
  <si>
    <t xml:space="preserve">Correlation File</t>
  </si>
  <si>
    <t xml:space="preserve">O:\Transport\TransportY2K\Correlation Mids.xls</t>
  </si>
  <si>
    <t xml:space="preserve">  (full path name with extention)</t>
  </si>
  <si>
    <t xml:space="preserve">Complete Add/Edit/Copy</t>
  </si>
  <si>
    <t xml:space="preserve">Page to Import</t>
  </si>
  <si>
    <t xml:space="preserve">Grabthis</t>
  </si>
  <si>
    <t xml:space="preserve">   (name of page from correlation file)</t>
  </si>
  <si>
    <t xml:space="preserve">Additional reports?</t>
  </si>
  <si>
    <t xml:space="preserve">Cell of First Curve</t>
  </si>
  <si>
    <t xml:space="preserve">B1</t>
  </si>
  <si>
    <t xml:space="preserve">   (cell address of first curve name on import page - ie: A4)</t>
  </si>
  <si>
    <t xml:space="preserve">Imbedded help</t>
  </si>
  <si>
    <t xml:space="preserve">Figure out error where code modify breaks RollToPrior procedure</t>
  </si>
  <si>
    <t xml:space="preserve">Documentation</t>
  </si>
  <si>
    <t xml:space="preserve">Correlation Table</t>
  </si>
  <si>
    <t xml:space="preserve">Variable GRI Charges</t>
  </si>
  <si>
    <t xml:space="preserve">Fix calcs that end prior to end of the month</t>
  </si>
  <si>
    <t xml:space="preserve">Date Ranges for Position Reports</t>
  </si>
  <si>
    <t xml:space="preserve">Region List and P&amp;L Rpt Configuration</t>
  </si>
  <si>
    <t xml:space="preserve">Position 1</t>
  </si>
  <si>
    <t xml:space="preserve">Region List</t>
  </si>
  <si>
    <t xml:space="preserve">Include in P&amp;L (Y/N)</t>
  </si>
  <si>
    <t xml:space="preserve">P&amp;L Group</t>
  </si>
  <si>
    <t xml:space="preserve">Position 2</t>
  </si>
  <si>
    <t xml:space="preserve">Position 3</t>
  </si>
  <si>
    <t xml:space="preserve">Central</t>
  </si>
  <si>
    <t xml:space="preserve">1</t>
  </si>
  <si>
    <t xml:space="preserve">Position 4</t>
  </si>
  <si>
    <t xml:space="preserve">West</t>
  </si>
  <si>
    <t xml:space="preserve">Position 5</t>
  </si>
  <si>
    <t xml:space="preserve">East </t>
  </si>
  <si>
    <t xml:space="preserve">Position 6</t>
  </si>
  <si>
    <t xml:space="preserve">Y</t>
  </si>
  <si>
    <t xml:space="preserve">Position 7</t>
  </si>
  <si>
    <t xml:space="preserve">Position 8</t>
  </si>
  <si>
    <t xml:space="preserve">Position 9</t>
  </si>
  <si>
    <t xml:space="preserve">Position 10</t>
  </si>
  <si>
    <t xml:space="preserve">Position 11</t>
  </si>
  <si>
    <t xml:space="preserve">Position 12</t>
  </si>
  <si>
    <t xml:space="preserve">Position 13</t>
  </si>
  <si>
    <t xml:space="preserve">IF-COLGUL/RAYNE</t>
  </si>
  <si>
    <t xml:space="preserve">CGPR-NIAGARA</t>
  </si>
  <si>
    <t xml:space="preserve">IF-NNG/VENT</t>
  </si>
  <si>
    <t xml:space="preserve">IF-MONCHY</t>
  </si>
  <si>
    <t xml:space="preserve">IF-NGPLTXOK</t>
  </si>
  <si>
    <t xml:space="preserve">IF-ELPO/SJ</t>
  </si>
  <si>
    <t xml:space="preserve">IF-EPSJ(BONDAD)</t>
  </si>
  <si>
    <t xml:space="preserve">NGI-SOCAL</t>
  </si>
  <si>
    <t xml:space="preserve">CGPR-KINGSGATE</t>
  </si>
  <si>
    <t xml:space="preserve">IF-TRANSCO/Z1</t>
  </si>
  <si>
    <t xml:space="preserve">IF-TRANSCO/Z3</t>
  </si>
  <si>
    <t xml:space="preserve">Tetco STX</t>
  </si>
  <si>
    <t xml:space="preserve">Tenn Z0</t>
  </si>
  <si>
    <t xml:space="preserve">IF-TENN/LA</t>
  </si>
  <si>
    <t xml:space="preserve">IF-TRANSCO/Z2</t>
  </si>
  <si>
    <t xml:space="preserve">WLA</t>
  </si>
  <si>
    <t xml:space="preserve">ELA</t>
  </si>
  <si>
    <t xml:space="preserve">M1</t>
  </si>
  <si>
    <t xml:space="preserve">ETX</t>
  </si>
  <si>
    <t xml:space="preserve">Tenn Z1</t>
  </si>
  <si>
    <t xml:space="preserve">Texas Gas SL</t>
  </si>
  <si>
    <t xml:space="preserve">CNG-S</t>
  </si>
  <si>
    <t xml:space="preserve">IF-ANR/LA</t>
  </si>
  <si>
    <t xml:space="preserve">IF-NNG/TOK</t>
  </si>
  <si>
    <t xml:space="preserve">IF-TGT/ZSL</t>
  </si>
  <si>
    <t xml:space="preserve">IF-NWPL_ROCKY_M</t>
  </si>
  <si>
    <t xml:space="preserve">IF-ELPO/PERMIAN</t>
  </si>
  <si>
    <t xml:space="preserve">IF-ANR/OK</t>
  </si>
  <si>
    <t xml:space="preserve">IF-COLGULF/LA</t>
  </si>
  <si>
    <t xml:space="preserve">NGI-CHI. GATE</t>
  </si>
  <si>
    <t xml:space="preserve">IF-NORAM/WEST</t>
  </si>
  <si>
    <t xml:space="preserve">IF-PAN/TX/OK</t>
  </si>
  <si>
    <t xml:space="preserve">IF-TRUNKL/LA</t>
  </si>
  <si>
    <t xml:space="preserve">NGI-MICH_CG</t>
  </si>
  <si>
    <t xml:space="preserve">IF-NGPL/STX</t>
  </si>
  <si>
    <t xml:space="preserve">IF-NGPL/MIDCON</t>
  </si>
  <si>
    <t xml:space="preserve">NGI/CHI. GATE</t>
  </si>
  <si>
    <t xml:space="preserve">FARWELL</t>
  </si>
  <si>
    <t xml:space="preserve">IF-CGT/APPALAC</t>
  </si>
  <si>
    <t xml:space="preserve">IF-TRANSCO/Z6</t>
  </si>
  <si>
    <t xml:space="preserve">IF-NGPL/LA</t>
  </si>
  <si>
    <t xml:space="preserve">IF-WAHA-TX</t>
  </si>
  <si>
    <t xml:space="preserve">NGI-PGE/CG</t>
  </si>
  <si>
    <t xml:space="preserve">NGI-MALIN</t>
  </si>
  <si>
    <t xml:space="preserve">Tetco M3</t>
  </si>
  <si>
    <t xml:space="preserve">TCO</t>
  </si>
  <si>
    <t xml:space="preserve">M3</t>
  </si>
  <si>
    <t xml:space="preserve">IF-TENN/Z6</t>
  </si>
  <si>
    <t xml:space="preserve">Tenn Z5</t>
  </si>
  <si>
    <t xml:space="preserve">Tenn Z3</t>
  </si>
  <si>
    <t xml:space="preserve">Texas Gas Z4</t>
  </si>
  <si>
    <t xml:space="preserve">Leidy</t>
  </si>
  <si>
    <t xml:space="preserve">MICH_CG-GD</t>
  </si>
  <si>
    <t xml:space="preserve">IF-NNG/DEMARCAT</t>
  </si>
  <si>
    <t xml:space="preserve">CGPR-DAWN</t>
  </si>
  <si>
    <t xml:space="preserve">MICH/CONS</t>
  </si>
  <si>
    <t xml:space="preserve">IF-COLGULF/RAYNE</t>
  </si>
  <si>
    <t xml:space="preserve">Database Connection Parameters</t>
  </si>
  <si>
    <t xml:space="preserve">Curve Parameters</t>
  </si>
  <si>
    <t xml:space="preserve">Database Name</t>
  </si>
  <si>
    <t xml:space="preserve">EGSPROD32</t>
  </si>
  <si>
    <t xml:space="preserve">Fetch As Of</t>
  </si>
  <si>
    <t xml:space="preserve">UserId</t>
  </si>
  <si>
    <t xml:space="preserve">MHAYS_PC</t>
  </si>
  <si>
    <t xml:space="preserve">Password</t>
  </si>
  <si>
    <t xml:space="preserve">Fetch</t>
  </si>
  <si>
    <t xml:space="preserve">Last Updated</t>
  </si>
  <si>
    <t xml:space="preserve">Curve Date</t>
  </si>
  <si>
    <t xml:space="preserve">Curve Code</t>
  </si>
  <si>
    <t xml:space="preserve">NG</t>
  </si>
  <si>
    <t xml:space="preserve">INT</t>
  </si>
  <si>
    <t xml:space="preserve">NG_OMICRON_1</t>
  </si>
  <si>
    <t xml:space="preserve">NG_OMICRON_2</t>
  </si>
  <si>
    <t xml:space="preserve">NG_OMICRON_3</t>
  </si>
  <si>
    <t xml:space="preserve">NG_OMICRON_4</t>
  </si>
  <si>
    <t xml:space="preserve">NG_OMICRON_5</t>
  </si>
  <si>
    <t xml:space="preserve">NG_OMICRON_6</t>
  </si>
  <si>
    <t xml:space="preserve">NG_OMICRON_7</t>
  </si>
  <si>
    <t xml:space="preserve">NG_OMICRON_8</t>
  </si>
  <si>
    <t xml:space="preserve">NG_OMICRON_9</t>
  </si>
  <si>
    <t xml:space="preserve">NG_OMICRON_10</t>
  </si>
  <si>
    <t xml:space="preserve">NG_OMICRON_12</t>
  </si>
  <si>
    <t xml:space="preserve">IF-HEHUB</t>
  </si>
  <si>
    <t xml:space="preserve">NW STANF/1ST-GD</t>
  </si>
  <si>
    <t xml:space="preserve">Curve Type</t>
  </si>
  <si>
    <t xml:space="preserve">PR</t>
  </si>
  <si>
    <t xml:space="preserve">AA</t>
  </si>
  <si>
    <t xml:space="preserve">VO</t>
  </si>
  <si>
    <t xml:space="preserve">Book Code</t>
  </si>
  <si>
    <t xml:space="preserve">P</t>
  </si>
  <si>
    <t xml:space="preserve">R</t>
  </si>
  <si>
    <t xml:space="preserve">D</t>
  </si>
  <si>
    <t xml:space="preserve">I</t>
  </si>
  <si>
    <t xml:space="preserve">Curve Descrip</t>
  </si>
  <si>
    <t xml:space="preserve">IF-NNG/VENT Basis Mid</t>
  </si>
  <si>
    <t xml:space="preserve">IF-NNG/VENT Index Mid</t>
  </si>
  <si>
    <t xml:space="preserve">IF-NGPLTXOK Basis Mid</t>
  </si>
  <si>
    <t xml:space="preserve">IF-NGPLTXOK Index Mid</t>
  </si>
  <si>
    <t xml:space="preserve">IF-MONCHY Basis Mid</t>
  </si>
  <si>
    <t xml:space="preserve">IF-MONCHY Index Mid</t>
  </si>
  <si>
    <t xml:space="preserve">IF-NGPL/LA Basis Mid</t>
  </si>
  <si>
    <t xml:space="preserve">IF-NGPL/LA Index Mid</t>
  </si>
  <si>
    <t xml:space="preserve">IF-NORAM/WEST Basis Mid</t>
  </si>
  <si>
    <t xml:space="preserve">IF-NORAM/WEST Index Mid</t>
  </si>
  <si>
    <t xml:space="preserve">IF-TRUNKL/LA Basis Mid</t>
  </si>
  <si>
    <t xml:space="preserve">IF-TRUNKL/LA Index Mid</t>
  </si>
  <si>
    <t xml:space="preserve">MICH/CONS Basis Mid</t>
  </si>
  <si>
    <t xml:space="preserve">MICH/CONS Index Mid</t>
  </si>
  <si>
    <t xml:space="preserve">IF-ELPO/SJ Basis Mid</t>
  </si>
  <si>
    <t xml:space="preserve">IF-ELPO/SJ Index Mid</t>
  </si>
  <si>
    <t xml:space="preserve">IF-WAHA-TX Basis Mid</t>
  </si>
  <si>
    <t xml:space="preserve">IF-WAHA-TX Index Mid</t>
  </si>
  <si>
    <t xml:space="preserve">NGI-MALIN Basis Mid</t>
  </si>
  <si>
    <t xml:space="preserve">NGI-MALIN Index Mid</t>
  </si>
  <si>
    <t xml:space="preserve">NGI-SOCAL Basis Mid</t>
  </si>
  <si>
    <t xml:space="preserve">NGI-SOCAL Index Mid</t>
  </si>
  <si>
    <t xml:space="preserve">CGPR-KINGSGATE Basis Mid</t>
  </si>
  <si>
    <t xml:space="preserve">CGPR-KINGSGATE Index Mid</t>
  </si>
  <si>
    <t xml:space="preserve">IF-NWPL_ROCKY_M Basis Mid</t>
  </si>
  <si>
    <t xml:space="preserve">IF-NWPL_ROCKY_M Index Mid</t>
  </si>
  <si>
    <t xml:space="preserve">NGI-PGE/CG Basis Mid</t>
  </si>
  <si>
    <t xml:space="preserve">NGI-PGE/CG Index Mid</t>
  </si>
  <si>
    <t xml:space="preserve">IF-COLGUL/RAYNE Basis Mid</t>
  </si>
  <si>
    <t xml:space="preserve">IF-COLGUL/RAYNE Index Mid</t>
  </si>
  <si>
    <t xml:space="preserve">IF-CGT/APPALAC Basis Mid</t>
  </si>
  <si>
    <t xml:space="preserve">IF-CGT/APPALAC Index Mid</t>
  </si>
  <si>
    <t xml:space="preserve">IF-COLGULF/LA Basis Mid</t>
  </si>
  <si>
    <t xml:space="preserve">IF-COLGULF/LA Index Mid</t>
  </si>
  <si>
    <t xml:space="preserve">IF-HEHUB Basis Mid</t>
  </si>
  <si>
    <t xml:space="preserve">IF-HEHUB Index Mid</t>
  </si>
  <si>
    <t xml:space="preserve">IF-TRANSCO/Z1 Basis Mid</t>
  </si>
  <si>
    <t xml:space="preserve">IF-TRANSCO/Z1 Index Mid</t>
  </si>
  <si>
    <t xml:space="preserve">IF-TRANSCO/Z2 Basis Mid</t>
  </si>
  <si>
    <t xml:space="preserve">IF-TRANSCO/Z2 Index Mid</t>
  </si>
  <si>
    <t xml:space="preserve">IF-TRANSCO/Z3 Basis Mid</t>
  </si>
  <si>
    <t xml:space="preserve">IF-TRANSCO/Z3 Index Mid</t>
  </si>
  <si>
    <t xml:space="preserve">IF-TRANSCO/Z6 Basis Mid</t>
  </si>
  <si>
    <t xml:space="preserve">IF-TRANSCO/Z6 Index Mid</t>
  </si>
  <si>
    <t xml:space="preserve">NW STANF/1ST-GD Basis Mid</t>
  </si>
  <si>
    <t xml:space="preserve">NW STANF/1ST-GD Index Mid</t>
  </si>
  <si>
    <t xml:space="preserve">General Description</t>
  </si>
  <si>
    <t xml:space="preserve">This spreadsheet allow a user to fetch multiple curves at once from the designated database.</t>
  </si>
  <si>
    <t xml:space="preserve">Overview Of Operation</t>
  </si>
  <si>
    <t xml:space="preserve">1) Decide what curves are needed for a particular project/evaluation</t>
  </si>
  <si>
    <t xml:space="preserve">2) Add each curve, via the "Add Curves" button on the "Fetch" sheet, to the list of curves to be fetched.</t>
  </si>
  <si>
    <t xml:space="preserve">3) Update the curves via the "Update Curves" button.</t>
  </si>
  <si>
    <t xml:space="preserve">How Do I ?</t>
  </si>
  <si>
    <t xml:space="preserve">Use the curve information in my project?</t>
  </si>
  <si>
    <t xml:space="preserve">The easiest way to access the curve information is using the VLOOKUP function.  The date would be the first argument, the named range "CurveTbl" the second, and the offset of the desired curve the third.</t>
  </si>
  <si>
    <t xml:space="preserve">Add a new curve to be fetched?</t>
  </si>
  <si>
    <t xml:space="preserve">Add a new curve via the "Add Curve" button on the "Fetch" sheet.  A dialog with pop-up with a list of valid curves.  Select the desired curve and press the "Next" button on the dialog sheet.  Continue adding curve by specifying the curve code, curve type, and curve description.  You may also specify a format to apply to the display of the new curve, if desired.</t>
  </si>
  <si>
    <t xml:space="preserve">Only update specific curves?</t>
  </si>
  <si>
    <t xml:space="preserve">Only those curves with a "Y" coded in the "Fetch" row on the "Fetch" sheet will be updated during the update process.  The only exception to this is if the desired start date for curves differs from the starting date already in the CurveTbl.  If there is a difference, all curves, except "Trader Quotes", those coded with a "T" in the "Fetch" row, will be overwritten.  This protects the user from rolling off a month at the start of the valuation but forgetting to set all the automatic curves to "Y" for the "Fetch" row, and thus using inaccurate curves.  Since "Trader Quotes" are not fetched, there is no provision to update these except through a manual process.  If the start date changes, and there are existing "Trader Quotes", a verify indicator appears above the "Trader Quote" and it is up to the user to update appropriately.</t>
  </si>
  <si>
    <t xml:space="preserve">Prevent a "Trader Quote" from being updated along with the rest of the quotes?</t>
  </si>
  <si>
    <t xml:space="preserve">See the discussion above.</t>
  </si>
  <si>
    <t xml:space="preserve">Add a new curve code?</t>
  </si>
  <si>
    <t xml:space="preserve">Use the "Add…" button to add a new curve code.  Specify "Curve Code" in the pop-up window along with a Code and Description.</t>
  </si>
  <si>
    <t xml:space="preserve">Add a new curve type?</t>
  </si>
  <si>
    <t xml:space="preserve">Use the "Add…" button to add a new curve code.  Specify "Curve Type" in the pop-up window along with a Code and Description.</t>
  </si>
  <si>
    <t xml:space="preserve">Add a new book code?</t>
  </si>
  <si>
    <t xml:space="preserve">Use the "Add…" button to add a new curve code.  Specify "Book Code" in the pop-up window along with a Code and Description.</t>
  </si>
  <si>
    <t xml:space="preserve">Detailed Operation</t>
  </si>
  <si>
    <t xml:space="preserve">"Fetch" Sheet</t>
  </si>
  <si>
    <t xml:space="preserve">* All user inputs are in blue</t>
  </si>
  <si>
    <t xml:space="preserve">* Specify appropriate "Database Name", "UserID", and "Password" for access to the curves database</t>
  </si>
  <si>
    <t xml:space="preserve">* Enter the three dates "Fetch as of", "Start Date", and "End Date".  The first date, "Fetch as of" designates the date of the curves to be fetched.  "Start Date" and "End Date" control the range of values that are returned.</t>
  </si>
  <si>
    <t xml:space="preserve">* Press the "Update Curves" button to access the database and refresh the desired curves.</t>
  </si>
  <si>
    <t xml:space="preserve">* Press the "Add Curve" button to add a curve to the fetch list.</t>
  </si>
  <si>
    <t xml:space="preserve">* Use the row labeled "Fetch" to control whether a curve is actually refreshed when the "Update Curves" button is pressed.  For curves that are manually input (ex: trader curves), turn the setting to "N".  For all others that should be updated, leave as "Y".  Code "Trader Quotes" with a "T".  These are never updated, except manually.  See discussion above under "How Do I?".</t>
  </si>
  <si>
    <t xml:space="preserve">* To delete a curve, simply remove the information in the "Curve Code", "Curve Type", and "Book Code" rows for that curve.  For ease of use and operation, keep all curves in contiguous columns.</t>
  </si>
  <si>
    <t xml:space="preserve">"Codes" Sheet</t>
  </si>
  <si>
    <t xml:space="preserve">* The information contained in each of the tables on this sheet is used by the "Add Curves" button on the "Fetch" sheet to determine, when adding a new curve, what "Curve Code", "Curve Type", and "Book Code" to use for the new curve.</t>
  </si>
  <si>
    <t xml:space="preserve">* For proper program operation, it is imperitive that new codes, and types be entered via the "Add Curve/Book Code, Curve Type" button and that the "Code" information entered in the associated window be correct for the particular item being entered.   It is also helpful to enter a meaningful description since this is the information actually displayed via the "Add Curve" button when adding a new curve to the fetch list.</t>
  </si>
  <si>
    <t xml:space="preserve">C U R V E   C O D E S</t>
  </si>
  <si>
    <t xml:space="preserve">B O O K   C O D E S</t>
  </si>
  <si>
    <t xml:space="preserve">C U R V E   T Y P E S</t>
  </si>
  <si>
    <t xml:space="preserve">Description</t>
  </si>
  <si>
    <t xml:space="preserve">Code</t>
  </si>
  <si>
    <t xml:space="preserve">Nymex Natural Gas</t>
  </si>
  <si>
    <t xml:space="preserve">P - Price</t>
  </si>
  <si>
    <t xml:space="preserve">PR - Mid Price</t>
  </si>
  <si>
    <t xml:space="preserve">Libor AA Interest Rate</t>
  </si>
  <si>
    <t xml:space="preserve">D - Basis</t>
  </si>
  <si>
    <t xml:space="preserve">BP - Bid Price</t>
  </si>
  <si>
    <t xml:space="preserve">BP</t>
  </si>
  <si>
    <t xml:space="preserve">IF Auga Dulce</t>
  </si>
  <si>
    <t xml:space="preserve">IF-AGUA DULCE</t>
  </si>
  <si>
    <t xml:space="preserve">I - Index</t>
  </si>
  <si>
    <t xml:space="preserve">AP - Ask Price</t>
  </si>
  <si>
    <t xml:space="preserve">AP</t>
  </si>
  <si>
    <t xml:space="preserve">IF ANR Oklahoma</t>
  </si>
  <si>
    <t xml:space="preserve">R - Rate</t>
  </si>
  <si>
    <t xml:space="preserve">AA - Libor AA</t>
  </si>
  <si>
    <t xml:space="preserve">IF Arkla/Ark,OK-50%</t>
  </si>
  <si>
    <t xml:space="preserve">IF-ARKLA/ARK-OK</t>
  </si>
  <si>
    <t xml:space="preserve">F - Foreign Exchange</t>
  </si>
  <si>
    <t xml:space="preserve">F</t>
  </si>
  <si>
    <t xml:space="preserve">VO - Mid Volatility</t>
  </si>
  <si>
    <t xml:space="preserve">IF CNG Appalachia</t>
  </si>
  <si>
    <t xml:space="preserve">IF-CNG/APPALACH</t>
  </si>
  <si>
    <t xml:space="preserve">BV - Bid Volatility</t>
  </si>
  <si>
    <t xml:space="preserve">BV</t>
  </si>
  <si>
    <t xml:space="preserve">IF CIG Rocky Mountains</t>
  </si>
  <si>
    <t xml:space="preserve">IF-CIG/RKYMTN</t>
  </si>
  <si>
    <t xml:space="preserve">AV - Ask Volatility</t>
  </si>
  <si>
    <t xml:space="preserve">AV</t>
  </si>
  <si>
    <t xml:space="preserve">IF Columbia Gas Appalachia</t>
  </si>
  <si>
    <t xml:space="preserve">FX - Foreign Exchange</t>
  </si>
  <si>
    <t xml:space="preserve">FX</t>
  </si>
  <si>
    <t xml:space="preserve">IF Columbia Gulf Louisiana</t>
  </si>
  <si>
    <t xml:space="preserve">IR - Interest Rate</t>
  </si>
  <si>
    <t xml:space="preserve">IR</t>
  </si>
  <si>
    <t xml:space="preserve">IF EL Paso Permian</t>
  </si>
  <si>
    <t xml:space="preserve">IF EL Paso San Juan</t>
  </si>
  <si>
    <t xml:space="preserve">IF FGT Zone 1</t>
  </si>
  <si>
    <t xml:space="preserve">IF-FGT/Z1</t>
  </si>
  <si>
    <t xml:space="preserve">IF FGT Zone 2</t>
  </si>
  <si>
    <t xml:space="preserve">IF-FGT/Z2</t>
  </si>
  <si>
    <t xml:space="preserve">IF FGT Zone 3</t>
  </si>
  <si>
    <t xml:space="preserve">IF-FGT/Z3</t>
  </si>
  <si>
    <t xml:space="preserve">IF Henry Hub</t>
  </si>
  <si>
    <t xml:space="preserve">IF HPL Ship Channel</t>
  </si>
  <si>
    <t xml:space="preserve">IF-HPL/SHPCHAN</t>
  </si>
  <si>
    <t xml:space="preserve">IF KATY Hub East Texas</t>
  </si>
  <si>
    <t xml:space="preserve">IF-KATY</t>
  </si>
  <si>
    <t xml:space="preserve">IF Kern River Wyoming</t>
  </si>
  <si>
    <t xml:space="preserve">IF-KERN/RIVER</t>
  </si>
  <si>
    <t xml:space="preserve">IF Koch South Louisiana</t>
  </si>
  <si>
    <t xml:space="preserve">IF-KOCH</t>
  </si>
  <si>
    <t xml:space="preserve">IF Koch Texas</t>
  </si>
  <si>
    <t xml:space="preserve">IF-KOCH/TX</t>
  </si>
  <si>
    <t xml:space="preserve">IF NGPL Mid Continent</t>
  </si>
  <si>
    <t xml:space="preserve">IF NGPL Louisiana</t>
  </si>
  <si>
    <t xml:space="preserve">IF NGPL TX-OK</t>
  </si>
  <si>
    <t xml:space="preserve">IF NGPL South Texas</t>
  </si>
  <si>
    <t xml:space="preserve">IF-NGPL/TX</t>
  </si>
  <si>
    <t xml:space="preserve">IF NorAm East</t>
  </si>
  <si>
    <t xml:space="preserve">IF-NORAM/EAST</t>
  </si>
  <si>
    <t xml:space="preserve">IF NorAm West</t>
  </si>
  <si>
    <t xml:space="preserve">IF NNG TX-OK-KS</t>
  </si>
  <si>
    <t xml:space="preserve">IF NNG Demarcation</t>
  </si>
  <si>
    <t xml:space="preserve">IF NNG Ventura</t>
  </si>
  <si>
    <t xml:space="preserve">IF NWPL Rocky Mountains</t>
  </si>
  <si>
    <t xml:space="preserve">IF NWPL Canadian Border</t>
  </si>
  <si>
    <t xml:space="preserve">IF-NTHWST/CANBR</t>
  </si>
  <si>
    <t xml:space="preserve">IF ONG Oklahoma</t>
  </si>
  <si>
    <t xml:space="preserve">IF-ONG/OKLAHOMA</t>
  </si>
  <si>
    <t xml:space="preserve">IF PEPL TX-OK</t>
  </si>
  <si>
    <t xml:space="preserve">IF Questar Rocky Mountains</t>
  </si>
  <si>
    <t xml:space="preserve">IF-QUESTAR</t>
  </si>
  <si>
    <t xml:space="preserve">IF Sonat Louisiana</t>
  </si>
  <si>
    <t xml:space="preserve">IF-SONAT/LA</t>
  </si>
  <si>
    <t xml:space="preserve">IF Tenn LA Zone 1 (500 Line)</t>
  </si>
  <si>
    <t xml:space="preserve">IF Tenn LA Zone 1 (800 Line)</t>
  </si>
  <si>
    <t xml:space="preserve">IF-TENN/LA_OFF</t>
  </si>
  <si>
    <t xml:space="preserve">IF Tenn TX Zone 0 (100 Line)</t>
  </si>
  <si>
    <t xml:space="preserve">IF-TENN/TX</t>
  </si>
  <si>
    <t xml:space="preserve">IF-TENN/Z5</t>
  </si>
  <si>
    <t xml:space="preserve">IF TETCO East Louisiana</t>
  </si>
  <si>
    <t xml:space="preserve">IF-TETCO/ELA</t>
  </si>
  <si>
    <t xml:space="preserve">IF TETCO West Louisiana</t>
  </si>
  <si>
    <t xml:space="preserve">IF-TETCO/WLA</t>
  </si>
  <si>
    <t xml:space="preserve">IF TETCO East Texas</t>
  </si>
  <si>
    <t xml:space="preserve">IF-TETCO/ETX</t>
  </si>
  <si>
    <t xml:space="preserve">IF TETCO South Texas</t>
  </si>
  <si>
    <t xml:space="preserve">IF-TETCO/STX</t>
  </si>
  <si>
    <t xml:space="preserve">IF TETCO Zone M3 (Market)</t>
  </si>
  <si>
    <t xml:space="preserve">IF-TETCO/M3</t>
  </si>
  <si>
    <t xml:space="preserve">IF TGT Zone 1</t>
  </si>
  <si>
    <t xml:space="preserve">IF-TGT/Z1</t>
  </si>
  <si>
    <t xml:space="preserve">IF TGT South Louisiana</t>
  </si>
  <si>
    <t xml:space="preserve">IF Transco Zone 1  (30)</t>
  </si>
  <si>
    <t xml:space="preserve">IF Transco Zone 2  (45)</t>
  </si>
  <si>
    <t xml:space="preserve">IF Transco Zone 3  (50,62,65)</t>
  </si>
  <si>
    <t xml:space="preserve">IF Transco Miss/Ala  (85)</t>
  </si>
  <si>
    <t xml:space="preserve">IF-TRANSCO/Z4</t>
  </si>
  <si>
    <t xml:space="preserve">IF-TRANSCO/Z5</t>
  </si>
  <si>
    <t xml:space="preserve">IF Transco Zone 6 (Market)</t>
  </si>
  <si>
    <t xml:space="preserve">IF TW Permian</t>
  </si>
  <si>
    <t xml:space="preserve">IF-TW/PERMIAN</t>
  </si>
  <si>
    <t xml:space="preserve">IF Trunkline Louisiana</t>
  </si>
  <si>
    <t xml:space="preserve">IF Trunkline Texas</t>
  </si>
  <si>
    <t xml:space="preserve">IF-TRUNKL/TX</t>
  </si>
  <si>
    <t xml:space="preserve">IF Valero Texas</t>
  </si>
  <si>
    <t xml:space="preserve">IF-VALERO/TX</t>
  </si>
  <si>
    <t xml:space="preserve">IF Williams TX-OK-KS</t>
  </si>
  <si>
    <t xml:space="preserve">IF-WNG/TOK</t>
  </si>
  <si>
    <t xml:space="preserve">NGI Chicago City Gate</t>
  </si>
  <si>
    <t xml:space="preserve">NGI Michigan ConsoIidated</t>
  </si>
  <si>
    <t xml:space="preserve">NGI Malin (North Cal Border)</t>
  </si>
  <si>
    <t xml:space="preserve">NGI Socal (South Cal Border)</t>
  </si>
  <si>
    <t xml:space="preserve">Alberta Aeco Basis</t>
  </si>
  <si>
    <t xml:space="preserve">CGPR-AECO/BASIS</t>
  </si>
  <si>
    <t xml:space="preserve">Waha Hub West Texas</t>
  </si>
  <si>
    <t xml:space="preserve">WAHA KCBT</t>
  </si>
  <si>
    <t xml:space="preserve">GD Niagara (1st of Month)</t>
  </si>
  <si>
    <t xml:space="preserve">NIAGARA-GDM</t>
  </si>
  <si>
    <t xml:space="preserve">FGT City Gate</t>
  </si>
  <si>
    <t xml:space="preserve">IF-FGT/MKTAREA</t>
  </si>
  <si>
    <t xml:space="preserve">MB Ethane</t>
  </si>
  <si>
    <t xml:space="preserve">C2GC</t>
  </si>
  <si>
    <t xml:space="preserve">MB Ethane/Propane Mix</t>
  </si>
  <si>
    <t xml:space="preserve">EPMX</t>
  </si>
  <si>
    <t xml:space="preserve">Conway Ethane</t>
  </si>
  <si>
    <t xml:space="preserve">C2CN</t>
  </si>
  <si>
    <t xml:space="preserve">MB TET Propane</t>
  </si>
  <si>
    <t xml:space="preserve">C3GC</t>
  </si>
  <si>
    <t xml:space="preserve">MB NTET Propane</t>
  </si>
  <si>
    <t xml:space="preserve">C3XT</t>
  </si>
  <si>
    <t xml:space="preserve">Conway Propane</t>
  </si>
  <si>
    <t xml:space="preserve">C3CN</t>
  </si>
  <si>
    <t xml:space="preserve">MB TET N-Butane</t>
  </si>
  <si>
    <t xml:space="preserve">NC4</t>
  </si>
  <si>
    <t xml:space="preserve">MB NTET N-Butane</t>
  </si>
  <si>
    <t xml:space="preserve">NBXT</t>
  </si>
  <si>
    <t xml:space="preserve">Conway N-Butane</t>
  </si>
  <si>
    <t xml:space="preserve">NBCN</t>
  </si>
  <si>
    <t xml:space="preserve">MB TET Iso-Butane</t>
  </si>
  <si>
    <t xml:space="preserve">IC4</t>
  </si>
  <si>
    <t xml:space="preserve">MB NTET Iso-Butane</t>
  </si>
  <si>
    <t xml:space="preserve">IBXT</t>
  </si>
  <si>
    <t xml:space="preserve">Conway Iso-Butane</t>
  </si>
  <si>
    <t xml:space="preserve">IBCN</t>
  </si>
  <si>
    <t xml:space="preserve">MB TET Nat Gasoline</t>
  </si>
  <si>
    <t xml:space="preserve">C5+</t>
  </si>
  <si>
    <t xml:space="preserve">MB NTET Nat Gasoline</t>
  </si>
  <si>
    <t xml:space="preserve">C5XT</t>
  </si>
  <si>
    <t xml:space="preserve">Conway Nat Gasoline</t>
  </si>
  <si>
    <t xml:space="preserve">C5CN</t>
  </si>
  <si>
    <t xml:space="preserve">WTI Crude Oil</t>
  </si>
  <si>
    <t xml:space="preserve">WTI</t>
  </si>
  <si>
    <t xml:space="preserve">#6 Oil 1%S New York</t>
  </si>
  <si>
    <t xml:space="preserve">61NY</t>
  </si>
  <si>
    <t xml:space="preserve">#6 Oil 2%S New York</t>
  </si>
  <si>
    <t xml:space="preserve">62NY</t>
  </si>
  <si>
    <t xml:space="preserve">#6 Oil 1%S Gulf coast</t>
  </si>
  <si>
    <t xml:space="preserve">61GC</t>
  </si>
  <si>
    <t xml:space="preserve">#6 Oil 3%S Gulf coast</t>
  </si>
  <si>
    <t xml:space="preserve">63GC</t>
  </si>
  <si>
    <t xml:space="preserve">#2 Oil New York</t>
  </si>
  <si>
    <t xml:space="preserve">NYHO</t>
  </si>
  <si>
    <t xml:space="preserve">#2 Oil Gulf Coast</t>
  </si>
  <si>
    <t xml:space="preserve">GCHO</t>
  </si>
  <si>
    <t xml:space="preserve">Unleaded Gasoline</t>
  </si>
  <si>
    <t xml:space="preserve">HU</t>
  </si>
  <si>
    <t xml:space="preserve">Methanol Gulf Coast</t>
  </si>
  <si>
    <t xml:space="preserve">MEOH</t>
  </si>
  <si>
    <t xml:space="preserve">MTBE Gulf coast</t>
  </si>
  <si>
    <t xml:space="preserve">MTBE</t>
  </si>
  <si>
    <t xml:space="preserve">Omi Vol - LA/Offshore South</t>
  </si>
  <si>
    <t xml:space="preserve">Omi Vol - HSC/Katy/ETX</t>
  </si>
  <si>
    <t xml:space="preserve">Omi Vol - OK/Mid Continent</t>
  </si>
  <si>
    <t xml:space="preserve">Omi Vol - Permian/San Juan</t>
  </si>
  <si>
    <t xml:space="preserve">Omi Vol - NNG Demrc/Vent</t>
  </si>
  <si>
    <t xml:space="preserve">Omi Vol - NE Market Area</t>
  </si>
  <si>
    <t xml:space="preserve">Omi Vol - Appalachia</t>
  </si>
  <si>
    <t xml:space="preserve">Omi Vol - Rocky Mountains</t>
  </si>
  <si>
    <t xml:space="preserve">Omi Vol - Alberta/Sumas</t>
  </si>
  <si>
    <t xml:space="preserve">Omi Vol - Sithe (ANR/LA)</t>
  </si>
  <si>
    <t xml:space="preserve">Canada/US Dollar</t>
  </si>
  <si>
    <t xml:space="preserve">CAD/USD</t>
  </si>
  <si>
    <t xml:space="preserve">IF-CNG/NORTH</t>
  </si>
  <si>
    <t xml:space="preserve">DJ BASIN </t>
  </si>
  <si>
    <t xml:space="preserve">DJ/BASIN/CIG</t>
  </si>
  <si>
    <t xml:space="preserve">IF NGPL Harper</t>
  </si>
  <si>
    <t xml:space="preserve">IF-NGPL/HARPER</t>
  </si>
  <si>
    <t xml:space="preserve">IF NGPL OK NW ( GAGE)</t>
  </si>
  <si>
    <t xml:space="preserve">IF-NGPL/OK-NW</t>
  </si>
  <si>
    <t xml:space="preserve">ML7 CITYGATE (CRYSTAL FALLS)</t>
  </si>
  <si>
    <t xml:space="preserve">ML7/CG</t>
  </si>
  <si>
    <t xml:space="preserve">IF Texas City Loop</t>
  </si>
  <si>
    <t xml:space="preserve">IF-TX CITY LOOP</t>
  </si>
</sst>
</file>

<file path=xl/styles.xml><?xml version="1.0" encoding="utf-8"?>
<styleSheet xmlns="http://schemas.openxmlformats.org/spreadsheetml/2006/main">
  <numFmts count="27">
    <numFmt numFmtId="164" formatCode="General"/>
    <numFmt numFmtId="165" formatCode="_(* #,##0_);_(* \(#,##0\);_(* \-_);_(@_)"/>
    <numFmt numFmtId="166" formatCode="_(* #,##0.00_);_(* \(#,##0.00\);_(* \-??_);_(@_)"/>
    <numFmt numFmtId="167" formatCode="_(\$* #,##0_);_(\$* \(#,##0\);_(\$* \-_);_(@_)"/>
    <numFmt numFmtId="168" formatCode="_(\$* #,##0.00_);_(\$* \(#,##0.00\);_(\$* \-??_);_(@_)"/>
    <numFmt numFmtId="169" formatCode="General_)"/>
    <numFmt numFmtId="170" formatCode="[$-409]m/d/yyyy"/>
    <numFmt numFmtId="171" formatCode="[$-409]d\-mmm\-yy"/>
    <numFmt numFmtId="172" formatCode="#,##0_ ;[RED]\-#,##0\ "/>
    <numFmt numFmtId="173" formatCode="\$#,##0.0000_);&quot;($&quot;#,##0.0000\)"/>
    <numFmt numFmtId="174" formatCode="0.0000%"/>
    <numFmt numFmtId="175" formatCode="\$#,##0.00;[RED]&quot;-$&quot;#,##0.00"/>
    <numFmt numFmtId="176" formatCode="0"/>
    <numFmt numFmtId="177" formatCode="[$-409]#,##0_);[RED]\(#,##0\)"/>
    <numFmt numFmtId="178" formatCode="[$-409]mmm\-yy"/>
    <numFmt numFmtId="179" formatCode="\$#,##0;[RED]&quot;-$&quot;#,##0"/>
    <numFmt numFmtId="180" formatCode="#,##0"/>
    <numFmt numFmtId="181" formatCode="\$#,##0.0000;[RED]&quot;-$&quot;#,##0.0000"/>
    <numFmt numFmtId="182" formatCode="[$-409]#,##0_);\(#,##0\)"/>
    <numFmt numFmtId="183" formatCode="\$#,##0"/>
    <numFmt numFmtId="184" formatCode="@"/>
    <numFmt numFmtId="185" formatCode="0%"/>
    <numFmt numFmtId="186" formatCode="\$#,##0.0000"/>
    <numFmt numFmtId="187" formatCode="0.00%"/>
    <numFmt numFmtId="188" formatCode="0.00000"/>
    <numFmt numFmtId="189" formatCode="#,##0.00"/>
    <numFmt numFmtId="190" formatCode="\$#,##0.00"/>
  </numFmts>
  <fonts count="40">
    <font>
      <sz val="10"/>
      <name val="Arial"/>
      <family val="0"/>
    </font>
    <font>
      <sz val="10"/>
      <name val="Arial"/>
      <family val="0"/>
    </font>
    <font>
      <sz val="10"/>
      <name val="Arial"/>
      <family val="0"/>
    </font>
    <font>
      <sz val="10"/>
      <name val="Arial"/>
      <family val="0"/>
    </font>
    <font>
      <sz val="8"/>
      <name val="Arial"/>
      <family val="0"/>
    </font>
    <font>
      <sz val="11"/>
      <name val="Arial"/>
      <family val="0"/>
    </font>
    <font>
      <b val="true"/>
      <sz val="20"/>
      <color rgb="FF0000FF"/>
      <name val="Arial"/>
      <family val="2"/>
    </font>
    <font>
      <b val="true"/>
      <sz val="12"/>
      <name val="Arial"/>
      <family val="2"/>
    </font>
    <font>
      <b val="true"/>
      <sz val="10"/>
      <name val="Arial"/>
      <family val="2"/>
    </font>
    <font>
      <sz val="10"/>
      <color rgb="FF0000FF"/>
      <name val="Arial"/>
      <family val="2"/>
    </font>
    <font>
      <b val="true"/>
      <sz val="10"/>
      <color rgb="FFFF0000"/>
      <name val="Arial"/>
      <family val="2"/>
    </font>
    <font>
      <b val="true"/>
      <sz val="10"/>
      <color rgb="FFFFFFFF"/>
      <name val="Arial"/>
      <family val="2"/>
    </font>
    <font>
      <b val="true"/>
      <sz val="18"/>
      <color rgb="FFFFFFFF"/>
      <name val="Arial"/>
      <family val="2"/>
    </font>
    <font>
      <i val="true"/>
      <sz val="12"/>
      <name val="Arial"/>
      <family val="2"/>
    </font>
    <font>
      <b val="true"/>
      <sz val="18"/>
      <name val="Arial"/>
      <family val="2"/>
    </font>
    <font>
      <b val="true"/>
      <sz val="12"/>
      <color rgb="FF0000FF"/>
      <name val="Arial"/>
      <family val="2"/>
    </font>
    <font>
      <sz val="12"/>
      <color rgb="FF0000FF"/>
      <name val="Arial"/>
      <family val="2"/>
    </font>
    <font>
      <b val="true"/>
      <sz val="10"/>
      <color rgb="FF333333"/>
      <name val="Arial"/>
      <family val="2"/>
    </font>
    <font>
      <b val="true"/>
      <sz val="10"/>
      <color rgb="FF000000"/>
      <name val="Arial"/>
      <family val="2"/>
    </font>
    <font>
      <sz val="10"/>
      <color rgb="FF333333"/>
      <name val="Arial"/>
      <family val="2"/>
    </font>
    <font>
      <b val="true"/>
      <i val="true"/>
      <sz val="14"/>
      <name val="Arial"/>
      <family val="2"/>
    </font>
    <font>
      <sz val="10"/>
      <color rgb="FF000000"/>
      <name val="Arial"/>
      <family val="2"/>
    </font>
    <font>
      <sz val="10"/>
      <color rgb="FFC0C0C0"/>
      <name val="Arial"/>
      <family val="2"/>
    </font>
    <font>
      <sz val="10"/>
      <color rgb="FF969696"/>
      <name val="Arial"/>
      <family val="2"/>
    </font>
    <font>
      <sz val="8"/>
      <color rgb="FF000000"/>
      <name val="Tahoma"/>
      <family val="2"/>
    </font>
    <font>
      <b val="true"/>
      <sz val="12"/>
      <color rgb="FF008000"/>
      <name val="Arial"/>
      <family val="2"/>
    </font>
    <font>
      <b val="true"/>
      <sz val="10"/>
      <color rgb="FFFFFF00"/>
      <name val="Arial"/>
      <family val="2"/>
    </font>
    <font>
      <b val="true"/>
      <sz val="12"/>
      <color rgb="FF808080"/>
      <name val="Arial"/>
      <family val="2"/>
    </font>
    <font>
      <sz val="10"/>
      <name val="Arial"/>
      <family val="2"/>
    </font>
    <font>
      <b val="true"/>
      <i val="true"/>
      <sz val="10"/>
      <color rgb="FF008000"/>
      <name val="Arial"/>
      <family val="2"/>
    </font>
    <font>
      <b val="true"/>
      <sz val="10"/>
      <color rgb="FF969696"/>
      <name val="Arial"/>
      <family val="2"/>
    </font>
    <font>
      <b val="true"/>
      <sz val="10"/>
      <color rgb="FF808080"/>
      <name val="Arial"/>
      <family val="2"/>
    </font>
    <font>
      <sz val="10"/>
      <color rgb="FF808080"/>
      <name val="Arial"/>
      <family val="2"/>
    </font>
    <font>
      <sz val="8"/>
      <color rgb="FF000000"/>
      <name val="Tahoma"/>
      <family val="0"/>
    </font>
    <font>
      <sz val="9"/>
      <name val="Times New Roman"/>
      <family val="1"/>
    </font>
    <font>
      <sz val="9"/>
      <color rgb="FF0000FF"/>
      <name val="Times New Roman"/>
      <family val="1"/>
    </font>
    <font>
      <sz val="9"/>
      <color rgb="FF003366"/>
      <name val="Times New Roman"/>
      <family val="1"/>
    </font>
    <font>
      <sz val="10"/>
      <color rgb="FF666699"/>
      <name val="Arial"/>
      <family val="2"/>
    </font>
    <font>
      <b val="true"/>
      <sz val="10"/>
      <color rgb="FF008000"/>
      <name val="Arial"/>
      <family val="2"/>
    </font>
    <font>
      <b val="true"/>
      <sz val="10"/>
      <color rgb="FF0000FF"/>
      <name val="Arial"/>
      <family val="2"/>
    </font>
  </fonts>
  <fills count="14">
    <fill>
      <patternFill patternType="none"/>
    </fill>
    <fill>
      <patternFill patternType="gray125"/>
    </fill>
    <fill>
      <patternFill patternType="solid">
        <fgColor rgb="FFEAEAEA"/>
        <bgColor rgb="FFCCECFF"/>
      </patternFill>
    </fill>
    <fill>
      <patternFill patternType="solid">
        <fgColor rgb="FFFFFF99"/>
        <bgColor rgb="FFFFFFCC"/>
      </patternFill>
    </fill>
    <fill>
      <patternFill patternType="solid">
        <fgColor rgb="FFFFFFFF"/>
        <bgColor rgb="FFFFFFCC"/>
      </patternFill>
    </fill>
    <fill>
      <patternFill patternType="solid">
        <fgColor rgb="FFCCFFCC"/>
        <bgColor rgb="FFDDFFDD"/>
      </patternFill>
    </fill>
    <fill>
      <patternFill patternType="solid">
        <fgColor rgb="FFC0C0C0"/>
        <bgColor rgb="FFCCCCFF"/>
      </patternFill>
    </fill>
    <fill>
      <patternFill patternType="solid">
        <fgColor rgb="FF808080"/>
        <bgColor rgb="FF969696"/>
      </patternFill>
    </fill>
    <fill>
      <patternFill patternType="solid">
        <fgColor rgb="FFCCECFF"/>
        <bgColor rgb="FFEAEAEA"/>
      </patternFill>
    </fill>
    <fill>
      <patternFill patternType="solid">
        <fgColor rgb="FFDDFFDD"/>
        <bgColor rgb="FFCCFFCC"/>
      </patternFill>
    </fill>
    <fill>
      <patternFill patternType="solid">
        <fgColor rgb="FF3366FF"/>
        <bgColor rgb="FF0066CC"/>
      </patternFill>
    </fill>
    <fill>
      <patternFill patternType="solid">
        <fgColor rgb="FFCCCCFF"/>
        <bgColor rgb="FFC0C0C0"/>
      </patternFill>
    </fill>
    <fill>
      <patternFill patternType="solid">
        <fgColor rgb="FFFFFFCC"/>
        <bgColor rgb="FFFFFFFF"/>
      </patternFill>
    </fill>
    <fill>
      <patternFill patternType="solid">
        <fgColor rgb="FFFFFF00"/>
        <bgColor rgb="FFFFFF00"/>
      </patternFill>
    </fill>
  </fills>
  <borders count="122">
    <border diagonalUp="false" diagonalDown="false">
      <left/>
      <right/>
      <top/>
      <bottom/>
      <diagonal/>
    </border>
    <border diagonalUp="false" diagonalDown="false">
      <left style="medium">
        <color rgb="FFFFFFFF"/>
      </left>
      <right style="medium"/>
      <top style="medium">
        <color rgb="FFFFFFFF"/>
      </top>
      <bottom style="medium"/>
      <diagonal/>
    </border>
    <border diagonalUp="false" diagonalDown="false">
      <left style="thin"/>
      <right style="thin"/>
      <top style="thin"/>
      <bottom style="thin"/>
      <diagonal/>
    </border>
    <border diagonalUp="false" diagonalDown="false">
      <left style="medium"/>
      <right style="medium">
        <color rgb="FFFFFFFF"/>
      </right>
      <top style="medium"/>
      <bottom style="thin">
        <color rgb="FF339966"/>
      </bottom>
      <diagonal/>
    </border>
    <border diagonalUp="false" diagonalDown="false">
      <left style="medium"/>
      <right/>
      <top/>
      <bottom/>
      <diagonal/>
    </border>
    <border diagonalUp="false" diagonalDown="false">
      <left/>
      <right style="medium">
        <color rgb="FFFFFFFF"/>
      </right>
      <top/>
      <bottom/>
      <diagonal/>
    </border>
    <border diagonalUp="false" diagonalDown="false">
      <left style="medium"/>
      <right/>
      <top/>
      <bottom style="medium">
        <color rgb="FFFFFFFF"/>
      </bottom>
      <diagonal/>
    </border>
    <border diagonalUp="false" diagonalDown="false">
      <left/>
      <right/>
      <top/>
      <bottom style="medium">
        <color rgb="FFFFFFFF"/>
      </bottom>
      <diagonal/>
    </border>
    <border diagonalUp="false" diagonalDown="false">
      <left/>
      <right style="medium">
        <color rgb="FFFFFFFF"/>
      </right>
      <top/>
      <bottom style="medium">
        <color rgb="FFFFFFFF"/>
      </bottom>
      <diagonal/>
    </border>
    <border diagonalUp="false" diagonalDown="false">
      <left style="medium">
        <color rgb="FFFFFFFF"/>
      </left>
      <right style="medium"/>
      <top style="medium">
        <color rgb="FFFFFFFF"/>
      </top>
      <bottom style="thin">
        <color rgb="FF339966"/>
      </bottom>
      <diagonal/>
    </border>
    <border diagonalUp="false" diagonalDown="false">
      <left style="medium">
        <color rgb="FFFFFFFF"/>
      </left>
      <right style="medium"/>
      <top style="thin">
        <color rgb="FF339966"/>
      </top>
      <bottom/>
      <diagonal/>
    </border>
    <border diagonalUp="false" diagonalDown="false">
      <left style="medium">
        <color rgb="FFFFFFFF"/>
      </left>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thick"/>
      <right style="medium"/>
      <top style="thick"/>
      <bottom style="medium"/>
      <diagonal/>
    </border>
    <border diagonalUp="false" diagonalDown="false">
      <left style="medium"/>
      <right style="thick"/>
      <top style="thick"/>
      <bottom style="medium"/>
      <diagonal/>
    </border>
    <border diagonalUp="false" diagonalDown="false">
      <left style="thick"/>
      <right style="medium"/>
      <top style="thick"/>
      <bottom style="thick"/>
      <diagonal/>
    </border>
    <border diagonalUp="false" diagonalDown="false">
      <left/>
      <right style="thick"/>
      <top style="thick"/>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right style="thick"/>
      <top style="medium"/>
      <bottom style="thin"/>
      <diagonal/>
    </border>
    <border diagonalUp="false" diagonalDown="false">
      <left style="medium"/>
      <right style="hair"/>
      <top style="thin"/>
      <bottom style="thin"/>
      <diagonal/>
    </border>
    <border diagonalUp="false" diagonalDown="false">
      <left style="thin"/>
      <right style="thin"/>
      <top/>
      <bottom/>
      <diagonal/>
    </border>
    <border diagonalUp="false" diagonalDown="false">
      <left/>
      <right style="thick"/>
      <top/>
      <bottom/>
      <diagonal/>
    </border>
    <border diagonalUp="false" diagonalDown="false">
      <left style="medium"/>
      <right/>
      <top/>
      <bottom style="medium"/>
      <diagonal/>
    </border>
    <border diagonalUp="false" diagonalDown="false">
      <left style="medium"/>
      <right style="thin"/>
      <top style="medium"/>
      <bottom style="dotted"/>
      <diagonal/>
    </border>
    <border diagonalUp="false" diagonalDown="false">
      <left style="thin"/>
      <right style="thin"/>
      <top style="thin"/>
      <bottom style="dotted"/>
      <diagonal/>
    </border>
    <border diagonalUp="false" diagonalDown="false">
      <left/>
      <right style="thick"/>
      <top style="thin"/>
      <bottom style="dotted"/>
      <diagonal/>
    </border>
    <border diagonalUp="false" diagonalDown="false">
      <left style="medium"/>
      <right style="thin"/>
      <top style="dotted"/>
      <bottom style="dotted"/>
      <diagonal/>
    </border>
    <border diagonalUp="false" diagonalDown="false">
      <left style="thin"/>
      <right style="thin"/>
      <top style="dotted"/>
      <bottom style="dotted"/>
      <diagonal/>
    </border>
    <border diagonalUp="false" diagonalDown="false">
      <left/>
      <right style="thick"/>
      <top style="dotted"/>
      <bottom style="dotted"/>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style="thin"/>
      <bottom style="dotted"/>
      <diagonal/>
    </border>
    <border diagonalUp="false" diagonalDown="false">
      <left style="thin"/>
      <right/>
      <top style="thin"/>
      <bottom style="dotted"/>
      <diagonal/>
    </border>
    <border diagonalUp="false" diagonalDown="false">
      <left/>
      <right style="thin"/>
      <top style="thin"/>
      <bottom style="dotted"/>
      <diagonal/>
    </border>
    <border diagonalUp="false" diagonalDown="false">
      <left/>
      <right style="thick"/>
      <top style="thin"/>
      <bottom/>
      <diagonal/>
    </border>
    <border diagonalUp="false" diagonalDown="false">
      <left style="thin"/>
      <right style="thick"/>
      <top style="dotted"/>
      <bottom style="medium"/>
      <diagonal/>
    </border>
    <border diagonalUp="false" diagonalDown="false">
      <left/>
      <right/>
      <top style="medium"/>
      <bottom style="dotted"/>
      <diagonal/>
    </border>
    <border diagonalUp="false" diagonalDown="false">
      <left style="thin"/>
      <right style="thin"/>
      <top style="medium"/>
      <bottom style="dotted"/>
      <diagonal/>
    </border>
    <border diagonalUp="false" diagonalDown="false">
      <left style="thin"/>
      <right/>
      <top style="medium"/>
      <bottom style="dotted"/>
      <diagonal/>
    </border>
    <border diagonalUp="false" diagonalDown="false">
      <left style="medium"/>
      <right style="thick"/>
      <top style="medium"/>
      <bottom style="thin"/>
      <diagonal/>
    </border>
    <border diagonalUp="false" diagonalDown="false">
      <left style="medium"/>
      <right style="thin"/>
      <top/>
      <bottom style="dotted"/>
      <diagonal/>
    </border>
    <border diagonalUp="false" diagonalDown="false">
      <left style="thin"/>
      <right style="thin"/>
      <top/>
      <bottom style="dotted"/>
      <diagonal/>
    </border>
    <border diagonalUp="false" diagonalDown="false">
      <left style="thin"/>
      <right/>
      <top/>
      <bottom style="dotted"/>
      <diagonal/>
    </border>
    <border diagonalUp="false" diagonalDown="false">
      <left style="medium"/>
      <right style="thick"/>
      <top style="thin"/>
      <bottom style="medium"/>
      <diagonal/>
    </border>
    <border diagonalUp="false" diagonalDown="false">
      <left style="medium"/>
      <right style="thin"/>
      <top style="dotted"/>
      <bottom style="medium"/>
      <diagonal/>
    </border>
    <border diagonalUp="false" diagonalDown="false">
      <left/>
      <right/>
      <top style="dotted"/>
      <bottom style="medium"/>
      <diagonal/>
    </border>
    <border diagonalUp="false" diagonalDown="false">
      <left style="thin"/>
      <right style="thin"/>
      <top style="dotted"/>
      <bottom style="medium"/>
      <diagonal/>
    </border>
    <border diagonalUp="false" diagonalDown="false">
      <left style="thin"/>
      <right style="medium"/>
      <top style="dotted"/>
      <bottom style="medium"/>
      <diagonal/>
    </border>
    <border diagonalUp="false" diagonalDown="false">
      <left style="medium"/>
      <right style="thin"/>
      <top style="medium"/>
      <bottom style="medium"/>
      <diagonal/>
    </border>
    <border diagonalUp="false" diagonalDown="false">
      <left style="thin"/>
      <right style="hair"/>
      <top style="medium"/>
      <bottom style="medium"/>
      <diagonal/>
    </border>
    <border diagonalUp="false" diagonalDown="false">
      <left style="hair"/>
      <right style="hair"/>
      <top style="medium"/>
      <bottom style="medium"/>
      <diagonal/>
    </border>
    <border diagonalUp="false" diagonalDown="false">
      <left style="medium"/>
      <right style="thick"/>
      <top/>
      <bottom style="medium"/>
      <diagonal/>
    </border>
    <border diagonalUp="false" diagonalDown="false">
      <left style="medium"/>
      <right style="thin"/>
      <top/>
      <bottom style="thick"/>
      <diagonal/>
    </border>
    <border diagonalUp="false" diagonalDown="false">
      <left style="thin"/>
      <right style="thick"/>
      <top style="medium"/>
      <bottom style="thick"/>
      <diagonal/>
    </border>
    <border diagonalUp="false" diagonalDown="false">
      <left style="thin"/>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style="thin"/>
      <right style="dotted"/>
      <top style="thin"/>
      <bottom style="thin"/>
      <diagonal/>
    </border>
    <border diagonalUp="false" diagonalDown="false">
      <left/>
      <right style="dotted"/>
      <top style="thin"/>
      <bottom style="thin"/>
      <diagonal/>
    </border>
    <border diagonalUp="false" diagonalDown="false">
      <left style="dotted"/>
      <right style="thin"/>
      <top style="thin"/>
      <bottom style="thin"/>
      <diagonal/>
    </border>
    <border diagonalUp="false" diagonalDown="false">
      <left/>
      <right style="thin"/>
      <top style="thin"/>
      <bottom style="thin"/>
      <diagonal/>
    </border>
    <border diagonalUp="false" diagonalDown="false">
      <left style="thin"/>
      <right style="hair"/>
      <top/>
      <bottom style="thin"/>
      <diagonal/>
    </border>
    <border diagonalUp="false" diagonalDown="false">
      <left style="hair"/>
      <right style="hair"/>
      <top/>
      <bottom style="thin"/>
      <diagonal/>
    </border>
    <border diagonalUp="false" diagonalDown="false">
      <left style="hair"/>
      <right style="thin"/>
      <top/>
      <bottom style="thin"/>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dotted"/>
      <right style="dotted"/>
      <top style="thin"/>
      <bottom style="thin"/>
      <diagonal/>
    </border>
    <border diagonalUp="false" diagonalDown="false">
      <left/>
      <right style="hair"/>
      <top style="thin"/>
      <bottom/>
      <diagonal/>
    </border>
    <border diagonalUp="false" diagonalDown="false">
      <left/>
      <right style="hair"/>
      <top/>
      <bottom style="thin"/>
      <diagonal/>
    </border>
    <border diagonalUp="false" diagonalDown="false">
      <left style="thin"/>
      <right style="thin"/>
      <top style="thin"/>
      <bottom/>
      <diagonal/>
    </border>
    <border diagonalUp="false" diagonalDown="false">
      <left style="thin"/>
      <right style="thin"/>
      <top/>
      <bottom style="thin"/>
      <diagonal/>
    </border>
    <border diagonalUp="false" diagonalDown="false">
      <left style="thin"/>
      <right/>
      <top/>
      <bottom/>
      <diagonal/>
    </border>
    <border diagonalUp="false" diagonalDown="false">
      <left style="medium"/>
      <right style="medium"/>
      <top style="medium"/>
      <bottom style="medium"/>
      <diagonal/>
    </border>
    <border diagonalUp="false" diagonalDown="false">
      <left style="thin"/>
      <right/>
      <top style="thin"/>
      <bottom style="thin"/>
      <diagonal/>
    </border>
    <border diagonalUp="false" diagonalDown="false">
      <left/>
      <right style="thin"/>
      <top/>
      <bottom style="thin"/>
      <diagonal/>
    </border>
    <border diagonalUp="false" diagonalDown="false">
      <left/>
      <right/>
      <top style="thin"/>
      <bottom style="thin"/>
      <diagonal/>
    </border>
    <border diagonalUp="false" diagonalDown="false">
      <left style="thin"/>
      <right style="thin"/>
      <top style="thin"/>
      <bottom style="hair"/>
      <diagonal/>
    </border>
    <border diagonalUp="false" diagonalDown="false">
      <left style="medium">
        <color rgb="FF808080"/>
      </left>
      <right style="hair">
        <color rgb="FF808080"/>
      </right>
      <top style="medium">
        <color rgb="FF808080"/>
      </top>
      <bottom style="thin">
        <color rgb="FF808080"/>
      </bottom>
      <diagonal/>
    </border>
    <border diagonalUp="false" diagonalDown="false">
      <left style="hair">
        <color rgb="FF808080"/>
      </left>
      <right style="hair">
        <color rgb="FF808080"/>
      </right>
      <top style="medium">
        <color rgb="FF808080"/>
      </top>
      <bottom style="thin">
        <color rgb="FF808080"/>
      </bottom>
      <diagonal/>
    </border>
    <border diagonalUp="false" diagonalDown="false">
      <left style="hair">
        <color rgb="FF808080"/>
      </left>
      <right/>
      <top style="medium">
        <color rgb="FF808080"/>
      </top>
      <bottom style="thin">
        <color rgb="FF808080"/>
      </bottom>
      <diagonal/>
    </border>
    <border diagonalUp="false" diagonalDown="false">
      <left style="hair">
        <color rgb="FF808080"/>
      </left>
      <right style="medium">
        <color rgb="FF808080"/>
      </right>
      <top style="medium">
        <color rgb="FF808080"/>
      </top>
      <bottom style="thin">
        <color rgb="FF808080"/>
      </bottom>
      <diagonal/>
    </border>
    <border diagonalUp="false" diagonalDown="false">
      <left/>
      <right style="thin"/>
      <top style="thin"/>
      <bottom/>
      <diagonal/>
    </border>
    <border diagonalUp="false" diagonalDown="false">
      <left style="thin"/>
      <right style="thin"/>
      <top style="hair"/>
      <bottom style="hair"/>
      <diagonal/>
    </border>
    <border diagonalUp="false" diagonalDown="false">
      <left style="medium">
        <color rgb="FF808080"/>
      </left>
      <right style="hair">
        <color rgb="FF808080"/>
      </right>
      <top/>
      <bottom style="hair">
        <color rgb="FF808080"/>
      </bottom>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top/>
      <bottom style="hair">
        <color rgb="FF808080"/>
      </bottom>
      <diagonal/>
    </border>
    <border diagonalUp="false" diagonalDown="false">
      <left style="hair">
        <color rgb="FF808080"/>
      </left>
      <right style="medium">
        <color rgb="FF808080"/>
      </right>
      <top/>
      <bottom style="hair">
        <color rgb="FF808080"/>
      </bottom>
      <diagonal/>
    </border>
    <border diagonalUp="false" diagonalDown="false">
      <left style="medium">
        <color rgb="FF808080"/>
      </left>
      <right style="hair">
        <color rgb="FF808080"/>
      </right>
      <top style="hair">
        <color rgb="FF808080"/>
      </top>
      <bottom style="hair">
        <color rgb="FF808080"/>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hair">
        <color rgb="FF808080"/>
      </left>
      <right/>
      <top style="hair">
        <color rgb="FF808080"/>
      </top>
      <bottom style="hair">
        <color rgb="FF808080"/>
      </bottom>
      <diagonal/>
    </border>
    <border diagonalUp="false" diagonalDown="false">
      <left style="hair">
        <color rgb="FF808080"/>
      </left>
      <right style="medium">
        <color rgb="FF808080"/>
      </right>
      <top style="hair">
        <color rgb="FF808080"/>
      </top>
      <bottom style="hair">
        <color rgb="FF808080"/>
      </bottom>
      <diagonal/>
    </border>
    <border diagonalUp="false" diagonalDown="false">
      <left style="thin">
        <color rgb="FF969696"/>
      </left>
      <right style="thin">
        <color rgb="FF969696"/>
      </right>
      <top style="thin">
        <color rgb="FF969696"/>
      </top>
      <bottom style="thin">
        <color rgb="FF969696"/>
      </bottom>
      <diagonal/>
    </border>
    <border diagonalUp="false" diagonalDown="false">
      <left/>
      <right/>
      <top/>
      <bottom style="dotted"/>
      <diagonal/>
    </border>
    <border diagonalUp="false" diagonalDown="false">
      <left/>
      <right style="thin"/>
      <top/>
      <bottom style="dotted"/>
      <diagonal/>
    </border>
    <border diagonalUp="false" diagonalDown="false">
      <left style="thin"/>
      <right style="thin"/>
      <top style="hair"/>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color rgb="FF808080"/>
      </left>
      <right style="hair">
        <color rgb="FF808080"/>
      </right>
      <top style="hair">
        <color rgb="FF808080"/>
      </top>
      <bottom style="medium">
        <color rgb="FF808080"/>
      </bottom>
      <diagonal/>
    </border>
    <border diagonalUp="false" diagonalDown="false">
      <left style="hair">
        <color rgb="FF808080"/>
      </left>
      <right style="hair">
        <color rgb="FF808080"/>
      </right>
      <top style="hair">
        <color rgb="FF808080"/>
      </top>
      <bottom style="medium">
        <color rgb="FF808080"/>
      </bottom>
      <diagonal/>
    </border>
    <border diagonalUp="false" diagonalDown="false">
      <left style="hair">
        <color rgb="FF808080"/>
      </left>
      <right/>
      <top style="hair">
        <color rgb="FF808080"/>
      </top>
      <bottom style="medium">
        <color rgb="FF808080"/>
      </bottom>
      <diagonal/>
    </border>
    <border diagonalUp="false" diagonalDown="false">
      <left style="hair">
        <color rgb="FF808080"/>
      </left>
      <right style="medium">
        <color rgb="FF808080"/>
      </right>
      <top style="hair">
        <color rgb="FF808080"/>
      </top>
      <bottom style="medium">
        <color rgb="FF808080"/>
      </bottom>
      <diagonal/>
    </border>
    <border diagonalUp="false" diagonalDown="false">
      <left style="thin"/>
      <right/>
      <top/>
      <bottom style="thin"/>
      <diagonal/>
    </border>
    <border diagonalUp="false" diagonalDown="false">
      <left/>
      <right/>
      <top/>
      <bottom style="thin"/>
      <diagonal/>
    </border>
    <border diagonalUp="false" diagonalDown="false">
      <left style="thin"/>
      <right style="hair"/>
      <top style="thin"/>
      <bottom style="hair"/>
      <diagonal/>
    </border>
    <border diagonalUp="false" diagonalDown="false">
      <left/>
      <right style="thin"/>
      <top style="thin"/>
      <bottom style="hair"/>
      <diagonal/>
    </border>
    <border diagonalUp="false" diagonalDown="false">
      <left style="thin"/>
      <right style="hair"/>
      <top style="hair"/>
      <bottom style="hair"/>
      <diagonal/>
    </border>
    <border diagonalUp="false" diagonalDown="false">
      <left/>
      <right style="thin"/>
      <top style="hair"/>
      <bottom style="hair"/>
      <diagonal/>
    </border>
    <border diagonalUp="false" diagonalDown="false">
      <left style="thin"/>
      <right style="thin"/>
      <top style="hair"/>
      <bottom/>
      <diagonal/>
    </border>
    <border diagonalUp="false" diagonalDown="false">
      <left/>
      <right style="thin"/>
      <top style="hair"/>
      <bottom/>
      <diagonal/>
    </border>
    <border diagonalUp="false" diagonalDown="false">
      <left/>
      <right style="thin"/>
      <top style="hair"/>
      <bottom style="thin"/>
      <diagonal/>
    </border>
    <border diagonalUp="false" diagonalDown="false">
      <left style="thin"/>
      <right style="hair"/>
      <top style="hair"/>
      <bottom style="thin"/>
      <diagonal/>
    </border>
    <border diagonalUp="false" diagonalDown="false">
      <left/>
      <right style="hair"/>
      <top style="thin"/>
      <bottom style="hair"/>
      <diagonal/>
    </border>
    <border diagonalUp="false" diagonalDown="false">
      <left style="hair"/>
      <right style="thin"/>
      <top style="thin"/>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thin"/>
      <right style="thin"/>
      <top/>
      <bottom style="hair"/>
      <diagonal/>
    </border>
    <border diagonalUp="false" diagonalDown="false">
      <left style="thin"/>
      <right style="hair"/>
      <top/>
      <bottom style="hair"/>
      <diagonal/>
    </border>
    <border diagonalUp="false" diagonalDown="false">
      <left/>
      <right style="thin"/>
      <top/>
      <bottom style="hair"/>
      <diagonal/>
    </border>
    <border diagonalUp="false" diagonalDown="false">
      <left/>
      <right style="hair"/>
      <top style="hair"/>
      <bottom style="thin"/>
      <diagonal/>
    </border>
    <border diagonalUp="false" diagonalDown="false">
      <left style="hair"/>
      <right style="thin"/>
      <top style="hair"/>
      <bottom style="thin"/>
      <diagonal/>
    </border>
  </borders>
  <cellStyleXfs count="3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9"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41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3" borderId="1" xfId="0" applyFont="true" applyBorder="true" applyAlignment="true" applyProtection="false">
      <alignment horizontal="center" vertical="center" textRotation="0" wrapText="false" indent="0" shrinkToFit="false"/>
      <protection locked="true" hidden="false"/>
    </xf>
    <xf numFmtId="164" fontId="7" fillId="2" borderId="0" xfId="0" applyFont="true" applyBorder="tru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70" fontId="9" fillId="4" borderId="2" xfId="0" applyFont="true" applyBorder="true" applyAlignment="true" applyProtection="true">
      <alignment horizontal="center" vertical="bottom" textRotation="0" wrapText="false" indent="0" shrinkToFit="false"/>
      <protection locked="false" hidden="false"/>
    </xf>
    <xf numFmtId="164" fontId="8" fillId="5" borderId="3" xfId="0" applyFont="true" applyBorder="true" applyAlignment="true" applyProtection="false">
      <alignment horizontal="center" vertical="center" textRotation="0" wrapText="false" indent="0" shrinkToFit="false"/>
      <protection locked="true" hidden="false"/>
    </xf>
    <xf numFmtId="164" fontId="0" fillId="2" borderId="4" xfId="0" applyFont="false" applyBorder="true" applyAlignment="true" applyProtection="false">
      <alignment horizontal="center" vertical="bottom" textRotation="0" wrapText="false" indent="0" shrinkToFit="false"/>
      <protection locked="true" hidden="false"/>
    </xf>
    <xf numFmtId="164" fontId="0" fillId="2" borderId="0" xfId="0" applyFont="false" applyBorder="true" applyAlignment="true" applyProtection="false">
      <alignment horizontal="center" vertical="bottom" textRotation="0" wrapText="false" indent="0" shrinkToFit="false"/>
      <protection locked="true" hidden="false"/>
    </xf>
    <xf numFmtId="164" fontId="0" fillId="2" borderId="5" xfId="0" applyFont="false" applyBorder="true" applyAlignment="true" applyProtection="false">
      <alignment horizontal="center" vertical="bottom" textRotation="0" wrapText="false" indent="0" shrinkToFit="false"/>
      <protection locked="true" hidden="false"/>
    </xf>
    <xf numFmtId="164" fontId="0" fillId="2" borderId="4" xfId="0" applyFont="false" applyBorder="true" applyAlignment="true" applyProtection="false">
      <alignment horizontal="left" vertical="bottom" textRotation="0" wrapText="false" indent="0" shrinkToFit="false"/>
      <protection locked="true" hidden="false"/>
    </xf>
    <xf numFmtId="164" fontId="0" fillId="2" borderId="6" xfId="0" applyFont="false" applyBorder="true" applyAlignment="true" applyProtection="false">
      <alignment horizontal="center" vertical="bottom" textRotation="0" wrapText="false" indent="0" shrinkToFit="false"/>
      <protection locked="true" hidden="false"/>
    </xf>
    <xf numFmtId="164" fontId="0" fillId="2" borderId="7" xfId="0" applyFont="false" applyBorder="true" applyAlignment="true" applyProtection="false">
      <alignment horizontal="center" vertical="bottom" textRotation="0" wrapText="false" indent="0" shrinkToFit="false"/>
      <protection locked="true" hidden="false"/>
    </xf>
    <xf numFmtId="164" fontId="0" fillId="2" borderId="8" xfId="0" applyFont="false" applyBorder="true" applyAlignment="true" applyProtection="false">
      <alignment horizontal="center" vertical="bottom" textRotation="0" wrapText="false" indent="0" shrinkToFit="false"/>
      <protection locked="true" hidden="false"/>
    </xf>
    <xf numFmtId="164" fontId="8" fillId="5" borderId="9" xfId="0" applyFont="true" applyBorder="true" applyAlignment="true" applyProtection="false">
      <alignment horizontal="left" vertical="bottom" textRotation="0" wrapText="false" indent="0" shrinkToFit="false"/>
      <protection locked="true" hidden="false"/>
    </xf>
    <xf numFmtId="164" fontId="10" fillId="4" borderId="10" xfId="0" applyFont="true" applyBorder="true" applyAlignment="true" applyProtection="false">
      <alignment horizontal="left" vertical="center" textRotation="0" wrapText="true" indent="0" shrinkToFit="false"/>
      <protection locked="true" hidden="false"/>
    </xf>
    <xf numFmtId="164" fontId="0" fillId="4" borderId="11" xfId="0" applyFont="false" applyBorder="true" applyAlignment="false" applyProtection="false">
      <alignment horizontal="general" vertical="bottom" textRotation="0" wrapText="false" indent="0" shrinkToFit="false"/>
      <protection locked="true" hidden="false"/>
    </xf>
    <xf numFmtId="164" fontId="0" fillId="4" borderId="12" xfId="0" applyFont="false" applyBorder="true" applyAlignment="false" applyProtection="false">
      <alignment horizontal="general" vertical="bottom" textRotation="0" wrapText="false" indent="0" shrinkToFit="false"/>
      <protection locked="true" hidden="false"/>
    </xf>
    <xf numFmtId="164" fontId="0" fillId="4" borderId="13" xfId="0" applyFont="false" applyBorder="true" applyAlignment="false" applyProtection="false">
      <alignment horizontal="general" vertical="bottom" textRotation="0" wrapText="false" indent="0" shrinkToFit="false"/>
      <protection locked="true" hidden="false"/>
    </xf>
    <xf numFmtId="164" fontId="8" fillId="6" borderId="2" xfId="0" applyFont="true" applyBorder="true" applyAlignment="true" applyProtection="false">
      <alignment horizontal="right" vertical="bottom" textRotation="0" wrapText="false" indent="0" shrinkToFit="false"/>
      <protection locked="true" hidden="false"/>
    </xf>
    <xf numFmtId="164" fontId="8" fillId="5" borderId="3" xfId="0" applyFont="true" applyBorder="true" applyAlignment="true" applyProtection="false">
      <alignment horizontal="left"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5" xfId="0" applyFont="false" applyBorder="true" applyAlignment="false" applyProtection="false">
      <alignment horizontal="general" vertical="bottom" textRotation="0" wrapText="false" indent="0" shrinkToFit="false"/>
      <protection locked="true" hidden="false"/>
    </xf>
    <xf numFmtId="164" fontId="0" fillId="2" borderId="6" xfId="0" applyFont="false" applyBorder="true" applyAlignment="false" applyProtection="false">
      <alignment horizontal="general" vertical="bottom" textRotation="0" wrapText="false" indent="0" shrinkToFit="false"/>
      <protection locked="true" hidden="false"/>
    </xf>
    <xf numFmtId="164" fontId="0" fillId="2" borderId="7" xfId="0" applyFont="false" applyBorder="true" applyAlignment="false" applyProtection="false">
      <alignment horizontal="general" vertical="bottom" textRotation="0" wrapText="false" indent="0" shrinkToFit="false"/>
      <protection locked="tru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11" fillId="7" borderId="14" xfId="0" applyFont="true" applyBorder="true" applyAlignment="true" applyProtection="false">
      <alignment horizontal="center" vertical="center" textRotation="0" wrapText="true" indent="0" shrinkToFit="false"/>
      <protection locked="true" hidden="false"/>
    </xf>
    <xf numFmtId="164" fontId="12" fillId="7" borderId="15" xfId="0" applyFont="true" applyBorder="true" applyAlignment="true" applyProtection="false">
      <alignment horizontal="center" vertical="center" textRotation="0" wrapText="false" indent="0" shrinkToFit="false"/>
      <protection locked="true" hidden="false"/>
    </xf>
    <xf numFmtId="164" fontId="13" fillId="2" borderId="0" xfId="0" applyFont="true" applyBorder="false" applyAlignment="true" applyProtection="false">
      <alignment horizontal="center" vertical="bottom" textRotation="0" wrapText="false" indent="0" shrinkToFit="false"/>
      <protection locked="true" hidden="false"/>
    </xf>
    <xf numFmtId="164" fontId="14" fillId="8" borderId="16" xfId="0" applyFont="true" applyBorder="true" applyAlignment="true" applyProtection="false">
      <alignment horizontal="center" vertical="center" textRotation="0" wrapText="false" indent="0" shrinkToFit="false"/>
      <protection locked="true" hidden="false"/>
    </xf>
    <xf numFmtId="164" fontId="7" fillId="3" borderId="17" xfId="0" applyFont="true" applyBorder="true" applyAlignment="true" applyProtection="false">
      <alignment horizontal="left" vertical="bottom" textRotation="0" wrapText="false" indent="0" shrinkToFit="false"/>
      <protection locked="true" hidden="false"/>
    </xf>
    <xf numFmtId="164" fontId="15" fillId="4" borderId="18" xfId="0" applyFont="true" applyBorder="true" applyAlignment="true" applyProtection="true">
      <alignment horizontal="center" vertical="bottom" textRotation="0" wrapText="false" indent="0" shrinkToFit="false"/>
      <protection locked="false" hidden="false"/>
    </xf>
    <xf numFmtId="164" fontId="8" fillId="2" borderId="19" xfId="0" applyFont="true" applyBorder="true" applyAlignment="true" applyProtection="false">
      <alignment horizontal="center" vertical="bottom" textRotation="0" wrapText="false" indent="0" shrinkToFit="false"/>
      <protection locked="true" hidden="false"/>
    </xf>
    <xf numFmtId="164" fontId="8" fillId="2" borderId="20" xfId="0" applyFont="true" applyBorder="true" applyAlignment="true" applyProtection="false">
      <alignment horizontal="center" vertical="bottom" textRotation="0" wrapText="false" indent="0" shrinkToFit="false"/>
      <protection locked="true" hidden="false"/>
    </xf>
    <xf numFmtId="164" fontId="8" fillId="2" borderId="21" xfId="0" applyFont="true" applyBorder="true" applyAlignment="true" applyProtection="false">
      <alignment horizontal="center" vertical="bottom" textRotation="0" wrapText="false" indent="0" shrinkToFit="false"/>
      <protection locked="true" hidden="false"/>
    </xf>
    <xf numFmtId="164" fontId="9" fillId="4" borderId="22" xfId="0" applyFont="true" applyBorder="true" applyAlignment="true" applyProtection="true">
      <alignment horizontal="center" vertical="bottom" textRotation="0" wrapText="false" indent="0" shrinkToFit="false"/>
      <protection locked="false" hidden="false"/>
    </xf>
    <xf numFmtId="171" fontId="9" fillId="4" borderId="22" xfId="0" applyFont="true" applyBorder="true" applyAlignment="true" applyProtection="true">
      <alignment horizontal="center" vertical="bottom" textRotation="0" wrapText="false" indent="0" shrinkToFit="false"/>
      <protection locked="false" hidden="false"/>
    </xf>
    <xf numFmtId="171" fontId="9" fillId="4" borderId="23" xfId="0" applyFont="true" applyBorder="true" applyAlignment="true" applyProtection="true">
      <alignment horizontal="center" vertical="bottom" textRotation="0" wrapText="false" indent="0" shrinkToFit="false"/>
      <protection locked="false" hidden="false"/>
    </xf>
    <xf numFmtId="164" fontId="16" fillId="9" borderId="24" xfId="0" applyFont="true" applyBorder="true" applyAlignment="true" applyProtection="true">
      <alignment horizontal="center" vertical="bottom" textRotation="0" wrapText="false" indent="0" shrinkToFit="false"/>
      <protection locked="false" hidden="false"/>
    </xf>
    <xf numFmtId="164" fontId="17" fillId="2" borderId="18" xfId="0" applyFont="true" applyBorder="true" applyAlignment="true" applyProtection="false">
      <alignment horizontal="center" vertical="bottom" textRotation="0" wrapText="false" indent="0" shrinkToFit="false"/>
      <protection locked="true" hidden="false"/>
    </xf>
    <xf numFmtId="164" fontId="17" fillId="2" borderId="19" xfId="0" applyFont="true" applyBorder="true" applyAlignment="true" applyProtection="false">
      <alignment horizontal="center" vertical="bottom" textRotation="0" wrapText="false" indent="0" shrinkToFit="false"/>
      <protection locked="true" hidden="false"/>
    </xf>
    <xf numFmtId="164" fontId="17" fillId="2" borderId="20" xfId="0" applyFont="true" applyBorder="true" applyAlignment="true" applyProtection="false">
      <alignment horizontal="center" vertical="bottom" textRotation="0" wrapText="false" indent="0" shrinkToFit="false"/>
      <protection locked="true" hidden="false"/>
    </xf>
    <xf numFmtId="164" fontId="17" fillId="2" borderId="25" xfId="0" applyFont="true" applyBorder="true" applyAlignment="true" applyProtection="false">
      <alignment horizontal="right" vertical="center" textRotation="0" wrapText="false" indent="0" shrinkToFit="false"/>
      <protection locked="true" hidden="false"/>
    </xf>
    <xf numFmtId="164" fontId="9" fillId="9" borderId="26" xfId="0" applyFont="true" applyBorder="true" applyAlignment="true" applyProtection="true">
      <alignment horizontal="center" vertical="center" textRotation="0" wrapText="true" indent="0" shrinkToFit="false"/>
      <protection locked="false" hidden="false"/>
    </xf>
    <xf numFmtId="164" fontId="9" fillId="9" borderId="27" xfId="0" applyFont="true" applyBorder="true" applyAlignment="true" applyProtection="true">
      <alignment horizontal="center" vertical="center" textRotation="0" wrapText="true" indent="0" shrinkToFit="false"/>
      <protection locked="false" hidden="false"/>
    </xf>
    <xf numFmtId="164" fontId="17" fillId="2" borderId="28" xfId="0" applyFont="true" applyBorder="true" applyAlignment="true" applyProtection="false">
      <alignment horizontal="right" vertical="bottom" textRotation="0" wrapText="false" indent="0" shrinkToFit="false"/>
      <protection locked="true" hidden="false"/>
    </xf>
    <xf numFmtId="172" fontId="9" fillId="4" borderId="29" xfId="0" applyFont="true" applyBorder="true" applyAlignment="true" applyProtection="true">
      <alignment horizontal="center" vertical="bottom" textRotation="0" wrapText="false" indent="0" shrinkToFit="false"/>
      <protection locked="false" hidden="false"/>
    </xf>
    <xf numFmtId="172" fontId="9" fillId="4" borderId="30" xfId="0" applyFont="true" applyBorder="true" applyAlignment="true" applyProtection="true">
      <alignment horizontal="center" vertical="bottom" textRotation="0" wrapText="false" indent="0" shrinkToFit="false"/>
      <protection locked="false" hidden="false"/>
    </xf>
    <xf numFmtId="173" fontId="9" fillId="9" borderId="29" xfId="0" applyFont="true" applyBorder="true" applyAlignment="true" applyProtection="true">
      <alignment horizontal="center" vertical="bottom" textRotation="0" wrapText="false" indent="0" shrinkToFit="false"/>
      <protection locked="false" hidden="false"/>
    </xf>
    <xf numFmtId="173" fontId="9" fillId="9" borderId="30" xfId="0" applyFont="true" applyBorder="true" applyAlignment="true" applyProtection="true">
      <alignment horizontal="center" vertical="bottom" textRotation="0" wrapText="false" indent="0" shrinkToFit="false"/>
      <protection locked="false" hidden="false"/>
    </xf>
    <xf numFmtId="174" fontId="9" fillId="4" borderId="29" xfId="0" applyFont="true" applyBorder="true" applyAlignment="true" applyProtection="true">
      <alignment horizontal="center" vertical="bottom" textRotation="0" wrapText="false" indent="0" shrinkToFit="false"/>
      <protection locked="false" hidden="false"/>
    </xf>
    <xf numFmtId="174" fontId="9" fillId="4" borderId="30" xfId="0" applyFont="true" applyBorder="true" applyAlignment="true" applyProtection="true">
      <alignment horizontal="center" vertical="bottom" textRotation="0" wrapText="false" indent="0" shrinkToFit="false"/>
      <protection locked="false" hidden="false"/>
    </xf>
    <xf numFmtId="164" fontId="17" fillId="2" borderId="31" xfId="0" applyFont="true" applyBorder="true" applyAlignment="true" applyProtection="false">
      <alignment horizontal="right" vertical="bottom" textRotation="0" wrapText="false" indent="0" shrinkToFit="false"/>
      <protection locked="true" hidden="false"/>
    </xf>
    <xf numFmtId="173" fontId="9" fillId="4" borderId="0" xfId="0" applyFont="true" applyBorder="true" applyAlignment="true" applyProtection="true">
      <alignment horizontal="center" vertical="bottom" textRotation="0" wrapText="false" indent="0" shrinkToFit="false"/>
      <protection locked="false" hidden="false"/>
    </xf>
    <xf numFmtId="173" fontId="9" fillId="4" borderId="22" xfId="0" applyFont="true" applyBorder="true" applyAlignment="true" applyProtection="true">
      <alignment horizontal="center" vertical="bottom" textRotation="0" wrapText="false" indent="0" shrinkToFit="false"/>
      <protection locked="false" hidden="false"/>
    </xf>
    <xf numFmtId="173" fontId="9" fillId="4" borderId="32" xfId="0" applyFont="true" applyBorder="true" applyAlignment="true" applyProtection="true">
      <alignment horizontal="center" vertical="bottom" textRotation="0" wrapText="false" indent="0" shrinkToFit="false"/>
      <protection locked="false" hidden="false"/>
    </xf>
    <xf numFmtId="173" fontId="9" fillId="4" borderId="23" xfId="0" applyFont="true" applyBorder="true" applyAlignment="true" applyProtection="true">
      <alignment horizontal="center" vertical="bottom" textRotation="0" wrapText="false" indent="0" shrinkToFit="false"/>
      <protection locked="false" hidden="false"/>
    </xf>
    <xf numFmtId="164" fontId="17" fillId="2" borderId="33" xfId="0" applyFont="true" applyBorder="true" applyAlignment="true" applyProtection="false">
      <alignment horizontal="right" vertical="bottom" textRotation="0" wrapText="false" indent="0" shrinkToFit="false"/>
      <protection locked="true" hidden="false"/>
    </xf>
    <xf numFmtId="173" fontId="9" fillId="9" borderId="34" xfId="0" applyFont="true" applyBorder="true" applyAlignment="true" applyProtection="true">
      <alignment horizontal="center" vertical="bottom" textRotation="0" wrapText="false" indent="0" shrinkToFit="false"/>
      <protection locked="false" hidden="false"/>
    </xf>
    <xf numFmtId="173" fontId="9" fillId="9" borderId="26" xfId="0" applyFont="true" applyBorder="true" applyAlignment="true" applyProtection="true">
      <alignment horizontal="center" vertical="bottom" textRotation="0" wrapText="false" indent="0" shrinkToFit="false"/>
      <protection locked="false" hidden="false"/>
    </xf>
    <xf numFmtId="173" fontId="9" fillId="9" borderId="35" xfId="0" applyFont="true" applyBorder="true" applyAlignment="true" applyProtection="true">
      <alignment horizontal="center" vertical="bottom" textRotation="0" wrapText="false" indent="0" shrinkToFit="false"/>
      <protection locked="false" hidden="false"/>
    </xf>
    <xf numFmtId="173" fontId="9" fillId="9" borderId="36" xfId="0" applyFont="true" applyBorder="true" applyAlignment="true" applyProtection="true">
      <alignment horizontal="center" vertical="bottom" textRotation="0" wrapText="false" indent="0" shrinkToFit="false"/>
      <protection locked="false" hidden="false"/>
    </xf>
    <xf numFmtId="173" fontId="9" fillId="4" borderId="37" xfId="0" applyFont="true" applyBorder="true" applyAlignment="true" applyProtection="true">
      <alignment horizontal="center" vertical="bottom" textRotation="0" wrapText="false" indent="0" shrinkToFit="false"/>
      <protection locked="false" hidden="false"/>
    </xf>
    <xf numFmtId="164" fontId="17" fillId="2" borderId="25" xfId="0" applyFont="true" applyBorder="true" applyAlignment="true" applyProtection="false">
      <alignment horizontal="right" vertical="bottom" textRotation="0" wrapText="false" indent="0" shrinkToFit="false"/>
      <protection locked="true" hidden="false"/>
    </xf>
    <xf numFmtId="175" fontId="9" fillId="9" borderId="38" xfId="0" applyFont="true" applyBorder="true" applyAlignment="true" applyProtection="true">
      <alignment horizontal="center" vertical="bottom" textRotation="0" wrapText="false" indent="0" shrinkToFit="false"/>
      <protection locked="false" hidden="false"/>
    </xf>
    <xf numFmtId="164" fontId="17" fillId="2" borderId="39" xfId="0" applyFont="true" applyBorder="true" applyAlignment="true" applyProtection="false">
      <alignment horizontal="right" vertical="bottom" textRotation="0" wrapText="false" indent="0" shrinkToFit="false"/>
      <protection locked="true" hidden="false"/>
    </xf>
    <xf numFmtId="175" fontId="9" fillId="9" borderId="40" xfId="0" applyFont="true" applyBorder="true" applyAlignment="true" applyProtection="true">
      <alignment horizontal="center" vertical="bottom" textRotation="0" wrapText="false" indent="0" shrinkToFit="false"/>
      <protection locked="false" hidden="false"/>
    </xf>
    <xf numFmtId="175" fontId="18" fillId="2" borderId="41" xfId="0" applyFont="true" applyBorder="true" applyAlignment="true" applyProtection="true">
      <alignment horizontal="center" vertical="bottom" textRotation="0" wrapText="false" indent="0" shrinkToFit="false"/>
      <protection locked="false" hidden="false"/>
    </xf>
    <xf numFmtId="164" fontId="17" fillId="2" borderId="42" xfId="0" applyFont="true" applyBorder="true" applyAlignment="true" applyProtection="false">
      <alignment horizontal="right" vertical="bottom" textRotation="0" wrapText="false" indent="0" shrinkToFit="false"/>
      <protection locked="true" hidden="false"/>
    </xf>
    <xf numFmtId="164" fontId="17" fillId="2" borderId="43" xfId="0" applyFont="true" applyBorder="true" applyAlignment="true" applyProtection="false">
      <alignment horizontal="right" vertical="bottom" textRotation="0" wrapText="false" indent="0" shrinkToFit="false"/>
      <protection locked="true" hidden="false"/>
    </xf>
    <xf numFmtId="175" fontId="9" fillId="4" borderId="44" xfId="0" applyFont="true" applyBorder="true" applyAlignment="true" applyProtection="true">
      <alignment horizontal="center" vertical="bottom" textRotation="0" wrapText="false" indent="0" shrinkToFit="false"/>
      <protection locked="false" hidden="false"/>
    </xf>
    <xf numFmtId="164" fontId="16" fillId="9" borderId="45" xfId="0" applyFont="true" applyBorder="true" applyAlignment="true" applyProtection="true">
      <alignment horizontal="center" vertical="center" textRotation="0" wrapText="false" indent="0" shrinkToFit="false"/>
      <protection locked="false" hidden="false"/>
    </xf>
    <xf numFmtId="164" fontId="17" fillId="2" borderId="46" xfId="0" applyFont="true" applyBorder="true" applyAlignment="true" applyProtection="false">
      <alignment horizontal="right" vertical="bottom" textRotation="0" wrapText="false" indent="0" shrinkToFit="false"/>
      <protection locked="true" hidden="false"/>
    </xf>
    <xf numFmtId="175" fontId="9" fillId="9" borderId="47" xfId="0" applyFont="true" applyBorder="true" applyAlignment="true" applyProtection="true">
      <alignment horizontal="center" vertical="bottom" textRotation="0" wrapText="false" indent="0" shrinkToFit="false"/>
      <protection locked="false" hidden="false"/>
    </xf>
    <xf numFmtId="164" fontId="17" fillId="2" borderId="48" xfId="0" applyFont="true" applyBorder="true" applyAlignment="true" applyProtection="false">
      <alignment horizontal="right" vertical="bottom" textRotation="0" wrapText="false" indent="0" shrinkToFit="false"/>
      <protection locked="true" hidden="false"/>
    </xf>
    <xf numFmtId="175" fontId="9" fillId="9" borderId="49" xfId="0" applyFont="true" applyBorder="true" applyAlignment="true" applyProtection="true">
      <alignment horizontal="center" vertical="bottom" textRotation="0" wrapText="false" indent="0" shrinkToFit="false"/>
      <protection locked="false" hidden="false"/>
    </xf>
    <xf numFmtId="164" fontId="17" fillId="2" borderId="50" xfId="0" applyFont="true" applyBorder="true" applyAlignment="true" applyProtection="false">
      <alignment horizontal="right" vertical="bottom" textRotation="0" wrapText="false" indent="0" shrinkToFit="false"/>
      <protection locked="true" hidden="false"/>
    </xf>
    <xf numFmtId="176" fontId="9" fillId="4" borderId="51" xfId="0" applyFont="true" applyBorder="true" applyAlignment="true" applyProtection="true">
      <alignment horizontal="center" vertical="bottom" textRotation="0" wrapText="false" indent="0" shrinkToFit="false"/>
      <protection locked="false" hidden="false"/>
    </xf>
    <xf numFmtId="164" fontId="19" fillId="6" borderId="52" xfId="0" applyFont="true" applyBorder="true" applyAlignment="true" applyProtection="false">
      <alignment horizontal="center" vertical="bottom" textRotation="0" wrapText="false" indent="0" shrinkToFit="false"/>
      <protection locked="true" hidden="false"/>
    </xf>
    <xf numFmtId="175" fontId="19" fillId="6" borderId="0" xfId="0" applyFont="true" applyBorder="true" applyAlignment="true" applyProtection="true">
      <alignment horizontal="center" vertical="bottom" textRotation="0" wrapText="false" indent="0" shrinkToFit="false"/>
      <protection locked="false" hidden="false"/>
    </xf>
    <xf numFmtId="164" fontId="9" fillId="9" borderId="53" xfId="0" applyFont="true" applyBorder="true" applyAlignment="true" applyProtection="true">
      <alignment horizontal="center" vertical="center" textRotation="0" wrapText="false" indent="0" shrinkToFit="false"/>
      <protection locked="false" hidden="false"/>
    </xf>
    <xf numFmtId="164" fontId="17" fillId="2" borderId="54" xfId="0" applyFont="true" applyBorder="true" applyAlignment="true" applyProtection="false">
      <alignment horizontal="right" vertical="center" textRotation="0" wrapText="false" indent="0" shrinkToFit="false"/>
      <protection locked="true" hidden="false"/>
    </xf>
    <xf numFmtId="175" fontId="9" fillId="4" borderId="55" xfId="0" applyFont="true" applyBorder="true" applyAlignment="true" applyProtection="true">
      <alignment horizontal="left" vertical="center" textRotation="0" wrapText="true" indent="0" shrinkToFit="false"/>
      <protection locked="fals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left" vertical="bottom" textRotation="0" wrapText="false" indent="0" shrinkToFit="false"/>
      <protection locked="true" hidden="false"/>
    </xf>
    <xf numFmtId="164" fontId="0" fillId="4" borderId="0" xfId="0" applyFont="false" applyBorder="false" applyAlignment="true" applyProtection="false">
      <alignment horizontal="left" vertical="center" textRotation="0" wrapText="true" indent="0" shrinkToFit="false"/>
      <protection locked="true" hidden="false"/>
    </xf>
    <xf numFmtId="177" fontId="0" fillId="4" borderId="0" xfId="0" applyFont="false" applyBorder="false" applyAlignment="true" applyProtection="false">
      <alignment horizontal="right" vertical="bottom" textRotation="0" wrapText="false" indent="0" shrinkToFit="false"/>
      <protection locked="true" hidden="false"/>
    </xf>
    <xf numFmtId="177" fontId="0" fillId="4" borderId="0" xfId="0" applyFont="false" applyBorder="false" applyAlignment="false" applyProtection="false">
      <alignment horizontal="general" vertical="bottom" textRotation="0" wrapText="false" indent="0" shrinkToFit="false"/>
      <protection locked="true" hidden="false"/>
    </xf>
    <xf numFmtId="164" fontId="8" fillId="4" borderId="0" xfId="0" applyFont="true" applyBorder="false" applyAlignment="false" applyProtection="false">
      <alignment horizontal="general" vertical="bottom" textRotation="0" wrapText="false" indent="0" shrinkToFit="false"/>
      <protection locked="true" hidden="false"/>
    </xf>
    <xf numFmtId="177" fontId="9" fillId="4" borderId="2" xfId="0" applyFont="true" applyBorder="true" applyAlignment="true" applyProtection="false">
      <alignment horizontal="right" vertical="bottom" textRotation="0" wrapText="false" indent="0" shrinkToFit="false"/>
      <protection locked="true" hidden="false"/>
    </xf>
    <xf numFmtId="164" fontId="20" fillId="4" borderId="0" xfId="0" applyFont="true" applyBorder="false" applyAlignment="false" applyProtection="false">
      <alignment horizontal="general" vertical="bottom" textRotation="0" wrapText="false" indent="0" shrinkToFit="false"/>
      <protection locked="true" hidden="false"/>
    </xf>
    <xf numFmtId="178" fontId="8" fillId="4" borderId="0" xfId="0" applyFont="true" applyBorder="false" applyAlignment="false" applyProtection="false">
      <alignment horizontal="general" vertical="bottom" textRotation="0" wrapText="false" indent="0" shrinkToFit="false"/>
      <protection locked="true" hidden="false"/>
    </xf>
    <xf numFmtId="178" fontId="8" fillId="3" borderId="2" xfId="0" applyFont="true" applyBorder="true" applyAlignment="true" applyProtection="false">
      <alignment horizontal="center" vertical="bottom" textRotation="0" wrapText="false" indent="0" shrinkToFit="false"/>
      <protection locked="true" hidden="false"/>
    </xf>
    <xf numFmtId="178" fontId="8" fillId="3" borderId="56" xfId="0" applyFont="true" applyBorder="true" applyAlignment="false" applyProtection="false">
      <alignment horizontal="general" vertical="bottom" textRotation="0" wrapText="false" indent="0" shrinkToFit="false"/>
      <protection locked="true" hidden="false"/>
    </xf>
    <xf numFmtId="178" fontId="8" fillId="3" borderId="57" xfId="0" applyFont="true" applyBorder="true" applyAlignment="true" applyProtection="false">
      <alignment horizontal="left" vertical="bottom" textRotation="0" wrapText="false" indent="0" shrinkToFit="false"/>
      <protection locked="true" hidden="false"/>
    </xf>
    <xf numFmtId="178" fontId="8" fillId="3" borderId="58" xfId="0" applyFont="true" applyBorder="true" applyAlignment="true" applyProtection="false">
      <alignment horizontal="left" vertical="center" textRotation="0" wrapText="true" indent="0" shrinkToFit="false"/>
      <protection locked="true" hidden="false"/>
    </xf>
    <xf numFmtId="177" fontId="8" fillId="3" borderId="59" xfId="0" applyFont="true" applyBorder="true" applyAlignment="true" applyProtection="false">
      <alignment horizontal="right" vertical="bottom" textRotation="0" wrapText="true" indent="0" shrinkToFit="false"/>
      <protection locked="true" hidden="false"/>
    </xf>
    <xf numFmtId="177" fontId="8" fillId="3" borderId="60" xfId="0" applyFont="true" applyBorder="true" applyAlignment="true" applyProtection="false">
      <alignment horizontal="right" vertical="bottom" textRotation="0" wrapText="true" indent="0" shrinkToFit="false"/>
      <protection locked="true" hidden="false"/>
    </xf>
    <xf numFmtId="177" fontId="8" fillId="3" borderId="61" xfId="0" applyFont="true" applyBorder="true" applyAlignment="true" applyProtection="false">
      <alignment horizontal="right" vertical="bottom" textRotation="0" wrapText="true" indent="0" shrinkToFit="false"/>
      <protection locked="true" hidden="false"/>
    </xf>
    <xf numFmtId="177" fontId="8" fillId="3" borderId="62" xfId="0" applyFont="true" applyBorder="true" applyAlignment="true" applyProtection="false">
      <alignment horizontal="right" vertical="bottom" textRotation="0" wrapText="true" indent="0" shrinkToFit="false"/>
      <protection locked="true" hidden="false"/>
    </xf>
    <xf numFmtId="178" fontId="8" fillId="3" borderId="63" xfId="0" applyFont="true" applyBorder="true" applyAlignment="true" applyProtection="false">
      <alignment horizontal="center" vertical="bottom" textRotation="0" wrapText="false" indent="0" shrinkToFit="false"/>
      <protection locked="true" hidden="false"/>
    </xf>
    <xf numFmtId="178" fontId="8" fillId="3" borderId="64" xfId="0" applyFont="true" applyBorder="true" applyAlignment="true" applyProtection="false">
      <alignment horizontal="left" vertical="bottom" textRotation="0" wrapText="false" indent="0" shrinkToFit="false"/>
      <protection locked="true" hidden="false"/>
    </xf>
    <xf numFmtId="178" fontId="8" fillId="3" borderId="65" xfId="0" applyFont="true" applyBorder="true" applyAlignment="true" applyProtection="false">
      <alignment horizontal="left" vertical="center" textRotation="0" wrapText="true" indent="0" shrinkToFit="false"/>
      <protection locked="true" hidden="false"/>
    </xf>
    <xf numFmtId="164" fontId="21" fillId="2" borderId="2" xfId="0" applyFont="true" applyBorder="true" applyAlignment="true" applyProtection="false">
      <alignment horizontal="center" vertical="center" textRotation="0" wrapText="false" indent="0" shrinkToFit="false"/>
      <protection locked="true" hidden="false"/>
    </xf>
    <xf numFmtId="164" fontId="8" fillId="9" borderId="66" xfId="0" applyFont="true" applyBorder="true" applyAlignment="true" applyProtection="false">
      <alignment horizontal="center" vertical="center" textRotation="0" wrapText="false" indent="0" shrinkToFit="false"/>
      <protection locked="true" hidden="false"/>
    </xf>
    <xf numFmtId="164" fontId="0" fillId="9" borderId="67" xfId="0" applyFont="false" applyBorder="true" applyAlignment="true" applyProtection="false">
      <alignment horizontal="left" vertical="center" textRotation="0" wrapText="false" indent="0" shrinkToFit="false"/>
      <protection locked="true" hidden="false"/>
    </xf>
    <xf numFmtId="164" fontId="0" fillId="9" borderId="58" xfId="0" applyFont="false" applyBorder="true" applyAlignment="true" applyProtection="false">
      <alignment horizontal="left" vertical="center" textRotation="0" wrapText="true" indent="0" shrinkToFit="false"/>
      <protection locked="true" hidden="false"/>
    </xf>
    <xf numFmtId="179" fontId="0" fillId="4" borderId="59" xfId="0" applyFont="false" applyBorder="true" applyAlignment="true" applyProtection="false">
      <alignment horizontal="right" vertical="center" textRotation="0" wrapText="false" indent="0" shrinkToFit="false"/>
      <protection locked="true" hidden="false"/>
    </xf>
    <xf numFmtId="179" fontId="0" fillId="4" borderId="68" xfId="0" applyFont="false" applyBorder="true" applyAlignment="true" applyProtection="false">
      <alignment horizontal="right" vertical="center" textRotation="0" wrapText="false" indent="0" shrinkToFit="false"/>
      <protection locked="true" hidden="false"/>
    </xf>
    <xf numFmtId="179" fontId="0" fillId="4" borderId="61" xfId="0" applyFont="false" applyBorder="true" applyAlignment="true" applyProtection="false">
      <alignment horizontal="right" vertical="center" textRotation="0" wrapText="false" indent="0" shrinkToFit="false"/>
      <protection locked="true" hidden="false"/>
    </xf>
    <xf numFmtId="179" fontId="0" fillId="4" borderId="0" xfId="0" applyFont="false" applyBorder="true" applyAlignment="true" applyProtection="false">
      <alignment horizontal="center" vertical="center" textRotation="0" wrapText="false" indent="0" shrinkToFit="false"/>
      <protection locked="true" hidden="false"/>
    </xf>
    <xf numFmtId="179" fontId="0" fillId="4" borderId="62" xfId="0" applyFont="false" applyBorder="true" applyAlignment="true" applyProtection="false">
      <alignment horizontal="right" vertical="center" textRotation="0" wrapText="false" indent="0" shrinkToFit="false"/>
      <protection locked="true" hidden="false"/>
    </xf>
    <xf numFmtId="164" fontId="22" fillId="4" borderId="0" xfId="0" applyFont="true" applyBorder="false" applyAlignment="false" applyProtection="false">
      <alignment horizontal="general" vertical="bottom" textRotation="0" wrapText="false" indent="0" shrinkToFit="false"/>
      <protection locked="true" hidden="false"/>
    </xf>
    <xf numFmtId="164" fontId="22" fillId="4" borderId="0" xfId="0" applyFont="true" applyBorder="false" applyAlignment="true" applyProtection="false">
      <alignment horizontal="general" vertical="bottom" textRotation="0" wrapText="false" indent="0" shrinkToFit="false"/>
      <protection locked="true" hidden="false"/>
    </xf>
    <xf numFmtId="164" fontId="0" fillId="9" borderId="65" xfId="0" applyFont="false" applyBorder="true" applyAlignment="true" applyProtection="false">
      <alignment horizontal="left" vertical="center" textRotation="0" wrapText="true" indent="0" shrinkToFit="false"/>
      <protection locked="true" hidden="false"/>
    </xf>
    <xf numFmtId="179" fontId="0" fillId="4" borderId="0" xfId="0" applyFont="false" applyBorder="true" applyAlignment="true" applyProtection="false">
      <alignment horizontal="right" vertical="center" textRotation="0" wrapText="false" indent="0" shrinkToFit="false"/>
      <protection locked="true" hidden="false"/>
    </xf>
    <xf numFmtId="164" fontId="8" fillId="3" borderId="2" xfId="0" applyFont="true" applyBorder="true" applyAlignment="true" applyProtection="false">
      <alignment horizontal="left" vertical="center" textRotation="0" wrapText="true" indent="0" shrinkToFit="false"/>
      <protection locked="true" hidden="false"/>
    </xf>
    <xf numFmtId="179" fontId="0" fillId="4" borderId="60" xfId="0" applyFont="false" applyBorder="true" applyAlignment="true" applyProtection="false">
      <alignment horizontal="right" vertical="bottom" textRotation="0" wrapText="false" indent="0" shrinkToFit="false"/>
      <protection locked="true" hidden="false"/>
    </xf>
    <xf numFmtId="179" fontId="0" fillId="4" borderId="61" xfId="0" applyFont="false" applyBorder="true" applyAlignment="true" applyProtection="false">
      <alignment horizontal="right" vertical="bottom" textRotation="0" wrapText="false" indent="0" shrinkToFit="false"/>
      <protection locked="true" hidden="false"/>
    </xf>
    <xf numFmtId="179" fontId="0" fillId="4" borderId="0" xfId="0" applyFont="false" applyBorder="true" applyAlignment="true" applyProtection="false">
      <alignment horizontal="right" vertical="bottom" textRotation="0" wrapText="false" indent="0" shrinkToFit="false"/>
      <protection locked="true" hidden="false"/>
    </xf>
    <xf numFmtId="179" fontId="0" fillId="4" borderId="59" xfId="0" applyFont="false" applyBorder="true" applyAlignment="true" applyProtection="false">
      <alignment horizontal="right" vertical="bottom" textRotation="0" wrapText="false" indent="0" shrinkToFit="false"/>
      <protection locked="true" hidden="false"/>
    </xf>
    <xf numFmtId="179" fontId="0" fillId="4" borderId="62" xfId="0" applyFont="false" applyBorder="true" applyAlignment="true" applyProtection="false">
      <alignment horizontal="right" vertical="bottom" textRotation="0" wrapText="false" indent="0" shrinkToFit="false"/>
      <protection locked="true" hidden="false"/>
    </xf>
    <xf numFmtId="164" fontId="23" fillId="4" borderId="0" xfId="0" applyFont="true" applyBorder="fals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left" vertical="bottom" textRotation="0" wrapText="false" indent="0" shrinkToFit="false"/>
      <protection locked="true" hidden="false"/>
    </xf>
    <xf numFmtId="178" fontId="8" fillId="3" borderId="69" xfId="0" applyFont="true" applyBorder="true" applyAlignment="true" applyProtection="false">
      <alignment horizontal="right" vertical="bottom" textRotation="0" wrapText="false" indent="0" shrinkToFit="false"/>
      <protection locked="true" hidden="false"/>
    </xf>
    <xf numFmtId="178" fontId="8" fillId="3" borderId="57" xfId="0" applyFont="true" applyBorder="true" applyAlignment="true" applyProtection="false">
      <alignment horizontal="right" vertical="bottom" textRotation="0" wrapText="false" indent="0" shrinkToFit="false"/>
      <protection locked="true" hidden="false"/>
    </xf>
    <xf numFmtId="178" fontId="8" fillId="3" borderId="58" xfId="0" applyFont="true" applyBorder="true" applyAlignment="true" applyProtection="false">
      <alignment horizontal="right" vertical="bottom" textRotation="0" wrapText="false" indent="0" shrinkToFit="false"/>
      <protection locked="true" hidden="false"/>
    </xf>
    <xf numFmtId="178" fontId="8" fillId="3" borderId="70" xfId="0" applyFont="true" applyBorder="true" applyAlignment="true" applyProtection="false">
      <alignment horizontal="right" vertical="bottom" textRotation="0" wrapText="false" indent="0" shrinkToFit="false"/>
      <protection locked="true" hidden="false"/>
    </xf>
    <xf numFmtId="178" fontId="8" fillId="3" borderId="64" xfId="0" applyFont="true" applyBorder="true" applyAlignment="true" applyProtection="false">
      <alignment horizontal="right" vertical="bottom" textRotation="0" wrapText="false" indent="0" shrinkToFit="false"/>
      <protection locked="true" hidden="false"/>
    </xf>
    <xf numFmtId="178" fontId="8" fillId="3" borderId="65" xfId="0" applyFont="true" applyBorder="true" applyAlignment="true" applyProtection="false">
      <alignment horizontal="right" vertical="bottom" textRotation="0" wrapText="false" indent="0" shrinkToFit="false"/>
      <protection locked="true" hidden="false"/>
    </xf>
    <xf numFmtId="177" fontId="0" fillId="4" borderId="69" xfId="0" applyFont="false" applyBorder="true" applyAlignment="true" applyProtection="false">
      <alignment horizontal="right" vertical="bottom" textRotation="0" wrapText="false" indent="0" shrinkToFit="false"/>
      <protection locked="true" hidden="false"/>
    </xf>
    <xf numFmtId="177" fontId="0" fillId="4" borderId="57" xfId="0" applyFont="false" applyBorder="true" applyAlignment="true" applyProtection="false">
      <alignment horizontal="right" vertical="bottom" textRotation="0" wrapText="false" indent="0" shrinkToFit="false"/>
      <protection locked="true" hidden="false"/>
    </xf>
    <xf numFmtId="177" fontId="0" fillId="4" borderId="58" xfId="0" applyFont="false" applyBorder="true" applyAlignment="true" applyProtection="false">
      <alignment horizontal="right" vertical="bottom" textRotation="0" wrapText="false" indent="0" shrinkToFit="false"/>
      <protection locked="true" hidden="false"/>
    </xf>
    <xf numFmtId="177" fontId="0" fillId="4" borderId="71" xfId="0" applyFont="false" applyBorder="true" applyAlignment="false" applyProtection="false">
      <alignment horizontal="general" vertical="bottom" textRotation="0" wrapText="false" indent="0" shrinkToFit="false"/>
      <protection locked="true" hidden="false"/>
    </xf>
    <xf numFmtId="177" fontId="0" fillId="4" borderId="70" xfId="0" applyFont="false" applyBorder="true" applyAlignment="true" applyProtection="false">
      <alignment horizontal="right" vertical="bottom" textRotation="0" wrapText="false" indent="0" shrinkToFit="false"/>
      <protection locked="true" hidden="false"/>
    </xf>
    <xf numFmtId="177" fontId="0" fillId="4" borderId="64" xfId="0" applyFont="false" applyBorder="true" applyAlignment="true" applyProtection="false">
      <alignment horizontal="right" vertical="bottom" textRotation="0" wrapText="false" indent="0" shrinkToFit="false"/>
      <protection locked="true" hidden="false"/>
    </xf>
    <xf numFmtId="177" fontId="0" fillId="4" borderId="65" xfId="0" applyFont="false" applyBorder="true" applyAlignment="true" applyProtection="false">
      <alignment horizontal="right" vertical="bottom" textRotation="0" wrapText="false" indent="0" shrinkToFit="false"/>
      <protection locked="true" hidden="false"/>
    </xf>
    <xf numFmtId="177" fontId="0" fillId="4" borderId="72" xfId="0" applyFont="false" applyBorder="true" applyAlignment="false" applyProtection="false">
      <alignment horizontal="general" vertical="bottom" textRotation="0" wrapText="false" indent="0" shrinkToFit="false"/>
      <protection locked="true" hidden="false"/>
    </xf>
    <xf numFmtId="164" fontId="8" fillId="4" borderId="0" xfId="0" applyFont="true" applyBorder="false" applyAlignment="true" applyProtection="false">
      <alignment horizontal="left" vertical="center" textRotation="0" wrapText="true" indent="0" shrinkToFit="false"/>
      <protection locked="true" hidden="false"/>
    </xf>
    <xf numFmtId="164" fontId="8" fillId="4" borderId="0" xfId="0" applyFont="true" applyBorder="false" applyAlignment="true" applyProtection="false">
      <alignment horizontal="left" vertical="center" textRotation="0" wrapText="false" indent="0" shrinkToFit="false"/>
      <protection locked="true" hidden="false"/>
    </xf>
    <xf numFmtId="171" fontId="0" fillId="4" borderId="0" xfId="0" applyFont="false" applyBorder="false" applyAlignment="false" applyProtection="false">
      <alignment horizontal="general" vertical="bottom" textRotation="0" wrapText="false" indent="0" shrinkToFit="false"/>
      <protection locked="true" hidden="false"/>
    </xf>
    <xf numFmtId="180" fontId="0" fillId="4" borderId="0" xfId="0" applyFont="false" applyBorder="false" applyAlignment="false" applyProtection="false">
      <alignment horizontal="general" vertical="bottom" textRotation="0" wrapText="false" indent="0" shrinkToFit="false"/>
      <protection locked="true" hidden="false"/>
    </xf>
    <xf numFmtId="181" fontId="0" fillId="4" borderId="0" xfId="0" applyFont="false" applyBorder="false" applyAlignment="false" applyProtection="false">
      <alignment horizontal="general" vertical="bottom" textRotation="0" wrapText="false" indent="0" shrinkToFit="false"/>
      <protection locked="true" hidden="false"/>
    </xf>
    <xf numFmtId="176" fontId="0" fillId="4" borderId="0" xfId="0" applyFont="false" applyBorder="false" applyAlignment="false" applyProtection="false">
      <alignment horizontal="general" vertical="bottom" textRotation="0" wrapText="false" indent="0" shrinkToFit="false"/>
      <protection locked="true" hidden="false"/>
    </xf>
    <xf numFmtId="182" fontId="0" fillId="4" borderId="0" xfId="0" applyFont="false" applyBorder="false" applyAlignment="false" applyProtection="false">
      <alignment horizontal="general" vertical="bottom" textRotation="0" wrapText="false" indent="0" shrinkToFit="false"/>
      <protection locked="true" hidden="false"/>
    </xf>
    <xf numFmtId="183" fontId="0" fillId="4" borderId="0" xfId="0" applyFont="false" applyBorder="false" applyAlignment="false" applyProtection="false">
      <alignment horizontal="general" vertical="bottom" textRotation="0" wrapText="false" indent="0" shrinkToFit="false"/>
      <protection locked="true" hidden="false"/>
    </xf>
    <xf numFmtId="164" fontId="0" fillId="4" borderId="32" xfId="0" applyFont="false" applyBorder="tru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81" fontId="23" fillId="4" borderId="0" xfId="0" applyFont="true" applyBorder="false" applyAlignment="false" applyProtection="false">
      <alignment horizontal="general" vertical="bottom" textRotation="0" wrapText="false" indent="0" shrinkToFit="false"/>
      <protection locked="true" hidden="false"/>
    </xf>
    <xf numFmtId="174" fontId="23" fillId="4" borderId="0" xfId="0" applyFont="true" applyBorder="false" applyAlignment="false" applyProtection="false">
      <alignment horizontal="general" vertical="bottom" textRotation="0" wrapText="false" indent="0" shrinkToFit="false"/>
      <protection locked="true" hidden="false"/>
    </xf>
    <xf numFmtId="174" fontId="0" fillId="4" borderId="0" xfId="0" applyFont="false" applyBorder="false" applyAlignment="false" applyProtection="false">
      <alignment horizontal="general" vertical="bottom" textRotation="0" wrapText="false" indent="0" shrinkToFit="false"/>
      <protection locked="true" hidden="false"/>
    </xf>
    <xf numFmtId="174" fontId="0" fillId="4" borderId="73" xfId="0" applyFont="false" applyBorder="true" applyAlignment="false" applyProtection="false">
      <alignment horizontal="general" vertical="bottom" textRotation="0" wrapText="false" indent="0" shrinkToFit="false"/>
      <protection locked="true" hidden="false"/>
    </xf>
    <xf numFmtId="164" fontId="0" fillId="4" borderId="73" xfId="0" applyFont="false" applyBorder="true" applyAlignment="false" applyProtection="false">
      <alignment horizontal="general" vertical="bottom" textRotation="0" wrapText="false" indent="0" shrinkToFit="false"/>
      <protection locked="true" hidden="false"/>
    </xf>
    <xf numFmtId="171" fontId="8" fillId="4" borderId="0" xfId="0" applyFont="true" applyBorder="false" applyAlignment="true" applyProtection="false">
      <alignment horizontal="right" vertical="bottom" textRotation="0" wrapText="false" indent="0" shrinkToFit="true"/>
      <protection locked="true" hidden="false"/>
    </xf>
    <xf numFmtId="184" fontId="25" fillId="3" borderId="2" xfId="0" applyFont="true" applyBorder="true" applyAlignment="true" applyProtection="false">
      <alignment horizontal="center" vertical="bottom" textRotation="0" wrapText="false" indent="0" shrinkToFit="false"/>
      <protection locked="true" hidden="false"/>
    </xf>
    <xf numFmtId="181" fontId="26" fillId="10" borderId="74" xfId="0" applyFont="true" applyBorder="true" applyAlignment="true" applyProtection="false">
      <alignment horizontal="center" vertical="center" textRotation="0" wrapText="false" indent="0" shrinkToFit="false"/>
      <protection locked="true" hidden="false"/>
    </xf>
    <xf numFmtId="164" fontId="27" fillId="6" borderId="2" xfId="0" applyFont="true" applyBorder="true" applyAlignment="true" applyProtection="false">
      <alignment horizontal="left" vertical="bottom" textRotation="0" wrapText="false" indent="0" shrinkToFit="false"/>
      <protection locked="true" hidden="false"/>
    </xf>
    <xf numFmtId="176" fontId="23" fillId="4" borderId="0" xfId="0" applyFont="true" applyBorder="false" applyAlignment="false" applyProtection="false">
      <alignment horizontal="general" vertical="bottom" textRotation="0" wrapText="false" indent="0" shrinkToFit="false"/>
      <protection locked="true" hidden="false"/>
    </xf>
    <xf numFmtId="164" fontId="28" fillId="6" borderId="2" xfId="0" applyFont="true" applyBorder="true" applyAlignment="true" applyProtection="false">
      <alignment horizontal="right" vertical="bottom" textRotation="0" wrapText="false" indent="0" shrinkToFit="false"/>
      <protection locked="true" hidden="false"/>
    </xf>
    <xf numFmtId="180" fontId="15" fillId="4" borderId="2" xfId="0" applyFont="true" applyBorder="true" applyAlignment="true" applyProtection="false">
      <alignment horizontal="center" vertical="bottom" textRotation="0" wrapText="false" indent="0" shrinkToFit="false"/>
      <protection locked="true" hidden="false"/>
    </xf>
    <xf numFmtId="181" fontId="29" fillId="2" borderId="75" xfId="0" applyFont="true" applyBorder="true" applyAlignment="true" applyProtection="false">
      <alignment horizontal="left" vertical="bottom" textRotation="0" wrapText="false" indent="0" shrinkToFit="false"/>
      <protection locked="true" hidden="false"/>
    </xf>
    <xf numFmtId="181" fontId="29" fillId="2" borderId="62" xfId="0" applyFont="true" applyBorder="true" applyAlignment="true" applyProtection="false">
      <alignment horizontal="right" vertical="bottom" textRotation="0" wrapText="false" indent="0" shrinkToFit="false"/>
      <protection locked="true" hidden="false"/>
    </xf>
    <xf numFmtId="182" fontId="23" fillId="4" borderId="0" xfId="0" applyFont="true" applyBorder="false" applyAlignment="true" applyProtection="false">
      <alignment horizontal="right" vertical="bottom" textRotation="0" wrapText="false" indent="0" shrinkToFit="false"/>
      <protection locked="true" hidden="false"/>
    </xf>
    <xf numFmtId="164" fontId="30" fillId="4" borderId="0" xfId="0" applyFont="true" applyBorder="true" applyAlignment="false" applyProtection="false">
      <alignment horizontal="general" vertical="bottom" textRotation="0" wrapText="false" indent="0" shrinkToFit="false"/>
      <protection locked="true" hidden="false"/>
    </xf>
    <xf numFmtId="164" fontId="23" fillId="2" borderId="2" xfId="0" applyFont="true" applyBorder="true" applyAlignment="true" applyProtection="false">
      <alignment horizontal="right" vertical="bottom" textRotation="0" wrapText="false" indent="0" shrinkToFit="false"/>
      <protection locked="true" hidden="false"/>
    </xf>
    <xf numFmtId="181" fontId="0" fillId="4" borderId="76" xfId="0" applyFont="false" applyBorder="true" applyAlignment="true" applyProtection="false">
      <alignment horizontal="center" vertical="bottom" textRotation="0" wrapText="false" indent="0" shrinkToFit="false"/>
      <protection locked="true" hidden="false"/>
    </xf>
    <xf numFmtId="181" fontId="8" fillId="11" borderId="75" xfId="0" applyFont="true" applyBorder="true" applyAlignment="true" applyProtection="false">
      <alignment horizontal="right" vertical="bottom" textRotation="0" wrapText="false" indent="0" shrinkToFit="false"/>
      <protection locked="true" hidden="false"/>
    </xf>
    <xf numFmtId="164" fontId="8" fillId="11" borderId="77" xfId="0" applyFont="true" applyBorder="true" applyAlignment="true" applyProtection="false">
      <alignment horizontal="right" vertical="bottom" textRotation="0" wrapText="false" indent="0" shrinkToFit="false"/>
      <protection locked="true" hidden="false"/>
    </xf>
    <xf numFmtId="164" fontId="8" fillId="11" borderId="62" xfId="0" applyFont="true" applyBorder="true" applyAlignment="true" applyProtection="false">
      <alignment horizontal="right" vertical="bottom" textRotation="0" wrapText="false" indent="0" shrinkToFit="false"/>
      <protection locked="true" hidden="false"/>
    </xf>
    <xf numFmtId="182" fontId="22" fillId="4" borderId="0" xfId="0" applyFont="true" applyBorder="false" applyAlignment="true" applyProtection="false">
      <alignment horizontal="right" vertical="bottom" textRotation="0" wrapText="false" indent="0" shrinkToFit="false"/>
      <protection locked="true" hidden="false"/>
    </xf>
    <xf numFmtId="181" fontId="31" fillId="4" borderId="0" xfId="0" applyFont="true" applyBorder="false" applyAlignment="true" applyProtection="false">
      <alignment horizontal="right" vertical="bottom" textRotation="0" wrapText="false" indent="0" shrinkToFit="false"/>
      <protection locked="true" hidden="false"/>
    </xf>
    <xf numFmtId="172" fontId="32" fillId="4" borderId="78" xfId="0" applyFont="true" applyBorder="true" applyAlignment="true" applyProtection="false">
      <alignment horizontal="center" vertical="bottom" textRotation="0" wrapText="false" indent="0" shrinkToFit="false"/>
      <protection locked="true" hidden="false"/>
    </xf>
    <xf numFmtId="164" fontId="30" fillId="4" borderId="0" xfId="0" applyFont="true" applyBorder="false" applyAlignment="true" applyProtection="false">
      <alignment horizontal="right" vertical="bottom" textRotation="0" wrapText="false" indent="0" shrinkToFit="false"/>
      <protection locked="true" hidden="false"/>
    </xf>
    <xf numFmtId="180" fontId="30" fillId="4" borderId="79" xfId="0" applyFont="true" applyBorder="true" applyAlignment="true" applyProtection="false">
      <alignment horizontal="right" vertical="bottom" textRotation="0" wrapText="false" indent="0" shrinkToFit="false"/>
      <protection locked="true" hidden="false"/>
    </xf>
    <xf numFmtId="181" fontId="30" fillId="4" borderId="80" xfId="0" applyFont="true" applyBorder="true" applyAlignment="true" applyProtection="false">
      <alignment horizontal="right" vertical="bottom" textRotation="0" wrapText="false" indent="0" shrinkToFit="false"/>
      <protection locked="true" hidden="false"/>
    </xf>
    <xf numFmtId="174" fontId="30" fillId="4" borderId="80" xfId="0" applyFont="true" applyBorder="true" applyAlignment="true" applyProtection="false">
      <alignment horizontal="right" vertical="bottom" textRotation="0" wrapText="false" indent="0" shrinkToFit="false"/>
      <protection locked="true" hidden="false"/>
    </xf>
    <xf numFmtId="164" fontId="30" fillId="4" borderId="81" xfId="0" applyFont="true" applyBorder="true" applyAlignment="true" applyProtection="false">
      <alignment horizontal="right" vertical="bottom" textRotation="0" wrapText="false" indent="0" shrinkToFit="false"/>
      <protection locked="true" hidden="false"/>
    </xf>
    <xf numFmtId="181" fontId="30" fillId="4" borderId="82" xfId="0" applyFont="true" applyBorder="true" applyAlignment="true" applyProtection="false">
      <alignment horizontal="right" vertical="bottom" textRotation="0" wrapText="false" indent="0" shrinkToFit="false"/>
      <protection locked="true" hidden="false"/>
    </xf>
    <xf numFmtId="180" fontId="30" fillId="4" borderId="0" xfId="0" applyFont="true" applyBorder="false" applyAlignment="true" applyProtection="false">
      <alignment horizontal="left" vertical="bottom" textRotation="0" wrapText="false" indent="0" shrinkToFit="false"/>
      <protection locked="true" hidden="false"/>
    </xf>
    <xf numFmtId="181" fontId="8" fillId="11" borderId="71" xfId="0" applyFont="true" applyBorder="true" applyAlignment="true" applyProtection="false">
      <alignment horizontal="center" vertical="bottom" textRotation="0" wrapText="false" indent="0" shrinkToFit="false"/>
      <protection locked="true" hidden="false"/>
    </xf>
    <xf numFmtId="179" fontId="0" fillId="12" borderId="0" xfId="0" applyFont="false" applyBorder="true" applyAlignment="false" applyProtection="false">
      <alignment horizontal="general" vertical="bottom" textRotation="0" wrapText="false" indent="0" shrinkToFit="false"/>
      <protection locked="true" hidden="false"/>
    </xf>
    <xf numFmtId="179" fontId="0" fillId="12" borderId="83" xfId="0" applyFont="false" applyBorder="true" applyAlignment="true" applyProtection="false">
      <alignment horizontal="right" vertical="bottom" textRotation="0" wrapText="false" indent="0" shrinkToFit="false"/>
      <protection locked="true" hidden="false"/>
    </xf>
    <xf numFmtId="172" fontId="32" fillId="4" borderId="84" xfId="0" applyFont="true" applyBorder="true" applyAlignment="true" applyProtection="false">
      <alignment horizontal="center" vertical="bottom" textRotation="0" wrapText="false" indent="0" shrinkToFit="false"/>
      <protection locked="true" hidden="false"/>
    </xf>
    <xf numFmtId="180" fontId="23" fillId="4" borderId="85" xfId="0" applyFont="true" applyBorder="true" applyAlignment="false" applyProtection="false">
      <alignment horizontal="general" vertical="bottom" textRotation="0" wrapText="false" indent="0" shrinkToFit="false"/>
      <protection locked="true" hidden="false"/>
    </xf>
    <xf numFmtId="181" fontId="23" fillId="4" borderId="86" xfId="0" applyFont="true" applyBorder="true" applyAlignment="false" applyProtection="false">
      <alignment horizontal="general" vertical="bottom" textRotation="0" wrapText="false" indent="0" shrinkToFit="false"/>
      <protection locked="true" hidden="false"/>
    </xf>
    <xf numFmtId="174" fontId="23" fillId="4" borderId="86" xfId="0" applyFont="true" applyBorder="true" applyAlignment="false" applyProtection="false">
      <alignment horizontal="general" vertical="bottom" textRotation="0" wrapText="false" indent="0" shrinkToFit="false"/>
      <protection locked="true" hidden="false"/>
    </xf>
    <xf numFmtId="173" fontId="23" fillId="4" borderId="87" xfId="0" applyFont="true" applyBorder="true" applyAlignment="false" applyProtection="false">
      <alignment horizontal="general" vertical="bottom" textRotation="0" wrapText="false" indent="0" shrinkToFit="false"/>
      <protection locked="true" hidden="false"/>
    </xf>
    <xf numFmtId="181" fontId="23" fillId="4" borderId="88" xfId="0" applyFont="true" applyBorder="true" applyAlignment="false" applyProtection="false">
      <alignment horizontal="general" vertical="bottom" textRotation="0" wrapText="false" indent="0" shrinkToFit="false"/>
      <protection locked="true" hidden="false"/>
    </xf>
    <xf numFmtId="180" fontId="23" fillId="4" borderId="0" xfId="0" applyFont="true" applyBorder="false" applyAlignment="true" applyProtection="false">
      <alignment horizontal="left" vertical="bottom" textRotation="0" wrapText="false" indent="0" shrinkToFit="false"/>
      <protection locked="true" hidden="false"/>
    </xf>
    <xf numFmtId="164" fontId="30" fillId="4" borderId="0" xfId="0" applyFont="true" applyBorder="true" applyAlignment="true" applyProtection="false">
      <alignment horizontal="right" vertical="bottom" textRotation="0" wrapText="false" indent="0" shrinkToFit="false"/>
      <protection locked="true" hidden="false"/>
    </xf>
    <xf numFmtId="176" fontId="18" fillId="4" borderId="0" xfId="0" applyFont="true" applyBorder="false" applyAlignment="true" applyProtection="false">
      <alignment horizontal="right" vertical="bottom" textRotation="0" wrapText="true" indent="0" shrinkToFit="false"/>
      <protection locked="true" hidden="false"/>
    </xf>
    <xf numFmtId="171" fontId="21" fillId="2" borderId="2" xfId="0" applyFont="true" applyBorder="true" applyAlignment="true" applyProtection="false">
      <alignment horizontal="center" vertical="bottom" textRotation="0" wrapText="false" indent="0" shrinkToFit="false"/>
      <protection locked="true" hidden="false"/>
    </xf>
    <xf numFmtId="181" fontId="8" fillId="11" borderId="22" xfId="0" applyFont="true" applyBorder="true" applyAlignment="true" applyProtection="false">
      <alignment horizontal="center" vertical="bottom" textRotation="0" wrapText="false" indent="0" shrinkToFit="false"/>
      <protection locked="true" hidden="false"/>
    </xf>
    <xf numFmtId="179" fontId="0" fillId="12" borderId="32" xfId="0" applyFont="false" applyBorder="true" applyAlignment="true" applyProtection="false">
      <alignment horizontal="right" vertical="bottom" textRotation="0" wrapText="false" indent="0" shrinkToFit="false"/>
      <protection locked="true" hidden="false"/>
    </xf>
    <xf numFmtId="180" fontId="23" fillId="4" borderId="89" xfId="0" applyFont="true" applyBorder="true" applyAlignment="false" applyProtection="false">
      <alignment horizontal="general" vertical="bottom" textRotation="0" wrapText="false" indent="0" shrinkToFit="false"/>
      <protection locked="true" hidden="false"/>
    </xf>
    <xf numFmtId="181" fontId="23" fillId="4" borderId="90" xfId="0" applyFont="true" applyBorder="true" applyAlignment="false" applyProtection="false">
      <alignment horizontal="general" vertical="bottom" textRotation="0" wrapText="false" indent="0" shrinkToFit="false"/>
      <protection locked="true" hidden="false"/>
    </xf>
    <xf numFmtId="174" fontId="23" fillId="4" borderId="90" xfId="0" applyFont="true" applyBorder="true" applyAlignment="false" applyProtection="false">
      <alignment horizontal="general" vertical="bottom" textRotation="0" wrapText="false" indent="0" shrinkToFit="false"/>
      <protection locked="true" hidden="false"/>
    </xf>
    <xf numFmtId="173" fontId="23" fillId="4" borderId="91" xfId="0" applyFont="true" applyBorder="true" applyAlignment="false" applyProtection="false">
      <alignment horizontal="general" vertical="bottom" textRotation="0" wrapText="false" indent="0" shrinkToFit="false"/>
      <protection locked="true" hidden="false"/>
    </xf>
    <xf numFmtId="181" fontId="23" fillId="4" borderId="92" xfId="0" applyFont="true" applyBorder="true" applyAlignment="false" applyProtection="false">
      <alignment horizontal="general" vertical="bottom" textRotation="0" wrapText="false" indent="0" shrinkToFit="false"/>
      <protection locked="true" hidden="false"/>
    </xf>
    <xf numFmtId="171" fontId="23" fillId="4" borderId="93" xfId="0" applyFont="true" applyBorder="true" applyAlignment="false" applyProtection="false">
      <alignment horizontal="general" vertical="bottom" textRotation="0" wrapText="false" indent="0" shrinkToFit="false"/>
      <protection locked="true" hidden="false"/>
    </xf>
    <xf numFmtId="180" fontId="21" fillId="4" borderId="0" xfId="0" applyFont="true" applyBorder="false" applyAlignment="false" applyProtection="false">
      <alignment horizontal="general" vertical="bottom" textRotation="0" wrapText="false" indent="0" shrinkToFit="false"/>
      <protection locked="true" hidden="false"/>
    </xf>
    <xf numFmtId="181" fontId="8" fillId="11" borderId="43" xfId="0" applyFont="true" applyBorder="true" applyAlignment="true" applyProtection="false">
      <alignment horizontal="center" vertical="bottom" textRotation="0" wrapText="false" indent="0" shrinkToFit="false"/>
      <protection locked="true" hidden="false"/>
    </xf>
    <xf numFmtId="179" fontId="0" fillId="12" borderId="44" xfId="0" applyFont="false" applyBorder="true" applyAlignment="false" applyProtection="false">
      <alignment horizontal="general" vertical="bottom" textRotation="0" wrapText="false" indent="0" shrinkToFit="false"/>
      <protection locked="true" hidden="false"/>
    </xf>
    <xf numFmtId="179" fontId="0" fillId="12" borderId="94" xfId="0" applyFont="false" applyBorder="true" applyAlignment="false" applyProtection="false">
      <alignment horizontal="general" vertical="bottom" textRotation="0" wrapText="false" indent="0" shrinkToFit="false"/>
      <protection locked="true" hidden="false"/>
    </xf>
    <xf numFmtId="179" fontId="0" fillId="12" borderId="95" xfId="0" applyFont="false" applyBorder="true" applyAlignment="true" applyProtection="false">
      <alignment horizontal="right" vertical="bottom" textRotation="0" wrapText="false" indent="0" shrinkToFit="false"/>
      <protection locked="true" hidden="false"/>
    </xf>
    <xf numFmtId="171" fontId="21" fillId="2" borderId="78"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false" applyProtection="false">
      <alignment horizontal="general" vertical="bottom" textRotation="0" wrapText="false" indent="0" shrinkToFit="false"/>
      <protection locked="true" hidden="false"/>
    </xf>
    <xf numFmtId="164" fontId="28" fillId="4" borderId="0" xfId="0" applyFont="true" applyBorder="false" applyAlignment="true" applyProtection="false">
      <alignment horizontal="general" vertical="bottom" textRotation="0" wrapText="false" indent="0" shrinkToFit="false"/>
      <protection locked="true" hidden="false"/>
    </xf>
    <xf numFmtId="171" fontId="21" fillId="2" borderId="96" xfId="0" applyFont="true" applyBorder="true" applyAlignment="true" applyProtection="false">
      <alignment horizontal="center" vertical="bottom" textRotation="0" wrapText="false" indent="0" shrinkToFit="false"/>
      <protection locked="true" hidden="false"/>
    </xf>
    <xf numFmtId="172" fontId="32" fillId="4" borderId="96" xfId="0" applyFont="true" applyBorder="true" applyAlignment="true" applyProtection="false">
      <alignment horizontal="center" vertical="bottom" textRotation="0" wrapText="false" indent="0" shrinkToFit="false"/>
      <protection locked="true" hidden="false"/>
    </xf>
    <xf numFmtId="174" fontId="30" fillId="4" borderId="0" xfId="0" applyFont="true" applyBorder="false" applyAlignment="true" applyProtection="false">
      <alignment horizontal="right" vertical="bottom" textRotation="0" wrapText="false" indent="0" shrinkToFit="false"/>
      <protection locked="true" hidden="false"/>
    </xf>
    <xf numFmtId="180" fontId="8" fillId="5" borderId="2" xfId="0" applyFont="true" applyBorder="true" applyAlignment="true" applyProtection="false">
      <alignment horizontal="left" vertical="bottom" textRotation="0" wrapText="false" indent="0" shrinkToFit="false"/>
      <protection locked="true" hidden="false"/>
    </xf>
    <xf numFmtId="172" fontId="32" fillId="4" borderId="2" xfId="0" applyFont="true" applyBorder="true" applyAlignment="true" applyProtection="false">
      <alignment horizontal="center" vertical="bottom" textRotation="0" wrapText="false" indent="0" shrinkToFit="false"/>
      <protection locked="true" hidden="false"/>
    </xf>
    <xf numFmtId="180" fontId="0" fillId="2" borderId="97" xfId="0" applyFont="false" applyBorder="true" applyAlignment="false" applyProtection="false">
      <alignment horizontal="general" vertical="bottom" textRotation="0" wrapText="false" indent="0" shrinkToFit="false"/>
      <protection locked="true" hidden="false"/>
    </xf>
    <xf numFmtId="180" fontId="0" fillId="2" borderId="98" xfId="0" applyFont="false" applyBorder="true" applyAlignment="false" applyProtection="false">
      <alignment horizontal="general" vertical="bottom" textRotation="0" wrapText="false" indent="0" shrinkToFit="false"/>
      <protection locked="true" hidden="false"/>
    </xf>
    <xf numFmtId="181" fontId="0" fillId="2" borderId="98" xfId="0" applyFont="false" applyBorder="true" applyAlignment="false" applyProtection="false">
      <alignment horizontal="general" vertical="bottom" textRotation="0" wrapText="false" indent="0" shrinkToFit="false"/>
      <protection locked="true" hidden="false"/>
    </xf>
    <xf numFmtId="181" fontId="0" fillId="2" borderId="83" xfId="0" applyFont="false" applyBorder="true" applyAlignment="false" applyProtection="false">
      <alignment horizontal="general" vertical="bottom" textRotation="0" wrapText="false" indent="0" shrinkToFit="false"/>
      <protection locked="true" hidden="false"/>
    </xf>
    <xf numFmtId="180" fontId="0" fillId="2" borderId="73" xfId="0" applyFont="false" applyBorder="true" applyAlignment="false" applyProtection="false">
      <alignment horizontal="general" vertical="bottom" textRotation="0" wrapText="false" indent="0" shrinkToFit="false"/>
      <protection locked="true" hidden="false"/>
    </xf>
    <xf numFmtId="180" fontId="0" fillId="2" borderId="0" xfId="0" applyFont="false" applyBorder="true" applyAlignment="false" applyProtection="false">
      <alignment horizontal="general" vertical="bottom" textRotation="0" wrapText="false" indent="0" shrinkToFit="false"/>
      <protection locked="true" hidden="false"/>
    </xf>
    <xf numFmtId="181" fontId="0" fillId="2" borderId="0" xfId="0" applyFont="false" applyBorder="true" applyAlignment="false" applyProtection="false">
      <alignment horizontal="general" vertical="bottom" textRotation="0" wrapText="false" indent="0" shrinkToFit="false"/>
      <protection locked="true" hidden="false"/>
    </xf>
    <xf numFmtId="181" fontId="0" fillId="2" borderId="32" xfId="0" applyFont="false" applyBorder="true" applyAlignment="false" applyProtection="false">
      <alignment horizontal="general" vertical="bottom" textRotation="0" wrapText="false" indent="0" shrinkToFit="false"/>
      <protection locked="true" hidden="false"/>
    </xf>
    <xf numFmtId="176" fontId="30" fillId="4" borderId="0" xfId="0" applyFont="tru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false" applyProtection="false">
      <alignment horizontal="general" vertical="bottom" textRotation="0" wrapText="false" indent="0" shrinkToFit="false"/>
      <protection locked="true" hidden="false"/>
    </xf>
    <xf numFmtId="180" fontId="23" fillId="4" borderId="99" xfId="0" applyFont="true" applyBorder="true" applyAlignment="false" applyProtection="false">
      <alignment horizontal="general" vertical="bottom" textRotation="0" wrapText="false" indent="0" shrinkToFit="false"/>
      <protection locked="true" hidden="false"/>
    </xf>
    <xf numFmtId="181" fontId="23" fillId="4" borderId="100" xfId="0" applyFont="true" applyBorder="true" applyAlignment="false" applyProtection="false">
      <alignment horizontal="general" vertical="bottom" textRotation="0" wrapText="false" indent="0" shrinkToFit="false"/>
      <protection locked="true" hidden="false"/>
    </xf>
    <xf numFmtId="174" fontId="23" fillId="4" borderId="100" xfId="0" applyFont="true" applyBorder="true" applyAlignment="false" applyProtection="false">
      <alignment horizontal="general" vertical="bottom" textRotation="0" wrapText="false" indent="0" shrinkToFit="false"/>
      <protection locked="true" hidden="false"/>
    </xf>
    <xf numFmtId="173" fontId="23" fillId="4" borderId="101" xfId="0" applyFont="true" applyBorder="true" applyAlignment="false" applyProtection="false">
      <alignment horizontal="general" vertical="bottom" textRotation="0" wrapText="false" indent="0" shrinkToFit="false"/>
      <protection locked="true" hidden="false"/>
    </xf>
    <xf numFmtId="181" fontId="23" fillId="4" borderId="102" xfId="0" applyFont="true" applyBorder="true" applyAlignment="false" applyProtection="false">
      <alignment horizontal="general" vertical="bottom" textRotation="0" wrapText="false" indent="0" shrinkToFit="false"/>
      <protection locked="true" hidden="false"/>
    </xf>
    <xf numFmtId="183" fontId="30" fillId="4" borderId="0" xfId="0" applyFont="true" applyBorder="false" applyAlignment="false" applyProtection="false">
      <alignment horizontal="general" vertical="bottom" textRotation="0" wrapText="false" indent="0" shrinkToFit="false"/>
      <protection locked="true" hidden="false"/>
    </xf>
    <xf numFmtId="180" fontId="0" fillId="2" borderId="103" xfId="0" applyFont="false" applyBorder="true" applyAlignment="false" applyProtection="false">
      <alignment horizontal="general" vertical="bottom" textRotation="0" wrapText="false" indent="0" shrinkToFit="false"/>
      <protection locked="true" hidden="false"/>
    </xf>
    <xf numFmtId="180" fontId="0" fillId="2" borderId="104" xfId="0" applyFont="false" applyBorder="true" applyAlignment="false" applyProtection="false">
      <alignment horizontal="general" vertical="bottom" textRotation="0" wrapText="false" indent="0" shrinkToFit="false"/>
      <protection locked="true" hidden="false"/>
    </xf>
    <xf numFmtId="181" fontId="0" fillId="2" borderId="104" xfId="0" applyFont="false" applyBorder="true" applyAlignment="false" applyProtection="false">
      <alignment horizontal="general" vertical="bottom" textRotation="0" wrapText="false" indent="0" shrinkToFit="false"/>
      <protection locked="true" hidden="false"/>
    </xf>
    <xf numFmtId="181" fontId="0" fillId="2" borderId="76" xfId="0" applyFont="false" applyBorder="true" applyAlignment="false" applyProtection="false">
      <alignment horizontal="general" vertical="bottom" textRotation="0" wrapText="false" indent="0" shrinkToFit="false"/>
      <protection locked="true" hidden="false"/>
    </xf>
    <xf numFmtId="183" fontId="23" fillId="4" borderId="0" xfId="0" applyFont="true" applyBorder="false" applyAlignment="false" applyProtection="false">
      <alignment horizontal="general" vertical="bottom" textRotation="0" wrapText="false" indent="0" shrinkToFit="false"/>
      <protection locked="true" hidden="false"/>
    </xf>
    <xf numFmtId="185" fontId="0" fillId="4" borderId="0" xfId="0" applyFont="false" applyBorder="false" applyAlignment="false" applyProtection="false">
      <alignment horizontal="general" vertical="bottom" textRotation="0" wrapText="false" indent="0" shrinkToFit="false"/>
      <protection locked="true" hidden="false"/>
    </xf>
    <xf numFmtId="181" fontId="8" fillId="11" borderId="72" xfId="0" applyFont="true" applyBorder="true" applyAlignment="true" applyProtection="false">
      <alignment horizontal="center" vertical="bottom" textRotation="0" wrapText="false" indent="0" shrinkToFit="false"/>
      <protection locked="true" hidden="false"/>
    </xf>
    <xf numFmtId="179" fontId="0" fillId="12" borderId="103" xfId="0" applyFont="false" applyBorder="true" applyAlignment="false" applyProtection="false">
      <alignment horizontal="general" vertical="bottom" textRotation="0" wrapText="false" indent="0" shrinkToFit="false"/>
      <protection locked="true" hidden="false"/>
    </xf>
    <xf numFmtId="179" fontId="0" fillId="12" borderId="104" xfId="0" applyFont="false" applyBorder="true" applyAlignment="false" applyProtection="false">
      <alignment horizontal="general" vertical="bottom" textRotation="0" wrapText="false" indent="0" shrinkToFit="false"/>
      <protection locked="true" hidden="false"/>
    </xf>
    <xf numFmtId="179" fontId="0" fillId="12" borderId="76" xfId="0" applyFont="false" applyBorder="true" applyAlignment="true" applyProtection="false">
      <alignment horizontal="right" vertical="bottom" textRotation="0" wrapText="false" indent="0" shrinkToFit="false"/>
      <protection locked="true" hidden="false"/>
    </xf>
    <xf numFmtId="171" fontId="23" fillId="4" borderId="0" xfId="0" applyFont="true" applyBorder="true" applyAlignment="false" applyProtection="false">
      <alignment horizontal="general" vertical="bottom" textRotation="0" wrapText="false" indent="0" shrinkToFit="false"/>
      <protection locked="true" hidden="false"/>
    </xf>
    <xf numFmtId="171" fontId="0" fillId="4" borderId="0" xfId="0" applyFont="false" applyBorder="true" applyAlignment="false" applyProtection="false">
      <alignment horizontal="general" vertical="bottom" textRotation="0" wrapText="false" indent="0" shrinkToFit="false"/>
      <protection locked="true" hidden="false"/>
    </xf>
    <xf numFmtId="180" fontId="0" fillId="4" borderId="0" xfId="0" applyFont="false" applyBorder="true" applyAlignment="false" applyProtection="false">
      <alignment horizontal="general" vertical="bottom" textRotation="0" wrapText="false" indent="0" shrinkToFit="false"/>
      <protection locked="true" hidden="false"/>
    </xf>
    <xf numFmtId="181" fontId="0" fillId="4" borderId="0" xfId="0" applyFont="false" applyBorder="true" applyAlignment="false" applyProtection="false">
      <alignment horizontal="general" vertical="bottom" textRotation="0" wrapText="false" indent="0" shrinkToFit="false"/>
      <protection locked="true" hidden="false"/>
    </xf>
    <xf numFmtId="176" fontId="0" fillId="4" borderId="0" xfId="0" applyFont="false" applyBorder="true" applyAlignment="false" applyProtection="false">
      <alignment horizontal="general" vertical="bottom" textRotation="0" wrapText="false" indent="0" shrinkToFit="false"/>
      <protection locked="true" hidden="false"/>
    </xf>
    <xf numFmtId="182" fontId="0" fillId="4" borderId="0" xfId="0" applyFont="false" applyBorder="true" applyAlignment="false" applyProtection="false">
      <alignment horizontal="general" vertical="bottom" textRotation="0" wrapText="false" indent="0" shrinkToFit="false"/>
      <protection locked="true" hidden="false"/>
    </xf>
    <xf numFmtId="183" fontId="0" fillId="4" borderId="0" xfId="0" applyFont="false" applyBorder="true" applyAlignment="false" applyProtection="false">
      <alignment horizontal="general" vertical="bottom" textRotation="0" wrapText="false" indent="0" shrinkToFit="false"/>
      <protection locked="true" hidden="false"/>
    </xf>
    <xf numFmtId="181" fontId="30" fillId="3" borderId="2" xfId="0" applyFont="true" applyBorder="true" applyAlignment="true" applyProtection="false">
      <alignment horizontal="center" vertical="bottom" textRotation="0" wrapText="false" indent="0" shrinkToFit="false"/>
      <protection locked="true" hidden="false"/>
    </xf>
    <xf numFmtId="164" fontId="8" fillId="4" borderId="0" xfId="0" applyFont="true" applyBorder="false" applyAlignment="true" applyProtection="false">
      <alignment horizontal="right" vertical="bottom" textRotation="0" wrapText="true" indent="0" shrinkToFit="false"/>
      <protection locked="true" hidden="false"/>
    </xf>
    <xf numFmtId="171" fontId="8" fillId="5" borderId="2" xfId="0" applyFont="true" applyBorder="true" applyAlignment="true" applyProtection="false">
      <alignment horizontal="right" vertical="bottom" textRotation="0" wrapText="true" indent="0" shrinkToFit="false"/>
      <protection locked="true" hidden="false"/>
    </xf>
    <xf numFmtId="180" fontId="8" fillId="5" borderId="75" xfId="0" applyFont="true" applyBorder="true" applyAlignment="true" applyProtection="false">
      <alignment horizontal="right" vertical="bottom" textRotation="0" wrapText="true" indent="0" shrinkToFit="false"/>
      <protection locked="true" hidden="false"/>
    </xf>
    <xf numFmtId="180" fontId="8" fillId="5" borderId="77" xfId="0" applyFont="true" applyBorder="true" applyAlignment="true" applyProtection="false">
      <alignment horizontal="right" vertical="bottom" textRotation="0" wrapText="true" indent="0" shrinkToFit="false"/>
      <protection locked="true" hidden="false"/>
    </xf>
    <xf numFmtId="181" fontId="8" fillId="5" borderId="77" xfId="0" applyFont="true" applyBorder="true" applyAlignment="true" applyProtection="false">
      <alignment horizontal="right" vertical="bottom" textRotation="0" wrapText="true" indent="0" shrinkToFit="false"/>
      <protection locked="true" hidden="false"/>
    </xf>
    <xf numFmtId="181" fontId="8" fillId="5" borderId="62" xfId="0" applyFont="true" applyBorder="true" applyAlignment="true" applyProtection="false">
      <alignment horizontal="right" vertical="bottom" textRotation="0" wrapText="true" indent="0" shrinkToFit="false"/>
      <protection locked="true" hidden="false"/>
    </xf>
    <xf numFmtId="164" fontId="8" fillId="5" borderId="75" xfId="0" applyFont="true" applyBorder="true" applyAlignment="true" applyProtection="false">
      <alignment horizontal="right" vertical="bottom" textRotation="0" wrapText="true" indent="0" shrinkToFit="false"/>
      <protection locked="true" hidden="false"/>
    </xf>
    <xf numFmtId="164" fontId="8" fillId="5" borderId="62" xfId="0" applyFont="true" applyBorder="true" applyAlignment="true" applyProtection="false">
      <alignment horizontal="right" vertical="bottom" textRotation="0" wrapText="true" indent="0" shrinkToFit="false"/>
      <protection locked="true" hidden="false"/>
    </xf>
    <xf numFmtId="164" fontId="8" fillId="5" borderId="77" xfId="0" applyFont="true" applyBorder="true" applyAlignment="true" applyProtection="false">
      <alignment horizontal="right" vertical="bottom" textRotation="0" wrapText="true" indent="0" shrinkToFit="false"/>
      <protection locked="true" hidden="false"/>
    </xf>
    <xf numFmtId="174" fontId="8" fillId="5" borderId="77" xfId="0" applyFont="true" applyBorder="true" applyAlignment="true" applyProtection="false">
      <alignment horizontal="right" vertical="bottom" textRotation="0" wrapText="true" indent="0" shrinkToFit="false"/>
      <protection locked="true" hidden="false"/>
    </xf>
    <xf numFmtId="174" fontId="8" fillId="5" borderId="62" xfId="0" applyFont="true" applyBorder="true" applyAlignment="true" applyProtection="false">
      <alignment horizontal="right" vertical="bottom" textRotation="0" wrapText="true" indent="0" shrinkToFit="false"/>
      <protection locked="true" hidden="false"/>
    </xf>
    <xf numFmtId="182" fontId="8" fillId="5" borderId="75" xfId="0" applyFont="true" applyBorder="true" applyAlignment="true" applyProtection="false">
      <alignment horizontal="right" vertical="bottom" textRotation="0" wrapText="true" indent="0" shrinkToFit="false"/>
      <protection locked="true" hidden="false"/>
    </xf>
    <xf numFmtId="182" fontId="8" fillId="5" borderId="62" xfId="0" applyFont="true" applyBorder="true" applyAlignment="true" applyProtection="false">
      <alignment horizontal="right" vertical="bottom" textRotation="0" wrapText="true" indent="0" shrinkToFit="false"/>
      <protection locked="true" hidden="false"/>
    </xf>
    <xf numFmtId="181" fontId="18" fillId="5" borderId="2" xfId="0" applyFont="true" applyBorder="true" applyAlignment="true" applyProtection="false">
      <alignment horizontal="right" vertical="bottom" textRotation="0" wrapText="true" indent="0" shrinkToFit="false"/>
      <protection locked="true" hidden="false"/>
    </xf>
    <xf numFmtId="164" fontId="8" fillId="4" borderId="32" xfId="0" applyFont="true" applyBorder="true" applyAlignment="true" applyProtection="false">
      <alignment horizontal="right" vertical="bottom" textRotation="0" wrapText="true" indent="0" shrinkToFit="false"/>
      <protection locked="true" hidden="false"/>
    </xf>
    <xf numFmtId="183" fontId="18" fillId="5" borderId="2" xfId="0" applyFont="true" applyBorder="true" applyAlignment="true" applyProtection="false">
      <alignment horizontal="right" vertical="bottom" textRotation="0" wrapText="true" indent="0" shrinkToFit="false"/>
      <protection locked="true" hidden="false"/>
    </xf>
    <xf numFmtId="183" fontId="18" fillId="5" borderId="62" xfId="0" applyFont="true" applyBorder="true" applyAlignment="true" applyProtection="false">
      <alignment horizontal="right" vertical="bottom" textRotation="0" wrapText="true" indent="0" shrinkToFit="false"/>
      <protection locked="true" hidden="false"/>
    </xf>
    <xf numFmtId="164" fontId="8" fillId="4" borderId="0" xfId="0" applyFont="true" applyBorder="true" applyAlignment="true" applyProtection="false">
      <alignment horizontal="right" vertical="bottom" textRotation="0" wrapText="true" indent="0" shrinkToFit="false"/>
      <protection locked="true" hidden="false"/>
    </xf>
    <xf numFmtId="176" fontId="30" fillId="4" borderId="0" xfId="0" applyFont="true" applyBorder="false" applyAlignment="true" applyProtection="false">
      <alignment horizontal="right" vertical="bottom" textRotation="0" wrapText="true" indent="0" shrinkToFit="false"/>
      <protection locked="true" hidden="false"/>
    </xf>
    <xf numFmtId="181" fontId="30" fillId="4" borderId="0" xfId="0" applyFont="true" applyBorder="false" applyAlignment="true" applyProtection="false">
      <alignment horizontal="right" vertical="bottom" textRotation="0" wrapText="true" indent="0" shrinkToFit="false"/>
      <protection locked="true" hidden="false"/>
    </xf>
    <xf numFmtId="174" fontId="30" fillId="4" borderId="0" xfId="0" applyFont="true" applyBorder="false" applyAlignment="true" applyProtection="false">
      <alignment horizontal="right" vertical="bottom" textRotation="0" wrapText="true" indent="0" shrinkToFit="false"/>
      <protection locked="true" hidden="false"/>
    </xf>
    <xf numFmtId="164" fontId="30" fillId="4" borderId="0" xfId="0" applyFont="true" applyBorder="false" applyAlignment="true" applyProtection="false">
      <alignment horizontal="right" vertical="bottom" textRotation="0" wrapText="true" indent="0" shrinkToFit="false"/>
      <protection locked="true" hidden="false"/>
    </xf>
    <xf numFmtId="174" fontId="30" fillId="4" borderId="73" xfId="0" applyFont="true" applyBorder="true" applyAlignment="true" applyProtection="false">
      <alignment horizontal="right" vertical="bottom" textRotation="0" wrapText="true" indent="0" shrinkToFit="false"/>
      <protection locked="true" hidden="false"/>
    </xf>
    <xf numFmtId="164" fontId="8" fillId="4" borderId="73" xfId="0" applyFont="true" applyBorder="true" applyAlignment="true" applyProtection="false">
      <alignment horizontal="right" vertical="bottom" textRotation="0" wrapText="true" indent="0" shrinkToFit="false"/>
      <protection locked="true" hidden="false"/>
    </xf>
    <xf numFmtId="174" fontId="30" fillId="4" borderId="0" xfId="0" applyFont="true" applyBorder="true" applyAlignment="true" applyProtection="false">
      <alignment horizontal="right" vertical="bottom" textRotation="0" wrapText="true" indent="0" shrinkToFit="false"/>
      <protection locked="true" hidden="false"/>
    </xf>
    <xf numFmtId="186" fontId="30" fillId="4" borderId="0" xfId="0" applyFont="true" applyBorder="false" applyAlignment="true" applyProtection="false">
      <alignment horizontal="right" vertical="bottom" textRotation="0" wrapText="true" indent="0" shrinkToFit="false"/>
      <protection locked="true" hidden="false"/>
    </xf>
    <xf numFmtId="173" fontId="0" fillId="4" borderId="0" xfId="0" applyFont="false" applyBorder="false" applyAlignment="false" applyProtection="false">
      <alignment horizontal="general" vertical="bottom" textRotation="0" wrapText="false" indent="0" shrinkToFit="false"/>
      <protection locked="true" hidden="false"/>
    </xf>
    <xf numFmtId="187" fontId="0" fillId="4" borderId="0" xfId="0" applyFont="false" applyBorder="false" applyAlignment="false" applyProtection="false">
      <alignment horizontal="general" vertical="bottom" textRotation="0" wrapText="false" indent="0" shrinkToFit="false"/>
      <protection locked="true" hidden="false"/>
    </xf>
    <xf numFmtId="181" fontId="21" fillId="4" borderId="0" xfId="0" applyFont="true" applyBorder="false" applyAlignment="false" applyProtection="false">
      <alignment horizontal="general" vertical="bottom" textRotation="0" wrapText="false" indent="0" shrinkToFit="false"/>
      <protection locked="true" hidden="false"/>
    </xf>
    <xf numFmtId="183" fontId="21" fillId="4" borderId="0" xfId="0" applyFont="true" applyBorder="false" applyAlignment="false" applyProtection="false">
      <alignment horizontal="general" vertical="bottom" textRotation="0" wrapText="false" indent="0" shrinkToFit="false"/>
      <protection locked="true" hidden="false"/>
    </xf>
    <xf numFmtId="186" fontId="23" fillId="4" borderId="0" xfId="0" applyFont="true" applyBorder="false" applyAlignment="false" applyProtection="false">
      <alignment horizontal="general" vertical="bottom" textRotation="0" wrapText="false" indent="0" shrinkToFit="false"/>
      <protection locked="true" hidden="false"/>
    </xf>
    <xf numFmtId="174" fontId="23" fillId="4" borderId="73" xfId="0" applyFont="true" applyBorder="true" applyAlignment="false" applyProtection="false">
      <alignment horizontal="general" vertical="bottom" textRotation="0" wrapText="false" indent="0" shrinkToFit="false"/>
      <protection locked="true" hidden="false"/>
    </xf>
    <xf numFmtId="181" fontId="23" fillId="4" borderId="0" xfId="0" applyFont="true" applyBorder="true" applyAlignment="false" applyProtection="false">
      <alignment horizontal="general" vertical="bottom" textRotation="0" wrapText="false" indent="0" shrinkToFit="false"/>
      <protection locked="true" hidden="false"/>
    </xf>
    <xf numFmtId="173" fontId="23" fillId="4"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right" vertical="bottom" textRotation="0" wrapText="false" indent="0" shrinkToFit="false"/>
      <protection locked="true" hidden="false"/>
    </xf>
    <xf numFmtId="164" fontId="8" fillId="2" borderId="0" xfId="0" applyFont="true" applyBorder="false" applyAlignment="true" applyProtection="false">
      <alignment horizontal="right" vertical="bottom" textRotation="0" wrapText="false" indent="0" shrinkToFit="false"/>
      <protection locked="true" hidden="false"/>
    </xf>
    <xf numFmtId="171" fontId="0" fillId="2" borderId="2" xfId="0" applyFont="false" applyBorder="true" applyAlignment="false" applyProtection="false">
      <alignment horizontal="general" vertical="bottom" textRotation="0" wrapText="false" indent="0" shrinkToFit="false"/>
      <protection locked="true" hidden="false"/>
    </xf>
    <xf numFmtId="171" fontId="9" fillId="4" borderId="2" xfId="0" applyFont="true" applyBorder="true" applyAlignment="false" applyProtection="false">
      <alignment horizontal="general" vertical="bottom" textRotation="0" wrapText="false" indent="0" shrinkToFit="false"/>
      <protection locked="true" hidden="false"/>
    </xf>
    <xf numFmtId="170"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right" vertical="bottom" textRotation="0" wrapText="false" indent="0" shrinkToFit="false"/>
      <protection locked="true" hidden="false"/>
    </xf>
    <xf numFmtId="164" fontId="8" fillId="2" borderId="75" xfId="0" applyFont="true" applyBorder="true" applyAlignment="false" applyProtection="false">
      <alignment horizontal="general" vertical="bottom" textRotation="0" wrapText="false" indent="0" shrinkToFit="false"/>
      <protection locked="true" hidden="false"/>
    </xf>
    <xf numFmtId="164" fontId="8" fillId="2" borderId="77" xfId="0" applyFont="true" applyBorder="true" applyAlignment="false" applyProtection="false">
      <alignment horizontal="general" vertical="bottom" textRotation="0" wrapText="false" indent="0" shrinkToFit="false"/>
      <protection locked="true" hidden="false"/>
    </xf>
    <xf numFmtId="164" fontId="0" fillId="2" borderId="77" xfId="0" applyFont="false" applyBorder="true" applyAlignment="false" applyProtection="false">
      <alignment horizontal="general" vertical="bottom" textRotation="0" wrapText="false" indent="0" shrinkToFit="false"/>
      <protection locked="true" hidden="false"/>
    </xf>
    <xf numFmtId="164" fontId="0" fillId="2" borderId="62" xfId="0" applyFont="false" applyBorder="true" applyAlignment="false" applyProtection="false">
      <alignment horizontal="general" vertical="bottom" textRotation="0" wrapText="false" indent="0" shrinkToFit="false"/>
      <protection locked="true" hidden="false"/>
    </xf>
    <xf numFmtId="164" fontId="0" fillId="2" borderId="97" xfId="0" applyFont="true" applyBorder="true" applyAlignment="false" applyProtection="false">
      <alignment horizontal="general" vertical="bottom" textRotation="0" wrapText="false" indent="0" shrinkToFit="false"/>
      <protection locked="true" hidden="false"/>
    </xf>
    <xf numFmtId="164" fontId="0" fillId="2" borderId="98" xfId="0" applyFont="false" applyBorder="true" applyAlignment="false" applyProtection="false">
      <alignment horizontal="general" vertical="bottom" textRotation="0" wrapText="false" indent="0" shrinkToFit="false"/>
      <protection locked="true" hidden="false"/>
    </xf>
    <xf numFmtId="164" fontId="0" fillId="2" borderId="83" xfId="0" applyFont="false" applyBorder="true" applyAlignment="false" applyProtection="false">
      <alignment horizontal="general" vertical="bottom" textRotation="0" wrapText="false" indent="0" shrinkToFit="false"/>
      <protection locked="true" hidden="false"/>
    </xf>
    <xf numFmtId="164" fontId="0" fillId="2" borderId="73" xfId="0" applyFont="true" applyBorder="true" applyAlignment="false" applyProtection="false">
      <alignment horizontal="general" vertical="bottom" textRotation="0" wrapText="false" indent="0" shrinkToFit="false"/>
      <protection locked="true" hidden="false"/>
    </xf>
    <xf numFmtId="164" fontId="0" fillId="2" borderId="32" xfId="0" applyFont="fals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center" vertical="bottom" textRotation="0" wrapText="false" indent="0" shrinkToFit="false"/>
      <protection locked="true" hidden="false"/>
    </xf>
    <xf numFmtId="164" fontId="0" fillId="2" borderId="103" xfId="0" applyFont="true" applyBorder="true" applyAlignment="false" applyProtection="false">
      <alignment horizontal="general" vertical="bottom" textRotation="0" wrapText="false" indent="0" shrinkToFit="false"/>
      <protection locked="true" hidden="false"/>
    </xf>
    <xf numFmtId="164" fontId="0" fillId="2" borderId="104" xfId="0" applyFont="false" applyBorder="true" applyAlignment="false" applyProtection="false">
      <alignment horizontal="general" vertical="bottom" textRotation="0" wrapText="false" indent="0" shrinkToFit="false"/>
      <protection locked="true" hidden="false"/>
    </xf>
    <xf numFmtId="164" fontId="0" fillId="2" borderId="76" xfId="0" applyFont="false" applyBorder="true" applyAlignment="false" applyProtection="false">
      <alignment horizontal="general" vertical="bottom" textRotation="0" wrapText="false" indent="0" shrinkToFit="false"/>
      <protection locked="true" hidden="false"/>
    </xf>
    <xf numFmtId="164" fontId="8" fillId="2" borderId="78" xfId="0" applyFont="true" applyBorder="true" applyAlignment="false" applyProtection="false">
      <alignment horizontal="general" vertical="bottom" textRotation="0" wrapText="false" indent="0" shrinkToFit="false"/>
      <protection locked="true" hidden="false"/>
    </xf>
    <xf numFmtId="187" fontId="9" fillId="4" borderId="105" xfId="0" applyFont="true" applyBorder="true" applyAlignment="false" applyProtection="false">
      <alignment horizontal="general" vertical="bottom" textRotation="0" wrapText="false" indent="0" shrinkToFit="false"/>
      <protection locked="true" hidden="false"/>
    </xf>
    <xf numFmtId="187" fontId="9" fillId="4" borderId="106" xfId="0" applyFont="true" applyBorder="true" applyAlignment="false" applyProtection="false">
      <alignment horizontal="general" vertical="bottom" textRotation="0" wrapText="false" indent="0" shrinkToFit="false"/>
      <protection locked="true" hidden="false"/>
    </xf>
    <xf numFmtId="171" fontId="8" fillId="2" borderId="78" xfId="0" applyFont="true" applyBorder="true" applyAlignment="false" applyProtection="false">
      <alignment horizontal="general" vertical="bottom" textRotation="0" wrapText="false" indent="0" shrinkToFit="false"/>
      <protection locked="true" hidden="false"/>
    </xf>
    <xf numFmtId="186" fontId="9" fillId="4" borderId="106" xfId="0" applyFont="true" applyBorder="true" applyAlignment="false" applyProtection="false">
      <alignment horizontal="general" vertical="bottom" textRotation="0" wrapText="false" indent="0" shrinkToFit="false"/>
      <protection locked="true" hidden="false"/>
    </xf>
    <xf numFmtId="164" fontId="8" fillId="2" borderId="84" xfId="0" applyFont="true" applyBorder="true" applyAlignment="false" applyProtection="false">
      <alignment horizontal="general" vertical="bottom" textRotation="0" wrapText="false" indent="0" shrinkToFit="false"/>
      <protection locked="true" hidden="false"/>
    </xf>
    <xf numFmtId="187" fontId="9" fillId="4" borderId="107" xfId="0" applyFont="true" applyBorder="true" applyAlignment="false" applyProtection="false">
      <alignment horizontal="general" vertical="bottom" textRotation="0" wrapText="false" indent="0" shrinkToFit="false"/>
      <protection locked="true" hidden="false"/>
    </xf>
    <xf numFmtId="187" fontId="9" fillId="4" borderId="108" xfId="0" applyFont="true" applyBorder="true" applyAlignment="false" applyProtection="false">
      <alignment horizontal="general" vertical="bottom" textRotation="0" wrapText="false" indent="0" shrinkToFit="false"/>
      <protection locked="true" hidden="false"/>
    </xf>
    <xf numFmtId="171" fontId="8" fillId="2" borderId="84" xfId="0" applyFont="true" applyBorder="true" applyAlignment="false" applyProtection="false">
      <alignment horizontal="general" vertical="bottom" textRotation="0" wrapText="false" indent="0" shrinkToFit="false"/>
      <protection locked="true" hidden="false"/>
    </xf>
    <xf numFmtId="186" fontId="9" fillId="4" borderId="108" xfId="0" applyFont="true" applyBorder="true" applyAlignment="false" applyProtection="false">
      <alignment horizontal="general" vertical="bottom" textRotation="0" wrapText="false" indent="0" shrinkToFit="false"/>
      <protection locked="true" hidden="false"/>
    </xf>
    <xf numFmtId="188" fontId="0" fillId="2" borderId="0" xfId="0" applyFont="false" applyBorder="false" applyAlignment="false" applyProtection="false">
      <alignment horizontal="general" vertical="bottom" textRotation="0" wrapText="false" indent="0" shrinkToFit="false"/>
      <protection locked="true" hidden="false"/>
    </xf>
    <xf numFmtId="171" fontId="8" fillId="2" borderId="109" xfId="0" applyFont="true" applyBorder="true" applyAlignment="false" applyProtection="false">
      <alignment horizontal="general" vertical="bottom" textRotation="0" wrapText="false" indent="0" shrinkToFit="false"/>
      <protection locked="true" hidden="false"/>
    </xf>
    <xf numFmtId="186" fontId="9" fillId="4" borderId="110" xfId="0" applyFont="true" applyBorder="true" applyAlignment="false" applyProtection="false">
      <alignment horizontal="general" vertical="bottom" textRotation="0" wrapText="false" indent="0" shrinkToFit="false"/>
      <protection locked="true" hidden="false"/>
    </xf>
    <xf numFmtId="171" fontId="8" fillId="2" borderId="96" xfId="0" applyFont="true" applyBorder="true" applyAlignment="false" applyProtection="false">
      <alignment horizontal="general" vertical="bottom" textRotation="0" wrapText="false" indent="0" shrinkToFit="false"/>
      <protection locked="true" hidden="false"/>
    </xf>
    <xf numFmtId="186" fontId="9" fillId="4" borderId="111" xfId="0" applyFont="true" applyBorder="true" applyAlignment="false" applyProtection="false">
      <alignment horizontal="general" vertical="bottom" textRotation="0" wrapText="false" indent="0" shrinkToFit="false"/>
      <protection locked="true" hidden="false"/>
    </xf>
    <xf numFmtId="164" fontId="8" fillId="2" borderId="96" xfId="0" applyFont="true" applyBorder="true" applyAlignment="false" applyProtection="false">
      <alignment horizontal="general" vertical="bottom" textRotation="0" wrapText="false" indent="0" shrinkToFit="false"/>
      <protection locked="true" hidden="false"/>
    </xf>
    <xf numFmtId="187" fontId="9" fillId="4" borderId="112" xfId="0" applyFont="true" applyBorder="true" applyAlignment="false" applyProtection="false">
      <alignment horizontal="general" vertical="bottom" textRotation="0" wrapText="false" indent="0" shrinkToFit="false"/>
      <protection locked="true" hidden="false"/>
    </xf>
    <xf numFmtId="187" fontId="9" fillId="4" borderId="111" xfId="0" applyFont="true" applyBorder="true" applyAlignment="false" applyProtection="false">
      <alignment horizontal="general" vertical="bottom" textRotation="0" wrapText="false" indent="0" shrinkToFit="false"/>
      <protection locked="true" hidden="false"/>
    </xf>
    <xf numFmtId="164" fontId="7" fillId="9" borderId="2" xfId="0" applyFont="true" applyBorder="true" applyAlignment="true" applyProtection="false">
      <alignment horizontal="left" vertical="bottom" textRotation="0" wrapText="false" indent="0" shrinkToFit="false"/>
      <protection locked="true" hidden="false"/>
    </xf>
    <xf numFmtId="178" fontId="9" fillId="4" borderId="113" xfId="0" applyFont="true" applyBorder="true" applyAlignment="false" applyProtection="false">
      <alignment horizontal="general" vertical="bottom" textRotation="0" wrapText="false" indent="0" shrinkToFit="false"/>
      <protection locked="true" hidden="false"/>
    </xf>
    <xf numFmtId="178" fontId="9" fillId="4" borderId="114" xfId="0" applyFont="true" applyBorder="true" applyAlignment="false" applyProtection="false">
      <alignment horizontal="general" vertical="bottom" textRotation="0" wrapText="false" indent="0" shrinkToFit="false"/>
      <protection locked="true" hidden="false"/>
    </xf>
    <xf numFmtId="171" fontId="28" fillId="2" borderId="2" xfId="0" applyFont="true" applyBorder="true" applyAlignment="true" applyProtection="false">
      <alignment horizontal="center" vertical="bottom" textRotation="0" wrapText="true" indent="0" shrinkToFit="false"/>
      <protection locked="true" hidden="false"/>
    </xf>
    <xf numFmtId="171" fontId="28" fillId="2" borderId="66" xfId="0" applyFont="true" applyBorder="true" applyAlignment="true" applyProtection="false">
      <alignment horizontal="center" vertical="bottom" textRotation="0" wrapText="true" indent="0" shrinkToFit="false"/>
      <protection locked="true" hidden="false"/>
    </xf>
    <xf numFmtId="171" fontId="28" fillId="2" borderId="62" xfId="0" applyFont="true" applyBorder="true" applyAlignment="true" applyProtection="false">
      <alignment horizontal="center" vertical="bottom" textRotation="0" wrapText="true" indent="0" shrinkToFit="false"/>
      <protection locked="true" hidden="false"/>
    </xf>
    <xf numFmtId="178" fontId="9" fillId="4" borderId="115" xfId="0" applyFont="true" applyBorder="true" applyAlignment="false" applyProtection="false">
      <alignment horizontal="general" vertical="bottom" textRotation="0" wrapText="false" indent="0" shrinkToFit="false"/>
      <protection locked="true" hidden="false"/>
    </xf>
    <xf numFmtId="178" fontId="9" fillId="4" borderId="116" xfId="0" applyFont="true" applyBorder="true" applyAlignment="false" applyProtection="false">
      <alignment horizontal="general" vertical="bottom" textRotation="0" wrapText="false" indent="0" shrinkToFit="false"/>
      <protection locked="true" hidden="false"/>
    </xf>
    <xf numFmtId="184" fontId="9" fillId="4" borderId="117" xfId="0" applyFont="true" applyBorder="true" applyAlignment="false" applyProtection="false">
      <alignment horizontal="general" vertical="bottom" textRotation="0" wrapText="false" indent="0" shrinkToFit="false"/>
      <protection locked="true" hidden="false"/>
    </xf>
    <xf numFmtId="184" fontId="9" fillId="4" borderId="118" xfId="0" applyFont="true" applyBorder="true" applyAlignment="true" applyProtection="false">
      <alignment horizontal="right" vertical="bottom" textRotation="0" wrapText="false" indent="0" shrinkToFit="false"/>
      <protection locked="true" hidden="false"/>
    </xf>
    <xf numFmtId="184" fontId="9" fillId="4" borderId="119" xfId="0" applyFont="true" applyBorder="true" applyAlignment="true" applyProtection="false">
      <alignment horizontal="center" vertical="bottom" textRotation="0" wrapText="false" indent="0" shrinkToFit="false"/>
      <protection locked="true" hidden="false"/>
    </xf>
    <xf numFmtId="184" fontId="9" fillId="4" borderId="84" xfId="0" applyFont="true" applyBorder="true" applyAlignment="false" applyProtection="false">
      <alignment horizontal="general" vertical="bottom" textRotation="0" wrapText="false" indent="0" shrinkToFit="false"/>
      <protection locked="true" hidden="false"/>
    </xf>
    <xf numFmtId="184" fontId="9" fillId="4" borderId="107" xfId="0" applyFont="true" applyBorder="true" applyAlignment="true" applyProtection="false">
      <alignment horizontal="right" vertical="bottom" textRotation="0" wrapText="false" indent="0" shrinkToFit="false"/>
      <protection locked="true" hidden="false"/>
    </xf>
    <xf numFmtId="184" fontId="9" fillId="4" borderId="108" xfId="0" applyFont="true" applyBorder="true" applyAlignment="true" applyProtection="false">
      <alignment horizontal="center" vertical="bottom" textRotation="0" wrapText="false" indent="0" shrinkToFit="false"/>
      <protection locked="true" hidden="false"/>
    </xf>
    <xf numFmtId="184" fontId="9" fillId="4" borderId="107" xfId="0" applyFont="true" applyBorder="true" applyAlignment="false" applyProtection="false">
      <alignment horizontal="general" vertical="bottom" textRotation="0" wrapText="false" indent="0" shrinkToFit="false"/>
      <protection locked="true" hidden="false"/>
    </xf>
    <xf numFmtId="178" fontId="9" fillId="4" borderId="120" xfId="0" applyFont="true" applyBorder="true" applyAlignment="false" applyProtection="false">
      <alignment horizontal="general" vertical="bottom" textRotation="0" wrapText="false" indent="0" shrinkToFit="false"/>
      <protection locked="true" hidden="false"/>
    </xf>
    <xf numFmtId="178" fontId="9" fillId="4" borderId="121" xfId="0" applyFont="true" applyBorder="true" applyAlignment="false" applyProtection="false">
      <alignment horizontal="general" vertical="bottom" textRotation="0" wrapText="false" indent="0" shrinkToFit="false"/>
      <protection locked="true" hidden="false"/>
    </xf>
    <xf numFmtId="184" fontId="9" fillId="4" borderId="96" xfId="0" applyFont="true" applyBorder="true" applyAlignment="false" applyProtection="false">
      <alignment horizontal="general" vertical="bottom" textRotation="0" wrapText="false" indent="0" shrinkToFit="false"/>
      <protection locked="true" hidden="false"/>
    </xf>
    <xf numFmtId="184" fontId="9" fillId="4" borderId="112"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false" applyProtection="false">
      <alignment horizontal="general" vertical="bottom" textRotation="0" wrapText="false" indent="0" shrinkToFit="false"/>
      <protection locked="true" hidden="false"/>
    </xf>
    <xf numFmtId="164" fontId="35" fillId="6" borderId="0" xfId="0" applyFont="true" applyBorder="true" applyAlignment="false" applyProtection="false">
      <alignment horizontal="general" vertical="bottom" textRotation="0" wrapText="false" indent="0" shrinkToFit="false"/>
      <protection locked="true" hidden="false"/>
    </xf>
    <xf numFmtId="164" fontId="34" fillId="6" borderId="0" xfId="0" applyFont="true" applyBorder="true" applyAlignment="true" applyProtection="false">
      <alignment horizontal="left" vertical="bottom" textRotation="0" wrapText="false" indent="0" shrinkToFit="false"/>
      <protection locked="true" hidden="false"/>
    </xf>
    <xf numFmtId="164" fontId="0" fillId="13"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37" fillId="13" borderId="0" xfId="0" applyFont="true" applyBorder="false" applyAlignment="false" applyProtection="false">
      <alignment horizontal="general" vertical="bottom" textRotation="0" wrapText="false" indent="0" shrinkToFit="false"/>
      <protection locked="true" hidden="false"/>
    </xf>
    <xf numFmtId="164" fontId="28" fillId="0" borderId="0" xfId="0" applyFont="tru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left" vertical="bottom" textRotation="0" wrapText="false" indent="0" shrinkToFit="false"/>
      <protection locked="true" hidden="false"/>
    </xf>
    <xf numFmtId="164" fontId="35" fillId="4" borderId="0" xfId="0" applyFont="true" applyBorder="tru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left" vertical="bottom" textRotation="0" wrapText="false" indent="0" shrinkToFit="false"/>
      <protection locked="true" hidden="false"/>
    </xf>
    <xf numFmtId="164" fontId="28" fillId="0" borderId="0" xfId="0" applyFont="true" applyBorder="fals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78" fontId="8"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8" fillId="3" borderId="104" xfId="0" applyFont="true" applyBorder="true" applyAlignment="false" applyProtection="false">
      <alignment horizontal="general" vertical="bottom" textRotation="0" wrapText="false" indent="0" shrinkToFit="false"/>
      <protection locked="true" hidden="false"/>
    </xf>
    <xf numFmtId="164" fontId="0" fillId="3" borderId="104" xfId="0" applyFont="false" applyBorder="true" applyAlignment="false" applyProtection="false">
      <alignment horizontal="general" vertical="bottom" textRotation="0" wrapText="false" indent="0" shrinkToFit="false"/>
      <protection locked="true" hidden="false"/>
    </xf>
    <xf numFmtId="178" fontId="8" fillId="3" borderId="104" xfId="0" applyFont="true" applyBorder="true" applyAlignment="false" applyProtection="false">
      <alignment horizontal="general" vertical="bottom" textRotation="0" wrapText="false" indent="0" shrinkToFit="false"/>
      <protection locked="true" hidden="false"/>
    </xf>
    <xf numFmtId="164" fontId="0" fillId="3" borderId="104" xfId="0" applyFont="false" applyBorder="true" applyAlignment="false" applyProtection="false">
      <alignment horizontal="general" vertical="bottom" textRotation="0" wrapText="false" indent="0" shrinkToFit="false"/>
      <protection locked="true" hidden="false"/>
    </xf>
    <xf numFmtId="164" fontId="8" fillId="3" borderId="104" xfId="0" applyFont="true" applyBorder="tru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8" fillId="12" borderId="0" xfId="0" applyFont="tru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false" applyProtection="false">
      <alignment horizontal="general" vertical="bottom" textRotation="0" wrapText="false" indent="0" shrinkToFit="false"/>
      <protection locked="true" hidden="false"/>
    </xf>
    <xf numFmtId="178" fontId="9" fillId="4" borderId="2" xfId="0" applyFont="true" applyBorder="true" applyAlignment="false" applyProtection="true">
      <alignment horizontal="general" vertical="bottom" textRotation="0" wrapText="false" indent="0" shrinkToFit="false"/>
      <protection locked="false" hidden="false"/>
    </xf>
    <xf numFmtId="164" fontId="0" fillId="12" borderId="0" xfId="0" applyFont="true" applyBorder="false" applyAlignment="true" applyProtection="false">
      <alignment horizontal="left" vertical="bottom" textRotation="0" wrapText="false" indent="1" shrinkToFit="false"/>
      <protection locked="true" hidden="false"/>
    </xf>
    <xf numFmtId="171" fontId="9" fillId="4" borderId="2" xfId="0" applyFont="true" applyBorder="true" applyAlignment="false" applyProtection="true">
      <alignment horizontal="general" vertical="bottom" textRotation="0" wrapText="false" indent="0" shrinkToFit="false"/>
      <protection locked="false" hidden="false"/>
    </xf>
    <xf numFmtId="164" fontId="9" fillId="0" borderId="0" xfId="0" applyFont="true" applyBorder="false" applyAlignment="true" applyProtection="true">
      <alignment horizontal="right" vertical="bottom" textRotation="0" wrapText="false" indent="0" shrinkToFit="false"/>
      <protection locked="false" hidden="false"/>
    </xf>
    <xf numFmtId="178" fontId="18" fillId="2" borderId="2" xfId="0" applyFont="true" applyBorder="true" applyAlignment="true" applyProtection="true">
      <alignment horizontal="right" vertical="center" textRotation="0" wrapText="true" indent="0" shrinkToFit="false"/>
      <protection locked="false" hidden="false"/>
    </xf>
    <xf numFmtId="164" fontId="9" fillId="0" borderId="77" xfId="0" applyFont="true" applyBorder="true" applyAlignment="true" applyProtection="true">
      <alignment horizontal="right" vertical="top" textRotation="0" wrapText="true" indent="0" shrinkToFit="false"/>
      <protection locked="false" hidden="false"/>
    </xf>
    <xf numFmtId="164" fontId="9" fillId="0" borderId="77" xfId="0" applyFont="true" applyBorder="true" applyAlignment="true" applyProtection="true">
      <alignment horizontal="right" vertical="top" textRotation="0" wrapText="false" indent="0" shrinkToFit="false"/>
      <protection locked="false" hidden="false"/>
    </xf>
    <xf numFmtId="164" fontId="9" fillId="0" borderId="77" xfId="0" applyFont="true" applyBorder="true" applyAlignment="true" applyProtection="true">
      <alignment horizontal="right" vertical="top" textRotation="0" wrapText="false" indent="0" shrinkToFit="false"/>
      <protection locked="false" hidden="false"/>
    </xf>
    <xf numFmtId="171" fontId="21" fillId="0" borderId="0" xfId="0" applyFont="true" applyBorder="false" applyAlignment="true" applyProtection="false">
      <alignment horizontal="right" vertical="bottom" textRotation="0" wrapText="false" indent="0" shrinkToFit="false"/>
      <protection locked="true" hidden="false"/>
    </xf>
    <xf numFmtId="178" fontId="18" fillId="2" borderId="2" xfId="0" applyFont="true" applyBorder="true" applyAlignment="true" applyProtection="false">
      <alignment horizontal="right" vertical="center" textRotation="0" wrapText="true" indent="0" shrinkToFit="false"/>
      <protection locked="true" hidden="false"/>
    </xf>
    <xf numFmtId="164" fontId="21" fillId="0" borderId="104" xfId="0" applyFont="true" applyBorder="true" applyAlignment="true" applyProtection="false">
      <alignment horizontal="right" vertical="top" textRotation="0" wrapText="true" indent="0" shrinkToFit="false"/>
      <protection locked="true" hidden="false"/>
    </xf>
    <xf numFmtId="171" fontId="21" fillId="0" borderId="104" xfId="0" applyFont="true" applyBorder="true" applyAlignment="true" applyProtection="false">
      <alignment horizontal="right" vertical="top" textRotation="0" wrapText="true" indent="0" shrinkToFit="false"/>
      <protection locked="true" hidden="false"/>
    </xf>
    <xf numFmtId="171" fontId="21" fillId="0" borderId="104" xfId="0" applyFont="true" applyBorder="true" applyAlignment="true" applyProtection="false">
      <alignment horizontal="right" vertical="top" textRotation="0" wrapText="fals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true" indent="0" shrinkToFit="false"/>
      <protection locked="true" hidden="false"/>
    </xf>
    <xf numFmtId="178" fontId="8" fillId="2" borderId="2" xfId="0" applyFont="true" applyBorder="true" applyAlignment="true" applyProtection="false">
      <alignment horizontal="right" vertical="center" textRotation="0" wrapText="true" indent="0" shrinkToFit="false"/>
      <protection locked="true" hidden="false"/>
    </xf>
    <xf numFmtId="164" fontId="0" fillId="0" borderId="104" xfId="0" applyFont="false" applyBorder="true" applyAlignment="true" applyProtection="false">
      <alignment horizontal="right" vertical="top" textRotation="0" wrapText="true" indent="0" shrinkToFit="false"/>
      <protection locked="true" hidden="false"/>
    </xf>
    <xf numFmtId="164" fontId="0" fillId="0" borderId="104" xfId="0" applyFont="true" applyBorder="true" applyAlignment="true" applyProtection="false">
      <alignment horizontal="right" vertical="top" textRotation="0" wrapText="true" indent="0" shrinkToFit="false"/>
      <protection locked="true" hidden="false"/>
    </xf>
    <xf numFmtId="164" fontId="0" fillId="0" borderId="77" xfId="0" applyFont="false" applyBorder="true" applyAlignment="true" applyProtection="false">
      <alignment horizontal="right" vertical="bottom" textRotation="0" wrapText="true" indent="0" shrinkToFit="false"/>
      <protection locked="true" hidden="false"/>
    </xf>
    <xf numFmtId="164" fontId="0" fillId="0" borderId="77" xfId="0" applyFont="true" applyBorder="true" applyAlignment="true" applyProtection="false">
      <alignment horizontal="right" vertical="bottom" textRotation="0" wrapText="false" indent="0" shrinkToFit="false"/>
      <protection locked="true" hidden="false"/>
    </xf>
    <xf numFmtId="164" fontId="0" fillId="0" borderId="77" xfId="0" applyFont="true" applyBorder="true" applyAlignment="true" applyProtection="false">
      <alignment horizontal="right" vertical="bottom" textRotation="0" wrapText="false" indent="0" shrinkToFit="false"/>
      <protection locked="true" hidden="false"/>
    </xf>
    <xf numFmtId="164" fontId="0" fillId="0" borderId="77" xfId="0" applyFont="true" applyBorder="true" applyAlignment="true" applyProtection="false">
      <alignment horizontal="right" vertical="bottom" textRotation="0" wrapText="tru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10" fillId="4" borderId="0" xfId="0" applyFont="true" applyBorder="false" applyAlignment="true" applyProtection="true">
      <alignment horizontal="right" vertical="bottom" textRotation="0" wrapText="true" indent="0" shrinkToFit="false"/>
      <protection locked="true" hidden="false"/>
    </xf>
    <xf numFmtId="178" fontId="8" fillId="0" borderId="0" xfId="0" applyFont="tru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true" applyProtection="false">
      <alignment horizontal="right" vertical="bottom" textRotation="0" wrapText="true" indent="0" shrinkToFit="false"/>
      <protection locked="true" hidden="false"/>
    </xf>
    <xf numFmtId="174" fontId="0" fillId="0" borderId="0" xfId="0" applyFont="false" applyBorder="false" applyAlignment="true" applyProtection="false">
      <alignment horizontal="right" vertical="bottom" textRotation="0" wrapText="true" indent="0" shrinkToFit="false"/>
      <protection locked="true" hidden="false"/>
    </xf>
    <xf numFmtId="186" fontId="0" fillId="0" borderId="0" xfId="0" applyFont="false" applyBorder="false" applyAlignment="fals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64" fontId="0" fillId="12" borderId="0" xfId="0" applyFont="false" applyBorder="false" applyAlignment="true" applyProtection="false">
      <alignment horizontal="general"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true" indent="0" shrinkToFit="false"/>
      <protection locked="true" hidden="false"/>
    </xf>
    <xf numFmtId="164" fontId="0" fillId="12" borderId="0" xfId="0" applyFont="false" applyBorder="false" applyAlignment="true" applyProtection="false">
      <alignment horizontal="left" vertical="bottom" textRotation="0" wrapText="false" indent="0" shrinkToFit="false"/>
      <protection locked="true" hidden="false"/>
    </xf>
    <xf numFmtId="164" fontId="38" fillId="12" borderId="0" xfId="0" applyFont="true" applyBorder="true" applyAlignment="true" applyProtection="false">
      <alignment horizontal="left" vertical="bottom" textRotation="0" wrapText="true" indent="0" shrinkToFit="false"/>
      <protection locked="true" hidden="false"/>
    </xf>
    <xf numFmtId="164" fontId="0"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true" applyAlignment="true" applyProtection="false">
      <alignment horizontal="left" vertical="bottom" textRotation="0" wrapText="true" indent="0" shrinkToFit="false"/>
      <protection locked="true" hidden="false"/>
    </xf>
    <xf numFmtId="164" fontId="9" fillId="12" borderId="0" xfId="0" applyFont="true" applyBorder="false" applyAlignment="true" applyProtection="false">
      <alignment horizontal="left" vertical="bottom" textRotation="0" wrapText="true" indent="0" shrinkToFit="false"/>
      <protection locked="true" hidden="false"/>
    </xf>
    <xf numFmtId="164" fontId="38" fillId="12" borderId="0" xfId="0" applyFont="true" applyBorder="false" applyAlignment="true" applyProtection="false">
      <alignment horizontal="left" vertical="bottom" textRotation="0" wrapText="true" indent="0" shrinkToFit="false"/>
      <protection locked="true" hidden="false"/>
    </xf>
    <xf numFmtId="164" fontId="21" fillId="12" borderId="0" xfId="0" applyFont="true" applyBorder="false" applyAlignment="true" applyProtection="false">
      <alignment horizontal="left" vertical="bottom" textRotation="0" wrapText="true" indent="0" shrinkToFit="false"/>
      <protection locked="true" hidden="false"/>
    </xf>
    <xf numFmtId="189" fontId="0" fillId="2"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8" fillId="3" borderId="2" xfId="0" applyFont="true" applyBorder="true" applyAlignment="true" applyProtection="false">
      <alignment horizontal="center" vertical="bottom" textRotation="0" wrapText="false" indent="0" shrinkToFit="false"/>
      <protection locked="true" hidden="false"/>
    </xf>
    <xf numFmtId="164" fontId="39" fillId="2" borderId="0" xfId="0" applyFont="true" applyBorder="false" applyAlignment="false" applyProtection="false">
      <alignment horizontal="general" vertical="bottom" textRotation="0" wrapText="false" indent="0" shrinkToFit="false"/>
      <protection locked="true" hidden="false"/>
    </xf>
    <xf numFmtId="164" fontId="8" fillId="2" borderId="0" xfId="0" applyFont="true" applyBorder="false" applyAlignment="false" applyProtection="false">
      <alignment horizontal="general" vertical="bottom" textRotation="0" wrapText="false" indent="0" shrinkToFit="false"/>
      <protection locked="true" hidden="false"/>
    </xf>
    <xf numFmtId="164" fontId="28" fillId="2" borderId="0" xfId="0" applyFont="true" applyBorder="true" applyAlignment="true" applyProtection="false">
      <alignment horizontal="left" vertical="bottom" textRotation="0" wrapText="false" indent="0" shrinkToFit="false"/>
      <protection locked="true" hidden="false"/>
    </xf>
    <xf numFmtId="164" fontId="28" fillId="2" borderId="0" xfId="0"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true" applyProtection="false">
      <alignment horizontal="left"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64" fontId="28" fillId="2" borderId="0" xfId="29" applyFont="true" applyBorder="true" applyAlignment="false" applyProtection="false">
      <alignment horizontal="general" vertical="bottom" textRotation="0" wrapText="false" indent="0" shrinkToFit="false"/>
      <protection locked="true" hidden="false"/>
    </xf>
    <xf numFmtId="190" fontId="0" fillId="2" borderId="0" xfId="0" applyFont="false" applyBorder="false" applyAlignment="false" applyProtection="false">
      <alignment horizontal="general" vertical="bottom" textRotation="0" wrapText="false" indent="0" shrinkToFit="false"/>
      <protection locked="true" hidden="false"/>
    </xf>
  </cellXfs>
  <cellStyles count="17">
    <cellStyle name="Normal" xfId="0" builtinId="0"/>
    <cellStyle name="Comma" xfId="15" builtinId="3"/>
    <cellStyle name="Comma [0]" xfId="16" builtinId="6"/>
    <cellStyle name="Currency" xfId="17" builtinId="4"/>
    <cellStyle name="Currency [0]" xfId="18" builtinId="7"/>
    <cellStyle name="Percent" xfId="19" builtinId="5"/>
    <cellStyle name="Comma [0]_Curves" xfId="20"/>
    <cellStyle name="Comma [0]_Financial Transport" xfId="21"/>
    <cellStyle name="Comma_Curves" xfId="22"/>
    <cellStyle name="Comma_Financial Transport" xfId="23"/>
    <cellStyle name="Currency [0]_Curves" xfId="24"/>
    <cellStyle name="Currency [0]_Financial Transport" xfId="25"/>
    <cellStyle name="Currency_Curves" xfId="26"/>
    <cellStyle name="Currency_Financial Transport" xfId="27"/>
    <cellStyle name="Normal_BASMARY" xfId="28"/>
    <cellStyle name="Normal_Codes2" xfId="29"/>
    <cellStyle name="Normal_June Options 97" xfId="30"/>
  </cellStyles>
  <dxfs count="1">
    <dxf>
      <font>
        <name val="Arial"/>
        <family val="0"/>
        <b val="1"/>
        <i val="0"/>
        <color rgb="FFFF0000"/>
      </font>
      <fill>
        <patternFill>
          <bgColor rgb="FFFFFF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EC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DDFFDD"/>
      <rgbColor rgb="FFCCFFCC"/>
      <rgbColor rgb="FFFFFF99"/>
      <rgbColor rgb="FF99CCFF"/>
      <rgbColor rgb="FFFF99CC"/>
      <rgbColor rgb="FFCC99FF"/>
      <rgbColor rgb="FFEAEAEA"/>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externalLink" Target="externalLinks/externalLink1.xml"/><Relationship Id="rId15"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331920</xdr:colOff>
          <xdr:row>11</xdr:row>
          <xdr:rowOff>0</xdr:rowOff>
        </xdr:from>
        <xdr:to>
          <xdr:col>5</xdr:col>
          <xdr:colOff>765360</xdr:colOff>
          <xdr:row>15</xdr:row>
          <xdr:rowOff>105120</xdr:rowOff>
        </xdr:to>
        <xdr:sp>
          <xdr:nvSpPr>
            <xdr:cNvPr id="1001" name="Button 2" descr="Calc Today" hidden="0"/>
            <xdr:cNvSpPr/>
          </xdr:nvSpPr>
          <xdr:spPr>
            <a:xfrm>
              <a:off x="0" y="0"/>
              <a:ext cx="0" cy="0"/>
            </a:xfrm>
            <a:prstGeom prst="rect">
              <a:avLst/>
            </a:prstGeom>
          </xdr:spPr>
          <xdr:txBody>
            <a:bodyPr anchor="ctr">
              <a:noAutofit/>
            </a:bodyPr>
            <a:p>
              <a:r>
                <a:t>Calc Today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11</xdr:row>
          <xdr:rowOff>0</xdr:rowOff>
        </xdr:from>
        <xdr:to>
          <xdr:col>9</xdr:col>
          <xdr:colOff>765360</xdr:colOff>
          <xdr:row>15</xdr:row>
          <xdr:rowOff>105120</xdr:rowOff>
        </xdr:to>
        <xdr:sp>
          <xdr:nvSpPr>
            <xdr:cNvPr id="1002" name="Button 3" descr="Roll Pages" hidden="0"/>
            <xdr:cNvSpPr/>
          </xdr:nvSpPr>
          <xdr:spPr>
            <a:xfrm>
              <a:off x="0" y="0"/>
              <a:ext cx="0" cy="0"/>
            </a:xfrm>
            <a:prstGeom prst="rect">
              <a:avLst/>
            </a:prstGeom>
          </xdr:spPr>
          <xdr:txBody>
            <a:bodyPr anchor="ctr">
              <a:noAutofit/>
            </a:bodyPr>
            <a:p>
              <a:r>
                <a:t>Roll Pages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16</xdr:row>
          <xdr:rowOff>75960</xdr:rowOff>
        </xdr:from>
        <xdr:to>
          <xdr:col>9</xdr:col>
          <xdr:colOff>765360</xdr:colOff>
          <xdr:row>21</xdr:row>
          <xdr:rowOff>18720</xdr:rowOff>
        </xdr:to>
        <xdr:sp>
          <xdr:nvSpPr>
            <xdr:cNvPr id="1003" name="Button 4" descr="Fetch Curves" hidden="0"/>
            <xdr:cNvSpPr/>
          </xdr:nvSpPr>
          <xdr:spPr>
            <a:xfrm>
              <a:off x="0" y="0"/>
              <a:ext cx="0" cy="0"/>
            </a:xfrm>
            <a:prstGeom prst="rect">
              <a:avLst/>
            </a:prstGeom>
          </xdr:spPr>
          <xdr:txBody>
            <a:bodyPr anchor="ctr">
              <a:noAutofit/>
            </a:bodyPr>
            <a:p>
              <a:r>
                <a:t>Fetch Curves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331920</xdr:colOff>
          <xdr:row>22</xdr:row>
          <xdr:rowOff>0</xdr:rowOff>
        </xdr:from>
        <xdr:to>
          <xdr:col>9</xdr:col>
          <xdr:colOff>765360</xdr:colOff>
          <xdr:row>26</xdr:row>
          <xdr:rowOff>104760</xdr:rowOff>
        </xdr:to>
        <xdr:sp>
          <xdr:nvSpPr>
            <xdr:cNvPr id="1004" name="Button 5" descr="Import Correlation File" hidden="0"/>
            <xdr:cNvSpPr/>
          </xdr:nvSpPr>
          <xdr:spPr>
            <a:xfrm>
              <a:off x="0" y="0"/>
              <a:ext cx="0" cy="0"/>
            </a:xfrm>
            <a:prstGeom prst="rect">
              <a:avLst/>
            </a:prstGeom>
          </xdr:spPr>
          <xdr:txBody>
            <a:bodyPr anchor="ctr">
              <a:noAutofit/>
            </a:bodyPr>
            <a:p>
              <a:r>
                <a:t>Import Correlation File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331920</xdr:colOff>
          <xdr:row>21</xdr:row>
          <xdr:rowOff>152280</xdr:rowOff>
        </xdr:from>
        <xdr:to>
          <xdr:col>5</xdr:col>
          <xdr:colOff>765360</xdr:colOff>
          <xdr:row>26</xdr:row>
          <xdr:rowOff>104760</xdr:rowOff>
        </xdr:to>
        <xdr:sp>
          <xdr:nvSpPr>
            <xdr:cNvPr id="1005" name="Button 6" descr="Print Reports" hidden="0"/>
            <xdr:cNvSpPr/>
          </xdr:nvSpPr>
          <xdr:spPr>
            <a:xfrm>
              <a:off x="0" y="0"/>
              <a:ext cx="0" cy="0"/>
            </a:xfrm>
            <a:prstGeom prst="rect">
              <a:avLst/>
            </a:prstGeom>
          </xdr:spPr>
          <xdr:txBody>
            <a:bodyPr anchor="ctr">
              <a:noAutofit/>
            </a:bodyPr>
            <a:p>
              <a:r>
                <a:t>Print Reports</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1</xdr:col>
          <xdr:colOff>190800</xdr:colOff>
          <xdr:row>1</xdr:row>
          <xdr:rowOff>75960</xdr:rowOff>
        </xdr:from>
        <xdr:to>
          <xdr:col>3</xdr:col>
          <xdr:colOff>50400</xdr:colOff>
          <xdr:row>4</xdr:row>
          <xdr:rowOff>66600</xdr:rowOff>
        </xdr:to>
        <xdr:sp>
          <xdr:nvSpPr>
            <xdr:cNvPr id="1001" name="Button 2" descr="Setup Report" hidden="0"/>
            <xdr:cNvSpPr/>
          </xdr:nvSpPr>
          <xdr:spPr>
            <a:xfrm>
              <a:off x="0" y="0"/>
              <a:ext cx="0" cy="0"/>
            </a:xfrm>
            <a:prstGeom prst="rect">
              <a:avLst/>
            </a:prstGeom>
          </xdr:spPr>
          <xdr:txBody>
            <a:bodyPr anchor="ctr">
              <a:noAutofit/>
            </a:bodyPr>
            <a:p>
              <a:r>
                <a:t>Setup Report</a:t>
              </a:r>
            </a:p>
          </xdr:txBody>
        </xdr:sp>
        <xdr:clientData/>
      </xdr:twoCellAnchor>
    </mc:Choice>
  </mc:AlternateContent>
</xdr:wsDr>
</file>

<file path=xl/drawings/drawing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0</xdr:colOff>
          <xdr:row>3</xdr:row>
          <xdr:rowOff>37800</xdr:rowOff>
        </xdr:from>
        <xdr:to>
          <xdr:col>5</xdr:col>
          <xdr:colOff>1080</xdr:colOff>
          <xdr:row>5</xdr:row>
          <xdr:rowOff>56880</xdr:rowOff>
        </xdr:to>
        <xdr:sp>
          <xdr:nvSpPr>
            <xdr:cNvPr id="1001" name="Button 4" descr="Roll To Prior Day" hidden="0"/>
            <xdr:cNvSpPr/>
          </xdr:nvSpPr>
          <xdr:spPr>
            <a:xfrm>
              <a:off x="0" y="0"/>
              <a:ext cx="0" cy="0"/>
            </a:xfrm>
            <a:prstGeom prst="rect">
              <a:avLst/>
            </a:prstGeom>
          </xdr:spPr>
          <xdr:txBody>
            <a:bodyPr anchor="ctr">
              <a:noAutofit/>
            </a:bodyPr>
            <a:p>
              <a:r>
                <a:t>Roll To Prior Day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xdr:col>
          <xdr:colOff>0</xdr:colOff>
          <xdr:row>5</xdr:row>
          <xdr:rowOff>133200</xdr:rowOff>
        </xdr:from>
        <xdr:to>
          <xdr:col>5</xdr:col>
          <xdr:colOff>1080</xdr:colOff>
          <xdr:row>7</xdr:row>
          <xdr:rowOff>142920</xdr:rowOff>
        </xdr:to>
        <xdr:sp>
          <xdr:nvSpPr>
            <xdr:cNvPr id="1002" name="Button 5" descr="Setup Dates" hidden="0"/>
            <xdr:cNvSpPr/>
          </xdr:nvSpPr>
          <xdr:spPr>
            <a:xfrm>
              <a:off x="0" y="0"/>
              <a:ext cx="0" cy="0"/>
            </a:xfrm>
            <a:prstGeom prst="rect">
              <a:avLst/>
            </a:prstGeom>
          </xdr:spPr>
          <xdr:txBody>
            <a:bodyPr anchor="ctr">
              <a:noAutofit/>
            </a:bodyPr>
            <a:p>
              <a:r>
                <a:t>Setup Dates</a:t>
              </a:r>
            </a:p>
          </xdr:txBody>
        </xdr:sp>
        <xdr:clientData/>
      </xdr:twoCellAnchor>
    </mc:Choice>
  </mc:AlternateContent>
</xdr:wsDr>
</file>

<file path=xl/drawings/drawing19.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2</xdr:row>
      <xdr:rowOff>0</xdr:rowOff>
    </xdr:from>
    <xdr:to>
      <xdr:col>5</xdr:col>
      <xdr:colOff>720</xdr:colOff>
      <xdr:row>7</xdr:row>
      <xdr:rowOff>161640</xdr:rowOff>
    </xdr:to>
    <xdr:sp>
      <xdr:nvSpPr>
        <xdr:cNvPr id="0" name="Rectangle 2"/>
        <xdr:cNvSpPr/>
      </xdr:nvSpPr>
      <xdr:spPr>
        <a:xfrm>
          <a:off x="261000" y="324000"/>
          <a:ext cx="2736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twoCellAnchor editAs="oneCell">
    <xdr:from>
      <xdr:col>6</xdr:col>
      <xdr:colOff>0</xdr:colOff>
      <xdr:row>2</xdr:row>
      <xdr:rowOff>0</xdr:rowOff>
    </xdr:from>
    <xdr:to>
      <xdr:col>9</xdr:col>
      <xdr:colOff>1080</xdr:colOff>
      <xdr:row>7</xdr:row>
      <xdr:rowOff>161640</xdr:rowOff>
    </xdr:to>
    <xdr:sp>
      <xdr:nvSpPr>
        <xdr:cNvPr id="1" name="Rectangle 4"/>
        <xdr:cNvSpPr/>
      </xdr:nvSpPr>
      <xdr:spPr>
        <a:xfrm>
          <a:off x="3962520" y="324000"/>
          <a:ext cx="2898360" cy="971280"/>
        </a:xfrm>
        <a:prstGeom prst="rect">
          <a:avLst/>
        </a:prstGeom>
        <a:noFill/>
        <a:ln w="9360">
          <a:solidFill>
            <a:srgbClr val="000000"/>
          </a:solidFill>
          <a:miter/>
        </a:ln>
        <a:effectLst>
          <a:outerShdw dist="17819" dir="2700000" blurRad="0" rotWithShape="0">
            <a:srgbClr val="808080"/>
          </a:outerShdw>
        </a:effectLst>
      </xdr:spPr>
      <xdr:style>
        <a:lnRef idx="0"/>
        <a:fillRef idx="0"/>
        <a:effectRef idx="0"/>
        <a:fontRef idx="minor"/>
      </xdr:style>
    </xdr:sp>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4</xdr:col>
          <xdr:colOff>1006200</xdr:colOff>
          <xdr:row>3</xdr:row>
          <xdr:rowOff>104760</xdr:rowOff>
        </xdr:from>
        <xdr:to>
          <xdr:col>5</xdr:col>
          <xdr:colOff>435240</xdr:colOff>
          <xdr:row>5</xdr:row>
          <xdr:rowOff>162000</xdr:rowOff>
        </xdr:to>
        <xdr:sp>
          <xdr:nvSpPr>
            <xdr:cNvPr id="1001" name="Button 1" descr="Edit Transport Leg" hidden="0"/>
            <xdr:cNvSpPr/>
          </xdr:nvSpPr>
          <xdr:spPr>
            <a:xfrm>
              <a:off x="0" y="0"/>
              <a:ext cx="0" cy="0"/>
            </a:xfrm>
            <a:prstGeom prst="rect">
              <a:avLst/>
            </a:prstGeom>
          </xdr:spPr>
          <xdr:txBody>
            <a:bodyPr anchor="ctr">
              <a:noAutofit/>
            </a:bodyPr>
            <a:p>
              <a:r>
                <a:t>Edit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xdr:col>
          <xdr:colOff>130320</xdr:colOff>
          <xdr:row>3</xdr:row>
          <xdr:rowOff>104760</xdr:rowOff>
        </xdr:from>
        <xdr:to>
          <xdr:col>3</xdr:col>
          <xdr:colOff>966960</xdr:colOff>
          <xdr:row>5</xdr:row>
          <xdr:rowOff>162000</xdr:rowOff>
        </xdr:to>
        <xdr:sp>
          <xdr:nvSpPr>
            <xdr:cNvPr id="1002" name="Button 2" descr="Add Transport Leg" hidden="0"/>
            <xdr:cNvSpPr/>
          </xdr:nvSpPr>
          <xdr:spPr>
            <a:xfrm>
              <a:off x="0" y="0"/>
              <a:ext cx="0" cy="0"/>
            </a:xfrm>
            <a:prstGeom prst="rect">
              <a:avLst/>
            </a:prstGeom>
          </xdr:spPr>
          <xdr:txBody>
            <a:bodyPr anchor="ctr">
              <a:noAutofit/>
            </a:bodyPr>
            <a:p>
              <a:r>
                <a:t>Add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1802520</xdr:colOff>
          <xdr:row>3</xdr:row>
          <xdr:rowOff>104760</xdr:rowOff>
        </xdr:from>
        <xdr:to>
          <xdr:col>6</xdr:col>
          <xdr:colOff>1230120</xdr:colOff>
          <xdr:row>5</xdr:row>
          <xdr:rowOff>162000</xdr:rowOff>
        </xdr:to>
        <xdr:sp>
          <xdr:nvSpPr>
            <xdr:cNvPr id="1003" name="Button 3" descr="Copy Transport Leg" hidden="0"/>
            <xdr:cNvSpPr/>
          </xdr:nvSpPr>
          <xdr:spPr>
            <a:xfrm>
              <a:off x="0" y="0"/>
              <a:ext cx="0" cy="0"/>
            </a:xfrm>
            <a:prstGeom prst="rect">
              <a:avLst/>
            </a:prstGeom>
          </xdr:spPr>
          <xdr:txBody>
            <a:bodyPr anchor="ctr">
              <a:noAutofit/>
            </a:bodyPr>
            <a:p>
              <a:r>
                <a:t>Copy Transport Leg</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433440</xdr:colOff>
          <xdr:row>3</xdr:row>
          <xdr:rowOff>104760</xdr:rowOff>
        </xdr:from>
        <xdr:to>
          <xdr:col>8</xdr:col>
          <xdr:colOff>-139680</xdr:colOff>
          <xdr:row>5</xdr:row>
          <xdr:rowOff>162000</xdr:rowOff>
        </xdr:to>
        <xdr:sp>
          <xdr:nvSpPr>
            <xdr:cNvPr id="1004" name="Button 4" descr="Delete Transport Leg" hidden="0"/>
            <xdr:cNvSpPr/>
          </xdr:nvSpPr>
          <xdr:spPr>
            <a:xfrm>
              <a:off x="0" y="0"/>
              <a:ext cx="0" cy="0"/>
            </a:xfrm>
            <a:prstGeom prst="rect">
              <a:avLst/>
            </a:prstGeom>
          </xdr:spPr>
          <xdr:txBody>
            <a:bodyPr anchor="ctr">
              <a:noAutofit/>
            </a:bodyPr>
            <a:p>
              <a:r>
                <a:t>Delete Transport Leg</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xls/Intra-Month%20Financial.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aily Operation"/>
      <sheetName val="Contract DB (Central)"/>
      <sheetName val="Contract DB (West)"/>
      <sheetName val="Contract DB (East)"/>
      <sheetName val="P&amp;L Template"/>
      <sheetName val="P&amp;L Report"/>
      <sheetName val="Central Position Rpt"/>
      <sheetName val="West Position Rpt"/>
      <sheetName val="East Position Rpt"/>
      <sheetName val="IntraMonth1"/>
      <sheetName val="IntraMonth2"/>
      <sheetName val="IntraMonth3"/>
      <sheetName val="IntraMonth4"/>
      <sheetName val="IntraMonth5"/>
      <sheetName val="IntraMonth6"/>
      <sheetName val="IntraMonth7"/>
      <sheetName val="IntraMonth8"/>
      <sheetName val="IntraMonth9"/>
      <sheetName val="IntraMonth10"/>
      <sheetName val="IntraMonth11"/>
      <sheetName val="IntraMonth12"/>
      <sheetName val="IntraMonth13"/>
      <sheetName val="IntraMonth14"/>
      <sheetName val="IntraMonth15"/>
      <sheetName val="IntraMonth16"/>
      <sheetName val="IntraMonth17"/>
      <sheetName val="IntraMonth18"/>
      <sheetName val="IntraMonth19"/>
      <sheetName val="IntraMonth20"/>
      <sheetName val="IntraMonth21"/>
      <sheetName val="IntraMonth22"/>
      <sheetName val="IntraMonth23"/>
      <sheetName val="IntraMonth24"/>
      <sheetName val="IntraMonth25"/>
      <sheetName val="IntraMonth26"/>
      <sheetName val="IntraMonth27"/>
      <sheetName val="IntraMonth28"/>
      <sheetName val="IntraMonth29"/>
      <sheetName val="IntraMonth30"/>
      <sheetName val="IntraMonth31"/>
      <sheetName val="IntraMonth32"/>
      <sheetName val="IntraMonth33"/>
      <sheetName val="IntraMonth34"/>
      <sheetName val="IntraMonth35"/>
      <sheetName val="IntraMonth36"/>
      <sheetName val="IntraMonth37"/>
      <sheetName val="IntraMonth38"/>
      <sheetName val="IntraMonth39"/>
      <sheetName val="IntraMonth40"/>
      <sheetName val="IntraMonth41"/>
      <sheetName val="IntraMonth42"/>
      <sheetName val="Configuration"/>
      <sheetName val="Correlations"/>
      <sheetName val="Help"/>
      <sheetName val="Curves"/>
      <sheetName val="Cod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
</Relationships>
</file>

<file path=xl/worksheets/_rels/sheet11.xml.rels><?xml version="1.0" encoding="UTF-8"?>
<Relationships xmlns="http://schemas.openxmlformats.org/package/2006/relationships"><Relationship Id="rId1" Type="http://schemas.openxmlformats.org/officeDocument/2006/relationships/drawing" Target="../drawings/drawing20.xml"/>
</Relationships>
</file>

<file path=xl/worksheets/_rels/sheet2.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2.vml"/><Relationship Id="rId3" Type="http://schemas.openxmlformats.org/officeDocument/2006/relationships/ctrlProp" Target="../ctrlProps/ctrlProps8.xml"/><Relationship Id="rId4" Type="http://schemas.openxmlformats.org/officeDocument/2006/relationships/ctrlProp" Target="../ctrlProps/ctrlProps9.xml"/><Relationship Id="rId5" Type="http://schemas.openxmlformats.org/officeDocument/2006/relationships/ctrlProp" Target="../ctrlProps/ctrlProps10.xml"/><Relationship Id="rId6"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12.xml"/><Relationship Id="rId3" Type="http://schemas.openxmlformats.org/officeDocument/2006/relationships/vmlDrawing" Target="../drawings/vmlDrawing3.vml"/><Relationship Id="rId4" Type="http://schemas.openxmlformats.org/officeDocument/2006/relationships/ctrlProp" Target="../ctrlProps/ctrlProps13.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4.vml"/>
</Relationships>
</file>

<file path=xl/worksheets/_rels/sheet5.xml.rels><?xml version="1.0" encoding="UTF-8"?>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14.xml"/><Relationship Id="rId3" Type="http://schemas.openxmlformats.org/officeDocument/2006/relationships/vmlDrawing" Target="../drawings/vmlDrawing5.vml"/><Relationship Id="rId4" Type="http://schemas.openxmlformats.org/officeDocument/2006/relationships/ctrlProp" Target="../ctrlProps/ctrlProps15.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6.xml"/><Relationship Id="rId3" Type="http://schemas.openxmlformats.org/officeDocument/2006/relationships/vmlDrawing" Target="../drawings/vmlDrawing6.vml"/><Relationship Id="rId4" Type="http://schemas.openxmlformats.org/officeDocument/2006/relationships/ctrlProp" Target="../ctrlProps/ctrlProps17.xml"/><Relationship Id="rId5" Type="http://schemas.openxmlformats.org/officeDocument/2006/relationships/ctrlProp" Target="../ctrlProps/ctrlProps18.xml"/>
</Relationships>
</file>

<file path=xl/worksheets/_rels/sheet9.xml.rels><?xml version="1.0" encoding="UTF-8"?>
<Relationships xmlns="http://schemas.openxmlformats.org/package/2006/relationships"><Relationship Id="rId1" Type="http://schemas.openxmlformats.org/officeDocument/2006/relationships/drawing" Target="../drawings/drawing1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2:J3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11" min="3" style="1" width="15.7"/>
    <col collapsed="false" customWidth="true" hidden="false" outlineLevel="0" max="13" min="12" style="1" width="3.7"/>
    <col collapsed="false" customWidth="false" hidden="false" outlineLevel="0" max="257" min="14" style="1" width="9.14"/>
  </cols>
  <sheetData>
    <row r="2" customFormat="false" ht="13.5" hidden="false" customHeight="false" outlineLevel="0" collapsed="false"/>
    <row r="3" customFormat="false" ht="12.75" hidden="false" customHeight="false" outlineLevel="0" collapsed="false">
      <c r="D3" s="2" t="s">
        <v>0</v>
      </c>
      <c r="E3" s="2"/>
      <c r="F3" s="2"/>
      <c r="G3" s="2"/>
      <c r="H3" s="2"/>
      <c r="I3" s="2"/>
      <c r="J3" s="2"/>
    </row>
    <row r="4" customFormat="false" ht="13.5" hidden="false" customHeight="false" outlineLevel="0" collapsed="false">
      <c r="D4" s="2"/>
      <c r="E4" s="2"/>
      <c r="F4" s="2"/>
      <c r="G4" s="2"/>
      <c r="H4" s="2"/>
      <c r="I4" s="2"/>
      <c r="J4" s="2"/>
    </row>
    <row r="5" customFormat="false" ht="15.75" hidden="false" customHeight="false" outlineLevel="0" collapsed="false">
      <c r="D5" s="3" t="s">
        <v>1</v>
      </c>
      <c r="E5" s="3"/>
      <c r="F5" s="3"/>
      <c r="G5" s="3"/>
      <c r="H5" s="3"/>
      <c r="I5" s="3"/>
      <c r="J5" s="3"/>
    </row>
    <row r="6" customFormat="false" ht="12.75" hidden="false" customHeight="false" outlineLevel="0" collapsed="false">
      <c r="D6" s="4" t="s">
        <v>2</v>
      </c>
    </row>
    <row r="7" customFormat="false" ht="12.75" hidden="false" customHeight="false" outlineLevel="0" collapsed="false">
      <c r="D7" s="5" t="n">
        <v>36713</v>
      </c>
    </row>
    <row r="8" customFormat="false" ht="13.5" hidden="false" customHeight="false" outlineLevel="0" collapsed="false"/>
    <row r="9" customFormat="false" ht="12.75" hidden="false" customHeight="false" outlineLevel="0" collapsed="false">
      <c r="D9" s="6" t="s">
        <v>3</v>
      </c>
      <c r="E9" s="6"/>
      <c r="F9" s="6"/>
      <c r="H9" s="6" t="s">
        <v>4</v>
      </c>
      <c r="I9" s="6"/>
      <c r="J9" s="6"/>
    </row>
    <row r="10" customFormat="false" ht="12.75" hidden="false" customHeight="false" outlineLevel="0" collapsed="false">
      <c r="D10" s="6"/>
      <c r="E10" s="6"/>
      <c r="F10" s="6"/>
      <c r="H10" s="6"/>
      <c r="I10" s="6"/>
      <c r="J10" s="6"/>
    </row>
    <row r="11" customFormat="false" ht="12.75" hidden="false" customHeight="false" outlineLevel="0" collapsed="false">
      <c r="D11" s="7"/>
      <c r="E11" s="8"/>
      <c r="F11" s="9"/>
      <c r="H11" s="7"/>
      <c r="I11" s="8"/>
      <c r="J11" s="9"/>
    </row>
    <row r="12" customFormat="false" ht="12.75" hidden="false" customHeight="false" outlineLevel="0" collapsed="false">
      <c r="D12" s="7"/>
      <c r="E12" s="8"/>
      <c r="F12" s="9"/>
      <c r="H12" s="7"/>
      <c r="I12" s="8"/>
      <c r="J12" s="9"/>
    </row>
    <row r="13" customFormat="false" ht="12.75" hidden="false" customHeight="false" outlineLevel="0" collapsed="false">
      <c r="D13" s="7"/>
      <c r="E13" s="8"/>
      <c r="F13" s="9"/>
      <c r="H13" s="7"/>
      <c r="I13" s="8"/>
      <c r="J13" s="9"/>
    </row>
    <row r="14" customFormat="false" ht="12.75" hidden="false" customHeight="false" outlineLevel="0" collapsed="false">
      <c r="D14" s="7"/>
      <c r="E14" s="8"/>
      <c r="F14" s="9"/>
      <c r="H14" s="10"/>
      <c r="I14" s="8"/>
      <c r="J14" s="9"/>
    </row>
    <row r="15" customFormat="false" ht="12.75" hidden="false" customHeight="false" outlineLevel="0" collapsed="false">
      <c r="D15" s="7"/>
      <c r="E15" s="8"/>
      <c r="F15" s="9"/>
      <c r="H15" s="7"/>
      <c r="I15" s="8"/>
      <c r="J15" s="9"/>
    </row>
    <row r="16" customFormat="false" ht="12.75" hidden="false" customHeight="false" outlineLevel="0" collapsed="false">
      <c r="D16" s="7"/>
      <c r="E16" s="8"/>
      <c r="F16" s="9"/>
      <c r="H16" s="7"/>
      <c r="I16" s="8"/>
      <c r="J16" s="9"/>
    </row>
    <row r="17" customFormat="false" ht="12.75" hidden="false" customHeight="false" outlineLevel="0" collapsed="false">
      <c r="D17" s="7"/>
      <c r="E17" s="8"/>
      <c r="F17" s="9"/>
      <c r="H17" s="7"/>
      <c r="I17" s="8"/>
      <c r="J17" s="9"/>
    </row>
    <row r="18" customFormat="false" ht="13.5" hidden="false" customHeight="false" outlineLevel="0" collapsed="false">
      <c r="D18" s="11"/>
      <c r="E18" s="12"/>
      <c r="F18" s="13"/>
      <c r="H18" s="7"/>
      <c r="I18" s="8"/>
      <c r="J18" s="9"/>
    </row>
    <row r="19" customFormat="false" ht="13.5" hidden="false" customHeight="false" outlineLevel="0" collapsed="false">
      <c r="H19" s="7"/>
      <c r="I19" s="8"/>
      <c r="J19" s="9"/>
    </row>
    <row r="20" customFormat="false" ht="12.75" hidden="false" customHeight="false" outlineLevel="0" collapsed="false">
      <c r="D20" s="6" t="s">
        <v>5</v>
      </c>
      <c r="E20" s="6"/>
      <c r="F20" s="6"/>
      <c r="H20" s="7"/>
      <c r="I20" s="8"/>
      <c r="J20" s="9"/>
    </row>
    <row r="21" customFormat="false" ht="12.75" hidden="false" customHeight="false" outlineLevel="0" collapsed="false">
      <c r="D21" s="6"/>
      <c r="E21" s="6"/>
      <c r="F21" s="6"/>
      <c r="H21" s="7"/>
      <c r="I21" s="8"/>
      <c r="J21" s="9"/>
    </row>
    <row r="22" customFormat="false" ht="12.75" hidden="false" customHeight="false" outlineLevel="0" collapsed="false">
      <c r="D22" s="7"/>
      <c r="E22" s="8"/>
      <c r="F22" s="9"/>
      <c r="H22" s="7"/>
      <c r="I22" s="8"/>
      <c r="J22" s="9"/>
    </row>
    <row r="23" customFormat="false" ht="12.75" hidden="false" customHeight="false" outlineLevel="0" collapsed="false">
      <c r="D23" s="7"/>
      <c r="E23" s="8"/>
      <c r="F23" s="9"/>
      <c r="H23" s="7"/>
      <c r="I23" s="8"/>
      <c r="J23" s="9"/>
    </row>
    <row r="24" customFormat="false" ht="12.75" hidden="false" customHeight="false" outlineLevel="0" collapsed="false">
      <c r="D24" s="7"/>
      <c r="E24" s="8"/>
      <c r="F24" s="9"/>
      <c r="H24" s="7"/>
      <c r="I24" s="8"/>
      <c r="J24" s="9"/>
    </row>
    <row r="25" customFormat="false" ht="12.75" hidden="false" customHeight="false" outlineLevel="0" collapsed="false">
      <c r="D25" s="7"/>
      <c r="E25" s="8"/>
      <c r="F25" s="9"/>
      <c r="H25" s="7"/>
      <c r="I25" s="8"/>
      <c r="J25" s="9"/>
    </row>
    <row r="26" customFormat="false" ht="12.75" hidden="false" customHeight="false" outlineLevel="0" collapsed="false">
      <c r="D26" s="7"/>
      <c r="E26" s="8"/>
      <c r="F26" s="9"/>
      <c r="H26" s="7"/>
      <c r="I26" s="8"/>
      <c r="J26" s="9"/>
    </row>
    <row r="27" customFormat="false" ht="12.75" hidden="false" customHeight="false" outlineLevel="0" collapsed="false">
      <c r="D27" s="7"/>
      <c r="E27" s="8"/>
      <c r="F27" s="9"/>
      <c r="H27" s="7"/>
      <c r="I27" s="8"/>
      <c r="J27" s="9"/>
    </row>
    <row r="28" customFormat="false" ht="12.75" hidden="false" customHeight="false" outlineLevel="0" collapsed="false">
      <c r="D28" s="7"/>
      <c r="E28" s="8"/>
      <c r="F28" s="9"/>
      <c r="H28" s="7"/>
      <c r="I28" s="8"/>
      <c r="J28" s="9"/>
    </row>
    <row r="29" customFormat="false" ht="13.5" hidden="false" customHeight="false" outlineLevel="0" collapsed="false">
      <c r="D29" s="11"/>
      <c r="E29" s="12"/>
      <c r="F29" s="13"/>
      <c r="H29" s="11"/>
      <c r="I29" s="12"/>
      <c r="J29" s="13"/>
    </row>
    <row r="31" customFormat="false" ht="13.5" hidden="false" customHeight="false" outlineLevel="0" collapsed="false"/>
    <row r="32" customFormat="false" ht="12.75" hidden="false" customHeight="false" outlineLevel="0" collapsed="false">
      <c r="D32" s="14" t="s">
        <v>6</v>
      </c>
      <c r="E32" s="14"/>
      <c r="F32" s="14"/>
      <c r="G32" s="14"/>
      <c r="H32" s="14"/>
      <c r="I32" s="14"/>
      <c r="J32" s="14"/>
    </row>
    <row r="33" customFormat="false" ht="12.75" hidden="false" customHeight="true" outlineLevel="0" collapsed="false">
      <c r="D33" s="15" t="s">
        <v>7</v>
      </c>
      <c r="E33" s="15"/>
      <c r="F33" s="15"/>
      <c r="G33" s="15"/>
      <c r="H33" s="15"/>
      <c r="I33" s="15"/>
      <c r="J33" s="15"/>
    </row>
    <row r="34" customFormat="false" ht="12.75" hidden="false" customHeight="false" outlineLevel="0" collapsed="false">
      <c r="D34" s="15"/>
      <c r="E34" s="15"/>
      <c r="F34" s="15"/>
      <c r="G34" s="15"/>
      <c r="H34" s="15"/>
      <c r="I34" s="15"/>
      <c r="J34" s="15"/>
    </row>
    <row r="35" customFormat="false" ht="13.5" hidden="false" customHeight="false" outlineLevel="0" collapsed="false">
      <c r="D35" s="16"/>
      <c r="E35" s="17"/>
      <c r="F35" s="17"/>
      <c r="G35" s="17"/>
      <c r="H35" s="17"/>
      <c r="I35" s="17"/>
      <c r="J35" s="18"/>
    </row>
  </sheetData>
  <mergeCells count="7">
    <mergeCell ref="D3:J4"/>
    <mergeCell ref="D5:J5"/>
    <mergeCell ref="D9:F10"/>
    <mergeCell ref="H9:J10"/>
    <mergeCell ref="D20:F21"/>
    <mergeCell ref="D32:J32"/>
    <mergeCell ref="D33:J34"/>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3</xdr:col>
                    <xdr:colOff>331920</xdr:colOff>
                    <xdr:row>11</xdr:row>
                    <xdr:rowOff>0</xdr:rowOff>
                  </from>
                  <to>
                    <xdr:col>5</xdr:col>
                    <xdr:colOff>765360</xdr:colOff>
                    <xdr:row>15</xdr:row>
                    <xdr:rowOff>105120</xdr:rowOff>
                  </to>
                </anchor>
              </controlPr>
            </control>
          </mc:Choice>
        </mc:AlternateContent>
        <mc:AlternateContent xmlns:mc="http://schemas.openxmlformats.org/markup-compatibility/2006">
          <mc:Choice Requires="x14">
            <control shapeId="1002" r:id="rId4" name="Button 3">
              <controlPr defaultSize="0" print="false" autoFill="0" autoPict="0" macro="Module4.Button3_Click">
                <anchor moveWithCells="true" sizeWithCells="false">
                  <from>
                    <xdr:col>7</xdr:col>
                    <xdr:colOff>331920</xdr:colOff>
                    <xdr:row>11</xdr:row>
                    <xdr:rowOff>0</xdr:rowOff>
                  </from>
                  <to>
                    <xdr:col>9</xdr:col>
                    <xdr:colOff>765360</xdr:colOff>
                    <xdr:row>15</xdr:row>
                    <xdr:rowOff>105120</xdr:rowOff>
                  </to>
                </anchor>
              </controlPr>
            </control>
          </mc:Choice>
        </mc:AlternateContent>
        <mc:AlternateContent xmlns:mc="http://schemas.openxmlformats.org/markup-compatibility/2006">
          <mc:Choice Requires="x14">
            <control shapeId="1003" r:id="rId5" name="Button 4">
              <controlPr defaultSize="0" print="false" autoFill="0" autoPict="0" macro="Module5.Button4_Click">
                <anchor moveWithCells="true" sizeWithCells="false">
                  <from>
                    <xdr:col>7</xdr:col>
                    <xdr:colOff>331920</xdr:colOff>
                    <xdr:row>16</xdr:row>
                    <xdr:rowOff>75960</xdr:rowOff>
                  </from>
                  <to>
                    <xdr:col>9</xdr:col>
                    <xdr:colOff>765360</xdr:colOff>
                    <xdr:row>21</xdr:row>
                    <xdr:rowOff>18720</xdr:rowOff>
                  </to>
                </anchor>
              </controlPr>
            </control>
          </mc:Choice>
        </mc:AlternateContent>
        <mc:AlternateContent xmlns:mc="http://schemas.openxmlformats.org/markup-compatibility/2006">
          <mc:Choice Requires="x14">
            <control shapeId="1004" r:id="rId6" name="Button 5">
              <controlPr defaultSize="0" print="false" autoFill="0" autoPict="0" macro="Module4.Button5_Click">
                <anchor moveWithCells="true" sizeWithCells="false">
                  <from>
                    <xdr:col>7</xdr:col>
                    <xdr:colOff>331920</xdr:colOff>
                    <xdr:row>22</xdr:row>
                    <xdr:rowOff>0</xdr:rowOff>
                  </from>
                  <to>
                    <xdr:col>9</xdr:col>
                    <xdr:colOff>765360</xdr:colOff>
                    <xdr:row>26</xdr:row>
                    <xdr:rowOff>104760</xdr:rowOff>
                  </to>
                </anchor>
              </controlPr>
            </control>
          </mc:Choice>
        </mc:AlternateContent>
        <mc:AlternateContent xmlns:mc="http://schemas.openxmlformats.org/markup-compatibility/2006">
          <mc:Choice Requires="x14">
            <control shapeId="1005" r:id="rId7" name="Button 6">
              <controlPr defaultSize="0" print="false" autoFill="0" autoPict="0">
                <anchor moveWithCells="true" sizeWithCells="false">
                  <from>
                    <xdr:col>3</xdr:col>
                    <xdr:colOff>331920</xdr:colOff>
                    <xdr:row>21</xdr:row>
                    <xdr:rowOff>152280</xdr:rowOff>
                  </from>
                  <to>
                    <xdr:col>5</xdr:col>
                    <xdr:colOff>765360</xdr:colOff>
                    <xdr:row>26</xdr:row>
                    <xdr:rowOff>104760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E49"/>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28" activeCellId="0" sqref="C28"/>
    </sheetView>
  </sheetViews>
  <sheetFormatPr defaultColWidth="9.13671875" defaultRowHeight="12.75" customHeight="true" zeroHeight="false" outlineLevelRow="0" outlineLevelCol="0"/>
  <cols>
    <col collapsed="false" customWidth="true" hidden="false" outlineLevel="0" max="2" min="1" style="367" width="3.7"/>
    <col collapsed="false" customWidth="true" hidden="false" outlineLevel="0" max="4" min="3" style="399" width="3.7"/>
    <col collapsed="false" customWidth="true" hidden="false" outlineLevel="0" max="5" min="5" style="367" width="100.7"/>
    <col collapsed="false" customWidth="false" hidden="false" outlineLevel="0" max="257" min="6" style="367" width="9.14"/>
  </cols>
  <sheetData>
    <row r="2" customFormat="false" ht="12.75" hidden="false" customHeight="false" outlineLevel="0" collapsed="false">
      <c r="C2" s="400"/>
      <c r="D2" s="400"/>
      <c r="E2" s="401"/>
    </row>
    <row r="3" customFormat="false" ht="12.75" hidden="false" customHeight="true" outlineLevel="0" collapsed="false">
      <c r="C3" s="402" t="s">
        <v>356</v>
      </c>
      <c r="D3" s="402"/>
      <c r="E3" s="402"/>
    </row>
    <row r="4" customFormat="false" ht="12.75" hidden="false" customHeight="true" outlineLevel="0" collapsed="false">
      <c r="C4" s="403" t="s">
        <v>357</v>
      </c>
      <c r="D4" s="403"/>
      <c r="E4" s="403"/>
    </row>
    <row r="5" customFormat="false" ht="12.75" hidden="false" customHeight="false" outlineLevel="0" collapsed="false">
      <c r="C5" s="400"/>
      <c r="D5" s="400"/>
      <c r="E5" s="401"/>
    </row>
    <row r="6" customFormat="false" ht="12.75" hidden="false" customHeight="true" outlineLevel="0" collapsed="false">
      <c r="C6" s="402" t="s">
        <v>358</v>
      </c>
      <c r="D6" s="402"/>
      <c r="E6" s="402"/>
    </row>
    <row r="7" customFormat="false" ht="12.75" hidden="false" customHeight="true" outlineLevel="0" collapsed="false">
      <c r="C7" s="403" t="s">
        <v>359</v>
      </c>
      <c r="D7" s="403"/>
      <c r="E7" s="403"/>
    </row>
    <row r="8" customFormat="false" ht="12.75" hidden="false" customHeight="true" outlineLevel="0" collapsed="false">
      <c r="C8" s="403" t="s">
        <v>360</v>
      </c>
      <c r="D8" s="403"/>
      <c r="E8" s="403"/>
    </row>
    <row r="9" customFormat="false" ht="12.75" hidden="false" customHeight="true" outlineLevel="0" collapsed="false">
      <c r="C9" s="403" t="s">
        <v>361</v>
      </c>
      <c r="D9" s="403"/>
      <c r="E9" s="403"/>
    </row>
    <row r="10" customFormat="false" ht="12.75" hidden="false" customHeight="false" outlineLevel="0" collapsed="false">
      <c r="C10" s="400"/>
      <c r="D10" s="400"/>
      <c r="E10" s="401"/>
    </row>
    <row r="11" customFormat="false" ht="12.75" hidden="false" customHeight="true" outlineLevel="0" collapsed="false">
      <c r="C11" s="402" t="s">
        <v>362</v>
      </c>
      <c r="D11" s="402"/>
      <c r="E11" s="402"/>
    </row>
    <row r="12" customFormat="false" ht="12.75" hidden="false" customHeight="true" outlineLevel="0" collapsed="false">
      <c r="C12" s="404" t="s">
        <v>363</v>
      </c>
      <c r="D12" s="404"/>
      <c r="E12" s="404"/>
    </row>
    <row r="13" customFormat="false" ht="25.5" hidden="false" customHeight="false" outlineLevel="0" collapsed="false">
      <c r="C13" s="405"/>
      <c r="D13" s="405"/>
      <c r="E13" s="400" t="s">
        <v>364</v>
      </c>
    </row>
    <row r="14" customFormat="false" ht="12.75" hidden="false" customHeight="false" outlineLevel="0" collapsed="false">
      <c r="C14" s="406"/>
      <c r="D14" s="406"/>
      <c r="E14" s="400"/>
    </row>
    <row r="15" customFormat="false" ht="12.75" hidden="false" customHeight="true" outlineLevel="0" collapsed="false">
      <c r="C15" s="404" t="s">
        <v>365</v>
      </c>
      <c r="D15" s="404"/>
      <c r="E15" s="404"/>
    </row>
    <row r="16" customFormat="false" ht="38.25" hidden="false" customHeight="false" outlineLevel="0" collapsed="false">
      <c r="C16" s="400"/>
      <c r="D16" s="400"/>
      <c r="E16" s="400" t="s">
        <v>366</v>
      </c>
    </row>
    <row r="17" customFormat="false" ht="12.75" hidden="false" customHeight="false" outlineLevel="0" collapsed="false">
      <c r="C17" s="403"/>
      <c r="D17" s="403"/>
      <c r="E17" s="403"/>
    </row>
    <row r="18" customFormat="false" ht="12.75" hidden="false" customHeight="true" outlineLevel="0" collapsed="false">
      <c r="C18" s="404" t="s">
        <v>367</v>
      </c>
      <c r="D18" s="404"/>
      <c r="E18" s="404"/>
    </row>
    <row r="19" customFormat="false" ht="89.25" hidden="false" customHeight="false" outlineLevel="0" collapsed="false">
      <c r="C19" s="400"/>
      <c r="D19" s="400"/>
      <c r="E19" s="400" t="s">
        <v>368</v>
      </c>
    </row>
    <row r="20" customFormat="false" ht="12.75" hidden="false" customHeight="false" outlineLevel="0" collapsed="false">
      <c r="C20" s="400"/>
      <c r="D20" s="400"/>
      <c r="E20" s="400"/>
    </row>
    <row r="21" customFormat="false" ht="12.75" hidden="false" customHeight="true" outlineLevel="0" collapsed="false">
      <c r="C21" s="404" t="s">
        <v>369</v>
      </c>
      <c r="D21" s="404"/>
      <c r="E21" s="404"/>
    </row>
    <row r="22" customFormat="false" ht="12.75" hidden="false" customHeight="false" outlineLevel="0" collapsed="false">
      <c r="C22" s="405"/>
      <c r="D22" s="405"/>
      <c r="E22" s="400" t="s">
        <v>370</v>
      </c>
    </row>
    <row r="23" customFormat="false" ht="12.75" hidden="false" customHeight="false" outlineLevel="0" collapsed="false">
      <c r="C23" s="400"/>
      <c r="D23" s="400"/>
      <c r="E23" s="400"/>
    </row>
    <row r="24" customFormat="false" ht="12.75" hidden="false" customHeight="true" outlineLevel="0" collapsed="false">
      <c r="C24" s="404" t="s">
        <v>371</v>
      </c>
      <c r="D24" s="404"/>
      <c r="E24" s="404"/>
    </row>
    <row r="25" customFormat="false" ht="25.5" hidden="false" customHeight="false" outlineLevel="0" collapsed="false">
      <c r="C25" s="405"/>
      <c r="D25" s="405"/>
      <c r="E25" s="407" t="s">
        <v>372</v>
      </c>
    </row>
    <row r="26" customFormat="false" ht="12.75" hidden="false" customHeight="false" outlineLevel="0" collapsed="false">
      <c r="C26" s="403"/>
      <c r="D26" s="403"/>
      <c r="E26" s="403"/>
    </row>
    <row r="27" customFormat="false" ht="12.75" hidden="false" customHeight="true" outlineLevel="0" collapsed="false">
      <c r="C27" s="404" t="s">
        <v>373</v>
      </c>
      <c r="D27" s="404"/>
      <c r="E27" s="404"/>
    </row>
    <row r="28" customFormat="false" ht="25.5" hidden="false" customHeight="false" outlineLevel="0" collapsed="false">
      <c r="C28" s="405"/>
      <c r="D28" s="405"/>
      <c r="E28" s="407" t="s">
        <v>374</v>
      </c>
    </row>
    <row r="29" customFormat="false" ht="12.75" hidden="false" customHeight="false" outlineLevel="0" collapsed="false">
      <c r="C29" s="403"/>
      <c r="D29" s="403"/>
      <c r="E29" s="403"/>
    </row>
    <row r="30" customFormat="false" ht="12.75" hidden="false" customHeight="true" outlineLevel="0" collapsed="false">
      <c r="C30" s="404" t="s">
        <v>375</v>
      </c>
      <c r="D30" s="404"/>
      <c r="E30" s="404"/>
    </row>
    <row r="31" customFormat="false" ht="25.5" hidden="false" customHeight="false" outlineLevel="0" collapsed="false">
      <c r="C31" s="405"/>
      <c r="D31" s="405"/>
      <c r="E31" s="407" t="s">
        <v>376</v>
      </c>
    </row>
    <row r="32" customFormat="false" ht="12.75" hidden="false" customHeight="false" outlineLevel="0" collapsed="false">
      <c r="C32" s="403"/>
      <c r="D32" s="403"/>
      <c r="E32" s="403"/>
    </row>
    <row r="33" customFormat="false" ht="12.75" hidden="false" customHeight="true" outlineLevel="0" collapsed="false">
      <c r="C33" s="402" t="s">
        <v>377</v>
      </c>
      <c r="D33" s="402"/>
      <c r="E33" s="402"/>
    </row>
    <row r="34" customFormat="false" ht="12.75" hidden="false" customHeight="true" outlineLevel="0" collapsed="false">
      <c r="C34" s="404" t="s">
        <v>378</v>
      </c>
      <c r="D34" s="404"/>
      <c r="E34" s="404"/>
    </row>
    <row r="35" customFormat="false" ht="12.75" hidden="false" customHeight="false" outlineLevel="0" collapsed="false">
      <c r="C35" s="405"/>
      <c r="D35" s="405"/>
      <c r="E35" s="407" t="s">
        <v>379</v>
      </c>
    </row>
    <row r="36" customFormat="false" ht="12.75" hidden="false" customHeight="false" outlineLevel="0" collapsed="false">
      <c r="C36" s="405"/>
      <c r="D36" s="405"/>
      <c r="E36" s="407" t="s">
        <v>380</v>
      </c>
    </row>
    <row r="37" customFormat="false" ht="25.5" hidden="false" customHeight="false" outlineLevel="0" collapsed="false">
      <c r="C37" s="405"/>
      <c r="D37" s="405"/>
      <c r="E37" s="407" t="s">
        <v>381</v>
      </c>
    </row>
    <row r="38" customFormat="false" ht="12.75" hidden="false" customHeight="false" outlineLevel="0" collapsed="false">
      <c r="C38" s="405"/>
      <c r="D38" s="405"/>
      <c r="E38" s="407" t="s">
        <v>382</v>
      </c>
    </row>
    <row r="39" customFormat="false" ht="12.75" hidden="false" customHeight="false" outlineLevel="0" collapsed="false">
      <c r="C39" s="405"/>
      <c r="D39" s="405"/>
      <c r="E39" s="407" t="s">
        <v>383</v>
      </c>
    </row>
    <row r="40" customFormat="false" ht="51" hidden="false" customHeight="false" outlineLevel="0" collapsed="false">
      <c r="C40" s="405"/>
      <c r="D40" s="405"/>
      <c r="E40" s="407" t="s">
        <v>384</v>
      </c>
    </row>
    <row r="41" customFormat="false" ht="25.5" hidden="false" customHeight="false" outlineLevel="0" collapsed="false">
      <c r="C41" s="405"/>
      <c r="D41" s="405"/>
      <c r="E41" s="407" t="s">
        <v>385</v>
      </c>
    </row>
    <row r="42" customFormat="false" ht="12.75" hidden="false" customHeight="true" outlineLevel="0" collapsed="false">
      <c r="C42" s="404" t="s">
        <v>386</v>
      </c>
      <c r="D42" s="404"/>
      <c r="E42" s="404"/>
    </row>
    <row r="43" customFormat="false" ht="38.25" hidden="false" customHeight="true" outlineLevel="0" collapsed="false">
      <c r="C43" s="405"/>
      <c r="D43" s="405"/>
      <c r="E43" s="407" t="s">
        <v>387</v>
      </c>
    </row>
    <row r="44" customFormat="false" ht="51" hidden="false" customHeight="false" outlineLevel="0" collapsed="false">
      <c r="C44" s="405"/>
      <c r="D44" s="405"/>
      <c r="E44" s="407" t="s">
        <v>388</v>
      </c>
    </row>
    <row r="45" customFormat="false" ht="12.75" hidden="false" customHeight="false" outlineLevel="0" collapsed="false">
      <c r="C45" s="405"/>
      <c r="D45" s="405"/>
      <c r="E45" s="407"/>
    </row>
    <row r="46" customFormat="false" ht="12.75" hidden="false" customHeight="false" outlineLevel="0" collapsed="false">
      <c r="C46" s="405"/>
      <c r="D46" s="405"/>
      <c r="E46" s="407"/>
    </row>
    <row r="47" customFormat="false" ht="12.75" hidden="false" customHeight="false" outlineLevel="0" collapsed="false">
      <c r="C47" s="405"/>
      <c r="D47" s="405"/>
      <c r="E47" s="407"/>
    </row>
    <row r="48" customFormat="false" ht="12.75" hidden="false" customHeight="false" outlineLevel="0" collapsed="false">
      <c r="C48" s="405"/>
      <c r="D48" s="405"/>
      <c r="E48" s="407"/>
    </row>
    <row r="49" customFormat="false" ht="12.75" hidden="false" customHeight="false" outlineLevel="0" collapsed="false">
      <c r="C49" s="405"/>
      <c r="D49" s="405"/>
      <c r="E49" s="407"/>
    </row>
  </sheetData>
  <mergeCells count="21">
    <mergeCell ref="C3:E3"/>
    <mergeCell ref="C4:E4"/>
    <mergeCell ref="C6:E6"/>
    <mergeCell ref="C7:E7"/>
    <mergeCell ref="C8:E8"/>
    <mergeCell ref="C9:E9"/>
    <mergeCell ref="C11:E11"/>
    <mergeCell ref="C12:E12"/>
    <mergeCell ref="C15:E15"/>
    <mergeCell ref="C17:E17"/>
    <mergeCell ref="C18:E18"/>
    <mergeCell ref="C21:E21"/>
    <mergeCell ref="C24:E24"/>
    <mergeCell ref="C26:E26"/>
    <mergeCell ref="C27:E27"/>
    <mergeCell ref="C29:E29"/>
    <mergeCell ref="C30:E30"/>
    <mergeCell ref="C32:E32"/>
    <mergeCell ref="C33:E33"/>
    <mergeCell ref="C34:E34"/>
    <mergeCell ref="C42:E42"/>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3:L114"/>
  <sheetViews>
    <sheetView showFormulas="false" showGridLines="false" showRowColHeaders="true" showZeros="true" rightToLeft="false" tabSelected="false" showOutlineSymbols="true" defaultGridColor="true" view="normal" topLeftCell="A80" colorId="64" zoomScale="80" zoomScaleNormal="80" zoomScalePageLayoutView="100" workbookViewId="0">
      <selection pane="topLeft" activeCell="L37" activeCellId="0" sqref="L37"/>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35.7"/>
    <col collapsed="false" customWidth="true" hidden="false" outlineLevel="0" max="4" min="4" style="1" width="20.7"/>
    <col collapsed="false" customWidth="true" hidden="false" outlineLevel="0" max="6" min="5" style="1" width="3.7"/>
    <col collapsed="false" customWidth="true" hidden="false" outlineLevel="0" max="8" min="7" style="1" width="20.7"/>
    <col collapsed="false" customWidth="true" hidden="false" outlineLevel="0" max="10" min="9" style="1" width="3.7"/>
    <col collapsed="false" customWidth="true" hidden="false" outlineLevel="0" max="12" min="11" style="1" width="20.7"/>
    <col collapsed="false" customWidth="true" hidden="false" outlineLevel="0" max="14" min="13" style="1" width="3.7"/>
    <col collapsed="false" customWidth="true" hidden="false" outlineLevel="0" max="16" min="15" style="1" width="20.7"/>
    <col collapsed="false" customWidth="false" hidden="false" outlineLevel="0" max="257" min="17" style="1" width="9.14"/>
  </cols>
  <sheetData>
    <row r="3" customFormat="false" ht="12.75" hidden="false" customHeight="false" outlineLevel="0" collapsed="false">
      <c r="C3" s="408"/>
      <c r="D3" s="409"/>
    </row>
    <row r="5" customFormat="false" ht="12.75" hidden="false" customHeight="false" outlineLevel="0" collapsed="false">
      <c r="C5" s="410" t="s">
        <v>389</v>
      </c>
      <c r="D5" s="410"/>
      <c r="G5" s="410" t="s">
        <v>390</v>
      </c>
      <c r="H5" s="410"/>
      <c r="K5" s="410" t="s">
        <v>391</v>
      </c>
      <c r="L5" s="410"/>
    </row>
    <row r="6" customFormat="false" ht="12.75" hidden="false" customHeight="false" outlineLevel="0" collapsed="false">
      <c r="C6" s="411" t="s">
        <v>392</v>
      </c>
      <c r="D6" s="411" t="s">
        <v>393</v>
      </c>
      <c r="E6" s="412"/>
      <c r="G6" s="411" t="s">
        <v>392</v>
      </c>
      <c r="H6" s="411" t="s">
        <v>393</v>
      </c>
      <c r="I6" s="412"/>
      <c r="K6" s="411" t="s">
        <v>392</v>
      </c>
      <c r="L6" s="411" t="s">
        <v>393</v>
      </c>
    </row>
    <row r="7" customFormat="false" ht="12.75" hidden="false" customHeight="false" outlineLevel="0" collapsed="false">
      <c r="C7" s="413" t="s">
        <v>394</v>
      </c>
      <c r="D7" s="414" t="s">
        <v>285</v>
      </c>
      <c r="E7" s="414"/>
      <c r="G7" s="415" t="s">
        <v>395</v>
      </c>
      <c r="H7" s="1" t="s">
        <v>305</v>
      </c>
      <c r="K7" s="413" t="s">
        <v>396</v>
      </c>
      <c r="L7" s="414" t="s">
        <v>301</v>
      </c>
    </row>
    <row r="8" customFormat="false" ht="12.75" hidden="false" customHeight="false" outlineLevel="0" collapsed="false">
      <c r="C8" s="413" t="s">
        <v>397</v>
      </c>
      <c r="D8" s="414" t="s">
        <v>286</v>
      </c>
      <c r="E8" s="414"/>
      <c r="G8" s="415" t="s">
        <v>398</v>
      </c>
      <c r="H8" s="1" t="s">
        <v>307</v>
      </c>
      <c r="K8" s="414" t="s">
        <v>399</v>
      </c>
      <c r="L8" s="414" t="s">
        <v>400</v>
      </c>
    </row>
    <row r="9" customFormat="false" ht="12.75" hidden="false" customHeight="false" outlineLevel="0" collapsed="false">
      <c r="C9" s="415" t="s">
        <v>401</v>
      </c>
      <c r="D9" s="415" t="s">
        <v>402</v>
      </c>
      <c r="E9" s="415"/>
      <c r="G9" s="415" t="s">
        <v>403</v>
      </c>
      <c r="H9" s="1" t="s">
        <v>308</v>
      </c>
      <c r="K9" s="414" t="s">
        <v>404</v>
      </c>
      <c r="L9" s="414" t="s">
        <v>405</v>
      </c>
    </row>
    <row r="10" customFormat="false" ht="12.75" hidden="false" customHeight="false" outlineLevel="0" collapsed="false">
      <c r="C10" s="415" t="s">
        <v>406</v>
      </c>
      <c r="D10" s="416" t="s">
        <v>243</v>
      </c>
      <c r="E10" s="416"/>
      <c r="G10" s="415" t="s">
        <v>407</v>
      </c>
      <c r="H10" s="1" t="s">
        <v>306</v>
      </c>
      <c r="K10" s="414" t="s">
        <v>408</v>
      </c>
      <c r="L10" s="414" t="s">
        <v>302</v>
      </c>
    </row>
    <row r="11" customFormat="false" ht="12.75" hidden="false" customHeight="false" outlineLevel="0" collapsed="false">
      <c r="C11" s="415" t="s">
        <v>409</v>
      </c>
      <c r="D11" s="416" t="s">
        <v>410</v>
      </c>
      <c r="E11" s="416"/>
      <c r="G11" s="415" t="s">
        <v>411</v>
      </c>
      <c r="H11" s="1" t="s">
        <v>412</v>
      </c>
      <c r="K11" s="414" t="s">
        <v>413</v>
      </c>
      <c r="L11" s="414" t="s">
        <v>303</v>
      </c>
    </row>
    <row r="12" customFormat="false" ht="12.75" hidden="false" customHeight="false" outlineLevel="0" collapsed="false">
      <c r="C12" s="415" t="s">
        <v>414</v>
      </c>
      <c r="D12" s="416" t="s">
        <v>415</v>
      </c>
      <c r="E12" s="416"/>
      <c r="K12" s="414" t="s">
        <v>416</v>
      </c>
      <c r="L12" s="414" t="s">
        <v>417</v>
      </c>
    </row>
    <row r="13" customFormat="false" ht="12.75" hidden="false" customHeight="false" outlineLevel="0" collapsed="false">
      <c r="C13" s="415" t="s">
        <v>418</v>
      </c>
      <c r="D13" s="416" t="s">
        <v>419</v>
      </c>
      <c r="E13" s="416"/>
      <c r="K13" s="414" t="s">
        <v>420</v>
      </c>
      <c r="L13" s="414" t="s">
        <v>421</v>
      </c>
    </row>
    <row r="14" customFormat="false" ht="12.75" hidden="false" customHeight="false" outlineLevel="0" collapsed="false">
      <c r="C14" s="415" t="s">
        <v>422</v>
      </c>
      <c r="D14" s="416" t="s">
        <v>254</v>
      </c>
      <c r="E14" s="417"/>
      <c r="K14" s="414" t="s">
        <v>423</v>
      </c>
      <c r="L14" s="414" t="s">
        <v>424</v>
      </c>
    </row>
    <row r="15" customFormat="false" ht="12.75" hidden="false" customHeight="false" outlineLevel="0" collapsed="false">
      <c r="C15" s="415" t="s">
        <v>425</v>
      </c>
      <c r="D15" s="416" t="s">
        <v>244</v>
      </c>
      <c r="E15" s="416"/>
      <c r="K15" s="414" t="s">
        <v>426</v>
      </c>
      <c r="L15" s="414" t="s">
        <v>427</v>
      </c>
    </row>
    <row r="16" customFormat="false" ht="12.75" hidden="false" customHeight="false" outlineLevel="0" collapsed="false">
      <c r="C16" s="415" t="s">
        <v>428</v>
      </c>
      <c r="D16" s="416" t="s">
        <v>242</v>
      </c>
      <c r="E16" s="416"/>
    </row>
    <row r="17" customFormat="false" ht="12.75" hidden="false" customHeight="false" outlineLevel="0" collapsed="false">
      <c r="C17" s="415" t="s">
        <v>429</v>
      </c>
      <c r="D17" s="416" t="s">
        <v>221</v>
      </c>
      <c r="E17" s="416"/>
    </row>
    <row r="18" customFormat="false" ht="12.75" hidden="false" customHeight="false" outlineLevel="0" collapsed="false">
      <c r="C18" s="415" t="s">
        <v>430</v>
      </c>
      <c r="D18" s="416" t="s">
        <v>431</v>
      </c>
      <c r="E18" s="416"/>
    </row>
    <row r="19" customFormat="false" ht="12.75" hidden="false" customHeight="false" outlineLevel="0" collapsed="false">
      <c r="C19" s="415" t="s">
        <v>432</v>
      </c>
      <c r="D19" s="416" t="s">
        <v>433</v>
      </c>
      <c r="E19" s="416"/>
      <c r="G19" s="418"/>
    </row>
    <row r="20" customFormat="false" ht="12.75" hidden="false" customHeight="false" outlineLevel="0" collapsed="false">
      <c r="C20" s="415" t="s">
        <v>434</v>
      </c>
      <c r="D20" s="416" t="s">
        <v>435</v>
      </c>
      <c r="E20" s="416"/>
    </row>
    <row r="21" customFormat="false" ht="12.75" hidden="false" customHeight="false" outlineLevel="0" collapsed="false">
      <c r="C21" s="415" t="s">
        <v>436</v>
      </c>
      <c r="D21" s="416" t="s">
        <v>298</v>
      </c>
      <c r="E21" s="416"/>
    </row>
    <row r="22" customFormat="false" ht="12.75" hidden="false" customHeight="false" outlineLevel="0" collapsed="false">
      <c r="C22" s="415" t="s">
        <v>437</v>
      </c>
      <c r="D22" s="416" t="s">
        <v>438</v>
      </c>
      <c r="E22" s="416"/>
    </row>
    <row r="23" customFormat="false" ht="12.75" hidden="false" customHeight="false" outlineLevel="0" collapsed="false">
      <c r="C23" s="415" t="s">
        <v>439</v>
      </c>
      <c r="D23" s="416" t="s">
        <v>440</v>
      </c>
      <c r="E23" s="416"/>
    </row>
    <row r="24" customFormat="false" ht="12.75" hidden="false" customHeight="false" outlineLevel="0" collapsed="false">
      <c r="C24" s="415" t="s">
        <v>441</v>
      </c>
      <c r="D24" s="416" t="s">
        <v>442</v>
      </c>
      <c r="E24" s="416"/>
    </row>
    <row r="25" customFormat="false" ht="12.75" hidden="false" customHeight="false" outlineLevel="0" collapsed="false">
      <c r="C25" s="415" t="s">
        <v>443</v>
      </c>
      <c r="D25" s="416" t="s">
        <v>444</v>
      </c>
      <c r="E25" s="416"/>
    </row>
    <row r="26" customFormat="false" ht="12.75" hidden="false" customHeight="false" outlineLevel="0" collapsed="false">
      <c r="C26" s="415" t="s">
        <v>445</v>
      </c>
      <c r="D26" s="416" t="s">
        <v>446</v>
      </c>
      <c r="E26" s="416"/>
    </row>
    <row r="27" customFormat="false" ht="12.75" hidden="false" customHeight="false" outlineLevel="0" collapsed="false">
      <c r="C27" s="415" t="s">
        <v>447</v>
      </c>
      <c r="D27" s="416" t="s">
        <v>251</v>
      </c>
      <c r="E27" s="416"/>
    </row>
    <row r="28" customFormat="false" ht="12.75" hidden="false" customHeight="false" outlineLevel="0" collapsed="false">
      <c r="C28" s="415" t="s">
        <v>448</v>
      </c>
      <c r="D28" s="416" t="s">
        <v>256</v>
      </c>
      <c r="E28" s="416"/>
    </row>
    <row r="29" customFormat="false" ht="12.75" hidden="false" customHeight="false" outlineLevel="0" collapsed="false">
      <c r="C29" s="415" t="s">
        <v>449</v>
      </c>
      <c r="D29" s="415" t="s">
        <v>220</v>
      </c>
      <c r="E29" s="415"/>
    </row>
    <row r="30" customFormat="false" ht="12.75" hidden="false" customHeight="false" outlineLevel="0" collapsed="false">
      <c r="C30" s="415" t="s">
        <v>450</v>
      </c>
      <c r="D30" s="416" t="s">
        <v>451</v>
      </c>
      <c r="E30" s="416"/>
    </row>
    <row r="31" customFormat="false" ht="12.75" hidden="false" customHeight="false" outlineLevel="0" collapsed="false">
      <c r="C31" s="415" t="s">
        <v>452</v>
      </c>
      <c r="D31" s="416" t="s">
        <v>453</v>
      </c>
      <c r="E31" s="416"/>
    </row>
    <row r="32" customFormat="false" ht="12.75" hidden="false" customHeight="false" outlineLevel="0" collapsed="false">
      <c r="C32" s="415" t="s">
        <v>454</v>
      </c>
      <c r="D32" s="416" t="s">
        <v>246</v>
      </c>
      <c r="E32" s="416"/>
    </row>
    <row r="33" customFormat="false" ht="12.75" hidden="false" customHeight="false" outlineLevel="0" collapsed="false">
      <c r="C33" s="415" t="s">
        <v>455</v>
      </c>
      <c r="D33" s="416" t="s">
        <v>239</v>
      </c>
      <c r="E33" s="416"/>
    </row>
    <row r="34" customFormat="false" ht="12.75" hidden="false" customHeight="false" outlineLevel="0" collapsed="false">
      <c r="C34" s="415" t="s">
        <v>456</v>
      </c>
      <c r="D34" s="416" t="s">
        <v>269</v>
      </c>
      <c r="E34" s="416"/>
    </row>
    <row r="35" customFormat="false" ht="12.75" hidden="false" customHeight="false" outlineLevel="0" collapsed="false">
      <c r="C35" s="415" t="s">
        <v>457</v>
      </c>
      <c r="D35" s="416" t="s">
        <v>218</v>
      </c>
      <c r="E35" s="416"/>
    </row>
    <row r="36" customFormat="false" ht="12.75" hidden="false" customHeight="false" outlineLevel="0" collapsed="false">
      <c r="C36" s="415" t="s">
        <v>458</v>
      </c>
      <c r="D36" s="416" t="s">
        <v>241</v>
      </c>
      <c r="E36" s="416"/>
    </row>
    <row r="37" customFormat="false" ht="12.75" hidden="false" customHeight="false" outlineLevel="0" collapsed="false">
      <c r="C37" s="415" t="s">
        <v>459</v>
      </c>
      <c r="D37" s="416" t="s">
        <v>460</v>
      </c>
      <c r="E37" s="416"/>
    </row>
    <row r="38" customFormat="false" ht="12.75" hidden="false" customHeight="false" outlineLevel="0" collapsed="false">
      <c r="C38" s="415" t="s">
        <v>461</v>
      </c>
      <c r="D38" s="416" t="s">
        <v>462</v>
      </c>
      <c r="E38" s="416"/>
    </row>
    <row r="39" customFormat="false" ht="12.75" hidden="false" customHeight="false" outlineLevel="0" collapsed="false">
      <c r="C39" s="415" t="s">
        <v>463</v>
      </c>
      <c r="D39" s="416" t="s">
        <v>247</v>
      </c>
      <c r="E39" s="416"/>
    </row>
    <row r="40" customFormat="false" ht="12.75" hidden="false" customHeight="false" outlineLevel="0" collapsed="false">
      <c r="C40" s="415" t="s">
        <v>464</v>
      </c>
      <c r="D40" s="416" t="s">
        <v>465</v>
      </c>
      <c r="E40" s="416"/>
    </row>
    <row r="41" customFormat="false" ht="12.75" hidden="false" customHeight="false" outlineLevel="0" collapsed="false">
      <c r="C41" s="415" t="s">
        <v>466</v>
      </c>
      <c r="D41" s="416" t="s">
        <v>467</v>
      </c>
      <c r="E41" s="416"/>
    </row>
    <row r="42" customFormat="false" ht="12.75" hidden="false" customHeight="false" outlineLevel="0" collapsed="false">
      <c r="C42" s="415" t="s">
        <v>468</v>
      </c>
      <c r="D42" s="416" t="s">
        <v>229</v>
      </c>
      <c r="E42" s="416"/>
    </row>
    <row r="43" customFormat="false" ht="12.75" hidden="false" customHeight="false" outlineLevel="0" collapsed="false">
      <c r="C43" s="415" t="s">
        <v>469</v>
      </c>
      <c r="D43" s="415" t="s">
        <v>470</v>
      </c>
      <c r="E43" s="415"/>
    </row>
    <row r="44" customFormat="false" ht="12.75" hidden="false" customHeight="false" outlineLevel="0" collapsed="false">
      <c r="C44" s="415" t="s">
        <v>471</v>
      </c>
      <c r="D44" s="416" t="s">
        <v>472</v>
      </c>
      <c r="E44" s="416"/>
    </row>
    <row r="45" customFormat="false" ht="12.75" hidden="false" customHeight="false" outlineLevel="0" collapsed="false">
      <c r="C45" s="415" t="s">
        <v>473</v>
      </c>
      <c r="D45" s="415" t="s">
        <v>473</v>
      </c>
      <c r="E45" s="415"/>
    </row>
    <row r="46" customFormat="false" ht="12.75" hidden="false" customHeight="false" outlineLevel="0" collapsed="false">
      <c r="C46" s="415" t="s">
        <v>263</v>
      </c>
      <c r="D46" s="415" t="s">
        <v>263</v>
      </c>
      <c r="E46" s="415"/>
    </row>
    <row r="47" customFormat="false" ht="12.75" hidden="false" customHeight="false" outlineLevel="0" collapsed="false">
      <c r="C47" s="415" t="s">
        <v>474</v>
      </c>
      <c r="D47" s="416" t="s">
        <v>475</v>
      </c>
      <c r="E47" s="416"/>
    </row>
    <row r="48" customFormat="false" ht="12.75" hidden="false" customHeight="false" outlineLevel="0" collapsed="false">
      <c r="C48" s="415" t="s">
        <v>476</v>
      </c>
      <c r="D48" s="416" t="s">
        <v>477</v>
      </c>
      <c r="E48" s="416"/>
    </row>
    <row r="49" customFormat="false" ht="12.75" hidden="false" customHeight="false" outlineLevel="0" collapsed="false">
      <c r="C49" s="415" t="s">
        <v>478</v>
      </c>
      <c r="D49" s="416" t="s">
        <v>479</v>
      </c>
      <c r="E49" s="416"/>
    </row>
    <row r="50" customFormat="false" ht="12.75" hidden="false" customHeight="false" outlineLevel="0" collapsed="false">
      <c r="C50" s="415" t="s">
        <v>480</v>
      </c>
      <c r="D50" s="416" t="s">
        <v>481</v>
      </c>
      <c r="E50" s="416"/>
    </row>
    <row r="51" customFormat="false" ht="12.75" hidden="false" customHeight="false" outlineLevel="0" collapsed="false">
      <c r="C51" s="415" t="s">
        <v>482</v>
      </c>
      <c r="D51" s="416" t="s">
        <v>483</v>
      </c>
      <c r="E51" s="416"/>
    </row>
    <row r="52" customFormat="false" ht="12.75" hidden="false" customHeight="false" outlineLevel="0" collapsed="false">
      <c r="C52" s="415" t="s">
        <v>484</v>
      </c>
      <c r="D52" s="416" t="s">
        <v>485</v>
      </c>
      <c r="E52" s="416"/>
    </row>
    <row r="53" customFormat="false" ht="12.75" hidden="false" customHeight="false" outlineLevel="0" collapsed="false">
      <c r="C53" s="415" t="s">
        <v>486</v>
      </c>
      <c r="D53" s="416" t="s">
        <v>240</v>
      </c>
      <c r="E53" s="416"/>
    </row>
    <row r="54" customFormat="false" ht="12.75" hidden="false" customHeight="false" outlineLevel="0" collapsed="false">
      <c r="C54" s="415" t="s">
        <v>487</v>
      </c>
      <c r="D54" s="415" t="s">
        <v>225</v>
      </c>
      <c r="E54" s="415"/>
    </row>
    <row r="55" customFormat="false" ht="12.75" hidden="false" customHeight="false" outlineLevel="0" collapsed="false">
      <c r="C55" s="415" t="s">
        <v>488</v>
      </c>
      <c r="D55" s="415" t="s">
        <v>230</v>
      </c>
      <c r="E55" s="415"/>
    </row>
    <row r="56" customFormat="false" ht="12.75" hidden="false" customHeight="false" outlineLevel="0" collapsed="false">
      <c r="C56" s="415" t="s">
        <v>489</v>
      </c>
      <c r="D56" s="415" t="s">
        <v>226</v>
      </c>
      <c r="E56" s="415"/>
    </row>
    <row r="57" customFormat="false" ht="12.75" hidden="false" customHeight="false" outlineLevel="0" collapsed="false">
      <c r="C57" s="415" t="s">
        <v>490</v>
      </c>
      <c r="D57" s="415" t="s">
        <v>491</v>
      </c>
      <c r="E57" s="415"/>
    </row>
    <row r="58" customFormat="false" ht="12.75" hidden="false" customHeight="false" outlineLevel="0" collapsed="false">
      <c r="C58" s="415" t="s">
        <v>492</v>
      </c>
      <c r="D58" s="416" t="s">
        <v>492</v>
      </c>
      <c r="E58" s="416"/>
    </row>
    <row r="59" customFormat="false" ht="12.75" hidden="false" customHeight="false" outlineLevel="0" collapsed="false">
      <c r="C59" s="415" t="s">
        <v>493</v>
      </c>
      <c r="D59" s="416" t="s">
        <v>255</v>
      </c>
      <c r="E59" s="416"/>
    </row>
    <row r="60" customFormat="false" ht="12.75" hidden="false" customHeight="false" outlineLevel="0" collapsed="false">
      <c r="C60" s="415" t="s">
        <v>494</v>
      </c>
      <c r="D60" s="416" t="s">
        <v>495</v>
      </c>
      <c r="E60" s="416"/>
    </row>
    <row r="61" customFormat="false" ht="12.75" hidden="false" customHeight="false" outlineLevel="0" collapsed="false">
      <c r="C61" s="415" t="s">
        <v>496</v>
      </c>
      <c r="D61" s="416" t="s">
        <v>248</v>
      </c>
      <c r="E61" s="416"/>
    </row>
    <row r="62" customFormat="false" ht="12.75" hidden="false" customHeight="false" outlineLevel="0" collapsed="false">
      <c r="C62" s="415" t="s">
        <v>497</v>
      </c>
      <c r="D62" s="416" t="s">
        <v>498</v>
      </c>
      <c r="E62" s="416"/>
    </row>
    <row r="63" customFormat="false" ht="12.75" hidden="false" customHeight="false" outlineLevel="0" collapsed="false">
      <c r="C63" s="415" t="s">
        <v>499</v>
      </c>
      <c r="D63" s="416" t="s">
        <v>500</v>
      </c>
      <c r="E63" s="416"/>
    </row>
    <row r="64" customFormat="false" ht="12.75" hidden="false" customHeight="false" outlineLevel="0" collapsed="false">
      <c r="C64" s="415" t="s">
        <v>501</v>
      </c>
      <c r="D64" s="415" t="s">
        <v>502</v>
      </c>
      <c r="E64" s="415"/>
    </row>
    <row r="65" customFormat="false" ht="12.75" hidden="false" customHeight="false" outlineLevel="0" collapsed="false">
      <c r="C65" s="415" t="s">
        <v>503</v>
      </c>
      <c r="D65" s="416" t="s">
        <v>252</v>
      </c>
      <c r="E65" s="416"/>
    </row>
    <row r="66" customFormat="false" ht="12.75" hidden="false" customHeight="false" outlineLevel="0" collapsed="false">
      <c r="C66" s="415" t="s">
        <v>504</v>
      </c>
      <c r="D66" s="416" t="s">
        <v>249</v>
      </c>
      <c r="E66" s="416"/>
    </row>
    <row r="67" customFormat="false" ht="12.75" hidden="false" customHeight="false" outlineLevel="0" collapsed="false">
      <c r="C67" s="415" t="s">
        <v>505</v>
      </c>
      <c r="D67" s="416" t="s">
        <v>259</v>
      </c>
      <c r="E67" s="416"/>
    </row>
    <row r="68" customFormat="false" ht="12.75" hidden="false" customHeight="false" outlineLevel="0" collapsed="false">
      <c r="C68" s="415" t="s">
        <v>506</v>
      </c>
      <c r="D68" s="416" t="s">
        <v>223</v>
      </c>
      <c r="E68" s="416"/>
    </row>
    <row r="69" customFormat="false" ht="12.75" hidden="false" customHeight="false" outlineLevel="0" collapsed="false">
      <c r="C69" s="415" t="s">
        <v>507</v>
      </c>
      <c r="D69" s="416" t="s">
        <v>508</v>
      </c>
      <c r="E69" s="416"/>
    </row>
    <row r="70" customFormat="false" ht="12.75" hidden="false" customHeight="false" outlineLevel="0" collapsed="false">
      <c r="C70" s="415" t="s">
        <v>509</v>
      </c>
      <c r="D70" s="416" t="s">
        <v>510</v>
      </c>
      <c r="E70" s="416"/>
    </row>
    <row r="71" customFormat="false" ht="12.75" hidden="false" customHeight="false" outlineLevel="0" collapsed="false">
      <c r="C71" s="413" t="s">
        <v>511</v>
      </c>
      <c r="D71" s="414" t="s">
        <v>512</v>
      </c>
      <c r="E71" s="414"/>
    </row>
    <row r="72" customFormat="false" ht="12.75" hidden="false" customHeight="false" outlineLevel="0" collapsed="false">
      <c r="C72" s="413" t="s">
        <v>513</v>
      </c>
      <c r="D72" s="413" t="s">
        <v>514</v>
      </c>
      <c r="E72" s="413"/>
    </row>
    <row r="73" customFormat="false" ht="12.75" hidden="false" customHeight="false" outlineLevel="0" collapsed="false">
      <c r="C73" s="415" t="s">
        <v>515</v>
      </c>
      <c r="D73" s="416" t="s">
        <v>516</v>
      </c>
      <c r="E73" s="416"/>
    </row>
    <row r="74" customFormat="false" ht="12.75" hidden="false" customHeight="false" outlineLevel="0" collapsed="false">
      <c r="C74" s="415" t="s">
        <v>517</v>
      </c>
      <c r="D74" s="416" t="s">
        <v>518</v>
      </c>
      <c r="E74" s="416"/>
    </row>
    <row r="75" customFormat="false" ht="12.75" hidden="false" customHeight="false" outlineLevel="0" collapsed="false">
      <c r="C75" s="415" t="s">
        <v>519</v>
      </c>
      <c r="D75" s="416" t="s">
        <v>520</v>
      </c>
      <c r="E75" s="416"/>
    </row>
    <row r="76" customFormat="false" ht="12.75" hidden="false" customHeight="false" outlineLevel="0" collapsed="false">
      <c r="C76" s="415" t="s">
        <v>521</v>
      </c>
      <c r="D76" s="416" t="s">
        <v>522</v>
      </c>
      <c r="E76" s="416"/>
    </row>
    <row r="77" customFormat="false" ht="12.75" hidden="false" customHeight="false" outlineLevel="0" collapsed="false">
      <c r="C77" s="415" t="s">
        <v>523</v>
      </c>
      <c r="D77" s="416" t="s">
        <v>524</v>
      </c>
      <c r="E77" s="416"/>
    </row>
    <row r="78" customFormat="false" ht="12.75" hidden="false" customHeight="false" outlineLevel="0" collapsed="false">
      <c r="C78" s="415" t="s">
        <v>525</v>
      </c>
      <c r="D78" s="416" t="s">
        <v>526</v>
      </c>
      <c r="E78" s="416"/>
    </row>
    <row r="79" customFormat="false" ht="12.75" hidden="false" customHeight="false" outlineLevel="0" collapsed="false">
      <c r="C79" s="415" t="s">
        <v>527</v>
      </c>
      <c r="D79" s="416" t="s">
        <v>528</v>
      </c>
      <c r="E79" s="416"/>
    </row>
    <row r="80" customFormat="false" ht="12.75" hidden="false" customHeight="false" outlineLevel="0" collapsed="false">
      <c r="C80" s="415" t="s">
        <v>529</v>
      </c>
      <c r="D80" s="416" t="s">
        <v>530</v>
      </c>
      <c r="E80" s="416"/>
    </row>
    <row r="81" customFormat="false" ht="12.75" hidden="false" customHeight="false" outlineLevel="0" collapsed="false">
      <c r="C81" s="415" t="s">
        <v>531</v>
      </c>
      <c r="D81" s="416" t="s">
        <v>532</v>
      </c>
      <c r="E81" s="416"/>
    </row>
    <row r="82" customFormat="false" ht="12.75" hidden="false" customHeight="false" outlineLevel="0" collapsed="false">
      <c r="C82" s="415" t="s">
        <v>533</v>
      </c>
      <c r="D82" s="416" t="s">
        <v>534</v>
      </c>
      <c r="E82" s="416"/>
    </row>
    <row r="83" customFormat="false" ht="12.75" hidden="false" customHeight="false" outlineLevel="0" collapsed="false">
      <c r="C83" s="415" t="s">
        <v>535</v>
      </c>
      <c r="D83" s="416" t="s">
        <v>536</v>
      </c>
      <c r="E83" s="416"/>
    </row>
    <row r="84" customFormat="false" ht="12.75" hidden="false" customHeight="false" outlineLevel="0" collapsed="false">
      <c r="C84" s="415" t="s">
        <v>537</v>
      </c>
      <c r="D84" s="416" t="s">
        <v>538</v>
      </c>
      <c r="E84" s="416"/>
    </row>
    <row r="85" customFormat="false" ht="12.75" hidden="false" customHeight="false" outlineLevel="0" collapsed="false">
      <c r="C85" s="415" t="s">
        <v>539</v>
      </c>
      <c r="D85" s="416" t="s">
        <v>540</v>
      </c>
      <c r="E85" s="416"/>
    </row>
    <row r="86" customFormat="false" ht="12.75" hidden="false" customHeight="false" outlineLevel="0" collapsed="false">
      <c r="C86" s="415" t="s">
        <v>541</v>
      </c>
      <c r="D86" s="416" t="s">
        <v>542</v>
      </c>
      <c r="E86" s="416"/>
    </row>
    <row r="87" customFormat="false" ht="12.75" hidden="false" customHeight="false" outlineLevel="0" collapsed="false">
      <c r="C87" s="415" t="s">
        <v>543</v>
      </c>
      <c r="D87" s="416" t="s">
        <v>544</v>
      </c>
      <c r="E87" s="416"/>
    </row>
    <row r="88" customFormat="false" ht="12.75" hidden="false" customHeight="false" outlineLevel="0" collapsed="false">
      <c r="C88" s="415" t="s">
        <v>545</v>
      </c>
      <c r="D88" s="416" t="s">
        <v>546</v>
      </c>
      <c r="E88" s="416"/>
    </row>
    <row r="89" customFormat="false" ht="12.75" hidden="false" customHeight="false" outlineLevel="0" collapsed="false">
      <c r="C89" s="415" t="s">
        <v>547</v>
      </c>
      <c r="D89" s="416" t="s">
        <v>548</v>
      </c>
      <c r="E89" s="416"/>
    </row>
    <row r="90" customFormat="false" ht="12.75" hidden="false" customHeight="false" outlineLevel="0" collapsed="false">
      <c r="C90" s="415" t="s">
        <v>549</v>
      </c>
      <c r="D90" s="416" t="s">
        <v>550</v>
      </c>
      <c r="E90" s="416"/>
    </row>
    <row r="91" customFormat="false" ht="12.75" hidden="false" customHeight="false" outlineLevel="0" collapsed="false">
      <c r="C91" s="415" t="s">
        <v>551</v>
      </c>
      <c r="D91" s="416" t="s">
        <v>552</v>
      </c>
      <c r="E91" s="416"/>
    </row>
    <row r="92" customFormat="false" ht="12.75" hidden="false" customHeight="false" outlineLevel="0" collapsed="false">
      <c r="C92" s="415" t="s">
        <v>553</v>
      </c>
      <c r="D92" s="416" t="s">
        <v>554</v>
      </c>
      <c r="E92" s="416"/>
    </row>
    <row r="93" customFormat="false" ht="12.75" hidden="false" customHeight="false" outlineLevel="0" collapsed="false">
      <c r="C93" s="415" t="s">
        <v>555</v>
      </c>
      <c r="D93" s="416" t="s">
        <v>556</v>
      </c>
      <c r="E93" s="416"/>
    </row>
    <row r="94" customFormat="false" ht="12.75" hidden="false" customHeight="false" outlineLevel="0" collapsed="false">
      <c r="C94" s="415" t="s">
        <v>557</v>
      </c>
      <c r="D94" s="416" t="s">
        <v>558</v>
      </c>
      <c r="E94" s="416"/>
    </row>
    <row r="95" customFormat="false" ht="12.75" hidden="false" customHeight="false" outlineLevel="0" collapsed="false">
      <c r="C95" s="415" t="s">
        <v>559</v>
      </c>
      <c r="D95" s="416" t="s">
        <v>560</v>
      </c>
      <c r="E95" s="416"/>
    </row>
    <row r="96" customFormat="false" ht="12.75" hidden="false" customHeight="false" outlineLevel="0" collapsed="false">
      <c r="C96" s="415" t="s">
        <v>561</v>
      </c>
      <c r="D96" s="416" t="s">
        <v>562</v>
      </c>
      <c r="E96" s="416"/>
    </row>
    <row r="97" customFormat="false" ht="12.75" hidden="false" customHeight="false" outlineLevel="0" collapsed="false">
      <c r="C97" s="415" t="s">
        <v>563</v>
      </c>
      <c r="D97" s="416" t="s">
        <v>564</v>
      </c>
      <c r="E97" s="416"/>
    </row>
    <row r="98" customFormat="false" ht="12.75" hidden="false" customHeight="false" outlineLevel="0" collapsed="false">
      <c r="C98" s="415" t="s">
        <v>565</v>
      </c>
      <c r="D98" s="416" t="s">
        <v>287</v>
      </c>
      <c r="E98" s="416"/>
    </row>
    <row r="99" customFormat="false" ht="12.75" hidden="false" customHeight="false" outlineLevel="0" collapsed="false">
      <c r="C99" s="415" t="s">
        <v>566</v>
      </c>
      <c r="D99" s="416" t="s">
        <v>288</v>
      </c>
      <c r="E99" s="416"/>
    </row>
    <row r="100" customFormat="false" ht="12.75" hidden="false" customHeight="false" outlineLevel="0" collapsed="false">
      <c r="C100" s="415" t="s">
        <v>567</v>
      </c>
      <c r="D100" s="416" t="s">
        <v>289</v>
      </c>
      <c r="E100" s="416"/>
    </row>
    <row r="101" customFormat="false" ht="12.75" hidden="false" customHeight="false" outlineLevel="0" collapsed="false">
      <c r="C101" s="415" t="s">
        <v>568</v>
      </c>
      <c r="D101" s="416" t="s">
        <v>290</v>
      </c>
      <c r="E101" s="416"/>
    </row>
    <row r="102" customFormat="false" ht="12.75" hidden="false" customHeight="false" outlineLevel="0" collapsed="false">
      <c r="C102" s="415" t="s">
        <v>569</v>
      </c>
      <c r="D102" s="416" t="s">
        <v>291</v>
      </c>
      <c r="E102" s="416"/>
    </row>
    <row r="103" customFormat="false" ht="12.75" hidden="false" customHeight="false" outlineLevel="0" collapsed="false">
      <c r="C103" s="415" t="s">
        <v>570</v>
      </c>
      <c r="D103" s="416" t="s">
        <v>292</v>
      </c>
      <c r="E103" s="416"/>
    </row>
    <row r="104" customFormat="false" ht="12.75" hidden="false" customHeight="false" outlineLevel="0" collapsed="false">
      <c r="C104" s="415" t="s">
        <v>571</v>
      </c>
      <c r="D104" s="416" t="s">
        <v>293</v>
      </c>
      <c r="E104" s="416"/>
    </row>
    <row r="105" customFormat="false" ht="12.75" hidden="false" customHeight="false" outlineLevel="0" collapsed="false">
      <c r="C105" s="415" t="s">
        <v>572</v>
      </c>
      <c r="D105" s="416" t="s">
        <v>294</v>
      </c>
      <c r="E105" s="416"/>
    </row>
    <row r="106" customFormat="false" ht="12.75" hidden="false" customHeight="false" outlineLevel="0" collapsed="false">
      <c r="C106" s="415" t="s">
        <v>573</v>
      </c>
      <c r="D106" s="416" t="s">
        <v>295</v>
      </c>
      <c r="E106" s="416"/>
    </row>
    <row r="107" customFormat="false" ht="12.75" hidden="false" customHeight="false" outlineLevel="0" collapsed="false">
      <c r="C107" s="415" t="s">
        <v>574</v>
      </c>
      <c r="D107" s="416" t="s">
        <v>296</v>
      </c>
      <c r="E107" s="416"/>
    </row>
    <row r="108" customFormat="false" ht="12.75" hidden="false" customHeight="false" outlineLevel="0" collapsed="false">
      <c r="C108" s="413" t="s">
        <v>575</v>
      </c>
      <c r="D108" s="414" t="s">
        <v>576</v>
      </c>
      <c r="E108" s="414"/>
    </row>
    <row r="109" customFormat="false" ht="12.75" hidden="false" customHeight="false" outlineLevel="0" collapsed="false">
      <c r="C109" s="414" t="s">
        <v>577</v>
      </c>
      <c r="D109" s="414" t="s">
        <v>577</v>
      </c>
      <c r="E109" s="414"/>
    </row>
    <row r="110" customFormat="false" ht="12.75" hidden="false" customHeight="false" outlineLevel="0" collapsed="false">
      <c r="C110" s="415" t="s">
        <v>578</v>
      </c>
      <c r="D110" s="416" t="s">
        <v>579</v>
      </c>
      <c r="E110" s="416"/>
    </row>
    <row r="111" customFormat="false" ht="12.75" hidden="false" customHeight="false" outlineLevel="0" collapsed="false">
      <c r="C111" s="415" t="s">
        <v>580</v>
      </c>
      <c r="D111" s="416" t="s">
        <v>581</v>
      </c>
      <c r="E111" s="416"/>
    </row>
    <row r="112" customFormat="false" ht="12.75" hidden="false" customHeight="false" outlineLevel="0" collapsed="false">
      <c r="C112" s="415" t="s">
        <v>582</v>
      </c>
      <c r="D112" s="416" t="s">
        <v>583</v>
      </c>
      <c r="E112" s="416"/>
    </row>
    <row r="113" customFormat="false" ht="12.75" hidden="false" customHeight="false" outlineLevel="0" collapsed="false">
      <c r="C113" s="415" t="s">
        <v>584</v>
      </c>
      <c r="D113" s="416" t="s">
        <v>585</v>
      </c>
      <c r="E113" s="416"/>
    </row>
    <row r="114" customFormat="false" ht="12.75" hidden="false" customHeight="false" outlineLevel="0" collapsed="false">
      <c r="C114" s="415" t="s">
        <v>586</v>
      </c>
      <c r="D114" s="416" t="s">
        <v>587</v>
      </c>
      <c r="E114" s="416"/>
    </row>
  </sheetData>
  <mergeCells count="3">
    <mergeCell ref="C5:D5"/>
    <mergeCell ref="G5:H5"/>
    <mergeCell ref="K5:L5"/>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29"/>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pane xSplit="0" ySplit="9" topLeftCell="BM10" activePane="bottomLeft" state="frozen"/>
      <selection pane="topLeft" activeCell="A1" activeCellId="0" sqref="A1"/>
      <selection pane="bottomLeft" activeCell="H25" activeCellId="0" sqref="H25"/>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3" min="3" style="1" width="10.71"/>
    <col collapsed="false" customWidth="true" hidden="false" outlineLevel="0" max="4" min="4" style="1" width="18.7"/>
    <col collapsed="false" customWidth="true" hidden="false" outlineLevel="0" max="8" min="5" style="1" width="30.7"/>
    <col collapsed="false" customWidth="true" hidden="false" outlineLevel="0" max="10" min="9" style="1" width="13.7"/>
    <col collapsed="false" customWidth="false" hidden="false" outlineLevel="0" max="257" min="11" style="1" width="9.14"/>
  </cols>
  <sheetData>
    <row r="1" customFormat="false" ht="12.75" hidden="false" customHeight="false" outlineLevel="0" collapsed="false">
      <c r="A1" s="19" t="s">
        <v>8</v>
      </c>
    </row>
    <row r="2" customFormat="false" ht="13.5" hidden="false" customHeight="false" outlineLevel="0" collapsed="false">
      <c r="A2" s="19" t="str">
        <f aca="false">ADDRESS(ROW($C$9),COLUMN($C$9))</f>
        <v>$C$9</v>
      </c>
    </row>
    <row r="3" customFormat="false" ht="12.75" hidden="false" customHeight="false" outlineLevel="0" collapsed="false">
      <c r="C3" s="20" t="s">
        <v>9</v>
      </c>
      <c r="D3" s="20"/>
      <c r="E3" s="20"/>
      <c r="F3" s="20"/>
      <c r="G3" s="20"/>
      <c r="H3" s="20"/>
    </row>
    <row r="4" customFormat="false" ht="12.75" hidden="false" customHeight="false" outlineLevel="0" collapsed="false">
      <c r="C4" s="21"/>
      <c r="D4" s="22"/>
      <c r="E4" s="22"/>
      <c r="F4" s="22"/>
      <c r="G4" s="22"/>
      <c r="H4" s="23"/>
    </row>
    <row r="5" customFormat="false" ht="12.75" hidden="false" customHeight="false" outlineLevel="0" collapsed="false">
      <c r="C5" s="21"/>
      <c r="D5" s="22"/>
      <c r="E5" s="22"/>
      <c r="F5" s="22"/>
      <c r="G5" s="22"/>
      <c r="H5" s="23"/>
    </row>
    <row r="6" customFormat="false" ht="12.75" hidden="false" customHeight="false" outlineLevel="0" collapsed="false">
      <c r="C6" s="21"/>
      <c r="D6" s="22"/>
      <c r="E6" s="22"/>
      <c r="F6" s="22"/>
      <c r="G6" s="22"/>
      <c r="H6" s="23"/>
    </row>
    <row r="7" customFormat="false" ht="13.5" hidden="false" customHeight="false" outlineLevel="0" collapsed="false">
      <c r="C7" s="24"/>
      <c r="D7" s="25"/>
      <c r="E7" s="25"/>
      <c r="F7" s="25"/>
      <c r="G7" s="25"/>
      <c r="H7" s="26"/>
    </row>
    <row r="8" customFormat="false" ht="13.5" hidden="false" customHeight="false" outlineLevel="0" collapsed="false"/>
    <row r="9" customFormat="false" ht="27" hidden="false" customHeight="false" outlineLevel="0" collapsed="false">
      <c r="C9" s="27" t="s">
        <v>10</v>
      </c>
      <c r="D9" s="28" t="s">
        <v>11</v>
      </c>
      <c r="E9" s="28"/>
      <c r="F9" s="28"/>
      <c r="G9" s="28"/>
      <c r="H9" s="28"/>
    </row>
    <row r="10" customFormat="false" ht="15.75" hidden="false" customHeight="false" outlineLevel="0" collapsed="false">
      <c r="C10" s="29"/>
    </row>
    <row r="11" customFormat="false" ht="16.5" hidden="false" customHeight="true" outlineLevel="0" collapsed="false">
      <c r="C11" s="30" t="n">
        <v>43</v>
      </c>
      <c r="D11" s="31" t="s">
        <v>12</v>
      </c>
      <c r="E11" s="31"/>
      <c r="F11" s="31"/>
      <c r="G11" s="31"/>
      <c r="H11" s="31"/>
    </row>
    <row r="12" customFormat="false" ht="15.75" hidden="false" customHeight="true" outlineLevel="0" collapsed="false">
      <c r="C12" s="30"/>
      <c r="D12" s="32"/>
      <c r="E12" s="33" t="s">
        <v>13</v>
      </c>
      <c r="F12" s="33" t="s">
        <v>14</v>
      </c>
      <c r="G12" s="33" t="s">
        <v>15</v>
      </c>
      <c r="H12" s="34" t="s">
        <v>16</v>
      </c>
    </row>
    <row r="13" customFormat="false" ht="13.5" hidden="false" customHeight="true" outlineLevel="0" collapsed="false">
      <c r="C13" s="30"/>
      <c r="D13" s="35" t="s">
        <v>17</v>
      </c>
      <c r="E13" s="36" t="s">
        <v>18</v>
      </c>
      <c r="F13" s="36" t="s">
        <v>19</v>
      </c>
      <c r="G13" s="37" t="n">
        <v>36831</v>
      </c>
      <c r="H13" s="38" t="n">
        <v>36981</v>
      </c>
    </row>
    <row r="14" customFormat="false" ht="15.75" hidden="false" customHeight="true" outlineLevel="0" collapsed="false">
      <c r="C14" s="30"/>
      <c r="D14" s="39"/>
      <c r="E14" s="40" t="s">
        <v>20</v>
      </c>
      <c r="F14" s="41" t="s">
        <v>21</v>
      </c>
      <c r="G14" s="41" t="s">
        <v>22</v>
      </c>
      <c r="H14" s="42" t="s">
        <v>23</v>
      </c>
    </row>
    <row r="15" customFormat="false" ht="12.75" hidden="false" customHeight="true" outlineLevel="0" collapsed="false">
      <c r="C15" s="30"/>
      <c r="D15" s="43" t="s">
        <v>24</v>
      </c>
      <c r="E15" s="44" t="s">
        <v>25</v>
      </c>
      <c r="F15" s="44" t="s">
        <v>26</v>
      </c>
      <c r="G15" s="44" t="s">
        <v>26</v>
      </c>
      <c r="H15" s="45" t="s">
        <v>26</v>
      </c>
    </row>
    <row r="16" customFormat="false" ht="12.75" hidden="false" customHeight="true" outlineLevel="0" collapsed="false">
      <c r="C16" s="30"/>
      <c r="D16" s="46" t="s">
        <v>27</v>
      </c>
      <c r="E16" s="47" t="n">
        <v>25000</v>
      </c>
      <c r="F16" s="47" t="n">
        <v>0</v>
      </c>
      <c r="G16" s="47" t="n">
        <v>0</v>
      </c>
      <c r="H16" s="48" t="n">
        <v>0</v>
      </c>
    </row>
    <row r="17" customFormat="false" ht="12.75" hidden="false" customHeight="true" outlineLevel="0" collapsed="false">
      <c r="C17" s="30"/>
      <c r="D17" s="46" t="s">
        <v>28</v>
      </c>
      <c r="E17" s="49" t="n">
        <v>0</v>
      </c>
      <c r="F17" s="49" t="n">
        <v>0</v>
      </c>
      <c r="G17" s="49" t="n">
        <v>0</v>
      </c>
      <c r="H17" s="50" t="n">
        <v>0</v>
      </c>
    </row>
    <row r="18" customFormat="false" ht="12.75" hidden="false" customHeight="true" outlineLevel="0" collapsed="false">
      <c r="C18" s="30"/>
      <c r="D18" s="46" t="s">
        <v>29</v>
      </c>
      <c r="E18" s="51" t="n">
        <v>0.017</v>
      </c>
      <c r="F18" s="51" t="n">
        <v>0</v>
      </c>
      <c r="G18" s="51" t="n">
        <v>0</v>
      </c>
      <c r="H18" s="52" t="n">
        <v>0</v>
      </c>
    </row>
    <row r="19" customFormat="false" ht="12.75" hidden="false" customHeight="true" outlineLevel="0" collapsed="false">
      <c r="C19" s="30"/>
      <c r="D19" s="46" t="s">
        <v>30</v>
      </c>
      <c r="E19" s="49" t="n">
        <v>0.0522</v>
      </c>
      <c r="F19" s="49" t="n">
        <v>0</v>
      </c>
      <c r="G19" s="49" t="n">
        <v>0</v>
      </c>
      <c r="H19" s="50" t="n">
        <v>0</v>
      </c>
    </row>
    <row r="20" customFormat="false" ht="12.75" hidden="false" customHeight="true" outlineLevel="0" collapsed="false">
      <c r="C20" s="30"/>
      <c r="D20" s="53" t="s">
        <v>31</v>
      </c>
      <c r="E20" s="54" t="n">
        <v>0</v>
      </c>
      <c r="F20" s="55" t="n">
        <v>0</v>
      </c>
      <c r="G20" s="56" t="n">
        <v>0</v>
      </c>
      <c r="H20" s="57" t="n">
        <v>0</v>
      </c>
    </row>
    <row r="21" customFormat="false" ht="13.5" hidden="false" customHeight="true" outlineLevel="0" collapsed="false">
      <c r="C21" s="30"/>
      <c r="D21" s="58" t="s">
        <v>32</v>
      </c>
      <c r="E21" s="59" t="n">
        <v>0</v>
      </c>
      <c r="F21" s="60" t="n">
        <v>0</v>
      </c>
      <c r="G21" s="61" t="n">
        <v>0</v>
      </c>
      <c r="H21" s="62" t="n">
        <v>0</v>
      </c>
    </row>
    <row r="22" customFormat="false" ht="13.5" hidden="false" customHeight="true" outlineLevel="0" collapsed="false">
      <c r="C22" s="30"/>
      <c r="D22" s="53" t="s">
        <v>33</v>
      </c>
      <c r="E22" s="54" t="n">
        <v>0</v>
      </c>
      <c r="F22" s="55" t="n">
        <v>0</v>
      </c>
      <c r="G22" s="55" t="n">
        <v>0</v>
      </c>
      <c r="H22" s="63" t="n">
        <v>0</v>
      </c>
    </row>
    <row r="23" customFormat="false" ht="13.5" hidden="false" customHeight="true" outlineLevel="0" collapsed="false">
      <c r="C23" s="30"/>
      <c r="D23" s="64" t="s">
        <v>34</v>
      </c>
      <c r="E23" s="65" t="s">
        <v>35</v>
      </c>
      <c r="F23" s="66" t="s">
        <v>36</v>
      </c>
      <c r="G23" s="67" t="s">
        <v>37</v>
      </c>
      <c r="H23" s="68" t="s">
        <v>38</v>
      </c>
    </row>
    <row r="24" customFormat="false" ht="13.5" hidden="false" customHeight="true" outlineLevel="0" collapsed="false">
      <c r="C24" s="30"/>
      <c r="D24" s="69" t="s">
        <v>39</v>
      </c>
      <c r="E24" s="65" t="s">
        <v>35</v>
      </c>
      <c r="F24" s="70" t="s">
        <v>40</v>
      </c>
      <c r="G24" s="71" t="s">
        <v>41</v>
      </c>
      <c r="H24" s="72" t="s">
        <v>42</v>
      </c>
    </row>
    <row r="25" customFormat="false" ht="13.5" hidden="false" customHeight="true" outlineLevel="0" collapsed="false">
      <c r="C25" s="30"/>
      <c r="D25" s="73" t="s">
        <v>43</v>
      </c>
      <c r="E25" s="74" t="s">
        <v>44</v>
      </c>
      <c r="F25" s="75" t="s">
        <v>45</v>
      </c>
      <c r="G25" s="76" t="s">
        <v>44</v>
      </c>
      <c r="H25" s="68" t="s">
        <v>46</v>
      </c>
    </row>
    <row r="26" customFormat="false" ht="13.5" hidden="false" customHeight="true" outlineLevel="0" collapsed="false">
      <c r="C26" s="30"/>
      <c r="D26" s="77" t="s">
        <v>47</v>
      </c>
      <c r="E26" s="78" t="n">
        <v>54</v>
      </c>
      <c r="F26" s="79" t="e">
        <f aca="false">GetCorrelName1($E26)</f>
        <v>#VALUE!</v>
      </c>
      <c r="G26" s="80" t="e">
        <f aca="false">GetCorrelName2($E26)</f>
        <v>#VALUE!</v>
      </c>
      <c r="H26" s="81" t="s">
        <v>48</v>
      </c>
    </row>
    <row r="27" customFormat="false" ht="13.5" hidden="false" customHeight="true" outlineLevel="0" collapsed="false">
      <c r="C27" s="30"/>
      <c r="D27" s="82" t="s">
        <v>49</v>
      </c>
      <c r="E27" s="83" t="s">
        <v>50</v>
      </c>
      <c r="F27" s="83"/>
      <c r="G27" s="83"/>
      <c r="H27" s="83"/>
    </row>
    <row r="28" customFormat="false" ht="13.5" hidden="false" customHeight="true" outlineLevel="0" collapsed="false">
      <c r="C28" s="30"/>
      <c r="D28" s="82"/>
      <c r="E28" s="83"/>
      <c r="F28" s="83"/>
      <c r="G28" s="83"/>
      <c r="H28" s="83"/>
    </row>
    <row r="29" customFormat="false" ht="13.5" hidden="false" customHeight="false" outlineLevel="0" collapsed="false"/>
  </sheetData>
  <mergeCells count="6">
    <mergeCell ref="C3:H3"/>
    <mergeCell ref="D9:H9"/>
    <mergeCell ref="C11:C28"/>
    <mergeCell ref="D11:H11"/>
    <mergeCell ref="D27:D28"/>
    <mergeCell ref="E27:H28"/>
  </mergeCells>
  <printOptions headings="false" gridLines="false" gridLinesSet="true" horizontalCentered="false" verticalCentered="false"/>
  <pageMargins left="0.747916666666667" right="0.747916666666667" top="0.5" bottom="0.5" header="0.511811023622047" footer="0.511811023622047"/>
  <pageSetup paperSize="5"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
              <controlPr defaultSize="0" print="false" autoFill="0" autoPict="0">
                <anchor moveWithCells="true" sizeWithCells="false">
                  <from>
                    <xdr:col>4</xdr:col>
                    <xdr:colOff>1006200</xdr:colOff>
                    <xdr:row>3</xdr:row>
                    <xdr:rowOff>104760</xdr:rowOff>
                  </from>
                  <to>
                    <xdr:col>5</xdr:col>
                    <xdr:colOff>435240</xdr:colOff>
                    <xdr:row>5</xdr:row>
                    <xdr:rowOff>162000</xdr:rowOff>
                  </to>
                </anchor>
              </controlPr>
            </control>
          </mc:Choice>
        </mc:AlternateContent>
        <mc:AlternateContent xmlns:mc="http://schemas.openxmlformats.org/markup-compatibility/2006">
          <mc:Choice Requires="x14">
            <control shapeId="1002" r:id="rId4" name="Button 2">
              <controlPr defaultSize="0" print="false" autoFill="0" autoPict="0">
                <anchor moveWithCells="true" sizeWithCells="false">
                  <from>
                    <xdr:col>2</xdr:col>
                    <xdr:colOff>130320</xdr:colOff>
                    <xdr:row>3</xdr:row>
                    <xdr:rowOff>104760</xdr:rowOff>
                  </from>
                  <to>
                    <xdr:col>3</xdr:col>
                    <xdr:colOff>966960</xdr:colOff>
                    <xdr:row>5</xdr:row>
                    <xdr:rowOff>162000</xdr:rowOff>
                  </to>
                </anchor>
              </controlPr>
            </control>
          </mc:Choice>
        </mc:AlternateContent>
        <mc:AlternateContent xmlns:mc="http://schemas.openxmlformats.org/markup-compatibility/2006">
          <mc:Choice Requires="x14">
            <control shapeId="1003" r:id="rId5" name="Button 3">
              <controlPr defaultSize="0" print="false" autoFill="0" autoPict="0">
                <anchor moveWithCells="true" sizeWithCells="false">
                  <from>
                    <xdr:col>5</xdr:col>
                    <xdr:colOff>1802520</xdr:colOff>
                    <xdr:row>3</xdr:row>
                    <xdr:rowOff>104760</xdr:rowOff>
                  </from>
                  <to>
                    <xdr:col>6</xdr:col>
                    <xdr:colOff>1230120</xdr:colOff>
                    <xdr:row>5</xdr:row>
                    <xdr:rowOff>162000</xdr:rowOff>
                  </to>
                </anchor>
              </controlPr>
            </control>
          </mc:Choice>
        </mc:AlternateContent>
        <mc:AlternateContent xmlns:mc="http://schemas.openxmlformats.org/markup-compatibility/2006">
          <mc:Choice Requires="x14">
            <control shapeId="1004" r:id="rId6" name="Button 4">
              <controlPr defaultSize="0" print="false" autoFill="0" autoPict="0">
                <anchor moveWithCells="true" sizeWithCells="false">
                  <from>
                    <xdr:col>7</xdr:col>
                    <xdr:colOff>433440</xdr:colOff>
                    <xdr:row>3</xdr:row>
                    <xdr:rowOff>104760</xdr:rowOff>
                  </from>
                  <to>
                    <xdr:col>8</xdr:col>
                    <xdr:colOff>-139680</xdr:colOff>
                    <xdr:row>5</xdr:row>
                    <xdr:rowOff>162000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2" activeCellId="0" sqref="A12:IV12"/>
    </sheetView>
  </sheetViews>
  <sheetFormatPr defaultColWidth="9.13671875" defaultRowHeight="12.75" customHeight="true" zeroHeight="false" outlineLevelRow="0" outlineLevelCol="0"/>
  <cols>
    <col collapsed="false" customWidth="true" hidden="false" outlineLevel="0" max="2" min="1" style="84" width="3.7"/>
    <col collapsed="false" customWidth="false" hidden="false" outlineLevel="0" max="3" min="3" style="84" width="9.14"/>
    <col collapsed="false" customWidth="true" hidden="false" outlineLevel="0" max="4" min="4" style="84" width="3.7"/>
    <col collapsed="false" customWidth="true" hidden="false" outlineLevel="0" max="5" min="5" style="84" width="9.28"/>
    <col collapsed="false" customWidth="true" hidden="false" outlineLevel="0" max="6" min="6" style="85" width="23.99"/>
    <col collapsed="false" customWidth="true" hidden="false" outlineLevel="0" max="7" min="7" style="86" width="30.7"/>
    <col collapsed="false" customWidth="true" hidden="false" outlineLevel="0" max="12" min="8" style="87" width="13.7"/>
    <col collapsed="false" customWidth="true" hidden="false" outlineLevel="0" max="13" min="13" style="87" width="3.7"/>
    <col collapsed="false" customWidth="true" hidden="false" outlineLevel="0" max="16" min="14" style="87" width="13.7"/>
    <col collapsed="false" customWidth="true" hidden="false" outlineLevel="0" max="17" min="17" style="87" width="3.7"/>
    <col collapsed="false" customWidth="true" hidden="false" outlineLevel="0" max="19" min="18" style="87" width="13.7"/>
    <col collapsed="false" customWidth="true" hidden="false" outlineLevel="0" max="20" min="20" style="87" width="3.7"/>
    <col collapsed="false" customWidth="true" hidden="false" outlineLevel="0" max="21" min="21" style="88" width="13.7"/>
    <col collapsed="false" customWidth="true" hidden="false" outlineLevel="0" max="26" min="22" style="84" width="13.7"/>
    <col collapsed="false" customWidth="false" hidden="false" outlineLevel="0" max="257" min="27" style="84" width="9.14"/>
  </cols>
  <sheetData>
    <row r="1" customFormat="false" ht="12.75" hidden="false" customHeight="false" outlineLevel="0" collapsed="false">
      <c r="A1" s="19" t="s">
        <v>51</v>
      </c>
    </row>
    <row r="2" customFormat="false" ht="12.75" hidden="false" customHeight="false" outlineLevel="0" collapsed="false">
      <c r="A2" s="19" t="str">
        <f aca="false">ADDRESS(ROW($F$3),COLUMN($F$3))</f>
        <v>$F$3</v>
      </c>
      <c r="F2" s="84"/>
    </row>
    <row r="3" customFormat="false" ht="12.75" hidden="false" customHeight="false" outlineLevel="0" collapsed="false">
      <c r="A3" s="19" t="str">
        <f aca="false">ADDRESS(ROW($C$7),COLUMN($C$7))</f>
        <v>$C$7</v>
      </c>
      <c r="E3" s="89" t="s">
        <v>52</v>
      </c>
      <c r="F3" s="90" t="s">
        <v>53</v>
      </c>
    </row>
    <row r="4" customFormat="false" ht="12.75" hidden="false" customHeight="false" outlineLevel="0" collapsed="false">
      <c r="A4" s="19" t="str">
        <f aca="false">ADDRESS(ROW($F$4),COLUMN($F$4))</f>
        <v>$F$4</v>
      </c>
      <c r="E4" s="89" t="s">
        <v>54</v>
      </c>
      <c r="F4" s="90" t="n">
        <v>1</v>
      </c>
    </row>
    <row r="7" customFormat="false" ht="18.75" hidden="false" customHeight="false" outlineLevel="0" collapsed="false">
      <c r="E7" s="91" t="s">
        <v>55</v>
      </c>
      <c r="U7" s="87"/>
      <c r="V7" s="87"/>
      <c r="W7" s="87"/>
      <c r="X7" s="87"/>
      <c r="Y7" s="87"/>
      <c r="Z7" s="87"/>
      <c r="AA7" s="87"/>
      <c r="AB7" s="88"/>
    </row>
    <row r="8" customFormat="false" ht="12.75" hidden="false" customHeight="true" outlineLevel="0" collapsed="false">
      <c r="A8" s="92"/>
      <c r="B8" s="92"/>
      <c r="C8" s="93" t="s">
        <v>56</v>
      </c>
      <c r="E8" s="94"/>
      <c r="F8" s="95"/>
      <c r="G8" s="96" t="s">
        <v>57</v>
      </c>
      <c r="H8" s="97" t="s">
        <v>58</v>
      </c>
      <c r="I8" s="98" t="s">
        <v>59</v>
      </c>
      <c r="J8" s="98" t="s">
        <v>60</v>
      </c>
      <c r="K8" s="98" t="s">
        <v>61</v>
      </c>
      <c r="L8" s="99" t="s">
        <v>62</v>
      </c>
      <c r="N8" s="97" t="s">
        <v>63</v>
      </c>
      <c r="O8" s="98" t="s">
        <v>64</v>
      </c>
      <c r="P8" s="100" t="s">
        <v>65</v>
      </c>
      <c r="R8" s="97" t="s">
        <v>66</v>
      </c>
      <c r="S8" s="100" t="s">
        <v>67</v>
      </c>
      <c r="U8" s="97" t="s">
        <v>68</v>
      </c>
      <c r="V8" s="98" t="s">
        <v>69</v>
      </c>
      <c r="W8" s="98" t="s">
        <v>70</v>
      </c>
      <c r="X8" s="98" t="s">
        <v>71</v>
      </c>
      <c r="Y8" s="98" t="s">
        <v>72</v>
      </c>
      <c r="Z8" s="99" t="s">
        <v>73</v>
      </c>
      <c r="AA8" s="87"/>
      <c r="AB8" s="87"/>
      <c r="AC8" s="87"/>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92"/>
      <c r="FC8" s="92"/>
      <c r="FD8" s="92"/>
      <c r="FE8" s="92"/>
      <c r="FF8" s="92"/>
      <c r="FG8" s="92"/>
      <c r="FH8" s="92"/>
      <c r="FI8" s="92"/>
      <c r="FJ8" s="92"/>
      <c r="FK8" s="92"/>
      <c r="FL8" s="92"/>
      <c r="FM8" s="92"/>
      <c r="FN8" s="92"/>
      <c r="FO8" s="92"/>
      <c r="FP8" s="92"/>
      <c r="FQ8" s="92"/>
      <c r="FR8" s="92"/>
      <c r="FS8" s="92"/>
      <c r="FT8" s="92"/>
      <c r="FU8" s="92"/>
      <c r="FV8" s="92"/>
      <c r="FW8" s="92"/>
      <c r="FX8" s="92"/>
      <c r="FY8" s="92"/>
      <c r="FZ8" s="92"/>
      <c r="GA8" s="92"/>
      <c r="GB8" s="92"/>
      <c r="GC8" s="92"/>
      <c r="GD8" s="92"/>
      <c r="GE8" s="92"/>
      <c r="GF8" s="92"/>
      <c r="GG8" s="92"/>
      <c r="GH8" s="92"/>
      <c r="GI8" s="92"/>
      <c r="GJ8" s="92"/>
      <c r="GK8" s="92"/>
      <c r="GL8" s="92"/>
      <c r="GM8" s="92"/>
      <c r="GN8" s="92"/>
      <c r="GO8" s="92"/>
      <c r="GP8" s="92"/>
      <c r="GQ8" s="92"/>
      <c r="GR8" s="92"/>
      <c r="GS8" s="92"/>
      <c r="GT8" s="92"/>
      <c r="GU8" s="92"/>
      <c r="GV8" s="92"/>
      <c r="GW8" s="92"/>
      <c r="GX8" s="92"/>
      <c r="GY8" s="92"/>
      <c r="GZ8" s="92"/>
      <c r="HA8" s="92"/>
      <c r="HB8" s="92"/>
      <c r="HC8" s="92"/>
      <c r="HD8" s="92"/>
      <c r="HE8" s="92"/>
      <c r="HF8" s="92"/>
      <c r="HG8" s="92"/>
      <c r="HH8" s="92"/>
      <c r="HI8" s="92"/>
      <c r="HJ8" s="92"/>
      <c r="HK8" s="92"/>
      <c r="HL8" s="92"/>
      <c r="HM8" s="92"/>
      <c r="HN8" s="92"/>
      <c r="HO8" s="92"/>
      <c r="HP8" s="92"/>
      <c r="HQ8" s="92"/>
      <c r="HR8" s="92"/>
      <c r="HS8" s="92"/>
      <c r="HT8" s="92"/>
      <c r="HU8" s="92"/>
      <c r="HV8" s="92"/>
      <c r="HW8" s="92"/>
      <c r="HX8" s="92"/>
      <c r="HY8" s="92"/>
      <c r="HZ8" s="92"/>
      <c r="IA8" s="92"/>
      <c r="IB8" s="92"/>
      <c r="IC8" s="92"/>
      <c r="ID8" s="92"/>
      <c r="IE8" s="92"/>
      <c r="IF8" s="92"/>
      <c r="IG8" s="92"/>
      <c r="IH8" s="92"/>
      <c r="II8" s="92"/>
      <c r="IJ8" s="92"/>
      <c r="IK8" s="92"/>
      <c r="IL8" s="92"/>
      <c r="IM8" s="92"/>
      <c r="IN8" s="92"/>
      <c r="IO8" s="92"/>
      <c r="IP8" s="92"/>
      <c r="IQ8" s="92"/>
      <c r="IR8" s="92"/>
      <c r="IS8" s="92"/>
      <c r="IT8" s="92"/>
      <c r="IU8" s="92"/>
      <c r="IV8" s="92"/>
      <c r="IW8" s="92"/>
    </row>
    <row r="9" customFormat="false" ht="12.75" hidden="false" customHeight="true" outlineLevel="0" collapsed="false">
      <c r="A9" s="92"/>
      <c r="B9" s="92"/>
      <c r="C9" s="93"/>
      <c r="E9" s="101" t="s">
        <v>12</v>
      </c>
      <c r="F9" s="102" t="s">
        <v>74</v>
      </c>
      <c r="G9" s="103" t="s">
        <v>75</v>
      </c>
      <c r="H9" s="97"/>
      <c r="I9" s="98" t="s">
        <v>59</v>
      </c>
      <c r="J9" s="98"/>
      <c r="K9" s="98"/>
      <c r="L9" s="99"/>
      <c r="N9" s="97"/>
      <c r="O9" s="98"/>
      <c r="P9" s="100"/>
      <c r="R9" s="97"/>
      <c r="S9" s="100"/>
      <c r="U9" s="97"/>
      <c r="V9" s="98"/>
      <c r="W9" s="98"/>
      <c r="X9" s="98"/>
      <c r="Y9" s="98"/>
      <c r="Z9" s="99"/>
      <c r="AA9" s="87"/>
      <c r="AB9" s="87"/>
      <c r="AC9" s="87"/>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c r="IT9" s="92"/>
      <c r="IU9" s="92"/>
      <c r="IV9" s="92"/>
      <c r="IW9" s="92"/>
    </row>
    <row r="10" customFormat="false" ht="12.75" hidden="false" customHeight="false" outlineLevel="0" collapsed="false">
      <c r="C10" s="104" t="n">
        <v>43</v>
      </c>
      <c r="E10" s="105" t="e">
        <f aca="false">GetPipeName($AE10,$AI10)</f>
        <v>#VALUE!</v>
      </c>
      <c r="F10" s="106" t="e">
        <f aca="false">CONCATENATE(GetRcptPoint($AE10,$AI10)," to ",GetDelPoint($AE10,$AI10))</f>
        <v>#VALUE!</v>
      </c>
      <c r="G10" s="107" t="e">
        <f aca="false">GetRcptBasis($AE10,$AI10)</f>
        <v>#VALUE!</v>
      </c>
      <c r="H10" s="108" t="e">
        <f aca="false">GetTodayAsset($AF10)</f>
        <v>#VALUE!</v>
      </c>
      <c r="I10" s="109" t="e">
        <f aca="false">GetTodayDemand($AF10)</f>
        <v>#VALUE!</v>
      </c>
      <c r="J10" s="109" t="e">
        <f aca="false">H10-I10</f>
        <v>#VALUE!</v>
      </c>
      <c r="K10" s="109" t="e">
        <f aca="false">GetYesterdayPL($AF10)</f>
        <v>#VALUE!</v>
      </c>
      <c r="L10" s="110" t="e">
        <f aca="false">J10-K10</f>
        <v>#VALUE!</v>
      </c>
      <c r="N10" s="108" t="e">
        <f aca="false">GetPriceChange($AF10)</f>
        <v>#VALUE!</v>
      </c>
      <c r="O10" s="109" t="e">
        <f aca="false">GetBasisChange($AF10)</f>
        <v>#VALUE!</v>
      </c>
      <c r="P10" s="110" t="e">
        <f aca="false">GetIndexChange($AF10)</f>
        <v>#VALUE!</v>
      </c>
      <c r="Q10" s="111"/>
      <c r="R10" s="108" t="e">
        <f aca="false">GetFuelChange($AF10)</f>
        <v>#VALUE!</v>
      </c>
      <c r="S10" s="112" t="e">
        <f aca="false">GetVarChrgChange($AF10)</f>
        <v>#VALUE!</v>
      </c>
      <c r="U10" s="108" t="e">
        <f aca="false">GetDelta($AF10)</f>
        <v>#VALUE!</v>
      </c>
      <c r="V10" s="109" t="e">
        <f aca="false">GetGamma($AF10)</f>
        <v>#VALUE!</v>
      </c>
      <c r="W10" s="109" t="e">
        <f aca="false">GetTheta($AF10)</f>
        <v>#VALUE!</v>
      </c>
      <c r="X10" s="109" t="e">
        <f aca="false">GetVega($AF10)</f>
        <v>#VALUE!</v>
      </c>
      <c r="Y10" s="109" t="e">
        <f aca="false">GetRho($AF10)</f>
        <v>#VALUE!</v>
      </c>
      <c r="Z10" s="110" t="e">
        <f aca="false">GetDrift($AF10)</f>
        <v>#VALUE!</v>
      </c>
      <c r="AA10" s="87"/>
      <c r="AB10" s="87"/>
      <c r="AC10" s="87"/>
      <c r="AE10" s="113" t="e">
        <f aca="false">GetDBPage($C10)</f>
        <v>#VALUE!</v>
      </c>
      <c r="AF10" s="114" t="e">
        <f aca="false">GetWorkSheet($C10)</f>
        <v>#VALUE!</v>
      </c>
      <c r="AG10" s="114" t="e">
        <f aca="false">IF(NOT($AF10="#VALUE#"),CONCATENATE($AF10,"!",GetDateStart($AF10),":",GetDateEnd($AF10)),"")</f>
        <v>#VALUE!</v>
      </c>
      <c r="AH10" s="114" t="e">
        <f aca="false">IF(NOT($AF10="#VALUE#"),CONCATENATE($AF10,"!",GetReceiptStart($AF10),":",GetReceiptEnd($AF10)),"")</f>
        <v>#VALUE!</v>
      </c>
      <c r="AI10" s="114" t="e">
        <f aca="false">GetRecNdx($AE10,$C10)</f>
        <v>#VALUE!</v>
      </c>
    </row>
    <row r="11" customFormat="false" ht="12.75" hidden="false" customHeight="false" outlineLevel="0" collapsed="false">
      <c r="C11" s="104"/>
      <c r="E11" s="105"/>
      <c r="F11" s="106"/>
      <c r="G11" s="115" t="e">
        <f aca="false">GetDelBasis($AE10,$AI11)</f>
        <v>#VALUE!</v>
      </c>
      <c r="H11" s="108"/>
      <c r="I11" s="109"/>
      <c r="J11" s="109"/>
      <c r="K11" s="109"/>
      <c r="L11" s="110"/>
      <c r="M11" s="116"/>
      <c r="N11" s="108"/>
      <c r="O11" s="109"/>
      <c r="P11" s="110"/>
      <c r="Q11" s="111"/>
      <c r="R11" s="108"/>
      <c r="S11" s="112"/>
      <c r="U11" s="108"/>
      <c r="V11" s="109"/>
      <c r="W11" s="109"/>
      <c r="X11" s="109"/>
      <c r="Y11" s="109"/>
      <c r="Z11" s="110"/>
      <c r="AA11" s="87"/>
      <c r="AB11" s="87"/>
      <c r="AC11" s="87"/>
      <c r="AF11" s="114" t="e">
        <f aca="false">GetWorkSheet($C10)</f>
        <v>#VALUE!</v>
      </c>
      <c r="AG11" s="114" t="e">
        <f aca="false">IF(NOT($AF11="#VALUE#"),CONCATENATE($AF11,"!",GetDateStart($AF11),":",GetDateEnd($AF11)),"")</f>
        <v>#VALUE!</v>
      </c>
      <c r="AH11" s="114" t="e">
        <f aca="false">IF(NOT($AF11="#VALUE#"),CONCATENATE($AF11,"!",GetDeliveryStart($AF11),":",GetDeliveryEnd($AF11)),"")</f>
        <v>#VALUE!</v>
      </c>
      <c r="AI11" s="114" t="e">
        <f aca="false">GetRecNdx($AE10,$C10)</f>
        <v>#VALUE!</v>
      </c>
    </row>
    <row r="12" customFormat="false" ht="12.75" hidden="false" customHeight="false" outlineLevel="0" collapsed="false">
      <c r="G12" s="117" t="s">
        <v>76</v>
      </c>
      <c r="H12" s="118" t="e">
        <f aca="true">SUM(INDIRECT(CONCATENATE(ADDRESS($AF12,COLUMN()),":",ADDRESS($AG12,COLUMN()))))</f>
        <v>#VALUE!</v>
      </c>
      <c r="I12" s="118" t="e">
        <f aca="true">SUM(INDIRECT(CONCATENATE(ADDRESS($AF12,COLUMN()),":",ADDRESS($AG12,COLUMN()))))</f>
        <v>#VALUE!</v>
      </c>
      <c r="J12" s="118" t="e">
        <f aca="true">SUM(INDIRECT(CONCATENATE(ADDRESS($AF12,COLUMN()),":",ADDRESS($AG12,COLUMN()))))</f>
        <v>#VALUE!</v>
      </c>
      <c r="K12" s="118" t="e">
        <f aca="true">SUM(INDIRECT(CONCATENATE(ADDRESS($AF12,COLUMN()),":",ADDRESS($AG12,COLUMN()))))</f>
        <v>#VALUE!</v>
      </c>
      <c r="L12" s="119" t="e">
        <f aca="true">SUM(INDIRECT(CONCATENATE(ADDRESS($AF12,COLUMN()),":",ADDRESS($AG12,COLUMN()))))</f>
        <v>#VALUE!</v>
      </c>
      <c r="M12" s="120"/>
      <c r="N12" s="121" t="e">
        <f aca="true">SUM(INDIRECT(CONCATENATE(ADDRESS($AF12,COLUMN()),":",ADDRESS($AG12,COLUMN()))))</f>
        <v>#VALUE!</v>
      </c>
      <c r="O12" s="118" t="e">
        <f aca="true">SUM(INDIRECT(CONCATENATE(ADDRESS($AF12,COLUMN()),":",ADDRESS($AG12,COLUMN()))))</f>
        <v>#VALUE!</v>
      </c>
      <c r="P12" s="122" t="e">
        <f aca="true">SUM(INDIRECT(CONCATENATE(ADDRESS($AF12,COLUMN()),":",ADDRESS($AG12,COLUMN()))))</f>
        <v>#VALUE!</v>
      </c>
      <c r="Q12" s="120"/>
      <c r="R12" s="121" t="e">
        <f aca="true">SUM(INDIRECT(CONCATENATE(ADDRESS($AF12,COLUMN()),":",ADDRESS($AG12,COLUMN()))))</f>
        <v>#VALUE!</v>
      </c>
      <c r="S12" s="122" t="e">
        <f aca="true">SUM(INDIRECT(CONCATENATE(ADDRESS($AF12,COLUMN()),":",ADDRESS($AG12,COLUMN()))))</f>
        <v>#VALUE!</v>
      </c>
      <c r="U12" s="121" t="e">
        <f aca="true">SUM(INDIRECT(CONCATENATE(ADDRESS($AF12,COLUMN()),":",ADDRESS($AG12,COLUMN()))))</f>
        <v>#VALUE!</v>
      </c>
      <c r="V12" s="118" t="e">
        <f aca="true">SUM(INDIRECT(CONCATENATE(ADDRESS($AF12,COLUMN()),":",ADDRESS($AG12,COLUMN()))))</f>
        <v>#VALUE!</v>
      </c>
      <c r="W12" s="118" t="e">
        <f aca="true">SUM(INDIRECT(CONCATENATE(ADDRESS($AF12,COLUMN()),":",ADDRESS($AG12,COLUMN()))))</f>
        <v>#VALUE!</v>
      </c>
      <c r="X12" s="118" t="e">
        <f aca="true">SUM(INDIRECT(CONCATENATE(ADDRESS($AF12,COLUMN()),":",ADDRESS($AG12,COLUMN()))))</f>
        <v>#VALUE!</v>
      </c>
      <c r="Y12" s="118" t="e">
        <f aca="true">SUM(INDIRECT(CONCATENATE(ADDRESS($AF12,COLUMN()),":",ADDRESS($AG12,COLUMN()))))</f>
        <v>#VALUE!</v>
      </c>
      <c r="Z12" s="119" t="e">
        <f aca="true">SUM(INDIRECT(CONCATENATE(ADDRESS($AF12,COLUMN()),":",ADDRESS($AG12,COLUMN()))))</f>
        <v>#VALUE!</v>
      </c>
      <c r="AA12" s="87"/>
      <c r="AB12" s="88"/>
      <c r="AF12" s="123" t="e">
        <f aca="false">GetStartRow($AF11)</f>
        <v>#VALUE!</v>
      </c>
      <c r="AG12" s="123" t="n">
        <f aca="false">ROW($AF11)</f>
        <v>11</v>
      </c>
    </row>
  </sheetData>
  <mergeCells count="36">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PLReport_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2"/>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O24" activeCellId="0" sqref="O24"/>
    </sheetView>
  </sheetViews>
  <sheetFormatPr defaultColWidth="9.13671875" defaultRowHeight="12.75" customHeight="true" zeroHeight="false" outlineLevelRow="0" outlineLevelCol="0"/>
  <cols>
    <col collapsed="false" customWidth="true" hidden="false" outlineLevel="0" max="2" min="1" style="84" width="3.7"/>
    <col collapsed="false" customWidth="false" hidden="false" outlineLevel="0" max="3" min="3" style="84" width="9.14"/>
    <col collapsed="false" customWidth="true" hidden="false" outlineLevel="0" max="4" min="4" style="84" width="3.7"/>
    <col collapsed="false" customWidth="true" hidden="false" outlineLevel="0" max="5" min="5" style="84" width="9.28"/>
    <col collapsed="false" customWidth="true" hidden="false" outlineLevel="0" max="6" min="6" style="85" width="23.99"/>
    <col collapsed="false" customWidth="true" hidden="false" outlineLevel="0" max="7" min="7" style="86" width="30.7"/>
    <col collapsed="false" customWidth="true" hidden="false" outlineLevel="0" max="12" min="8" style="87" width="13.7"/>
    <col collapsed="false" customWidth="true" hidden="false" outlineLevel="0" max="13" min="13" style="87" width="3.7"/>
    <col collapsed="false" customWidth="true" hidden="false" outlineLevel="0" max="16" min="14" style="87" width="13.7"/>
    <col collapsed="false" customWidth="true" hidden="false" outlineLevel="0" max="17" min="17" style="87" width="3.7"/>
    <col collapsed="false" customWidth="true" hidden="false" outlineLevel="0" max="19" min="18" style="87" width="13.7"/>
    <col collapsed="false" customWidth="true" hidden="false" outlineLevel="0" max="20" min="20" style="87" width="3.7"/>
    <col collapsed="false" customWidth="true" hidden="false" outlineLevel="0" max="27" min="21" style="87" width="13.7"/>
    <col collapsed="false" customWidth="true" hidden="false" outlineLevel="0" max="28" min="28" style="88" width="3.7"/>
    <col collapsed="false" customWidth="true" hidden="false" outlineLevel="0" max="29" min="29" style="84" width="13.7"/>
    <col collapsed="false" customWidth="false" hidden="false" outlineLevel="0" max="30" min="30" style="84" width="9.14"/>
    <col collapsed="false" customWidth="true" hidden="false" outlineLevel="0" max="31" min="31" style="84" width="14.28"/>
    <col collapsed="false" customWidth="false" hidden="false" outlineLevel="0" max="257" min="32" style="84" width="9.14"/>
  </cols>
  <sheetData>
    <row r="1" customFormat="false" ht="12.75" hidden="false" customHeight="false" outlineLevel="0" collapsed="false">
      <c r="A1" s="19" t="s">
        <v>77</v>
      </c>
    </row>
    <row r="2" customFormat="false" ht="12.75" hidden="false" customHeight="false" outlineLevel="0" collapsed="false">
      <c r="A2" s="19" t="str">
        <f aca="false">ADDRESS(ROW($F$3),COLUMN($F$3))</f>
        <v>$F$3</v>
      </c>
      <c r="F2" s="84"/>
    </row>
    <row r="3" customFormat="false" ht="12.75" hidden="false" customHeight="false" outlineLevel="0" collapsed="false">
      <c r="A3" s="19" t="str">
        <f aca="false">ADDRESS(ROW($E$7),COLUMN($E$7))</f>
        <v>$E$7</v>
      </c>
      <c r="E3" s="89" t="s">
        <v>52</v>
      </c>
      <c r="F3" s="90" t="s">
        <v>78</v>
      </c>
    </row>
    <row r="4" customFormat="false" ht="12.75" hidden="false" customHeight="false" outlineLevel="0" collapsed="false">
      <c r="A4" s="19" t="str">
        <f aca="false">ADDRESS(ROW($C$8),COLUMN($C$8))</f>
        <v>$C$8</v>
      </c>
      <c r="E4" s="89" t="s">
        <v>54</v>
      </c>
      <c r="F4" s="90"/>
    </row>
    <row r="5" customFormat="false" ht="12.75" hidden="false" customHeight="false" outlineLevel="0" collapsed="false">
      <c r="A5" s="19" t="str">
        <f aca="false">ADDRESS(ROW($C$10),COLUMN($C$10))</f>
        <v>$C$10</v>
      </c>
    </row>
    <row r="6" customFormat="false" ht="12.75" hidden="false" customHeight="false" outlineLevel="0" collapsed="false">
      <c r="A6" s="19" t="str">
        <f aca="false">ADDRESS(ROW($G$12),COLUMN($G$12))</f>
        <v>$G$12</v>
      </c>
    </row>
    <row r="7" customFormat="false" ht="18.75" hidden="false" customHeight="false" outlineLevel="0" collapsed="false">
      <c r="E7" s="91" t="s">
        <v>79</v>
      </c>
    </row>
    <row r="8" customFormat="false" ht="12.75" hidden="false" customHeight="true" outlineLevel="0" collapsed="false">
      <c r="A8" s="92"/>
      <c r="B8" s="92"/>
      <c r="C8" s="93" t="s">
        <v>56</v>
      </c>
      <c r="E8" s="94"/>
      <c r="F8" s="95"/>
      <c r="G8" s="96" t="s">
        <v>57</v>
      </c>
      <c r="H8" s="97" t="s">
        <v>58</v>
      </c>
      <c r="I8" s="98" t="s">
        <v>59</v>
      </c>
      <c r="J8" s="98" t="s">
        <v>60</v>
      </c>
      <c r="K8" s="98" t="s">
        <v>61</v>
      </c>
      <c r="L8" s="99" t="s">
        <v>62</v>
      </c>
      <c r="N8" s="97" t="s">
        <v>63</v>
      </c>
      <c r="O8" s="98" t="s">
        <v>64</v>
      </c>
      <c r="P8" s="100" t="s">
        <v>65</v>
      </c>
      <c r="R8" s="97" t="s">
        <v>66</v>
      </c>
      <c r="S8" s="100" t="s">
        <v>67</v>
      </c>
      <c r="U8" s="97" t="s">
        <v>68</v>
      </c>
      <c r="V8" s="98" t="s">
        <v>69</v>
      </c>
      <c r="W8" s="98" t="s">
        <v>70</v>
      </c>
      <c r="X8" s="98" t="s">
        <v>71</v>
      </c>
      <c r="Y8" s="98" t="s">
        <v>72</v>
      </c>
      <c r="Z8" s="99" t="s">
        <v>73</v>
      </c>
      <c r="AB8" s="87"/>
      <c r="AC8" s="87"/>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92"/>
      <c r="FC8" s="92"/>
      <c r="FD8" s="92"/>
      <c r="FE8" s="92"/>
      <c r="FF8" s="92"/>
      <c r="FG8" s="92"/>
      <c r="FH8" s="92"/>
      <c r="FI8" s="92"/>
      <c r="FJ8" s="92"/>
      <c r="FK8" s="92"/>
      <c r="FL8" s="92"/>
      <c r="FM8" s="92"/>
      <c r="FN8" s="92"/>
      <c r="FO8" s="92"/>
      <c r="FP8" s="92"/>
      <c r="FQ8" s="92"/>
      <c r="FR8" s="92"/>
      <c r="FS8" s="92"/>
      <c r="FT8" s="92"/>
      <c r="FU8" s="92"/>
      <c r="FV8" s="92"/>
      <c r="FW8" s="92"/>
      <c r="FX8" s="92"/>
      <c r="FY8" s="92"/>
      <c r="FZ8" s="92"/>
      <c r="GA8" s="92"/>
      <c r="GB8" s="92"/>
      <c r="GC8" s="92"/>
      <c r="GD8" s="92"/>
      <c r="GE8" s="92"/>
      <c r="GF8" s="92"/>
      <c r="GG8" s="92"/>
      <c r="GH8" s="92"/>
      <c r="GI8" s="92"/>
      <c r="GJ8" s="92"/>
      <c r="GK8" s="92"/>
      <c r="GL8" s="92"/>
      <c r="GM8" s="92"/>
      <c r="GN8" s="92"/>
      <c r="GO8" s="92"/>
      <c r="GP8" s="92"/>
      <c r="GQ8" s="92"/>
      <c r="GR8" s="92"/>
      <c r="GS8" s="92"/>
      <c r="GT8" s="92"/>
      <c r="GU8" s="92"/>
      <c r="GV8" s="92"/>
      <c r="GW8" s="92"/>
      <c r="GX8" s="92"/>
      <c r="GY8" s="92"/>
      <c r="GZ8" s="92"/>
      <c r="HA8" s="92"/>
      <c r="HB8" s="92"/>
      <c r="HC8" s="92"/>
      <c r="HD8" s="92"/>
      <c r="HE8" s="92"/>
      <c r="HF8" s="92"/>
      <c r="HG8" s="92"/>
      <c r="HH8" s="92"/>
      <c r="HI8" s="92"/>
      <c r="HJ8" s="92"/>
      <c r="HK8" s="92"/>
      <c r="HL8" s="92"/>
      <c r="HM8" s="92"/>
      <c r="HN8" s="92"/>
      <c r="HO8" s="92"/>
      <c r="HP8" s="92"/>
      <c r="HQ8" s="92"/>
      <c r="HR8" s="92"/>
      <c r="HS8" s="92"/>
      <c r="HT8" s="92"/>
      <c r="HU8" s="92"/>
      <c r="HV8" s="92"/>
      <c r="HW8" s="92"/>
      <c r="HX8" s="92"/>
      <c r="HY8" s="92"/>
      <c r="HZ8" s="92"/>
      <c r="IA8" s="92"/>
      <c r="IB8" s="92"/>
      <c r="IC8" s="92"/>
      <c r="ID8" s="92"/>
      <c r="IE8" s="92"/>
      <c r="IF8" s="92"/>
      <c r="IG8" s="92"/>
      <c r="IH8" s="92"/>
      <c r="II8" s="92"/>
      <c r="IJ8" s="92"/>
      <c r="IK8" s="92"/>
      <c r="IL8" s="92"/>
      <c r="IM8" s="92"/>
      <c r="IN8" s="92"/>
      <c r="IO8" s="92"/>
      <c r="IP8" s="92"/>
      <c r="IQ8" s="92"/>
      <c r="IR8" s="92"/>
      <c r="IS8" s="92"/>
      <c r="IT8" s="92"/>
      <c r="IU8" s="92"/>
      <c r="IV8" s="92"/>
      <c r="IW8" s="92"/>
    </row>
    <row r="9" customFormat="false" ht="12.75" hidden="false" customHeight="true" outlineLevel="0" collapsed="false">
      <c r="A9" s="92"/>
      <c r="B9" s="92"/>
      <c r="C9" s="93"/>
      <c r="E9" s="101" t="s">
        <v>12</v>
      </c>
      <c r="F9" s="102" t="s">
        <v>74</v>
      </c>
      <c r="G9" s="103" t="s">
        <v>75</v>
      </c>
      <c r="H9" s="97"/>
      <c r="I9" s="98" t="s">
        <v>59</v>
      </c>
      <c r="J9" s="98"/>
      <c r="K9" s="98"/>
      <c r="L9" s="99"/>
      <c r="N9" s="97"/>
      <c r="O9" s="98"/>
      <c r="P9" s="100"/>
      <c r="R9" s="97"/>
      <c r="S9" s="100"/>
      <c r="U9" s="97"/>
      <c r="V9" s="98"/>
      <c r="W9" s="98"/>
      <c r="X9" s="98"/>
      <c r="Y9" s="98"/>
      <c r="Z9" s="99"/>
      <c r="AB9" s="87"/>
      <c r="AC9" s="87"/>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c r="IT9" s="92"/>
      <c r="IU9" s="92"/>
      <c r="IV9" s="92"/>
      <c r="IW9" s="92"/>
    </row>
    <row r="10" customFormat="false" ht="12.75" hidden="false" customHeight="false" outlineLevel="0" collapsed="false">
      <c r="C10" s="104" t="n">
        <v>5</v>
      </c>
      <c r="E10" s="105" t="e">
        <f aca="false">GetPipeName($AE10,$AI10)</f>
        <v>#VALUE!</v>
      </c>
      <c r="F10" s="106" t="e">
        <f aca="false">CONCATENATE(GetRcptPoint($AE10,$AI10)," to ",GetDelPoint($AE10,$AI10))</f>
        <v>#VALUE!</v>
      </c>
      <c r="G10" s="107" t="e">
        <f aca="false">GetRcptBasis($AE10,$AI10)</f>
        <v>#VALUE!</v>
      </c>
      <c r="H10" s="108" t="e">
        <f aca="false">GetTodayAsset($AF10)</f>
        <v>#VALUE!</v>
      </c>
      <c r="I10" s="109" t="e">
        <f aca="false">GetTodayDemand($AF10)</f>
        <v>#VALUE!</v>
      </c>
      <c r="J10" s="109" t="e">
        <f aca="false">H10-I10</f>
        <v>#VALUE!</v>
      </c>
      <c r="K10" s="109" t="e">
        <f aca="false">GetYesterdayPL($AF10)</f>
        <v>#VALUE!</v>
      </c>
      <c r="L10" s="110" t="e">
        <f aca="false">J10-K10</f>
        <v>#VALUE!</v>
      </c>
      <c r="N10" s="108" t="e">
        <f aca="false">GetPriceChange($AF10)</f>
        <v>#VALUE!</v>
      </c>
      <c r="O10" s="109" t="e">
        <f aca="false">GetBasisChange($AF10)</f>
        <v>#VALUE!</v>
      </c>
      <c r="P10" s="110" t="e">
        <f aca="false">GetIndexChange($AF10)</f>
        <v>#VALUE!</v>
      </c>
      <c r="Q10" s="111"/>
      <c r="R10" s="108" t="e">
        <f aca="false">GetFuelChange($AF10)</f>
        <v>#VALUE!</v>
      </c>
      <c r="S10" s="112" t="e">
        <f aca="false">GetVarChrgChange($AF10)</f>
        <v>#VALUE!</v>
      </c>
      <c r="U10" s="108" t="e">
        <f aca="false">GetDelta($AF10)</f>
        <v>#VALUE!</v>
      </c>
      <c r="V10" s="109" t="e">
        <f aca="false">GetGamma($AF10)</f>
        <v>#VALUE!</v>
      </c>
      <c r="W10" s="109" t="e">
        <f aca="false">GetTheta($AF10)</f>
        <v>#VALUE!</v>
      </c>
      <c r="X10" s="109" t="e">
        <f aca="false">GetVega($AF10)</f>
        <v>#VALUE!</v>
      </c>
      <c r="Y10" s="109" t="e">
        <f aca="false">GetRho($AF10)</f>
        <v>#VALUE!</v>
      </c>
      <c r="Z10" s="110" t="e">
        <f aca="false">GetDrift($AF10)</f>
        <v>#VALUE!</v>
      </c>
      <c r="AB10" s="87"/>
      <c r="AC10" s="87"/>
      <c r="AE10" s="113" t="e">
        <f aca="false">GetDBPage($C10)</f>
        <v>#VALUE!</v>
      </c>
      <c r="AF10" s="114" t="e">
        <f aca="false">GetWorkSheet($C10)</f>
        <v>#VALUE!</v>
      </c>
      <c r="AG10" s="114" t="e">
        <f aca="false">IF(NOT($AF10="#VALUE#"),CONCATENATE($AF10,"!",GetDateStart($AF10),":",GetDateEnd($AF10)),"")</f>
        <v>#VALUE!</v>
      </c>
      <c r="AH10" s="114" t="e">
        <f aca="false">IF(NOT($AF10="#VALUE#"),CONCATENATE($AF10,"!",GetReceiptStart($AF10),":",GetReceiptEnd($AF10)),"")</f>
        <v>#VALUE!</v>
      </c>
      <c r="AI10" s="114" t="e">
        <f aca="false">GetRecNdx($AE10,$C10)</f>
        <v>#VALUE!</v>
      </c>
    </row>
    <row r="11" customFormat="false" ht="12.75" hidden="false" customHeight="false" outlineLevel="0" collapsed="false">
      <c r="C11" s="104"/>
      <c r="E11" s="105"/>
      <c r="F11" s="106"/>
      <c r="G11" s="115" t="e">
        <f aca="false">GetDelBasis($AE10,$AI11)</f>
        <v>#VALUE!</v>
      </c>
      <c r="H11" s="108"/>
      <c r="I11" s="109"/>
      <c r="J11" s="109"/>
      <c r="K11" s="109"/>
      <c r="L11" s="110"/>
      <c r="M11" s="116"/>
      <c r="N11" s="108"/>
      <c r="O11" s="109"/>
      <c r="P11" s="110"/>
      <c r="Q11" s="111"/>
      <c r="R11" s="108"/>
      <c r="S11" s="112"/>
      <c r="U11" s="108"/>
      <c r="V11" s="109"/>
      <c r="W11" s="109"/>
      <c r="X11" s="109"/>
      <c r="Y11" s="109"/>
      <c r="Z11" s="110"/>
      <c r="AB11" s="87"/>
      <c r="AC11" s="87"/>
      <c r="AF11" s="114" t="e">
        <f aca="false">GetWorkSheet($C10)</f>
        <v>#VALUE!</v>
      </c>
      <c r="AG11" s="114" t="e">
        <f aca="false">IF(NOT($AF11="#VALUE#"),CONCATENATE($AF11,"!",GetDateStart($AF11),":",GetDateEnd($AF11)),"")</f>
        <v>#VALUE!</v>
      </c>
      <c r="AH11" s="114" t="e">
        <f aca="false">IF(NOT($AF11="#VALUE#"),CONCATENATE($AF11,"!",GetDeliveryStart($AF11),":",GetDeliveryEnd($AF11)),"")</f>
        <v>#VALUE!</v>
      </c>
      <c r="AI11" s="114" t="e">
        <f aca="false">GetRecNdx($AE10,$C10)</f>
        <v>#VALUE!</v>
      </c>
    </row>
    <row r="12" customFormat="false" ht="12.75" hidden="false" customHeight="false" outlineLevel="0" collapsed="false">
      <c r="G12" s="117" t="s">
        <v>76</v>
      </c>
      <c r="H12" s="118" t="e">
        <f aca="true">SUM(INDIRECT(CONCATENATE(ADDRESS($AF12,COLUMN()),":",ADDRESS($AG12,COLUMN()))))</f>
        <v>#VALUE!</v>
      </c>
      <c r="I12" s="118" t="e">
        <f aca="true">SUM(INDIRECT(CONCATENATE(ADDRESS($AF12,COLUMN()),":",ADDRESS($AG12,COLUMN()))))</f>
        <v>#VALUE!</v>
      </c>
      <c r="J12" s="118" t="e">
        <f aca="true">SUM(INDIRECT(CONCATENATE(ADDRESS($AF12,COLUMN()),":",ADDRESS($AG12,COLUMN()))))</f>
        <v>#VALUE!</v>
      </c>
      <c r="K12" s="118" t="e">
        <f aca="true">SUM(INDIRECT(CONCATENATE(ADDRESS($AF12,COLUMN()),":",ADDRESS($AG12,COLUMN()))))</f>
        <v>#VALUE!</v>
      </c>
      <c r="L12" s="119" t="e">
        <f aca="true">SUM(INDIRECT(CONCATENATE(ADDRESS($AF12,COLUMN()),":",ADDRESS($AG12,COLUMN()))))</f>
        <v>#VALUE!</v>
      </c>
      <c r="M12" s="120"/>
      <c r="N12" s="121" t="e">
        <f aca="true">SUM(INDIRECT(CONCATENATE(ADDRESS($AF12,COLUMN()),":",ADDRESS($AG12,COLUMN()))))</f>
        <v>#VALUE!</v>
      </c>
      <c r="O12" s="118" t="e">
        <f aca="true">SUM(INDIRECT(CONCATENATE(ADDRESS($AF12,COLUMN()),":",ADDRESS($AG12,COLUMN()))))</f>
        <v>#VALUE!</v>
      </c>
      <c r="P12" s="122" t="e">
        <f aca="true">SUM(INDIRECT(CONCATENATE(ADDRESS($AF12,COLUMN()),":",ADDRESS($AG12,COLUMN()))))</f>
        <v>#VALUE!</v>
      </c>
      <c r="Q12" s="120"/>
      <c r="R12" s="121" t="e">
        <f aca="true">SUM(INDIRECT(CONCATENATE(ADDRESS($AF12,COLUMN()),":",ADDRESS($AG12,COLUMN()))))</f>
        <v>#VALUE!</v>
      </c>
      <c r="S12" s="122" t="e">
        <f aca="true">SUM(INDIRECT(CONCATENATE(ADDRESS($AF12,COLUMN()),":",ADDRESS($AG12,COLUMN()))))</f>
        <v>#VALUE!</v>
      </c>
      <c r="U12" s="121" t="e">
        <f aca="true">SUM(INDIRECT(CONCATENATE(ADDRESS($AF12,COLUMN()),":",ADDRESS($AG12,COLUMN()))))</f>
        <v>#VALUE!</v>
      </c>
      <c r="V12" s="118" t="e">
        <f aca="true">SUM(INDIRECT(CONCATENATE(ADDRESS($AF12,COLUMN()),":",ADDRESS($AG12,COLUMN()))))</f>
        <v>#VALUE!</v>
      </c>
      <c r="W12" s="118" t="e">
        <f aca="true">SUM(INDIRECT(CONCATENATE(ADDRESS($AF12,COLUMN()),":",ADDRESS($AG12,COLUMN()))))</f>
        <v>#VALUE!</v>
      </c>
      <c r="X12" s="118" t="e">
        <f aca="true">SUM(INDIRECT(CONCATENATE(ADDRESS($AF12,COLUMN()),":",ADDRESS($AG12,COLUMN()))))</f>
        <v>#VALUE!</v>
      </c>
      <c r="Y12" s="118" t="e">
        <f aca="true">SUM(INDIRECT(CONCATENATE(ADDRESS($AF12,COLUMN()),":",ADDRESS($AG12,COLUMN()))))</f>
        <v>#VALUE!</v>
      </c>
      <c r="Z12" s="119" t="e">
        <f aca="true">SUM(INDIRECT(CONCATENATE(ADDRESS($AF12,COLUMN()),":",ADDRESS($AG12,COLUMN()))))</f>
        <v>#VALUE!</v>
      </c>
      <c r="AF12" s="123" t="e">
        <f aca="false">GetStartRow($AF11)</f>
        <v>#VALUE!</v>
      </c>
      <c r="AG12" s="123" t="n">
        <f aca="false">ROW($AF11)</f>
        <v>11</v>
      </c>
    </row>
  </sheetData>
  <mergeCells count="36">
    <mergeCell ref="C8:C9"/>
    <mergeCell ref="H8:H9"/>
    <mergeCell ref="I8:I9"/>
    <mergeCell ref="J8:J9"/>
    <mergeCell ref="K8:K9"/>
    <mergeCell ref="L8:L9"/>
    <mergeCell ref="N8:N9"/>
    <mergeCell ref="O8:O9"/>
    <mergeCell ref="P8:P9"/>
    <mergeCell ref="R8:R9"/>
    <mergeCell ref="S8:S9"/>
    <mergeCell ref="U8:U9"/>
    <mergeCell ref="V8:V9"/>
    <mergeCell ref="W8:W9"/>
    <mergeCell ref="X8:X9"/>
    <mergeCell ref="Y8:Y9"/>
    <mergeCell ref="Z8:Z9"/>
    <mergeCell ref="C10:C11"/>
    <mergeCell ref="E10:E11"/>
    <mergeCell ref="F10:F11"/>
    <mergeCell ref="H10:H11"/>
    <mergeCell ref="I10:I11"/>
    <mergeCell ref="J10:J11"/>
    <mergeCell ref="K10:K11"/>
    <mergeCell ref="L10:L11"/>
    <mergeCell ref="N10:N11"/>
    <mergeCell ref="O10:O11"/>
    <mergeCell ref="P10:P11"/>
    <mergeCell ref="R10:R11"/>
    <mergeCell ref="S10:S11"/>
    <mergeCell ref="U10:U11"/>
    <mergeCell ref="V10:V11"/>
    <mergeCell ref="W10:W11"/>
    <mergeCell ref="X10:X11"/>
    <mergeCell ref="Y10:Y11"/>
    <mergeCell ref="Z10:Z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2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F23" activeCellId="0" sqref="F23"/>
    </sheetView>
  </sheetViews>
  <sheetFormatPr defaultColWidth="9.13671875" defaultRowHeight="12.75" customHeight="true" zeroHeight="false" outlineLevelRow="0" outlineLevelCol="0"/>
  <cols>
    <col collapsed="false" customWidth="true" hidden="false" outlineLevel="0" max="2" min="1" style="84" width="3.7"/>
    <col collapsed="false" customWidth="false" hidden="false" outlineLevel="0" max="3" min="3" style="84" width="9.14"/>
    <col collapsed="false" customWidth="true" hidden="false" outlineLevel="0" max="4" min="4" style="84" width="3.7"/>
    <col collapsed="false" customWidth="true" hidden="false" outlineLevel="0" max="5" min="5" style="84" width="9.28"/>
    <col collapsed="false" customWidth="true" hidden="false" outlineLevel="0" max="6" min="6" style="85" width="23.99"/>
    <col collapsed="false" customWidth="true" hidden="false" outlineLevel="0" max="7" min="7" style="86" width="30.7"/>
    <col collapsed="false" customWidth="true" hidden="false" outlineLevel="0" max="20" min="8" style="87" width="13.7"/>
    <col collapsed="false" customWidth="true" hidden="false" outlineLevel="0" max="21" min="21" style="88" width="3.7"/>
    <col collapsed="false" customWidth="true" hidden="false" outlineLevel="0" max="22" min="22" style="84" width="13.7"/>
    <col collapsed="false" customWidth="false" hidden="false" outlineLevel="0" max="23" min="23" style="84" width="9.14"/>
    <col collapsed="false" customWidth="true" hidden="false" outlineLevel="0" max="24" min="24" style="84" width="14.28"/>
    <col collapsed="false" customWidth="true" hidden="false" outlineLevel="0" max="26" min="25" style="84" width="23.14"/>
    <col collapsed="false" customWidth="true" hidden="false" outlineLevel="0" max="27" min="27" style="84" width="35.56"/>
    <col collapsed="false" customWidth="false" hidden="false" outlineLevel="0" max="257" min="28" style="84" width="9.14"/>
  </cols>
  <sheetData>
    <row r="1" customFormat="false" ht="12.75" hidden="false" customHeight="false" outlineLevel="0" collapsed="false">
      <c r="A1" s="19" t="s">
        <v>80</v>
      </c>
    </row>
    <row r="2" customFormat="false" ht="12.75" hidden="false" customHeight="false" outlineLevel="0" collapsed="false">
      <c r="A2" s="19" t="str">
        <f aca="false">ADDRESS(ROW($F$3),COLUMN($F$3))</f>
        <v>$F$3</v>
      </c>
      <c r="F2" s="84"/>
    </row>
    <row r="3" customFormat="false" ht="12.75" hidden="false" customHeight="false" outlineLevel="0" collapsed="false">
      <c r="A3" s="19" t="str">
        <f aca="false">ADDRESS(ROW($C$10),COLUMN($C$10))</f>
        <v>$C$10</v>
      </c>
      <c r="E3" s="89" t="s">
        <v>38</v>
      </c>
      <c r="F3" s="124" t="s">
        <v>42</v>
      </c>
    </row>
    <row r="7" customFormat="false" ht="18.75" hidden="false" customHeight="false" outlineLevel="0" collapsed="false">
      <c r="E7" s="91" t="str">
        <f aca="false">CONCATENATE("POSITION REPORT : ",UPPER(F3))</f>
        <v>POSITION REPORT : ONTARIO</v>
      </c>
    </row>
    <row r="8" customFormat="false" ht="12.75" hidden="false" customHeight="false" outlineLevel="0" collapsed="false">
      <c r="A8" s="92"/>
      <c r="B8" s="92"/>
      <c r="C8" s="93" t="s">
        <v>56</v>
      </c>
      <c r="E8" s="94"/>
      <c r="F8" s="95"/>
      <c r="G8" s="96" t="s">
        <v>57</v>
      </c>
      <c r="H8" s="125" t="n">
        <f aca="false" t="array" ref="H8:T8">TRANSPOSE(Configuration!D25:D37)</f>
        <v>36708</v>
      </c>
      <c r="I8" s="126" t="n">
        <v>36739</v>
      </c>
      <c r="J8" s="126" t="n">
        <v>36770</v>
      </c>
      <c r="K8" s="126" t="n">
        <v>36800</v>
      </c>
      <c r="L8" s="126" t="n">
        <v>36800</v>
      </c>
      <c r="M8" s="126" t="n">
        <v>36831</v>
      </c>
      <c r="N8" s="126" t="n">
        <v>36892</v>
      </c>
      <c r="O8" s="126" t="n">
        <v>37257</v>
      </c>
      <c r="P8" s="126" t="n">
        <v>37622</v>
      </c>
      <c r="Q8" s="126" t="n">
        <v>37987</v>
      </c>
      <c r="R8" s="126" t="n">
        <v>38353</v>
      </c>
      <c r="S8" s="126" t="n">
        <v>40544</v>
      </c>
      <c r="T8" s="127" t="n">
        <v>42370</v>
      </c>
      <c r="U8" s="92"/>
      <c r="V8" s="93" t="s">
        <v>81</v>
      </c>
      <c r="W8" s="92"/>
      <c r="X8" s="92"/>
      <c r="Y8" s="92"/>
      <c r="Z8" s="92"/>
      <c r="AA8" s="92"/>
      <c r="AB8" s="92"/>
      <c r="AC8" s="92"/>
      <c r="AD8" s="92"/>
      <c r="AE8" s="92"/>
      <c r="AF8" s="92"/>
      <c r="AG8" s="92"/>
      <c r="AH8" s="92"/>
      <c r="AI8" s="92"/>
      <c r="AJ8" s="92"/>
      <c r="AK8" s="92"/>
      <c r="AL8" s="92"/>
      <c r="AM8" s="92"/>
      <c r="AN8" s="92"/>
      <c r="AO8" s="92"/>
      <c r="AP8" s="92"/>
      <c r="AQ8" s="92"/>
      <c r="AR8" s="92"/>
      <c r="AS8" s="92"/>
      <c r="AT8" s="92"/>
      <c r="AU8" s="92"/>
      <c r="AV8" s="92"/>
      <c r="AW8" s="92"/>
      <c r="AX8" s="92"/>
      <c r="AY8" s="92"/>
      <c r="AZ8" s="92"/>
      <c r="BA8" s="92"/>
      <c r="BB8" s="92"/>
      <c r="BC8" s="92"/>
      <c r="BD8" s="92"/>
      <c r="BE8" s="92"/>
      <c r="BF8" s="92"/>
      <c r="BG8" s="92"/>
      <c r="BH8" s="92"/>
      <c r="BI8" s="92"/>
      <c r="BJ8" s="92"/>
      <c r="BK8" s="92"/>
      <c r="BL8" s="92"/>
      <c r="BM8" s="92"/>
      <c r="BN8" s="92"/>
      <c r="BO8" s="92"/>
      <c r="BP8" s="92"/>
      <c r="BQ8" s="92"/>
      <c r="BR8" s="92"/>
      <c r="BS8" s="92"/>
      <c r="BT8" s="92"/>
      <c r="BU8" s="92"/>
      <c r="BV8" s="92"/>
      <c r="BW8" s="92"/>
      <c r="BX8" s="92"/>
      <c r="BY8" s="92"/>
      <c r="BZ8" s="92"/>
      <c r="CA8" s="92"/>
      <c r="CB8" s="92"/>
      <c r="CC8" s="92"/>
      <c r="CD8" s="92"/>
      <c r="CE8" s="92"/>
      <c r="CF8" s="92"/>
      <c r="CG8" s="92"/>
      <c r="CH8" s="92"/>
      <c r="CI8" s="92"/>
      <c r="CJ8" s="92"/>
      <c r="CK8" s="92"/>
      <c r="CL8" s="92"/>
      <c r="CM8" s="92"/>
      <c r="CN8" s="92"/>
      <c r="CO8" s="92"/>
      <c r="CP8" s="92"/>
      <c r="CQ8" s="92"/>
      <c r="CR8" s="92"/>
      <c r="CS8" s="92"/>
      <c r="CT8" s="92"/>
      <c r="CU8" s="92"/>
      <c r="CV8" s="92"/>
      <c r="CW8" s="92"/>
      <c r="CX8" s="92"/>
      <c r="CY8" s="92"/>
      <c r="CZ8" s="92"/>
      <c r="DA8" s="92"/>
      <c r="DB8" s="92"/>
      <c r="DC8" s="92"/>
      <c r="DD8" s="92"/>
      <c r="DE8" s="92"/>
      <c r="DF8" s="92"/>
      <c r="DG8" s="92"/>
      <c r="DH8" s="92"/>
      <c r="DI8" s="92"/>
      <c r="DJ8" s="92"/>
      <c r="DK8" s="92"/>
      <c r="DL8" s="92"/>
      <c r="DM8" s="92"/>
      <c r="DN8" s="92"/>
      <c r="DO8" s="92"/>
      <c r="DP8" s="92"/>
      <c r="DQ8" s="92"/>
      <c r="DR8" s="92"/>
      <c r="DS8" s="92"/>
      <c r="DT8" s="92"/>
      <c r="DU8" s="92"/>
      <c r="DV8" s="92"/>
      <c r="DW8" s="92"/>
      <c r="DX8" s="92"/>
      <c r="DY8" s="92"/>
      <c r="DZ8" s="92"/>
      <c r="EA8" s="92"/>
      <c r="EB8" s="92"/>
      <c r="EC8" s="92"/>
      <c r="ED8" s="92"/>
      <c r="EE8" s="92"/>
      <c r="EF8" s="92"/>
      <c r="EG8" s="92"/>
      <c r="EH8" s="92"/>
      <c r="EI8" s="92"/>
      <c r="EJ8" s="92"/>
      <c r="EK8" s="92"/>
      <c r="EL8" s="92"/>
      <c r="EM8" s="92"/>
      <c r="EN8" s="92"/>
      <c r="EO8" s="92"/>
      <c r="EP8" s="92"/>
      <c r="EQ8" s="92"/>
      <c r="ER8" s="92"/>
      <c r="ES8" s="92"/>
      <c r="ET8" s="92"/>
      <c r="EU8" s="92"/>
      <c r="EV8" s="92"/>
      <c r="EW8" s="92"/>
      <c r="EX8" s="92"/>
      <c r="EY8" s="92"/>
      <c r="EZ8" s="92"/>
      <c r="FA8" s="92"/>
      <c r="FB8" s="92"/>
      <c r="FC8" s="92"/>
      <c r="FD8" s="92"/>
      <c r="FE8" s="92"/>
      <c r="FF8" s="92"/>
      <c r="FG8" s="92"/>
      <c r="FH8" s="92"/>
      <c r="FI8" s="92"/>
      <c r="FJ8" s="92"/>
      <c r="FK8" s="92"/>
      <c r="FL8" s="92"/>
      <c r="FM8" s="92"/>
      <c r="FN8" s="92"/>
      <c r="FO8" s="92"/>
      <c r="FP8" s="92"/>
      <c r="FQ8" s="92"/>
      <c r="FR8" s="92"/>
      <c r="FS8" s="92"/>
      <c r="FT8" s="92"/>
      <c r="FU8" s="92"/>
      <c r="FV8" s="92"/>
      <c r="FW8" s="92"/>
      <c r="FX8" s="92"/>
      <c r="FY8" s="92"/>
      <c r="FZ8" s="92"/>
      <c r="GA8" s="92"/>
      <c r="GB8" s="92"/>
      <c r="GC8" s="92"/>
      <c r="GD8" s="92"/>
      <c r="GE8" s="92"/>
      <c r="GF8" s="92"/>
      <c r="GG8" s="92"/>
      <c r="GH8" s="92"/>
      <c r="GI8" s="92"/>
      <c r="GJ8" s="92"/>
      <c r="GK8" s="92"/>
      <c r="GL8" s="92"/>
      <c r="GM8" s="92"/>
      <c r="GN8" s="92"/>
      <c r="GO8" s="92"/>
      <c r="GP8" s="92"/>
      <c r="GQ8" s="92"/>
      <c r="GR8" s="92"/>
      <c r="GS8" s="92"/>
      <c r="GT8" s="92"/>
      <c r="GU8" s="92"/>
      <c r="GV8" s="92"/>
      <c r="GW8" s="92"/>
      <c r="GX8" s="92"/>
      <c r="GY8" s="92"/>
      <c r="GZ8" s="92"/>
      <c r="HA8" s="92"/>
      <c r="HB8" s="92"/>
      <c r="HC8" s="92"/>
      <c r="HD8" s="92"/>
      <c r="HE8" s="92"/>
      <c r="HF8" s="92"/>
      <c r="HG8" s="92"/>
      <c r="HH8" s="92"/>
      <c r="HI8" s="92"/>
      <c r="HJ8" s="92"/>
      <c r="HK8" s="92"/>
      <c r="HL8" s="92"/>
      <c r="HM8" s="92"/>
      <c r="HN8" s="92"/>
      <c r="HO8" s="92"/>
      <c r="HP8" s="92"/>
      <c r="HQ8" s="92"/>
      <c r="HR8" s="92"/>
      <c r="HS8" s="92"/>
      <c r="HT8" s="92"/>
      <c r="HU8" s="92"/>
      <c r="HV8" s="92"/>
      <c r="HW8" s="92"/>
      <c r="HX8" s="92"/>
      <c r="HY8" s="92"/>
      <c r="HZ8" s="92"/>
      <c r="IA8" s="92"/>
      <c r="IB8" s="92"/>
      <c r="IC8" s="92"/>
      <c r="ID8" s="92"/>
      <c r="IE8" s="92"/>
      <c r="IF8" s="92"/>
      <c r="IG8" s="92"/>
      <c r="IH8" s="92"/>
      <c r="II8" s="92"/>
      <c r="IJ8" s="92"/>
      <c r="IK8" s="92"/>
      <c r="IL8" s="92"/>
      <c r="IM8" s="92"/>
      <c r="IN8" s="92"/>
      <c r="IO8" s="92"/>
      <c r="IP8" s="92"/>
      <c r="IQ8" s="92"/>
      <c r="IR8" s="92"/>
      <c r="IS8" s="92"/>
      <c r="IT8" s="92"/>
      <c r="IU8" s="92"/>
      <c r="IV8" s="92"/>
      <c r="IW8" s="92"/>
    </row>
    <row r="9" customFormat="false" ht="12.75" hidden="false" customHeight="false" outlineLevel="0" collapsed="false">
      <c r="A9" s="92"/>
      <c r="B9" s="92"/>
      <c r="C9" s="93"/>
      <c r="E9" s="101" t="s">
        <v>12</v>
      </c>
      <c r="F9" s="102" t="s">
        <v>74</v>
      </c>
      <c r="G9" s="103" t="s">
        <v>75</v>
      </c>
      <c r="H9" s="128" t="n">
        <f aca="false" t="array" ref="H9:T9">TRANSPOSE(Configuration!E25:E37)</f>
        <v>36738</v>
      </c>
      <c r="I9" s="129" t="n">
        <v>36769</v>
      </c>
      <c r="J9" s="129" t="n">
        <v>36799</v>
      </c>
      <c r="K9" s="129" t="n">
        <v>36830</v>
      </c>
      <c r="L9" s="129" t="n">
        <v>36830</v>
      </c>
      <c r="M9" s="129" t="n">
        <v>36891</v>
      </c>
      <c r="N9" s="129" t="n">
        <v>37256</v>
      </c>
      <c r="O9" s="129" t="n">
        <v>37621</v>
      </c>
      <c r="P9" s="129" t="n">
        <v>37986</v>
      </c>
      <c r="Q9" s="129" t="n">
        <v>38352</v>
      </c>
      <c r="R9" s="129" t="n">
        <v>40543</v>
      </c>
      <c r="S9" s="129" t="n">
        <v>42369</v>
      </c>
      <c r="T9" s="130" t="n">
        <v>45657</v>
      </c>
      <c r="U9" s="92"/>
      <c r="V9" s="93"/>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c r="DT9" s="92"/>
      <c r="DU9" s="92"/>
      <c r="DV9" s="92"/>
      <c r="DW9" s="92"/>
      <c r="DX9" s="92"/>
      <c r="DY9" s="92"/>
      <c r="DZ9" s="92"/>
      <c r="EA9" s="92"/>
      <c r="EB9" s="92"/>
      <c r="EC9" s="92"/>
      <c r="ED9" s="92"/>
      <c r="EE9" s="92"/>
      <c r="EF9" s="92"/>
      <c r="EG9" s="92"/>
      <c r="EH9" s="92"/>
      <c r="EI9" s="92"/>
      <c r="EJ9" s="92"/>
      <c r="EK9" s="92"/>
      <c r="EL9" s="92"/>
      <c r="EM9" s="92"/>
      <c r="EN9" s="92"/>
      <c r="EO9" s="92"/>
      <c r="EP9" s="92"/>
      <c r="EQ9" s="92"/>
      <c r="ER9" s="92"/>
      <c r="ES9" s="92"/>
      <c r="ET9" s="92"/>
      <c r="EU9" s="92"/>
      <c r="EV9" s="92"/>
      <c r="EW9" s="92"/>
      <c r="EX9" s="92"/>
      <c r="EY9" s="92"/>
      <c r="EZ9" s="92"/>
      <c r="FA9" s="92"/>
      <c r="FB9" s="92"/>
      <c r="FC9" s="92"/>
      <c r="FD9" s="92"/>
      <c r="FE9" s="92"/>
      <c r="FF9" s="92"/>
      <c r="FG9" s="92"/>
      <c r="FH9" s="92"/>
      <c r="FI9" s="92"/>
      <c r="FJ9" s="92"/>
      <c r="FK9" s="92"/>
      <c r="FL9" s="92"/>
      <c r="FM9" s="92"/>
      <c r="FN9" s="92"/>
      <c r="FO9" s="92"/>
      <c r="FP9" s="92"/>
      <c r="FQ9" s="92"/>
      <c r="FR9" s="92"/>
      <c r="FS9" s="92"/>
      <c r="FT9" s="92"/>
      <c r="FU9" s="92"/>
      <c r="FV9" s="92"/>
      <c r="FW9" s="92"/>
      <c r="FX9" s="92"/>
      <c r="FY9" s="92"/>
      <c r="FZ9" s="92"/>
      <c r="GA9" s="92"/>
      <c r="GB9" s="92"/>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c r="HC9" s="92"/>
      <c r="HD9" s="92"/>
      <c r="HE9" s="92"/>
      <c r="HF9" s="92"/>
      <c r="HG9" s="92"/>
      <c r="HH9" s="92"/>
      <c r="HI9" s="92"/>
      <c r="HJ9" s="92"/>
      <c r="HK9" s="92"/>
      <c r="HL9" s="92"/>
      <c r="HM9" s="92"/>
      <c r="HN9" s="92"/>
      <c r="HO9" s="92"/>
      <c r="HP9" s="92"/>
      <c r="HQ9" s="92"/>
      <c r="HR9" s="92"/>
      <c r="HS9" s="92"/>
      <c r="HT9" s="92"/>
      <c r="HU9" s="92"/>
      <c r="HV9" s="92"/>
      <c r="HW9" s="92"/>
      <c r="HX9" s="92"/>
      <c r="HY9" s="92"/>
      <c r="HZ9" s="92"/>
      <c r="IA9" s="92"/>
      <c r="IB9" s="92"/>
      <c r="IC9" s="92"/>
      <c r="ID9" s="92"/>
      <c r="IE9" s="92"/>
      <c r="IF9" s="92"/>
      <c r="IG9" s="92"/>
      <c r="IH9" s="92"/>
      <c r="II9" s="92"/>
      <c r="IJ9" s="92"/>
      <c r="IK9" s="92"/>
      <c r="IL9" s="92"/>
      <c r="IM9" s="92"/>
      <c r="IN9" s="92"/>
      <c r="IO9" s="92"/>
      <c r="IP9" s="92"/>
      <c r="IQ9" s="92"/>
      <c r="IR9" s="92"/>
      <c r="IS9" s="92"/>
      <c r="IT9" s="92"/>
      <c r="IU9" s="92"/>
      <c r="IV9" s="92"/>
      <c r="IW9" s="92"/>
    </row>
    <row r="10" customFormat="false" ht="12.75" hidden="false" customHeight="false" outlineLevel="0" collapsed="false">
      <c r="C10" s="104" t="n">
        <v>43</v>
      </c>
      <c r="E10" s="105" t="e">
        <f aca="false">GetPipeName($Z10,$AC10)</f>
        <v>#VALUE!</v>
      </c>
      <c r="F10" s="106" t="e">
        <f aca="false">CONCATENATE(GetRcptPoint($Z10,$AC10)," to ",GetDelPoint($Z10,$AC10))</f>
        <v>#VALUE!</v>
      </c>
      <c r="G10" s="107" t="e">
        <f aca="false">GetRcptBasis($Z10,$AC10)</f>
        <v>#VALUE!</v>
      </c>
      <c r="H10" s="131" t="e">
        <f aca="true" t="array" ref="H10:H10">SUM((INDIRECT($AA10)&gt;'Central Position Rpt'!H$8)*(INDIRECT($AA10)&lt;'Central Position Rpt'!H$9)*(INDIRECT($AB10)))</f>
        <v>#VALUE!</v>
      </c>
      <c r="I10" s="132" t="e">
        <f aca="true" t="array" ref="I10:I10">SUM((INDIRECT($AA10)&gt;'Central Position Rpt'!I$8)*(INDIRECT($AA10)&lt;'Central Position Rpt'!I$9)*(INDIRECT($AB10)))</f>
        <v>#VALUE!</v>
      </c>
      <c r="J10" s="132" t="e">
        <f aca="true" t="array" ref="J10:J10">SUM((INDIRECT($AA10)&gt;'Central Position Rpt'!J$8)*(INDIRECT($AA10)&lt;'Central Position Rpt'!J$9)*(INDIRECT($AB10)))</f>
        <v>#VALUE!</v>
      </c>
      <c r="K10" s="132" t="e">
        <f aca="true" t="array" ref="K10:K10">SUM((INDIRECT($AA10)&gt;'Central Position Rpt'!K$8)*(INDIRECT($AA10)&lt;'Central Position Rpt'!K$9)*(INDIRECT($AB10)))</f>
        <v>#VALUE!</v>
      </c>
      <c r="L10" s="132" t="e">
        <f aca="true" t="array" ref="L10:L10">SUM((INDIRECT($AA10)&gt;'Central Position Rpt'!L$8)*(INDIRECT($AA10)&lt;'Central Position Rpt'!L$9)*(INDIRECT($AB10)))</f>
        <v>#VALUE!</v>
      </c>
      <c r="M10" s="132" t="e">
        <f aca="true" t="array" ref="M10:M10">SUM((INDIRECT($AA10)&gt;'Central Position Rpt'!M$8)*(INDIRECT($AA10)&lt;'Central Position Rpt'!M$9)*(INDIRECT($AB10)))</f>
        <v>#VALUE!</v>
      </c>
      <c r="N10" s="132" t="e">
        <f aca="true" t="array" ref="N10:N10">SUM((INDIRECT($AA10)&gt;'Central Position Rpt'!N$8)*(INDIRECT($AA10)&lt;'Central Position Rpt'!N$9)*(INDIRECT($AB10)))</f>
        <v>#VALUE!</v>
      </c>
      <c r="O10" s="132" t="e">
        <f aca="true" t="array" ref="O10:O10">SUM((INDIRECT($AA10)&gt;'Central Position Rpt'!O$8)*(INDIRECT($AA10)&lt;'Central Position Rpt'!O$9)*(INDIRECT($AB10)))</f>
        <v>#VALUE!</v>
      </c>
      <c r="P10" s="132" t="e">
        <f aca="true" t="array" ref="P10:P10">SUM((INDIRECT($AA10)&gt;'Central Position Rpt'!P$8)*(INDIRECT($AA10)&lt;'Central Position Rpt'!P$9)*(INDIRECT($AB10)))</f>
        <v>#VALUE!</v>
      </c>
      <c r="Q10" s="132" t="e">
        <f aca="true" t="array" ref="Q10:Q10">SUM((INDIRECT($AA10)&gt;'Central Position Rpt'!Q$8)*(INDIRECT($AA10)&lt;'Central Position Rpt'!Q$9)*(INDIRECT($AB10)))</f>
        <v>#VALUE!</v>
      </c>
      <c r="R10" s="132" t="e">
        <f aca="true" t="array" ref="R10:R10">SUM((INDIRECT($AA10)&gt;'Central Position Rpt'!R$8)*(INDIRECT($AA10)&lt;'Central Position Rpt'!R$9)*(INDIRECT($AB10)))</f>
        <v>#VALUE!</v>
      </c>
      <c r="S10" s="132" t="e">
        <f aca="true" t="array" ref="S10:S10">SUM((INDIRECT($AA10)&gt;'Central Position Rpt'!S$8)*(INDIRECT($AA10)&lt;'Central Position Rpt'!S$9)*(INDIRECT($AB10)))</f>
        <v>#VALUE!</v>
      </c>
      <c r="T10" s="133" t="e">
        <f aca="true" t="array" ref="T10:T10">SUM((INDIRECT($AA10)&gt;'Central Position Rpt'!T$8)*(INDIRECT($AA10)&lt;'Central Position Rpt'!T$9)*(INDIRECT($AB10)))</f>
        <v>#VALUE!</v>
      </c>
      <c r="V10" s="134" t="e">
        <f aca="false">SUM(H10:T10)</f>
        <v>#VALUE!</v>
      </c>
      <c r="Y10" s="114" t="e">
        <f aca="false">GetWorkSheet($C10)</f>
        <v>#VALUE!</v>
      </c>
      <c r="Z10" s="113" t="e">
        <f aca="false">FetchDBPage(Y10)</f>
        <v>#VALUE!</v>
      </c>
      <c r="AA10" s="114" t="e">
        <f aca="false">IF(NOT($Y10="#VALUE#"),CONCATENATE($Y10,"!",GetDateStart($Y10),":",GetDateEnd($Y10)),"")</f>
        <v>#VALUE!</v>
      </c>
      <c r="AB10" s="114" t="e">
        <f aca="false">IF(NOT($Y10="#VALUE#"),CONCATENATE($Y10,"!",GetReceiptStart($Y10),":",GetReceiptEnd($Y10)),"")</f>
        <v>#VALUE!</v>
      </c>
      <c r="AC10" s="114" t="e">
        <f aca="false">GetRecNdx($Z10,$C10)</f>
        <v>#VALUE!</v>
      </c>
    </row>
    <row r="11" customFormat="false" ht="12.75" hidden="false" customHeight="false" outlineLevel="0" collapsed="false">
      <c r="C11" s="104"/>
      <c r="E11" s="105"/>
      <c r="F11" s="106"/>
      <c r="G11" s="115" t="e">
        <f aca="false">GetDelBasis($Z10,$AC11)</f>
        <v>#VALUE!</v>
      </c>
      <c r="H11" s="135" t="e">
        <f aca="true" t="array" ref="H11:H11">SUM((INDIRECT($AA11)&gt;'Central Position Rpt'!H$8)*(INDIRECT($AA11)&lt;'Central Position Rpt'!H$9)*(INDIRECT($AB11)))</f>
        <v>#VALUE!</v>
      </c>
      <c r="I11" s="136" t="e">
        <f aca="true" t="array" ref="I11:I11">SUM((INDIRECT($AA11)&gt;'Central Position Rpt'!I$8)*(INDIRECT($AA11)&lt;'Central Position Rpt'!I$9)*(INDIRECT($AB11)))</f>
        <v>#VALUE!</v>
      </c>
      <c r="J11" s="136" t="e">
        <f aca="true" t="array" ref="J11:J11">SUM((INDIRECT($AA11)&gt;'Central Position Rpt'!J$8)*(INDIRECT($AA11)&lt;'Central Position Rpt'!J$9)*(INDIRECT($AB11)))</f>
        <v>#VALUE!</v>
      </c>
      <c r="K11" s="136" t="e">
        <f aca="true" t="array" ref="K11:K11">SUM((INDIRECT($AA11)&gt;'Central Position Rpt'!K$8)*(INDIRECT($AA11)&lt;'Central Position Rpt'!K$9)*(INDIRECT($AB11)))</f>
        <v>#VALUE!</v>
      </c>
      <c r="L11" s="136" t="e">
        <f aca="true" t="array" ref="L11:L11">SUM((INDIRECT($AA11)&gt;'Central Position Rpt'!L$8)*(INDIRECT($AA11)&lt;'Central Position Rpt'!L$9)*(INDIRECT($AB11)))</f>
        <v>#VALUE!</v>
      </c>
      <c r="M11" s="136" t="e">
        <f aca="true" t="array" ref="M11:M11">SUM((INDIRECT($AA11)&gt;'Central Position Rpt'!M$8)*(INDIRECT($AA11)&lt;'Central Position Rpt'!M$9)*(INDIRECT($AB11)))</f>
        <v>#VALUE!</v>
      </c>
      <c r="N11" s="136" t="e">
        <f aca="true" t="array" ref="N11:N11">SUM((INDIRECT($AA11)&gt;'Central Position Rpt'!N$8)*(INDIRECT($AA11)&lt;'Central Position Rpt'!N$9)*(INDIRECT($AB11)))</f>
        <v>#VALUE!</v>
      </c>
      <c r="O11" s="136" t="e">
        <f aca="true" t="array" ref="O11:O11">SUM((INDIRECT($AA11)&gt;'Central Position Rpt'!O$8)*(INDIRECT($AA11)&lt;'Central Position Rpt'!O$9)*(INDIRECT($AB11)))</f>
        <v>#VALUE!</v>
      </c>
      <c r="P11" s="136" t="e">
        <f aca="true" t="array" ref="P11:P11">SUM((INDIRECT($AA11)&gt;'Central Position Rpt'!P$8)*(INDIRECT($AA11)&lt;'Central Position Rpt'!P$9)*(INDIRECT($AB11)))</f>
        <v>#VALUE!</v>
      </c>
      <c r="Q11" s="136" t="e">
        <f aca="true" t="array" ref="Q11:Q11">SUM((INDIRECT($AA11)&gt;'Central Position Rpt'!Q$8)*(INDIRECT($AA11)&lt;'Central Position Rpt'!Q$9)*(INDIRECT($AB11)))</f>
        <v>#VALUE!</v>
      </c>
      <c r="R11" s="136" t="e">
        <f aca="true" t="array" ref="R11:R11">SUM((INDIRECT($AA11)&gt;'Central Position Rpt'!R$8)*(INDIRECT($AA11)&lt;'Central Position Rpt'!R$9)*(INDIRECT($AB11)))</f>
        <v>#VALUE!</v>
      </c>
      <c r="S11" s="136" t="e">
        <f aca="true" t="array" ref="S11:S11">SUM((INDIRECT($AA11)&gt;'Central Position Rpt'!S$8)*(INDIRECT($AA11)&lt;'Central Position Rpt'!S$9)*(INDIRECT($AB11)))</f>
        <v>#VALUE!</v>
      </c>
      <c r="T11" s="137" t="e">
        <f aca="true" t="array" ref="T11:T11">SUM((INDIRECT($AA11)&gt;'Central Position Rpt'!T$8)*(INDIRECT($AA11)&lt;'Central Position Rpt'!T$9)*(INDIRECT($AB11)))</f>
        <v>#VALUE!</v>
      </c>
      <c r="V11" s="138" t="e">
        <f aca="false">SUM(H11:T11)</f>
        <v>#VALUE!</v>
      </c>
      <c r="Y11" s="114" t="e">
        <f aca="false">GetWorkSheet($C10)</f>
        <v>#VALUE!</v>
      </c>
      <c r="Z11" s="113"/>
      <c r="AA11" s="114" t="e">
        <f aca="false">IF(NOT($Y11="#VALUE#"),CONCATENATE($Y11,"!",GetDateStart($Y11),":",GetDateEnd($Y11)),"")</f>
        <v>#VALUE!</v>
      </c>
      <c r="AB11" s="114" t="e">
        <f aca="false">IF(NOT($Y11="#VALUE#"),CONCATENATE($Y11,"!",GetDeliveryStart($Y11),":",GetDeliveryEnd($Y11)),"")</f>
        <v>#VALUE!</v>
      </c>
      <c r="AC11" s="114" t="e">
        <f aca="false">GetRecNdx($Z10,$C10)</f>
        <v>#VALUE!</v>
      </c>
    </row>
    <row r="14" customFormat="false" ht="12.75" hidden="false" customHeight="false" outlineLevel="0" collapsed="false">
      <c r="G14" s="139" t="s">
        <v>82</v>
      </c>
    </row>
    <row r="15" customFormat="false" ht="12.75" hidden="false" customHeight="false" outlineLevel="0" collapsed="false">
      <c r="G15" s="86" t="s">
        <v>35</v>
      </c>
      <c r="H15" s="87" t="n">
        <f aca="false">SUMIF($G$10,$G$15,$H$10)</f>
        <v>0</v>
      </c>
      <c r="I15" s="87" t="n">
        <f aca="false">SUMIF($G$10,$G$15,$I$10)</f>
        <v>0</v>
      </c>
      <c r="J15" s="87" t="n">
        <f aca="false">SUMIF($G$10,$G$15,$J$10)</f>
        <v>0</v>
      </c>
      <c r="K15" s="87" t="n">
        <f aca="false">SUMIF($G$10,$G$15,$K$10)</f>
        <v>0</v>
      </c>
      <c r="L15" s="87" t="n">
        <f aca="false">SUMIF($G$10,$G$15,$L$10)</f>
        <v>0</v>
      </c>
      <c r="M15" s="87" t="n">
        <f aca="false">SUMIF($G$10,$G$15,$M$10)</f>
        <v>0</v>
      </c>
      <c r="N15" s="87" t="n">
        <f aca="false">SUMIF($G$10,$G$15,$N$10)</f>
        <v>0</v>
      </c>
      <c r="O15" s="87" t="n">
        <f aca="false">SUMIF($G$10,$G$15,$O$10)</f>
        <v>0</v>
      </c>
      <c r="P15" s="87" t="n">
        <f aca="false">SUMIF($G$10,$G$15,$P$10)</f>
        <v>0</v>
      </c>
      <c r="Q15" s="87" t="n">
        <f aca="false">SUMIF($G$10,$G$15,$Q$10)</f>
        <v>0</v>
      </c>
      <c r="R15" s="87" t="n">
        <f aca="false">SUMIF($G$10,$G$15,$R$10)</f>
        <v>0</v>
      </c>
      <c r="S15" s="87" t="n">
        <f aca="false">SUMIF($G$10,$G$15,$S$10)</f>
        <v>0</v>
      </c>
      <c r="T15" s="87" t="n">
        <f aca="false">SUMIF($G$10,$G$15,$T$10)</f>
        <v>0</v>
      </c>
    </row>
    <row r="16" customFormat="false" ht="12.75" hidden="false" customHeight="false" outlineLevel="0" collapsed="false">
      <c r="G16" s="86" t="s">
        <v>37</v>
      </c>
      <c r="H16" s="87" t="n">
        <f aca="false">SUMIF($G$10,$G$16,$H$10)</f>
        <v>0</v>
      </c>
      <c r="I16" s="87" t="n">
        <f aca="false">SUMIF($G$10,$G$16,$I$10)</f>
        <v>0</v>
      </c>
      <c r="J16" s="87" t="n">
        <f aca="false">SUMIF($G$10,$G$16,$J$10)</f>
        <v>0</v>
      </c>
      <c r="K16" s="87" t="n">
        <f aca="false">SUMIF($G$10,$G$16,$K$10)</f>
        <v>0</v>
      </c>
      <c r="L16" s="87" t="n">
        <f aca="false">SUMIF($G$10,$G$16,$L$10)</f>
        <v>0</v>
      </c>
      <c r="M16" s="87" t="n">
        <f aca="false">SUMIF($G$10,$G$16,$M$10)</f>
        <v>0</v>
      </c>
      <c r="N16" s="87" t="n">
        <f aca="false">SUMIF($G$10,$G$16,$N$10)</f>
        <v>0</v>
      </c>
      <c r="O16" s="87" t="n">
        <f aca="false">SUMIF($G$10,$G$16,$O$10)</f>
        <v>0</v>
      </c>
      <c r="P16" s="87" t="n">
        <f aca="false">SUMIF($G$10,$G$16,$P$10)</f>
        <v>0</v>
      </c>
      <c r="Q16" s="87" t="n">
        <f aca="false">SUMIF($G$10,$G$16,$Q$10)</f>
        <v>0</v>
      </c>
      <c r="R16" s="87" t="n">
        <f aca="false">SUMIF($G$10,$G$16,$R$10)</f>
        <v>0</v>
      </c>
      <c r="S16" s="87" t="n">
        <f aca="false">SUMIF($G$10,$G$16,$S$10)</f>
        <v>0</v>
      </c>
      <c r="T16" s="87" t="n">
        <f aca="false">SUMIF($G$10,$G$16,$T$10)</f>
        <v>0</v>
      </c>
    </row>
    <row r="18" customFormat="false" ht="12.75" hidden="false" customHeight="false" outlineLevel="0" collapsed="false">
      <c r="G18" s="140" t="s">
        <v>83</v>
      </c>
    </row>
    <row r="19" customFormat="false" ht="12.75" hidden="false" customHeight="false" outlineLevel="0" collapsed="false">
      <c r="G19" s="86" t="s">
        <v>84</v>
      </c>
      <c r="H19" s="87" t="n">
        <f aca="false">SUMIF($H$10,"&gt;0",$H$10)</f>
        <v>0</v>
      </c>
      <c r="I19" s="87" t="n">
        <f aca="false">SUMIF($I$10,"&gt;0",$I$10)</f>
        <v>0</v>
      </c>
      <c r="J19" s="87" t="n">
        <f aca="false">SUMIF($J$10,"&gt;0",$J$10)</f>
        <v>0</v>
      </c>
      <c r="K19" s="87" t="n">
        <f aca="false">SUMIF($K$10,"&gt;0",$K$10)</f>
        <v>0</v>
      </c>
      <c r="L19" s="87" t="n">
        <f aca="false">SUMIF($L$10,"&gt;0",$L$10)</f>
        <v>0</v>
      </c>
      <c r="M19" s="87" t="n">
        <f aca="false">SUMIF($M$10,"&gt;0",$M$10)</f>
        <v>0</v>
      </c>
      <c r="N19" s="87" t="n">
        <f aca="false">SUMIF($N$10,"&gt;0",$N$10)</f>
        <v>0</v>
      </c>
      <c r="O19" s="87" t="n">
        <f aca="false">SUMIF($O$10,"&gt;0",$O$10)</f>
        <v>0</v>
      </c>
      <c r="P19" s="87" t="n">
        <f aca="false">SUMIF($P$10,"&gt;0",$P$10)</f>
        <v>0</v>
      </c>
      <c r="Q19" s="87" t="n">
        <f aca="false">SUMIF($Q$10,"&gt;0",$Q$10)</f>
        <v>0</v>
      </c>
      <c r="R19" s="87" t="n">
        <f aca="false">SUMIF($R$10,"&gt;0",$R$10)</f>
        <v>0</v>
      </c>
      <c r="S19" s="87" t="n">
        <f aca="false">SUMIF($S$10,"&gt;0",$S$10)</f>
        <v>0</v>
      </c>
      <c r="T19" s="87" t="n">
        <f aca="false">SUMIF($T$10,"&gt;0",$T$10)</f>
        <v>0</v>
      </c>
    </row>
    <row r="20" customFormat="false" ht="12.75" hidden="false" customHeight="false" outlineLevel="0" collapsed="false">
      <c r="G20" s="86" t="s">
        <v>85</v>
      </c>
      <c r="H20" s="87" t="n">
        <f aca="false">SUMIF($H$10,"&lt;0",$H$10)</f>
        <v>0</v>
      </c>
      <c r="I20" s="87" t="n">
        <f aca="false">SUMIF($I$10,"&lt;0",$I$10)</f>
        <v>0</v>
      </c>
      <c r="J20" s="87" t="n">
        <f aca="false">SUMIF($J$10,"&lt;0",$J$10)</f>
        <v>0</v>
      </c>
      <c r="K20" s="87" t="n">
        <f aca="false">SUMIF($K$10,"&lt;0",$K$10)</f>
        <v>0</v>
      </c>
      <c r="L20" s="87" t="n">
        <f aca="false">SUMIF($L$10,"&lt;0",$L$10)</f>
        <v>0</v>
      </c>
      <c r="M20" s="87" t="n">
        <f aca="false">SUMIF($M$10,"&lt;0",$M$10)</f>
        <v>0</v>
      </c>
      <c r="N20" s="87" t="n">
        <f aca="false">SUMIF($N$10,"&lt;0",$N$10)</f>
        <v>0</v>
      </c>
      <c r="O20" s="87" t="n">
        <f aca="false">SUMIF($O$10,"&lt;0",$O$10)</f>
        <v>0</v>
      </c>
      <c r="P20" s="87" t="n">
        <f aca="false">SUMIF($P$10,"&lt;0",$P$10)</f>
        <v>0</v>
      </c>
      <c r="Q20" s="87" t="n">
        <f aca="false">SUMIF($Q$10,"&lt;0",$Q$10)</f>
        <v>0</v>
      </c>
      <c r="R20" s="87" t="n">
        <f aca="false">SUMIF($R$10,"&lt;0",$R$10)</f>
        <v>0</v>
      </c>
      <c r="S20" s="87" t="n">
        <f aca="false">SUMIF($S$10,"&lt;0",$S$10)</f>
        <v>0</v>
      </c>
      <c r="T20" s="87" t="n">
        <f aca="false">SUMIF($T$10,"&lt;0",$T$10)</f>
        <v>0</v>
      </c>
    </row>
  </sheetData>
  <mergeCells count="5">
    <mergeCell ref="C8:C9"/>
    <mergeCell ref="V8:V9"/>
    <mergeCell ref="C10:C11"/>
    <mergeCell ref="E10:E11"/>
    <mergeCell ref="F10:F1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5"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2">
              <controlPr defaultSize="0" print="false" autoFill="0" autoPict="0" macro="Report_Routines.Button2_Click">
                <anchor moveWithCells="true" sizeWithCells="false">
                  <from>
                    <xdr:col>1</xdr:col>
                    <xdr:colOff>190800</xdr:colOff>
                    <xdr:row>1</xdr:row>
                    <xdr:rowOff>75960</xdr:rowOff>
                  </from>
                  <to>
                    <xdr:col>3</xdr:col>
                    <xdr:colOff>50400</xdr:colOff>
                    <xdr:row>4</xdr:row>
                    <xdr:rowOff>66600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68"/>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D1" activeCellId="0" sqref="D1:W25"/>
    </sheetView>
  </sheetViews>
  <sheetFormatPr defaultColWidth="9.13671875" defaultRowHeight="12.75" customHeight="true" zeroHeight="false" outlineLevelRow="0" outlineLevelCol="0"/>
  <cols>
    <col collapsed="false" customWidth="true" hidden="false" outlineLevel="0" max="3" min="1" style="84" width="3.7"/>
    <col collapsed="false" customWidth="true" hidden="false" outlineLevel="0" max="4" min="4" style="141" width="15.7"/>
    <col collapsed="false" customWidth="true" hidden="false" outlineLevel="0" max="5" min="5" style="141" width="3.7"/>
    <col collapsed="false" customWidth="true" hidden="false" outlineLevel="0" max="7" min="6" style="142" width="15.7"/>
    <col collapsed="false" customWidth="true" hidden="false" outlineLevel="0" max="9" min="8" style="143" width="15.7"/>
    <col collapsed="false" customWidth="true" hidden="false" outlineLevel="0" max="10" min="10" style="84" width="3.7"/>
    <col collapsed="false" customWidth="true" hidden="false" outlineLevel="0" max="12" min="11" style="84" width="15.7"/>
    <col collapsed="false" customWidth="true" hidden="false" outlineLevel="0" max="13" min="13" style="84" width="3.7"/>
    <col collapsed="false" customWidth="true" hidden="false" outlineLevel="0" max="15" min="14" style="84" width="15.7"/>
    <col collapsed="false" customWidth="true" hidden="false" outlineLevel="0" max="16" min="16" style="142" width="15.7"/>
    <col collapsed="false" customWidth="true" hidden="false" outlineLevel="0" max="17" min="17" style="144" width="15.7"/>
    <col collapsed="false" customWidth="true" hidden="false" outlineLevel="0" max="18" min="18" style="144" width="3.7"/>
    <col collapsed="false" customWidth="true" hidden="false" outlineLevel="0" max="20" min="19" style="145" width="15.7"/>
    <col collapsed="false" customWidth="true" hidden="false" outlineLevel="0" max="21" min="21" style="144" width="3.7"/>
    <col collapsed="false" customWidth="true" hidden="false" outlineLevel="0" max="22" min="22" style="144" width="15.7"/>
    <col collapsed="false" customWidth="true" hidden="false" outlineLevel="0" max="23" min="23" style="144" width="3.7"/>
    <col collapsed="false" customWidth="true" hidden="false" outlineLevel="0" max="24" min="24" style="144" width="15.7"/>
    <col collapsed="false" customWidth="true" hidden="false" outlineLevel="0" max="29" min="25" style="146" width="15.7"/>
    <col collapsed="false" customWidth="true" hidden="false" outlineLevel="0" max="30" min="30" style="147" width="3.7"/>
    <col collapsed="false" customWidth="true" hidden="false" outlineLevel="0" max="31" min="31" style="148" width="3.7"/>
    <col collapsed="false" customWidth="true" hidden="false" outlineLevel="0" max="36" min="32" style="123" width="11.7"/>
    <col collapsed="false" customWidth="true" hidden="false" outlineLevel="0" max="37" min="37" style="149" width="11.7"/>
    <col collapsed="false" customWidth="true" hidden="false" outlineLevel="0" max="40" min="38" style="149" width="10.71"/>
    <col collapsed="false" customWidth="true" hidden="false" outlineLevel="0" max="41" min="41" style="150" width="10.71"/>
    <col collapsed="false" customWidth="true" hidden="false" outlineLevel="0" max="46" min="42" style="149" width="10.71"/>
    <col collapsed="false" customWidth="true" hidden="false" outlineLevel="0" max="47" min="47" style="150" width="10.71"/>
    <col collapsed="false" customWidth="true" hidden="false" outlineLevel="0" max="49" min="48" style="151" width="10.71"/>
    <col collapsed="false" customWidth="true" hidden="false" outlineLevel="0" max="51" min="50" style="151" width="10.99"/>
    <col collapsed="false" customWidth="true" hidden="false" outlineLevel="0" max="52" min="52" style="151" width="3.7"/>
    <col collapsed="false" customWidth="true" hidden="false" outlineLevel="0" max="53" min="53" style="152" width="3.7"/>
    <col collapsed="false" customWidth="true" hidden="false" outlineLevel="0" max="71" min="54" style="151" width="15.7"/>
    <col collapsed="false" customWidth="true" hidden="false" outlineLevel="0" max="72" min="72" style="84" width="3.7"/>
    <col collapsed="false" customWidth="true" hidden="false" outlineLevel="0" max="73" min="73" style="153" width="3.7"/>
    <col collapsed="false" customWidth="true" hidden="false" outlineLevel="0" max="74" min="74" style="148" width="15.7"/>
    <col collapsed="false" customWidth="true" hidden="false" outlineLevel="0" max="88" min="75" style="84" width="15.7"/>
    <col collapsed="false" customWidth="false" hidden="false" outlineLevel="0" max="257" min="89" style="84" width="9.14"/>
  </cols>
  <sheetData>
    <row r="1" customFormat="false" ht="16.5" hidden="false" customHeight="false" outlineLevel="0" collapsed="false">
      <c r="A1" s="19" t="s">
        <v>86</v>
      </c>
      <c r="D1" s="154" t="s">
        <v>87</v>
      </c>
      <c r="F1" s="155" t="e">
        <f aca="false">GetPipeName($AH$12,$AH$13)</f>
        <v>#VALUE!</v>
      </c>
      <c r="G1" s="155"/>
      <c r="L1" s="156" t="s">
        <v>88</v>
      </c>
      <c r="M1" s="156"/>
      <c r="N1" s="156"/>
      <c r="O1" s="156"/>
      <c r="P1" s="156"/>
      <c r="Q1" s="84"/>
      <c r="AE1" s="157" t="s">
        <v>89</v>
      </c>
      <c r="AF1" s="157"/>
      <c r="AG1" s="157"/>
      <c r="AH1" s="157"/>
      <c r="AI1" s="157"/>
      <c r="AJ1" s="157"/>
      <c r="AK1" s="157"/>
      <c r="AV1" s="158" t="e">
        <f aca="true">MID(CELL("filename",A1),FIND("]",CELL("filename",A1))+1,LEN(CELL("filename",A1))-FIND("]",CELL("filename",A1)))</f>
        <v>#VALUE!</v>
      </c>
      <c r="BA1" s="157" t="s">
        <v>90</v>
      </c>
      <c r="BB1" s="157"/>
      <c r="BC1" s="157"/>
      <c r="BD1" s="157"/>
      <c r="BE1" s="157"/>
      <c r="BF1" s="157"/>
      <c r="BG1" s="157"/>
      <c r="BH1" s="157"/>
      <c r="BU1" s="157" t="s">
        <v>91</v>
      </c>
      <c r="BV1" s="157"/>
      <c r="BW1" s="157"/>
      <c r="BX1" s="157"/>
      <c r="BY1" s="157"/>
      <c r="BZ1" s="157"/>
      <c r="CA1" s="157"/>
      <c r="CB1" s="157"/>
    </row>
    <row r="2" customFormat="false" ht="16.5" hidden="false" customHeight="false" outlineLevel="0" collapsed="false">
      <c r="A2" s="159" t="str">
        <f aca="false">ADDRESS(ROW($L$3),COLUMN($L$3))</f>
        <v>$L$3</v>
      </c>
      <c r="D2" s="160" t="n">
        <v>43</v>
      </c>
      <c r="F2" s="161" t="e">
        <f aca="false">GetRcptPoint($AH$12,$AH$13)</f>
        <v>#VALUE!</v>
      </c>
      <c r="G2" s="162" t="e">
        <f aca="false">GetDelPoint($AH$12,$AH$13)</f>
        <v>#VALUE!</v>
      </c>
      <c r="L2" s="143"/>
      <c r="N2" s="141" t="n">
        <f aca="false">TodayDate</f>
        <v>36713</v>
      </c>
      <c r="O2" s="141" t="n">
        <v>36707</v>
      </c>
      <c r="P2" s="84"/>
      <c r="Q2" s="84"/>
      <c r="AL2" s="158" t="n">
        <v>1</v>
      </c>
      <c r="AM2" s="158" t="n">
        <v>2</v>
      </c>
      <c r="AN2" s="158" t="n">
        <v>3</v>
      </c>
      <c r="AO2" s="158" t="n">
        <v>4</v>
      </c>
      <c r="AP2" s="158" t="n">
        <v>5</v>
      </c>
      <c r="AQ2" s="158" t="n">
        <v>6</v>
      </c>
      <c r="AR2" s="158" t="n">
        <v>7</v>
      </c>
      <c r="AS2" s="158" t="n">
        <v>8</v>
      </c>
      <c r="AT2" s="158" t="n">
        <v>9</v>
      </c>
      <c r="AV2" s="163" t="str">
        <f aca="false">ADDRESS(ROW($F$20),COLUMN($F$20))</f>
        <v>$F$20</v>
      </c>
      <c r="AW2" s="158" t="e">
        <f aca="false">GetEnd($AV$1,AV2)</f>
        <v>#VALUE!</v>
      </c>
      <c r="AX2" s="163" t="str">
        <f aca="false">ADDRESS(ROW($G$20),COLUMN($G$20))</f>
        <v>$G$20</v>
      </c>
      <c r="AY2" s="158" t="e">
        <f aca="false">GetEnd($AV$1,AX2)</f>
        <v>#VALUE!</v>
      </c>
      <c r="BV2" s="164" t="s">
        <v>92</v>
      </c>
      <c r="BW2" s="165" t="str">
        <f aca="false">ADDRESS(ROW($H$19),COLUMN($H$19))</f>
        <v>$H$19</v>
      </c>
      <c r="BX2" s="165" t="str">
        <f aca="false">ADDRESS(ROW($BV$19),COLUMN($BV$19))</f>
        <v>$BV$19</v>
      </c>
      <c r="BY2" s="165" t="str">
        <f aca="false">ADDRESS(ROW($I$19),COLUMN($I$19))</f>
        <v>$I$19</v>
      </c>
      <c r="BZ2" s="165" t="str">
        <f aca="false">ADDRESS(ROW($BW$19),COLUMN($BW$19))</f>
        <v>$BW$19</v>
      </c>
      <c r="CA2" s="165" t="str">
        <f aca="false">ADDRESS(ROW($N$19),COLUMN($N$19))</f>
        <v>$N$19</v>
      </c>
      <c r="CB2" s="165" t="str">
        <f aca="false">ADDRESS(ROW($BX$19),COLUMN($BX$19))</f>
        <v>$BX$19</v>
      </c>
      <c r="CC2" s="165" t="str">
        <f aca="false">ADDRESS(ROW($O$19),COLUMN($O$19))</f>
        <v>$O$19</v>
      </c>
      <c r="CD2" s="165" t="str">
        <f aca="false">ADDRESS(ROW($BY$19),COLUMN($BY$19))</f>
        <v>$BY$19</v>
      </c>
      <c r="CE2" s="165" t="str">
        <f aca="false">ADDRESS(ROW($P$19),COLUMN($P$19))</f>
        <v>$P$19</v>
      </c>
      <c r="CF2" s="165" t="str">
        <f aca="false">ADDRESS(ROW($BZ$19),COLUMN($BZ$19))</f>
        <v>$BZ$19</v>
      </c>
      <c r="CG2" s="165" t="str">
        <f aca="false">ADDRESS(ROW($AT$19),COLUMN($AT$19))</f>
        <v>$AT$19</v>
      </c>
      <c r="CH2" s="165" t="str">
        <f aca="false">ADDRESS(ROW($CA$19),COLUMN($CA$19))</f>
        <v>$CA$19</v>
      </c>
      <c r="CI2" s="165" t="str">
        <f aca="false">ADDRESS(ROW($AU$19),COLUMN($AU$19))</f>
        <v>$AU$19</v>
      </c>
      <c r="CJ2" s="165" t="str">
        <f aca="false">ADDRESS(ROW($CB$19),COLUMN($CB$19))</f>
        <v>$CB$19</v>
      </c>
      <c r="CK2" s="165" t="str">
        <f aca="false">ADDRESS(ROW($AM$19),COLUMN($AM$19))</f>
        <v>$AM$19</v>
      </c>
      <c r="CL2" s="165" t="str">
        <f aca="false">ADDRESS(ROW($CC$19),COLUMN($CC$19))</f>
        <v>$CC$19</v>
      </c>
      <c r="CM2" s="165" t="str">
        <f aca="false">ADDRESS(ROW($AN$19),COLUMN($AN$19))</f>
        <v>$AN$19</v>
      </c>
      <c r="CN2" s="165" t="str">
        <f aca="false">ADDRESS(ROW($CD$19),COLUMN($CD$19))</f>
        <v>$CD$19</v>
      </c>
      <c r="CO2" s="165" t="str">
        <f aca="false">ADDRESS(ROW($AO$19),COLUMN($AO$19))</f>
        <v>$AO$19</v>
      </c>
      <c r="CP2" s="165" t="str">
        <f aca="false">ADDRESS(ROW($CE$19),COLUMN($CE$19))</f>
        <v>$CE$19</v>
      </c>
      <c r="CQ2" s="165" t="str">
        <f aca="false">ADDRESS(ROW($AP$19),COLUMN($AP$19))</f>
        <v>$AP$19</v>
      </c>
      <c r="CR2" s="165" t="str">
        <f aca="false">ADDRESS(ROW($CF$19),COLUMN($CF$19))</f>
        <v>$CF$19</v>
      </c>
      <c r="CS2" s="165" t="str">
        <f aca="false">ADDRESS(ROW($AQ$19),COLUMN($AQ$19))</f>
        <v>$AQ$19</v>
      </c>
      <c r="CT2" s="165" t="str">
        <f aca="false">ADDRESS(ROW($CG$19),COLUMN($CG$19))</f>
        <v>$CG$19</v>
      </c>
      <c r="CU2" s="165" t="str">
        <f aca="false">ADDRESS(ROW($V$19),COLUMN($V$19))</f>
        <v>$V$19</v>
      </c>
      <c r="CV2" s="165" t="str">
        <f aca="false">ADDRESS(ROW($CH$19),COLUMN($CH$19))</f>
        <v>$CH$19</v>
      </c>
      <c r="CW2" s="165" t="str">
        <f aca="false">ADDRESS(ROW($AL$19),COLUMN($AL$19))</f>
        <v>$AL$19</v>
      </c>
      <c r="CX2" s="165" t="str">
        <f aca="false">ADDRESS(ROW($CI$19),COLUMN($CI$19))</f>
        <v>$CI$19</v>
      </c>
    </row>
    <row r="3" customFormat="false" ht="12.75" hidden="false" customHeight="false" outlineLevel="0" collapsed="false">
      <c r="A3" s="159" t="str">
        <f aca="false">ADDRESS(ROW($D$20),COLUMN($D$20))</f>
        <v>$D$20</v>
      </c>
      <c r="L3" s="166"/>
      <c r="M3" s="166"/>
      <c r="N3" s="167" t="s">
        <v>2</v>
      </c>
      <c r="O3" s="168" t="s">
        <v>93</v>
      </c>
      <c r="P3" s="169" t="s">
        <v>94</v>
      </c>
      <c r="Q3" s="170"/>
      <c r="AF3" s="142"/>
      <c r="AG3" s="171" t="s">
        <v>95</v>
      </c>
      <c r="AH3" s="172" t="e">
        <f aca="false">GetRcptBasisCol($AH$12,$AH$13)</f>
        <v>#VALUE!</v>
      </c>
      <c r="AI3" s="84"/>
      <c r="AJ3" s="171" t="s">
        <v>96</v>
      </c>
      <c r="AK3" s="172" t="str">
        <f aca="false">NymexCurve</f>
        <v>Nymex Mid</v>
      </c>
      <c r="AL3" s="173" t="s">
        <v>97</v>
      </c>
      <c r="AM3" s="174" t="s">
        <v>27</v>
      </c>
      <c r="AN3" s="175" t="s">
        <v>28</v>
      </c>
      <c r="AO3" s="176" t="s">
        <v>29</v>
      </c>
      <c r="AP3" s="175" t="s">
        <v>31</v>
      </c>
      <c r="AQ3" s="175" t="s">
        <v>32</v>
      </c>
      <c r="AR3" s="177" t="s">
        <v>33</v>
      </c>
      <c r="AS3" s="178" t="s">
        <v>30</v>
      </c>
      <c r="AT3" s="179" t="s">
        <v>98</v>
      </c>
      <c r="AV3" s="163" t="str">
        <f aca="false">ADDRESS(ROW($AF$20),COLUMN($AF$20))</f>
        <v>$AF$20</v>
      </c>
      <c r="AW3" s="158" t="e">
        <f aca="false">GetEnd($AV$1,AV3)</f>
        <v>#VALUE!</v>
      </c>
    </row>
    <row r="4" customFormat="false" ht="12.75" hidden="false" customHeight="false" outlineLevel="0" collapsed="false">
      <c r="A4" s="159" t="str">
        <f aca="false">ADDRESS(ROW($S$20),COLUMN($S$20))</f>
        <v>$S$20</v>
      </c>
      <c r="L4" s="180" t="s">
        <v>58</v>
      </c>
      <c r="M4" s="180"/>
      <c r="N4" s="181" t="e">
        <f aca="true">SUMPRODUCT(INDIRECT(CONCATENATE(AV4,":",AW4)),INDIRECT(CONCATENATE($AV$2,":",$AW$2)),INDIRECT(CONCATENATE($AV$3,":",$AW$3)))</f>
        <v>#VALUE!</v>
      </c>
      <c r="O4" s="181" t="n">
        <v>165659.66</v>
      </c>
      <c r="P4" s="182" t="e">
        <f aca="false">N4-O4</f>
        <v>#VALUE!</v>
      </c>
      <c r="Q4" s="145"/>
      <c r="AF4" s="142"/>
      <c r="AG4" s="171" t="s">
        <v>99</v>
      </c>
      <c r="AH4" s="183" t="e">
        <f aca="false">GetRcptIndexCol($AH$12,$AH$13)</f>
        <v>#VALUE!</v>
      </c>
      <c r="AI4" s="84"/>
      <c r="AJ4" s="171" t="s">
        <v>100</v>
      </c>
      <c r="AK4" s="183" t="e">
        <f aca="false">GetNymexCol(AK3)</f>
        <v>#VALUE!</v>
      </c>
      <c r="AL4" s="123" t="n">
        <v>1</v>
      </c>
      <c r="AM4" s="184" t="e">
        <f aca="false">GetVolume($AH$12,$AH$13,AT4)</f>
        <v>#VALUE!</v>
      </c>
      <c r="AN4" s="185" t="e">
        <f aca="false">GetCommodity($AH$12,$AH$13,AT4)</f>
        <v>#VALUE!</v>
      </c>
      <c r="AO4" s="186" t="e">
        <f aca="false">GetFuelRate($AH$12,$AH$13,AT4)</f>
        <v>#VALUE!</v>
      </c>
      <c r="AP4" s="185" t="e">
        <f aca="false">GetSurcharge($AH$12,$AH$13,$AT4)</f>
        <v>#VALUE!</v>
      </c>
      <c r="AQ4" s="185" t="e">
        <f aca="false">GetRcptIndexAdj($AH$12,$AH$13,$AT4)</f>
        <v>#VALUE!</v>
      </c>
      <c r="AR4" s="187" t="e">
        <f aca="false">GetDelIndexAdj($AH$12,$AH$13,$AT4)</f>
        <v>#VALUE!</v>
      </c>
      <c r="AS4" s="188" t="e">
        <f aca="false">GetDemandRate($AH$12,$AH$13,$AT4)</f>
        <v>#VALUE!</v>
      </c>
      <c r="AT4" s="189" t="e">
        <f aca="false">gettier($AH$12,$AH$13,AL4)</f>
        <v>#VALUE!</v>
      </c>
      <c r="AV4" s="163" t="str">
        <f aca="false">ADDRESS(ROW($Q$20),COLUMN($Q$20))</f>
        <v>$Q$20</v>
      </c>
      <c r="AW4" s="158" t="e">
        <f aca="false">GetEnd($AV$1,AV4)</f>
        <v>#VALUE!</v>
      </c>
      <c r="BV4" s="190" t="s">
        <v>93</v>
      </c>
    </row>
    <row r="5" customFormat="false" ht="12.75" hidden="false" customHeight="false" outlineLevel="0" collapsed="false">
      <c r="A5" s="159" t="str">
        <f aca="false">ADDRESS(ROW($S$18),COLUMN($S$18))</f>
        <v>$S$18</v>
      </c>
      <c r="F5" s="191" t="s">
        <v>101</v>
      </c>
      <c r="G5" s="192" t="n">
        <f aca="false">TodayDate</f>
        <v>36713</v>
      </c>
      <c r="L5" s="193" t="s">
        <v>30</v>
      </c>
      <c r="M5" s="193"/>
      <c r="N5" s="181" t="e">
        <f aca="true">SUMPRODUCT(INDIRECT(CONCATENATE(AV5,":",AW5)),INDIRECT(CONCATENATE($AV$2,":",$AW$2)),INDIRECT(CONCATENATE($AV$3,":",$AW$3)))</f>
        <v>#VALUE!</v>
      </c>
      <c r="O5" s="181" t="n">
        <v>333844.17</v>
      </c>
      <c r="P5" s="194" t="e">
        <f aca="false">N5-O5</f>
        <v>#VALUE!</v>
      </c>
      <c r="Q5" s="145"/>
      <c r="AF5" s="142"/>
      <c r="AG5" s="171" t="s">
        <v>102</v>
      </c>
      <c r="AH5" s="183" t="e">
        <f aca="false">GetDelBasisCol($AH$12,$AH$13)</f>
        <v>#VALUE!</v>
      </c>
      <c r="AI5" s="84"/>
      <c r="AJ5" s="171" t="s">
        <v>103</v>
      </c>
      <c r="AK5" s="183" t="str">
        <f aca="false">LiborCurve</f>
        <v>Libor AA</v>
      </c>
      <c r="AL5" s="123" t="n">
        <v>2</v>
      </c>
      <c r="AM5" s="195" t="e">
        <f aca="false">GetVolume($AH$12,$AH$13,AT5)</f>
        <v>#VALUE!</v>
      </c>
      <c r="AN5" s="196" t="e">
        <f aca="false">GetCommodity($AH$12,$AH$13,AT5)</f>
        <v>#VALUE!</v>
      </c>
      <c r="AO5" s="197" t="e">
        <f aca="false">GetFuelRate($AH$12,$AH$13,AT5)</f>
        <v>#VALUE!</v>
      </c>
      <c r="AP5" s="196" t="e">
        <f aca="false">GetSurcharge($AH$12,$AH$13,$AT5)</f>
        <v>#VALUE!</v>
      </c>
      <c r="AQ5" s="196" t="e">
        <f aca="false">GetRcptIndexAdj($AH$12,$AH$13,$AT5)</f>
        <v>#VALUE!</v>
      </c>
      <c r="AR5" s="198" t="e">
        <f aca="false">GetDelIndexAdj($AH$12,$AH$13,$AT5)</f>
        <v>#VALUE!</v>
      </c>
      <c r="AS5" s="199" t="e">
        <f aca="false">GetDemandRate($AH$12,$AH$13,$AT5)</f>
        <v>#VALUE!</v>
      </c>
      <c r="AT5" s="189" t="e">
        <f aca="false">gettier($AH$12,$AH$13,AL5)</f>
        <v>#VALUE!</v>
      </c>
      <c r="AV5" s="163" t="str">
        <f aca="false">ADDRESS(ROW($V$20),COLUMN($V$20))</f>
        <v>$V$20</v>
      </c>
      <c r="AW5" s="158" t="e">
        <f aca="false">GetEnd($AV$1,AV5)</f>
        <v>#VALUE!</v>
      </c>
      <c r="BV5" s="200" t="n">
        <f aca="false">O2</f>
        <v>36707</v>
      </c>
    </row>
    <row r="6" customFormat="false" ht="12.75" hidden="false" customHeight="false" outlineLevel="0" collapsed="false">
      <c r="A6" s="159" t="str">
        <f aca="false">ADDRESS(ROW($BW$2),COLUMN($BW$2))</f>
        <v>$BW$2</v>
      </c>
      <c r="F6" s="201"/>
      <c r="G6" s="201"/>
      <c r="L6" s="202" t="s">
        <v>104</v>
      </c>
      <c r="M6" s="202"/>
      <c r="N6" s="203" t="e">
        <f aca="false">N4-N5</f>
        <v>#VALUE!</v>
      </c>
      <c r="O6" s="204" t="n">
        <v>-168184.51</v>
      </c>
      <c r="P6" s="205" t="e">
        <f aca="false">N6-O6</f>
        <v>#VALUE!</v>
      </c>
      <c r="Q6" s="145"/>
      <c r="AF6" s="142"/>
      <c r="AG6" s="171" t="s">
        <v>105</v>
      </c>
      <c r="AH6" s="183" t="e">
        <f aca="false">GetDelIndexCol($AH$12,$AH$13)</f>
        <v>#VALUE!</v>
      </c>
      <c r="AI6" s="84"/>
      <c r="AJ6" s="171" t="s">
        <v>106</v>
      </c>
      <c r="AK6" s="183" t="e">
        <f aca="false">GetLiborCol(AK5)</f>
        <v>#VALUE!</v>
      </c>
      <c r="AL6" s="123" t="n">
        <v>3</v>
      </c>
      <c r="AM6" s="195" t="e">
        <f aca="false">GetVolume($AH$12,$AH$13,AT6)</f>
        <v>#VALUE!</v>
      </c>
      <c r="AN6" s="196" t="e">
        <f aca="false">GetCommodity($AH$12,$AH$13,AT6)</f>
        <v>#VALUE!</v>
      </c>
      <c r="AO6" s="197" t="e">
        <f aca="false">GetFuelRate($AH$12,$AH$13,AT6)</f>
        <v>#VALUE!</v>
      </c>
      <c r="AP6" s="196" t="e">
        <f aca="false">GetSurcharge($AH$12,$AH$13,$AT6)</f>
        <v>#VALUE!</v>
      </c>
      <c r="AQ6" s="196" t="e">
        <f aca="false">GetRcptIndexAdj($AH$12,$AH$13,$AT6)</f>
        <v>#VALUE!</v>
      </c>
      <c r="AR6" s="198" t="e">
        <f aca="false">GetDelIndexAdj($AH$12,$AH$13,$AT6)</f>
        <v>#VALUE!</v>
      </c>
      <c r="AS6" s="199" t="e">
        <f aca="false">GetDemandRate($AH$12,$AH$13,$AT6)</f>
        <v>#VALUE!</v>
      </c>
      <c r="AT6" s="189" t="e">
        <f aca="false">gettier($AH$12,$AH$13,AL6)</f>
        <v>#VALUE!</v>
      </c>
      <c r="AX6" s="163"/>
      <c r="AY6" s="158"/>
    </row>
    <row r="7" customFormat="false" ht="12.75" hidden="false" customHeight="false" outlineLevel="0" collapsed="false">
      <c r="A7" s="159" t="str">
        <f aca="false">ADDRESS(ROW($AH$12),COLUMN($AH$12))</f>
        <v>$AH$12</v>
      </c>
      <c r="F7" s="191" t="s">
        <v>107</v>
      </c>
      <c r="G7" s="206" t="e">
        <f aca="false">GetMonthStart($AH$12,$AH$13,G5)</f>
        <v>#VALUE!</v>
      </c>
      <c r="L7" s="193" t="s">
        <v>108</v>
      </c>
      <c r="M7" s="193"/>
      <c r="N7" s="181" t="e">
        <f aca="true">-SUMPRODUCT(INDIRECT(CONCATENATE(AV7,":",AW7)),INDIRECT(CONCATENATE(AX7,":",AY7)),INDIRECT(CONCATENATE($AV$3,":",$AW$3)))</f>
        <v>#VALUE!</v>
      </c>
      <c r="O7" s="181" t="n">
        <v>-9126.64</v>
      </c>
      <c r="P7" s="194" t="e">
        <f aca="false">N7-O7</f>
        <v>#VALUE!</v>
      </c>
      <c r="AF7" s="142"/>
      <c r="AG7" s="171" t="s">
        <v>109</v>
      </c>
      <c r="AH7" s="183" t="e">
        <f aca="false">GetRcptOmicronCol($AH$12,$AH$13)</f>
        <v>#VALUE!</v>
      </c>
      <c r="AI7" s="84"/>
      <c r="AJ7" s="171" t="s">
        <v>110</v>
      </c>
      <c r="AK7" s="183" t="str">
        <f aca="false">Configuration!$D$8</f>
        <v>Nymex Vol</v>
      </c>
      <c r="AL7" s="123" t="n">
        <v>4</v>
      </c>
      <c r="AM7" s="195" t="e">
        <f aca="false">GetVolume($AH$12,$AH$13,AT7)</f>
        <v>#VALUE!</v>
      </c>
      <c r="AN7" s="196" t="e">
        <f aca="false">GetCommodity($AH$12,$AH$13,AT7)</f>
        <v>#VALUE!</v>
      </c>
      <c r="AO7" s="197" t="e">
        <f aca="false">GetFuelRate($AH$12,$AH$13,AT7)</f>
        <v>#VALUE!</v>
      </c>
      <c r="AP7" s="196" t="e">
        <f aca="false">GetSurcharge($AH$12,$AH$13,$AT7)</f>
        <v>#VALUE!</v>
      </c>
      <c r="AQ7" s="196" t="e">
        <f aca="false">GetRcptIndexAdj($AH$12,$AH$13,$AT7)</f>
        <v>#VALUE!</v>
      </c>
      <c r="AR7" s="198" t="e">
        <f aca="false">GetDelIndexAdj($AH$12,$AH$13,$AT7)</f>
        <v>#VALUE!</v>
      </c>
      <c r="AS7" s="199" t="e">
        <f aca="false">GetDemandRate($AH$12,$AH$13,$AT7)</f>
        <v>#VALUE!</v>
      </c>
      <c r="AT7" s="189" t="e">
        <f aca="false">gettier($AH$12,$AH$13,AL7)</f>
        <v>#VALUE!</v>
      </c>
      <c r="AU7" s="207" t="s">
        <v>111</v>
      </c>
      <c r="AV7" s="163" t="str">
        <f aca="false">ADDRESS(ROW($AL$20),COLUMN($AL$20))</f>
        <v>$AL$20</v>
      </c>
      <c r="AW7" s="158" t="e">
        <f aca="false">GetEnd($AV$1,AV7)</f>
        <v>#VALUE!</v>
      </c>
      <c r="AX7" s="163" t="str">
        <f aca="false">ADDRESS(ROW($AV$20),COLUMN($AV$20))</f>
        <v>$AV$20</v>
      </c>
      <c r="AY7" s="158" t="e">
        <f aca="false">GetEnd($AV$1,AX7)</f>
        <v>#VALUE!</v>
      </c>
    </row>
    <row r="8" customFormat="false" ht="12.75" hidden="false" customHeight="false" outlineLevel="0" collapsed="false">
      <c r="A8" s="208" t="s">
        <v>112</v>
      </c>
      <c r="F8" s="191" t="s">
        <v>113</v>
      </c>
      <c r="G8" s="209" t="e">
        <f aca="false">GetMonthEnd($AH$12,$AH$13)</f>
        <v>#VALUE!</v>
      </c>
      <c r="L8" s="193" t="s">
        <v>114</v>
      </c>
      <c r="M8" s="193"/>
      <c r="N8" s="181" t="e">
        <f aca="false">AW18-AV18</f>
        <v>#VALUE!</v>
      </c>
      <c r="O8" s="181" t="n">
        <v>11151.68</v>
      </c>
      <c r="P8" s="194" t="e">
        <f aca="false">N8-O8</f>
        <v>#VALUE!</v>
      </c>
      <c r="AF8" s="142"/>
      <c r="AG8" s="171" t="s">
        <v>115</v>
      </c>
      <c r="AH8" s="210" t="e">
        <f aca="false">GetDelOmicronCol($AH$12,$AH$13)</f>
        <v>#VALUE!</v>
      </c>
      <c r="AI8" s="84"/>
      <c r="AJ8" s="171" t="s">
        <v>116</v>
      </c>
      <c r="AK8" s="183" t="e">
        <f aca="false">GetNGOmicronCol(AK7)</f>
        <v>#VALUE!</v>
      </c>
      <c r="AL8" s="123" t="n">
        <v>5</v>
      </c>
      <c r="AM8" s="195" t="e">
        <f aca="false">GetVolume($AH$12,$AH$13,AT8)</f>
        <v>#VALUE!</v>
      </c>
      <c r="AN8" s="196" t="e">
        <f aca="false">GetCommodity($AH$12,$AH$13,AT8)</f>
        <v>#VALUE!</v>
      </c>
      <c r="AO8" s="197" t="e">
        <f aca="false">GetFuelRate($AH$12,$AH$13,AT8)</f>
        <v>#VALUE!</v>
      </c>
      <c r="AP8" s="196" t="e">
        <f aca="false">GetSurcharge($AH$12,$AH$13,$AT8)</f>
        <v>#VALUE!</v>
      </c>
      <c r="AQ8" s="196" t="e">
        <f aca="false">GetRcptIndexAdj($AH$12,$AH$13,$AT8)</f>
        <v>#VALUE!</v>
      </c>
      <c r="AR8" s="198" t="e">
        <f aca="false">GetDelIndexAdj($AH$12,$AH$13,$AT8)</f>
        <v>#VALUE!</v>
      </c>
      <c r="AS8" s="199" t="e">
        <f aca="false">GetDemandRate($AH$12,$AH$13,$AT8)</f>
        <v>#VALUE!</v>
      </c>
      <c r="AT8" s="189" t="e">
        <f aca="false">gettier($AH$12,$AH$13,AL8)</f>
        <v>#VALUE!</v>
      </c>
      <c r="AU8" s="211" t="s">
        <v>117</v>
      </c>
      <c r="AV8" s="163" t="str">
        <f aca="false">ADDRESS(ROW($AM$20),COLUMN($AM$20))</f>
        <v>$AM$20</v>
      </c>
      <c r="AW8" s="158" t="e">
        <f aca="false">GetEnd($AV$1,AV8)</f>
        <v>#VALUE!</v>
      </c>
      <c r="AX8" s="163" t="str">
        <f aca="false">ADDRESS(ROW($AO$20),COLUMN($AO$20))</f>
        <v>$AO$20</v>
      </c>
      <c r="AY8" s="158" t="e">
        <f aca="false">GetEnd($AV$1,AX8)</f>
        <v>#VALUE!</v>
      </c>
    </row>
    <row r="9" customFormat="false" ht="12.75" hidden="false" customHeight="false" outlineLevel="0" collapsed="false">
      <c r="A9" s="208" t="s">
        <v>112</v>
      </c>
      <c r="L9" s="193" t="s">
        <v>118</v>
      </c>
      <c r="M9" s="193"/>
      <c r="N9" s="181" t="e">
        <f aca="false">AY18-AX18</f>
        <v>#VALUE!</v>
      </c>
      <c r="O9" s="181" t="n">
        <v>-1393.04</v>
      </c>
      <c r="P9" s="194" t="e">
        <f aca="false">N9-O9</f>
        <v>#VALUE!</v>
      </c>
      <c r="AF9" s="142"/>
      <c r="AG9" s="143"/>
      <c r="AH9" s="143"/>
      <c r="AI9" s="84"/>
      <c r="AJ9" s="171" t="s">
        <v>47</v>
      </c>
      <c r="AK9" s="210" t="e">
        <f aca="false">GetCorrelCol($AH$12,$AH$13)</f>
        <v>#VALUE!</v>
      </c>
      <c r="AL9" s="123" t="n">
        <v>6</v>
      </c>
      <c r="AM9" s="195" t="e">
        <f aca="false">GetVolume($AH$12,$AH$13,AT9)</f>
        <v>#VALUE!</v>
      </c>
      <c r="AN9" s="196" t="e">
        <f aca="false">GetCommodity($AH$12,$AH$13,AT9)</f>
        <v>#VALUE!</v>
      </c>
      <c r="AO9" s="197" t="e">
        <f aca="false">GetFuelRate($AH$12,$AH$13,AT9)</f>
        <v>#VALUE!</v>
      </c>
      <c r="AP9" s="196" t="e">
        <f aca="false">GetSurcharge($AH$12,$AH$13,$AT9)</f>
        <v>#VALUE!</v>
      </c>
      <c r="AQ9" s="196" t="e">
        <f aca="false">GetRcptIndexAdj($AH$12,$AH$13,$AT9)</f>
        <v>#VALUE!</v>
      </c>
      <c r="AR9" s="198" t="e">
        <f aca="false">GetDelIndexAdj($AH$12,$AH$13,$AT9)</f>
        <v>#VALUE!</v>
      </c>
      <c r="AS9" s="199" t="e">
        <f aca="false">GetDemandRate($AH$12,$AH$13,$AT9)</f>
        <v>#VALUE!</v>
      </c>
      <c r="AT9" s="189" t="e">
        <f aca="false">gettier($AH$12,$AH$13,AL9)</f>
        <v>#VALUE!</v>
      </c>
      <c r="AU9" s="207" t="s">
        <v>119</v>
      </c>
      <c r="AV9" s="163" t="str">
        <f aca="false">ADDRESS(ROW($AN$20),COLUMN($AN$20))</f>
        <v>$AN$20</v>
      </c>
      <c r="AW9" s="158" t="e">
        <f aca="false">GetEnd($AV$1,AV9)</f>
        <v>#VALUE!</v>
      </c>
      <c r="AX9" s="163" t="str">
        <f aca="false">ADDRESS(ROW($AP$20),COLUMN($AP$20))</f>
        <v>$AP$20</v>
      </c>
      <c r="AY9" s="158" t="e">
        <f aca="false">GetEnd($AV$1,AX9)</f>
        <v>#VALUE!</v>
      </c>
    </row>
    <row r="10" customFormat="false" ht="12.75" hidden="false" customHeight="false" outlineLevel="0" collapsed="false">
      <c r="A10" s="208" t="s">
        <v>112</v>
      </c>
      <c r="D10" s="212" t="s">
        <v>120</v>
      </c>
      <c r="E10" s="212"/>
      <c r="F10" s="212"/>
      <c r="G10" s="212"/>
      <c r="H10" s="212"/>
      <c r="L10" s="193" t="s">
        <v>121</v>
      </c>
      <c r="M10" s="193"/>
      <c r="N10" s="181" t="e">
        <f aca="true">-SUMPRODUCT(INDIRECT(CONCATENATE(AV10,":",AW10)),INDIRECT(CONCATENATE($AX$2,":",$AY$2)),INDIRECT(CONCATENATE($AV$3,":",$AW$3)))</f>
        <v>#VALUE!</v>
      </c>
      <c r="O10" s="181" t="n">
        <v>-9489.6</v>
      </c>
      <c r="P10" s="194" t="e">
        <f aca="false">N10-O10</f>
        <v>#VALUE!</v>
      </c>
      <c r="AF10" s="142"/>
      <c r="AG10" s="171" t="s">
        <v>122</v>
      </c>
      <c r="AH10" s="213" t="e">
        <f aca="false">GetGRIFactor($AH$12,$AH$13)</f>
        <v>#VALUE!</v>
      </c>
      <c r="AI10" s="84"/>
      <c r="AJ10" s="84"/>
      <c r="AK10" s="84"/>
      <c r="AL10" s="123" t="n">
        <v>7</v>
      </c>
      <c r="AM10" s="195" t="e">
        <f aca="false">GetVolume($AH$12,$AH$13,AT10)</f>
        <v>#VALUE!</v>
      </c>
      <c r="AN10" s="196" t="e">
        <f aca="false">GetCommodity($AH$12,$AH$13,AT10)</f>
        <v>#VALUE!</v>
      </c>
      <c r="AO10" s="197" t="e">
        <f aca="false">GetFuelRate($AH$12,$AH$13,AT10)</f>
        <v>#VALUE!</v>
      </c>
      <c r="AP10" s="196" t="e">
        <f aca="false">GetSurcharge($AH$12,$AH$13,$AT10)</f>
        <v>#VALUE!</v>
      </c>
      <c r="AQ10" s="196" t="e">
        <f aca="false">GetRcptIndexAdj($AH$12,$AH$13,$AT10)</f>
        <v>#VALUE!</v>
      </c>
      <c r="AR10" s="198" t="e">
        <f aca="false">GetDelIndexAdj($AH$12,$AH$13,$AT10)</f>
        <v>#VALUE!</v>
      </c>
      <c r="AS10" s="199" t="e">
        <f aca="false">GetDemandRate($AH$12,$AH$13,$AT10)</f>
        <v>#VALUE!</v>
      </c>
      <c r="AT10" s="189" t="e">
        <f aca="false">gettier($AH$12,$AH$13,AL10)</f>
        <v>#VALUE!</v>
      </c>
      <c r="AU10" s="207" t="s">
        <v>123</v>
      </c>
      <c r="AV10" s="163" t="str">
        <f aca="false">ADDRESS(ROW($AS$20),COLUMN($AS$20))</f>
        <v>$AS$20</v>
      </c>
      <c r="AW10" s="158" t="e">
        <f aca="false">GetEnd($AV$1,AV10)</f>
        <v>#VALUE!</v>
      </c>
      <c r="AX10" s="145"/>
    </row>
    <row r="11" customFormat="false" ht="12.75" hidden="false" customHeight="false" outlineLevel="0" collapsed="false">
      <c r="A11" s="208" t="s">
        <v>112</v>
      </c>
      <c r="D11" s="214" t="str">
        <f aca="false">IF(ISERROR($AH$13),"Check Contract Index to make sure it is valid","")</f>
        <v>Check Contract Index to make sure it is valid</v>
      </c>
      <c r="E11" s="215"/>
      <c r="F11" s="216"/>
      <c r="G11" s="216"/>
      <c r="H11" s="217"/>
      <c r="L11" s="202" t="s">
        <v>124</v>
      </c>
      <c r="M11" s="202"/>
      <c r="N11" s="203" t="e">
        <f aca="true">-SUMPRODUCT(INDIRECT(CONCATENATE(AV11,":",AW11)),INDIRECT(CONCATENATE($AX$2,":",$AY$2)),INDIRECT(CONCATENATE($AV$3,":",$AW$3)))</f>
        <v>#VALUE!</v>
      </c>
      <c r="O11" s="204" t="n">
        <v>0</v>
      </c>
      <c r="P11" s="205" t="e">
        <f aca="false">N11-O11</f>
        <v>#VALUE!</v>
      </c>
      <c r="AL11" s="123" t="n">
        <v>8</v>
      </c>
      <c r="AM11" s="195" t="e">
        <f aca="false">GetVolume($AH$12,$AH$13,AT11)</f>
        <v>#VALUE!</v>
      </c>
      <c r="AN11" s="196" t="e">
        <f aca="false">GetCommodity($AH$12,$AH$13,AT11)</f>
        <v>#VALUE!</v>
      </c>
      <c r="AO11" s="197" t="e">
        <f aca="false">GetFuelRate($AH$12,$AH$13,AT11)</f>
        <v>#VALUE!</v>
      </c>
      <c r="AP11" s="196" t="e">
        <f aca="false">GetSurcharge($AH$12,$AH$13,$AT11)</f>
        <v>#VALUE!</v>
      </c>
      <c r="AQ11" s="196" t="e">
        <f aca="false">GetRcptIndexAdj($AH$12,$AH$13,$AT11)</f>
        <v>#VALUE!</v>
      </c>
      <c r="AR11" s="198" t="e">
        <f aca="false">GetDelIndexAdj($AH$12,$AH$13,$AT11)</f>
        <v>#VALUE!</v>
      </c>
      <c r="AS11" s="199" t="e">
        <f aca="false">GetDemandRate($AH$12,$AH$13,$AT11)</f>
        <v>#VALUE!</v>
      </c>
      <c r="AT11" s="189" t="e">
        <f aca="false">gettier($AH$12,$AH$13,AL11)</f>
        <v>#VALUE!</v>
      </c>
      <c r="AU11" s="207" t="s">
        <v>125</v>
      </c>
      <c r="AV11" s="163" t="str">
        <f aca="false">ADDRESS(ROW($AQ$20),COLUMN($AQ$20))</f>
        <v>$AQ$20</v>
      </c>
      <c r="AW11" s="158" t="e">
        <f aca="false">GetEnd($AV$1,AV11)</f>
        <v>#VALUE!</v>
      </c>
      <c r="AX11" s="145"/>
    </row>
    <row r="12" customFormat="false" ht="12.75" hidden="false" customHeight="false" outlineLevel="0" collapsed="false">
      <c r="A12" s="208" t="s">
        <v>112</v>
      </c>
      <c r="D12" s="218" t="e">
        <f aca="false">IF(OR(AH3="#VALUE#",AH4="#VALUE#",AH5="#VALUE#",AH6="#VALUE#",AH7="#VALUE#",AH8="#VALUE#"),"Check to make sure all curves are valid in input table","")</f>
        <v>#VALUE!</v>
      </c>
      <c r="E12" s="219"/>
      <c r="F12" s="220"/>
      <c r="G12" s="220"/>
      <c r="H12" s="221"/>
      <c r="L12" s="193" t="s">
        <v>68</v>
      </c>
      <c r="M12" s="193"/>
      <c r="N12" s="181" t="e">
        <f aca="true">SUM(INDIRECT(CONCATENATE(AV12,":",AW12)))</f>
        <v>#VALUE!</v>
      </c>
      <c r="O12" s="181" t="n">
        <v>-314.86</v>
      </c>
      <c r="P12" s="194" t="e">
        <f aca="false">N12-O12</f>
        <v>#VALUE!</v>
      </c>
      <c r="AG12" s="222" t="s">
        <v>126</v>
      </c>
      <c r="AH12" s="213" t="e">
        <f aca="false">GetDBPage($D$2)</f>
        <v>#VALUE!</v>
      </c>
      <c r="AL12" s="123" t="n">
        <v>9</v>
      </c>
      <c r="AM12" s="195" t="e">
        <f aca="false">GetVolume($AH$12,$AH$13,AT12)</f>
        <v>#VALUE!</v>
      </c>
      <c r="AN12" s="196" t="e">
        <f aca="false">GetCommodity($AH$12,$AH$13,AT12)</f>
        <v>#VALUE!</v>
      </c>
      <c r="AO12" s="197" t="e">
        <f aca="false">GetFuelRate($AH$12,$AH$13,AT12)</f>
        <v>#VALUE!</v>
      </c>
      <c r="AP12" s="196" t="e">
        <f aca="false">GetSurcharge($AH$12,$AH$13,$AT12)</f>
        <v>#VALUE!</v>
      </c>
      <c r="AQ12" s="196" t="e">
        <f aca="false">GetRcptIndexAdj($AH$12,$AH$13,$AT12)</f>
        <v>#VALUE!</v>
      </c>
      <c r="AR12" s="198" t="e">
        <f aca="false">GetDelIndexAdj($AH$12,$AH$13,$AT12)</f>
        <v>#VALUE!</v>
      </c>
      <c r="AS12" s="199" t="e">
        <f aca="false">GetDemandRate($AH$12,$AH$13,$AT12)</f>
        <v>#VALUE!</v>
      </c>
      <c r="AT12" s="189" t="e">
        <f aca="false">gettier($AH$12,$AH$13,AL12)</f>
        <v>#VALUE!</v>
      </c>
      <c r="AU12" s="207" t="s">
        <v>68</v>
      </c>
      <c r="AV12" s="163" t="str">
        <f aca="false">ADDRESS(ROW($X$20),COLUMN($X$20))</f>
        <v>$X$20</v>
      </c>
      <c r="AW12" s="158" t="e">
        <f aca="false">GetEnd($AV$1,AV12)</f>
        <v>#VALUE!</v>
      </c>
      <c r="AX12" s="145"/>
    </row>
    <row r="13" customFormat="false" ht="12.75" hidden="false" customHeight="false" outlineLevel="0" collapsed="false">
      <c r="A13" s="208" t="s">
        <v>112</v>
      </c>
      <c r="D13" s="218"/>
      <c r="E13" s="219"/>
      <c r="F13" s="220"/>
      <c r="G13" s="220"/>
      <c r="H13" s="221"/>
      <c r="L13" s="193" t="s">
        <v>69</v>
      </c>
      <c r="M13" s="193"/>
      <c r="N13" s="181" t="e">
        <f aca="true">SUM(INDIRECT(CONCATENATE(AV13,":",AW13)))</f>
        <v>#VALUE!</v>
      </c>
      <c r="O13" s="181" t="n">
        <v>13.07</v>
      </c>
      <c r="P13" s="194" t="e">
        <f aca="false">N13-O13</f>
        <v>#VALUE!</v>
      </c>
      <c r="AG13" s="222" t="s">
        <v>127</v>
      </c>
      <c r="AH13" s="213" t="e">
        <f aca="false">GetRecNdx($AH$12,$D$2)</f>
        <v>#VALUE!</v>
      </c>
      <c r="AL13" s="123" t="n">
        <v>10</v>
      </c>
      <c r="AM13" s="195" t="e">
        <f aca="false">GetVolume($AH$12,$AH$13,AT13)</f>
        <v>#VALUE!</v>
      </c>
      <c r="AN13" s="196" t="e">
        <f aca="false">GetCommodity($AH$12,$AH$13,AT13)</f>
        <v>#VALUE!</v>
      </c>
      <c r="AO13" s="197" t="e">
        <f aca="false">GetFuelRate($AH$12,$AH$13,AT13)</f>
        <v>#VALUE!</v>
      </c>
      <c r="AP13" s="196" t="e">
        <f aca="false">GetSurcharge($AH$12,$AH$13,$AT13)</f>
        <v>#VALUE!</v>
      </c>
      <c r="AQ13" s="196" t="e">
        <f aca="false">GetRcptIndexAdj($AH$12,$AH$13,$AT13)</f>
        <v>#VALUE!</v>
      </c>
      <c r="AR13" s="198" t="e">
        <f aca="false">GetDelIndexAdj($AH$12,$AH$13,$AT13)</f>
        <v>#VALUE!</v>
      </c>
      <c r="AS13" s="199" t="e">
        <f aca="false">GetDemandRate($AH$12,$AH$13,$AT13)</f>
        <v>#VALUE!</v>
      </c>
      <c r="AT13" s="189" t="e">
        <f aca="false">gettier($AH$12,$AH$13,AL13)</f>
        <v>#VALUE!</v>
      </c>
      <c r="AU13" s="207" t="s">
        <v>69</v>
      </c>
      <c r="AV13" s="163" t="str">
        <f aca="false">ADDRESS(ROW($Y$20),COLUMN($Y$20))</f>
        <v>$Y$20</v>
      </c>
      <c r="AW13" s="158" t="e">
        <f aca="false">GetEnd($AV$1,AV13)</f>
        <v>#VALUE!</v>
      </c>
    </row>
    <row r="14" customFormat="false" ht="12.75" hidden="false" customHeight="false" outlineLevel="0" collapsed="false">
      <c r="A14" s="208" t="s">
        <v>112</v>
      </c>
      <c r="D14" s="218"/>
      <c r="E14" s="219"/>
      <c r="F14" s="220"/>
      <c r="G14" s="220"/>
      <c r="H14" s="221"/>
      <c r="K14" s="223"/>
      <c r="L14" s="193" t="s">
        <v>70</v>
      </c>
      <c r="M14" s="193"/>
      <c r="N14" s="181" t="e">
        <f aca="true">SUM(INDIRECT(CONCATENATE(AV14,":",AW14)))</f>
        <v>#VALUE!</v>
      </c>
      <c r="O14" s="181" t="n">
        <v>-640.13</v>
      </c>
      <c r="P14" s="194" t="e">
        <f aca="false">N14-O14</f>
        <v>#VALUE!</v>
      </c>
      <c r="S14" s="145" t="e">
        <f aca="false">F20/(1-AR20)*AH20*AU20</f>
        <v>#VALUE!</v>
      </c>
      <c r="T14" s="145" t="e">
        <f aca="false">F20*AH20*AU20</f>
        <v>#VALUE!</v>
      </c>
      <c r="AL14" s="123" t="n">
        <v>11</v>
      </c>
      <c r="AM14" s="195" t="e">
        <f aca="false">GetVolume($AH$12,$AH$13,AT14)</f>
        <v>#VALUE!</v>
      </c>
      <c r="AN14" s="196" t="e">
        <f aca="false">GetCommodity($AH$12,$AH$13,AT14)</f>
        <v>#VALUE!</v>
      </c>
      <c r="AO14" s="197" t="e">
        <f aca="false">GetFuelRate($AH$12,$AH$13,AT14)</f>
        <v>#VALUE!</v>
      </c>
      <c r="AP14" s="196" t="e">
        <f aca="false">GetSurcharge($AH$12,$AH$13,$AT14)</f>
        <v>#VALUE!</v>
      </c>
      <c r="AQ14" s="196" t="e">
        <f aca="false">GetRcptIndexAdj($AH$12,$AH$13,$AT14)</f>
        <v>#VALUE!</v>
      </c>
      <c r="AR14" s="198" t="e">
        <f aca="false">GetDelIndexAdj($AH$12,$AH$13,$AT14)</f>
        <v>#VALUE!</v>
      </c>
      <c r="AS14" s="199" t="e">
        <f aca="false">GetDemandRate($AH$12,$AH$13,$AT14)</f>
        <v>#VALUE!</v>
      </c>
      <c r="AT14" s="189" t="e">
        <f aca="false">gettier($AH$12,$AH$13,AL14)</f>
        <v>#VALUE!</v>
      </c>
      <c r="AU14" s="207" t="s">
        <v>70</v>
      </c>
      <c r="AV14" s="163" t="str">
        <f aca="false">ADDRESS(ROW($Z$20),COLUMN($Z$20))</f>
        <v>$Z$20</v>
      </c>
      <c r="AW14" s="158" t="e">
        <f aca="false">GetEnd($AV$1,AV14)</f>
        <v>#VALUE!</v>
      </c>
    </row>
    <row r="15" customFormat="false" ht="13.5" hidden="false" customHeight="false" outlineLevel="0" collapsed="false">
      <c r="A15" s="208" t="s">
        <v>112</v>
      </c>
      <c r="D15" s="218"/>
      <c r="E15" s="219"/>
      <c r="F15" s="220"/>
      <c r="G15" s="220"/>
      <c r="H15" s="221"/>
      <c r="L15" s="193" t="s">
        <v>71</v>
      </c>
      <c r="M15" s="193"/>
      <c r="N15" s="181" t="e">
        <f aca="true">SUM(INDIRECT(CONCATENATE(AV15,":",AW15)))</f>
        <v>#VALUE!</v>
      </c>
      <c r="O15" s="181" t="n">
        <v>594.68</v>
      </c>
      <c r="P15" s="194" t="e">
        <f aca="false">N15-O15</f>
        <v>#VALUE!</v>
      </c>
      <c r="AL15" s="123" t="n">
        <v>12</v>
      </c>
      <c r="AM15" s="224" t="e">
        <f aca="false">GetVolume($AH$12,$AH$13,AT15)</f>
        <v>#VALUE!</v>
      </c>
      <c r="AN15" s="225" t="e">
        <f aca="false">GetCommodity($AH$12,$AH$13,AT15)</f>
        <v>#VALUE!</v>
      </c>
      <c r="AO15" s="226" t="e">
        <f aca="false">GetFuelRate($AH$12,$AH$13,AT15)</f>
        <v>#VALUE!</v>
      </c>
      <c r="AP15" s="225" t="e">
        <f aca="false">GetSurcharge($AH$12,$AH$13,$AT15)</f>
        <v>#VALUE!</v>
      </c>
      <c r="AQ15" s="225" t="e">
        <f aca="false">GetRcptIndexAdj($AH$12,$AH$13,$AT15)</f>
        <v>#VALUE!</v>
      </c>
      <c r="AR15" s="227" t="e">
        <f aca="false">GetDelIndexAdj($AH$12,$AH$13,$AT15)</f>
        <v>#VALUE!</v>
      </c>
      <c r="AS15" s="228" t="e">
        <f aca="false">GetDemandRate($AH$12,$AH$13,$AT15)</f>
        <v>#VALUE!</v>
      </c>
      <c r="AT15" s="189" t="e">
        <f aca="false">gettier($AH$12,$AH$13,AL15)</f>
        <v>#VALUE!</v>
      </c>
      <c r="AU15" s="229" t="s">
        <v>71</v>
      </c>
      <c r="AV15" s="163" t="str">
        <f aca="false">ADDRESS(ROW($AA$20),COLUMN($AA$20))</f>
        <v>$AA$20</v>
      </c>
      <c r="AW15" s="158" t="e">
        <f aca="false">GetEnd($AV$1,AV15)</f>
        <v>#VALUE!</v>
      </c>
    </row>
    <row r="16" customFormat="false" ht="12.75" hidden="false" customHeight="false" outlineLevel="0" collapsed="false">
      <c r="D16" s="230"/>
      <c r="E16" s="231"/>
      <c r="F16" s="232"/>
      <c r="G16" s="232"/>
      <c r="H16" s="233"/>
      <c r="L16" s="193" t="s">
        <v>72</v>
      </c>
      <c r="M16" s="193"/>
      <c r="N16" s="181" t="e">
        <f aca="true">SUM(INDIRECT(CONCATENATE(AV16,":",AW16)))</f>
        <v>#VALUE!</v>
      </c>
      <c r="O16" s="181" t="n">
        <v>-3.82</v>
      </c>
      <c r="P16" s="194" t="e">
        <f aca="false">N16-O16</f>
        <v>#VALUE!</v>
      </c>
      <c r="AU16" s="207" t="s">
        <v>72</v>
      </c>
      <c r="AV16" s="163" t="str">
        <f aca="false">ADDRESS(ROW($AB$20),COLUMN($AB$20))</f>
        <v>$AB$20</v>
      </c>
      <c r="AW16" s="158" t="e">
        <f aca="false">GetEnd($AV$1,AV16)</f>
        <v>#VALUE!</v>
      </c>
      <c r="AX16" s="234"/>
      <c r="AY16" s="234"/>
      <c r="CM16" s="235"/>
    </row>
    <row r="17" customFormat="false" ht="12.75" hidden="false" customHeight="false" outlineLevel="0" collapsed="false">
      <c r="D17" s="219"/>
      <c r="E17" s="219"/>
      <c r="F17" s="220"/>
      <c r="G17" s="220"/>
      <c r="H17" s="220"/>
      <c r="L17" s="236" t="s">
        <v>73</v>
      </c>
      <c r="M17" s="236"/>
      <c r="N17" s="237" t="e">
        <f aca="true">SUM(INDIRECT(CONCATENATE(AV17,":",AW17)))</f>
        <v>#VALUE!</v>
      </c>
      <c r="O17" s="238" t="n">
        <v>31.83</v>
      </c>
      <c r="P17" s="239" t="e">
        <f aca="false">N17-O17</f>
        <v>#VALUE!</v>
      </c>
      <c r="AU17" s="207" t="s">
        <v>73</v>
      </c>
      <c r="AV17" s="163" t="str">
        <f aca="false">ADDRESS(ROW($AC$20),COLUMN($AC$20))</f>
        <v>$AC$20</v>
      </c>
      <c r="AW17" s="158" t="e">
        <f aca="false">GetEnd($AV$1,AV17)</f>
        <v>#VALUE!</v>
      </c>
      <c r="CM17" s="235"/>
    </row>
    <row r="18" customFormat="false" ht="12.75" hidden="false" customHeight="false" outlineLevel="0" collapsed="false">
      <c r="D18" s="240"/>
      <c r="E18" s="241"/>
      <c r="F18" s="242"/>
      <c r="G18" s="242"/>
      <c r="H18" s="243"/>
      <c r="I18" s="243"/>
      <c r="J18" s="148"/>
      <c r="K18" s="148"/>
      <c r="L18" s="148"/>
      <c r="M18" s="148"/>
      <c r="N18" s="148"/>
      <c r="O18" s="148"/>
      <c r="P18" s="242"/>
      <c r="Q18" s="244"/>
      <c r="R18" s="244"/>
      <c r="S18" s="245" t="e">
        <f aca="false">GetRcptBasis($AH$12,$AH$13)</f>
        <v>#VALUE!</v>
      </c>
      <c r="T18" s="245" t="e">
        <f aca="false">GetDelBasis($AH$12,$AH$13)</f>
        <v>#VALUE!</v>
      </c>
      <c r="U18" s="244"/>
      <c r="V18" s="244"/>
      <c r="W18" s="244"/>
      <c r="X18" s="244"/>
      <c r="Y18" s="246"/>
      <c r="Z18" s="246"/>
      <c r="AA18" s="246"/>
      <c r="AB18" s="246"/>
      <c r="AC18" s="246"/>
      <c r="AI18" s="158"/>
      <c r="AM18" s="247" t="e">
        <f aca="false">GetRcptPoint($AH$12,$AH$13)</f>
        <v>#VALUE!</v>
      </c>
      <c r="AN18" s="247"/>
      <c r="AO18" s="247" t="e">
        <f aca="false">GetDelPoint($AH$12,$AH$13)</f>
        <v>#VALUE!</v>
      </c>
      <c r="AP18" s="247"/>
      <c r="AQ18" s="150"/>
      <c r="AS18" s="150"/>
      <c r="AU18" s="149" t="s">
        <v>128</v>
      </c>
      <c r="AV18" s="234" t="e">
        <f aca="true">SUMPRODUCT(INDIRECT(CONCATENATE(AV8,":",AW8)),INDIRECT(CONCATENATE($AX$2,":",$AY$2)),INDIRECT(CONCATENATE($AV$3,":",$AW$3)))</f>
        <v>#VALUE!</v>
      </c>
      <c r="AW18" s="234" t="e">
        <f aca="true">SUMPRODUCT(INDIRECT(CONCATENATE(AX8,":",AY8)),INDIRECT(CONCATENATE($AX$2,":",$AY$2)),INDIRECT(CONCATENATE($AV$3,":",$AW$3)))</f>
        <v>#VALUE!</v>
      </c>
      <c r="AX18" s="234" t="e">
        <f aca="true">SUMPRODUCT(INDIRECT(CONCATENATE(AV9,":",AW9)),INDIRECT(CONCATENATE($AX$2,":",$AY$2)),INDIRECT(CONCATENATE($AV$3,":",$AW$3)))</f>
        <v>#VALUE!</v>
      </c>
      <c r="AY18" s="234" t="e">
        <f aca="true">SUMPRODUCT(INDIRECT(CONCATENATE(AX9,":",AY9)),INDIRECT(CONCATENATE($AX$2,":",$AY$2)),INDIRECT(CONCATENATE($AV$3,":",$AW$3)))</f>
        <v>#VALUE!</v>
      </c>
    </row>
    <row r="19" customFormat="false" ht="38.25" hidden="false" customHeight="false" outlineLevel="0" collapsed="false">
      <c r="A19" s="248"/>
      <c r="B19" s="248"/>
      <c r="C19" s="248"/>
      <c r="D19" s="249" t="s">
        <v>129</v>
      </c>
      <c r="E19" s="142"/>
      <c r="F19" s="250" t="s">
        <v>27</v>
      </c>
      <c r="G19" s="251" t="s">
        <v>130</v>
      </c>
      <c r="H19" s="252" t="s">
        <v>131</v>
      </c>
      <c r="I19" s="253" t="s">
        <v>132</v>
      </c>
      <c r="K19" s="254" t="s">
        <v>133</v>
      </c>
      <c r="L19" s="255" t="s">
        <v>134</v>
      </c>
      <c r="N19" s="254" t="s">
        <v>135</v>
      </c>
      <c r="O19" s="256" t="s">
        <v>136</v>
      </c>
      <c r="P19" s="257" t="s">
        <v>137</v>
      </c>
      <c r="Q19" s="258" t="s">
        <v>138</v>
      </c>
      <c r="R19" s="84"/>
      <c r="S19" s="259" t="s">
        <v>13</v>
      </c>
      <c r="T19" s="260" t="s">
        <v>14</v>
      </c>
      <c r="V19" s="261" t="s">
        <v>30</v>
      </c>
      <c r="W19" s="262"/>
      <c r="X19" s="263" t="s">
        <v>139</v>
      </c>
      <c r="Y19" s="263" t="s">
        <v>140</v>
      </c>
      <c r="Z19" s="264" t="s">
        <v>141</v>
      </c>
      <c r="AA19" s="264" t="s">
        <v>142</v>
      </c>
      <c r="AB19" s="264" t="s">
        <v>143</v>
      </c>
      <c r="AC19" s="263" t="s">
        <v>144</v>
      </c>
      <c r="AD19" s="262"/>
      <c r="AE19" s="265"/>
      <c r="AF19" s="266" t="s">
        <v>145</v>
      </c>
      <c r="AG19" s="266" t="s">
        <v>97</v>
      </c>
      <c r="AH19" s="266" t="s">
        <v>146</v>
      </c>
      <c r="AI19" s="266" t="s">
        <v>147</v>
      </c>
      <c r="AJ19" s="266" t="s">
        <v>148</v>
      </c>
      <c r="AK19" s="248"/>
      <c r="AL19" s="267" t="s">
        <v>149</v>
      </c>
      <c r="AM19" s="267" t="s">
        <v>34</v>
      </c>
      <c r="AN19" s="267" t="s">
        <v>39</v>
      </c>
      <c r="AO19" s="267" t="s">
        <v>36</v>
      </c>
      <c r="AP19" s="267" t="s">
        <v>40</v>
      </c>
      <c r="AQ19" s="267" t="s">
        <v>150</v>
      </c>
      <c r="AR19" s="268" t="s">
        <v>29</v>
      </c>
      <c r="AS19" s="267" t="s">
        <v>151</v>
      </c>
      <c r="AT19" s="268" t="s">
        <v>152</v>
      </c>
      <c r="AU19" s="268" t="s">
        <v>153</v>
      </c>
      <c r="AV19" s="269" t="s">
        <v>154</v>
      </c>
      <c r="AW19" s="268" t="s">
        <v>155</v>
      </c>
      <c r="AX19" s="268" t="s">
        <v>156</v>
      </c>
      <c r="AY19" s="268" t="s">
        <v>157</v>
      </c>
      <c r="AZ19" s="268"/>
      <c r="BA19" s="270"/>
      <c r="BB19" s="268" t="s">
        <v>158</v>
      </c>
      <c r="BC19" s="268" t="s">
        <v>159</v>
      </c>
      <c r="BD19" s="268" t="s">
        <v>160</v>
      </c>
      <c r="BE19" s="268" t="s">
        <v>161</v>
      </c>
      <c r="BF19" s="268" t="s">
        <v>162</v>
      </c>
      <c r="BG19" s="268" t="s">
        <v>163</v>
      </c>
      <c r="BH19" s="268" t="s">
        <v>164</v>
      </c>
      <c r="BI19" s="268" t="s">
        <v>165</v>
      </c>
      <c r="BJ19" s="268" t="s">
        <v>166</v>
      </c>
      <c r="BK19" s="268" t="s">
        <v>167</v>
      </c>
      <c r="BL19" s="268" t="s">
        <v>168</v>
      </c>
      <c r="BM19" s="268" t="s">
        <v>169</v>
      </c>
      <c r="BN19" s="268" t="s">
        <v>72</v>
      </c>
      <c r="BO19" s="268" t="s">
        <v>73</v>
      </c>
      <c r="BP19" s="268"/>
      <c r="BQ19" s="268"/>
      <c r="BR19" s="268"/>
      <c r="BS19" s="268"/>
      <c r="BT19" s="248"/>
      <c r="BU19" s="271"/>
      <c r="BV19" s="272" t="s">
        <v>131</v>
      </c>
      <c r="BW19" s="268" t="s">
        <v>132</v>
      </c>
      <c r="BX19" s="268" t="s">
        <v>135</v>
      </c>
      <c r="BY19" s="268" t="s">
        <v>136</v>
      </c>
      <c r="BZ19" s="268" t="s">
        <v>137</v>
      </c>
      <c r="CA19" s="268" t="s">
        <v>152</v>
      </c>
      <c r="CB19" s="268" t="s">
        <v>153</v>
      </c>
      <c r="CC19" s="273" t="s">
        <v>34</v>
      </c>
      <c r="CD19" s="273" t="s">
        <v>39</v>
      </c>
      <c r="CE19" s="273" t="s">
        <v>36</v>
      </c>
      <c r="CF19" s="273" t="s">
        <v>40</v>
      </c>
      <c r="CG19" s="273" t="s">
        <v>150</v>
      </c>
      <c r="CH19" s="273" t="s">
        <v>30</v>
      </c>
      <c r="CI19" s="248" t="s">
        <v>149</v>
      </c>
      <c r="CJ19" s="248"/>
      <c r="CK19" s="248"/>
      <c r="CL19" s="248"/>
      <c r="CM19" s="248"/>
      <c r="CN19" s="248"/>
      <c r="CO19" s="248"/>
      <c r="CP19" s="248"/>
      <c r="CQ19" s="248"/>
      <c r="CR19" s="248"/>
      <c r="CS19" s="248"/>
      <c r="CT19" s="248"/>
      <c r="CU19" s="248"/>
      <c r="CV19" s="248"/>
      <c r="CW19" s="248"/>
      <c r="CX19" s="248"/>
      <c r="CY19" s="248"/>
      <c r="CZ19" s="248"/>
      <c r="DA19" s="248"/>
      <c r="DB19" s="248"/>
      <c r="DC19" s="248"/>
      <c r="DD19" s="248"/>
      <c r="DE19" s="248"/>
      <c r="DF19" s="248"/>
      <c r="DG19" s="248"/>
      <c r="DH19" s="248"/>
      <c r="DI19" s="248"/>
      <c r="DJ19" s="248"/>
      <c r="DK19" s="248"/>
      <c r="DL19" s="248"/>
      <c r="DM19" s="248"/>
      <c r="DN19" s="248"/>
      <c r="DO19" s="248"/>
      <c r="DP19" s="248"/>
      <c r="DQ19" s="248"/>
      <c r="DR19" s="248"/>
      <c r="DS19" s="248"/>
      <c r="DT19" s="248"/>
      <c r="DU19" s="248"/>
      <c r="DV19" s="248"/>
      <c r="DW19" s="248"/>
      <c r="DX19" s="248"/>
      <c r="DY19" s="248"/>
      <c r="DZ19" s="248"/>
      <c r="EA19" s="248"/>
      <c r="EB19" s="248"/>
      <c r="EC19" s="248"/>
      <c r="ED19" s="248"/>
      <c r="EE19" s="248"/>
      <c r="EF19" s="248"/>
      <c r="EG19" s="248"/>
      <c r="EH19" s="248"/>
      <c r="EI19" s="248"/>
      <c r="EJ19" s="248"/>
      <c r="EK19" s="248"/>
      <c r="EL19" s="248"/>
      <c r="EM19" s="248"/>
      <c r="EN19" s="248"/>
      <c r="EO19" s="248"/>
      <c r="EP19" s="248"/>
      <c r="EQ19" s="248"/>
      <c r="ER19" s="248"/>
      <c r="ES19" s="248"/>
      <c r="ET19" s="248"/>
      <c r="EU19" s="248"/>
      <c r="EV19" s="248"/>
      <c r="EW19" s="248"/>
      <c r="EX19" s="248"/>
      <c r="EY19" s="248"/>
      <c r="EZ19" s="248"/>
      <c r="FA19" s="248"/>
      <c r="FB19" s="248"/>
      <c r="FC19" s="248"/>
      <c r="FD19" s="248"/>
      <c r="FE19" s="248"/>
      <c r="FF19" s="248"/>
      <c r="FG19" s="248"/>
      <c r="FH19" s="248"/>
      <c r="FI19" s="248"/>
      <c r="FJ19" s="248"/>
      <c r="FK19" s="248"/>
      <c r="FL19" s="248"/>
      <c r="FM19" s="248"/>
      <c r="FN19" s="248"/>
      <c r="FO19" s="248"/>
      <c r="FP19" s="248"/>
      <c r="FQ19" s="248"/>
      <c r="FR19" s="248"/>
      <c r="FS19" s="248"/>
      <c r="FT19" s="248"/>
      <c r="FU19" s="248"/>
      <c r="FV19" s="248"/>
      <c r="FW19" s="248"/>
      <c r="FX19" s="248"/>
      <c r="FY19" s="248"/>
      <c r="FZ19" s="248"/>
      <c r="GA19" s="248"/>
      <c r="GB19" s="248"/>
      <c r="GC19" s="248"/>
      <c r="GD19" s="248"/>
      <c r="GE19" s="248"/>
      <c r="GF19" s="248"/>
      <c r="GG19" s="248"/>
      <c r="GH19" s="248"/>
      <c r="GI19" s="248"/>
      <c r="GJ19" s="248"/>
      <c r="GK19" s="248"/>
      <c r="GL19" s="248"/>
      <c r="GM19" s="248"/>
      <c r="GN19" s="248"/>
      <c r="GO19" s="248"/>
      <c r="GP19" s="248"/>
      <c r="GQ19" s="248"/>
      <c r="GR19" s="248"/>
      <c r="GS19" s="248"/>
      <c r="GT19" s="248"/>
      <c r="GU19" s="248"/>
      <c r="GV19" s="248"/>
      <c r="GW19" s="248"/>
      <c r="GX19" s="248"/>
      <c r="GY19" s="248"/>
      <c r="GZ19" s="248"/>
      <c r="HA19" s="248"/>
      <c r="HB19" s="248"/>
      <c r="HC19" s="248"/>
      <c r="HD19" s="248"/>
      <c r="HE19" s="248"/>
      <c r="HF19" s="248"/>
      <c r="HG19" s="248"/>
      <c r="HH19" s="248"/>
      <c r="HI19" s="248"/>
      <c r="HJ19" s="248"/>
      <c r="HK19" s="248"/>
      <c r="HL19" s="248"/>
      <c r="HM19" s="248"/>
      <c r="HN19" s="248"/>
      <c r="HO19" s="248"/>
      <c r="HP19" s="248"/>
      <c r="HQ19" s="248"/>
      <c r="HR19" s="248"/>
      <c r="HS19" s="248"/>
      <c r="HT19" s="248"/>
      <c r="HU19" s="248"/>
      <c r="HV19" s="248"/>
      <c r="HW19" s="248"/>
      <c r="HX19" s="248"/>
      <c r="HY19" s="248"/>
      <c r="HZ19" s="248"/>
      <c r="IA19" s="248"/>
      <c r="IB19" s="248"/>
      <c r="IC19" s="248"/>
      <c r="ID19" s="248"/>
      <c r="IE19" s="248"/>
      <c r="IF19" s="248"/>
      <c r="IG19" s="248"/>
      <c r="IH19" s="248"/>
      <c r="II19" s="248"/>
      <c r="IJ19" s="248"/>
      <c r="IK19" s="248"/>
      <c r="IL19" s="248"/>
      <c r="IM19" s="248"/>
      <c r="IN19" s="248"/>
      <c r="IO19" s="248"/>
      <c r="IP19" s="248"/>
      <c r="IQ19" s="248"/>
      <c r="IR19" s="248"/>
      <c r="IS19" s="248"/>
      <c r="IT19" s="248"/>
      <c r="IU19" s="248"/>
      <c r="IV19" s="248"/>
      <c r="IW19" s="248"/>
    </row>
    <row r="20" customFormat="false" ht="12.75" hidden="false" customHeight="false" outlineLevel="0" collapsed="false">
      <c r="D20" s="141" t="e">
        <f aca="false">G7+OffsetDays</f>
        <v>#VALUE!</v>
      </c>
      <c r="F20" s="142" t="e">
        <f aca="false">VLOOKUP(AG20,$AL$4:$AS$15,2)</f>
        <v>#VALUE!</v>
      </c>
      <c r="G20" s="142" t="e">
        <f aca="false">F20*$AU20</f>
        <v>#VALUE!</v>
      </c>
      <c r="H20" s="143" t="e">
        <f aca="false">(AL20+AM20+AN20)/(1-(AR20))</f>
        <v>#VALUE!</v>
      </c>
      <c r="I20" s="143" t="e">
        <f aca="false">(AL20+AO20+AP20)</f>
        <v>#VALUE!</v>
      </c>
      <c r="K20" s="143" t="e">
        <f aca="false">MAX(((I20-H20)-AQ20)*AU20,0)</f>
        <v>#VALUE!</v>
      </c>
      <c r="L20" s="274" t="e">
        <f aca="false">MAX(Q20-K20,0)</f>
        <v>#VALUE!</v>
      </c>
      <c r="N20" s="275" t="e">
        <f aca="false">SQRT(($AX20^2*$AH20+$AW20^2*$AI20)/($AH20+$AI20))</f>
        <v>#VALUE!</v>
      </c>
      <c r="O20" s="275" t="e">
        <f aca="false">SQRT(($AY20^2*$AH20+$AW20^2*$AI20)/($AH20+$AI20))</f>
        <v>#VALUE!</v>
      </c>
      <c r="P20" s="151" t="e">
        <f aca="false">(VLOOKUP(AI20,CorrelationTwo,2)*(AW20^2)*AI20+VLOOKUP(D20,CorrelationOne,$AK$9)*AX20*AY20*AH20)/((AI20+AH20)*O20*N20)</f>
        <v>#VALUE!</v>
      </c>
      <c r="Q20" s="274" t="e">
        <f aca="false">xSPRDOPT(I20,H20,AQ20,0,O20,N20,P20,D20-$G$5,1,0)*AH20*AU20</f>
        <v>#VALUE!</v>
      </c>
      <c r="R20" s="274"/>
      <c r="S20" s="145" t="e">
        <f aca="false">xSPRDOPT(I20,H20,AQ20,AT20,O20,N20,P20,D20-$G$5,1,2)*AF20*F20*AH20</f>
        <v>#VALUE!</v>
      </c>
      <c r="T20" s="145" t="e">
        <f aca="false">xSPRDOPT(I20,H20,AQ20,AT20,O20,N20,P20,D20-$G$5,1,1)*AF20*F20*AH20</f>
        <v>#VALUE!</v>
      </c>
      <c r="U20" s="274"/>
      <c r="V20" s="276" t="e">
        <f aca="false">VLOOKUP($AG20,$AL$4:$AS$15,8)*AH20*AU20</f>
        <v>#VALUE!</v>
      </c>
      <c r="W20" s="276"/>
      <c r="X20" s="277" t="e">
        <f aca="false">((BM20*BC20)+(BL20*BB20))*AH20*F20</f>
        <v>#VALUE!</v>
      </c>
      <c r="Y20" s="277" t="e">
        <f aca="false">($F20*$AH20)*((($BG20/2)*($BC20)^2)+(($BF20/2)*($BB20)^2)+($BH20*$BC20*$BB20))</f>
        <v>#VALUE!</v>
      </c>
      <c r="Z20" s="277" t="e">
        <f aca="false">($BI20*$F20*$AH20*($G$5-$BV$5))/365.25</f>
        <v>#VALUE!</v>
      </c>
      <c r="AA20" s="277" t="e">
        <f aca="false">(($BK20*$BE20)+($BJ20*$BD20))*$F20*$AH20*$AF20</f>
        <v>#VALUE!</v>
      </c>
      <c r="AB20" s="277" t="e">
        <f aca="false">BN20*(AT20-CA20)*F20*AH20</f>
        <v>#VALUE!</v>
      </c>
      <c r="AC20" s="277" t="e">
        <f aca="false">BO20*CB20*F20*AH20*CA20*($G$5-$BV$5)/365.25</f>
        <v>#NAME?</v>
      </c>
      <c r="AF20" s="158" t="e">
        <f aca="false">IF(AND(D20&gt;=$G$7,D20&lt;=$G$8),1,0)</f>
        <v>#VALUE!</v>
      </c>
      <c r="AG20" s="158" t="e">
        <f aca="false">MONTH(D20)</f>
        <v>#VALUE!</v>
      </c>
      <c r="AH20" s="158" t="e">
        <f aca="false">(EOMONTH(D20,0)-EOMONTH(D20-DAY(D20),0))*AF20</f>
        <v>#VALUE!</v>
      </c>
      <c r="AI20" s="158" t="e">
        <f aca="false">MAX(0,(D20-DAY(D20))-$G$5+1)</f>
        <v>#VALUE!</v>
      </c>
      <c r="AJ20" s="158" t="e">
        <f aca="false">D20-$BV$5</f>
        <v>#VALUE!</v>
      </c>
      <c r="AL20" s="149" t="e">
        <f aca="false">VLOOKUP($D20,CurveTbl,$AK$4)</f>
        <v>#VALUE!</v>
      </c>
      <c r="AM20" s="278" t="e">
        <f aca="false">VLOOKUP($D20,CurveTbl,$AH$3)</f>
        <v>#VALUE!</v>
      </c>
      <c r="AN20" s="278" t="e">
        <f aca="false">VLOOKUP($D20,CurveTbl,$AH$4)+VLOOKUP($AG20,$AL$3:$AS$15,6)</f>
        <v>#VALUE!</v>
      </c>
      <c r="AO20" s="278" t="e">
        <f aca="false">VLOOKUP($D20,CurveTbl,$AH$5)</f>
        <v>#VALUE!</v>
      </c>
      <c r="AP20" s="278" t="e">
        <f aca="false">VLOOKUP($D20,CurveTbl,$AH$6)+VLOOKUP($AG20,$AL$3:$AS$15,7)</f>
        <v>#VALUE!</v>
      </c>
      <c r="AQ20" s="149" t="e">
        <f aca="false">VLOOKUP($AG20,$AL$4:$AS$15,3)+VLOOKUP($AG20,$AL$4:$AS$15,5)+($AH$10*VLOOKUP(D20,GRITable,2))</f>
        <v>#VALUE!</v>
      </c>
      <c r="AR20" s="150" t="e">
        <f aca="false">VLOOKUP($AG20,$AL$4:$AS$15,4)</f>
        <v>#VALUE!</v>
      </c>
      <c r="AS20" s="149" t="e">
        <f aca="false">(AL20+AM20+AN20)*AR20/(1-AR20)</f>
        <v>#VALUE!</v>
      </c>
      <c r="AT20" s="150" t="e">
        <f aca="false">VLOOKUP(D20,CurveTbl,$AK$6)</f>
        <v>#VALUE!</v>
      </c>
      <c r="AU20" s="150" t="e">
        <f aca="false">(1+$AT20/2)^(-2*($D20-$G$5)/365.25)*$AF20</f>
        <v>#VALUE!</v>
      </c>
      <c r="AV20" s="123" t="e">
        <f aca="false">ROUND(G20*AR20,0)</f>
        <v>#VALUE!</v>
      </c>
      <c r="AW20" s="150" t="e">
        <f aca="false">VLOOKUP($D20,CurveTbl,$AK$8)</f>
        <v>#VALUE!</v>
      </c>
      <c r="AX20" s="150" t="e">
        <f aca="false">VLOOKUP($D20,CurveTbl,$AH$7)</f>
        <v>#VALUE!</v>
      </c>
      <c r="AY20" s="150" t="e">
        <f aca="false">VLOOKUP($D20,CurveTbl,$AH$8)</f>
        <v>#VALUE!</v>
      </c>
      <c r="AZ20" s="150"/>
      <c r="BA20" s="279"/>
      <c r="BB20" s="278" t="e">
        <f aca="false">$H20-$BV20</f>
        <v>#VALUE!</v>
      </c>
      <c r="BC20" s="278" t="e">
        <f aca="false">I20-BW20</f>
        <v>#VALUE!</v>
      </c>
      <c r="BD20" s="150" t="e">
        <f aca="false">N20-BX20</f>
        <v>#VALUE!</v>
      </c>
      <c r="BE20" s="150" t="e">
        <f aca="false">O20-BY20</f>
        <v>#VALUE!</v>
      </c>
      <c r="BF20" s="150" t="e">
        <f aca="false">xSPRDOPT($BW20,$BV20,$CG20,0,$BY20,$BX20,$BZ20,$AJ20,1,4)*$CB20</f>
        <v>#NAME?</v>
      </c>
      <c r="BG20" s="150" t="e">
        <f aca="false">xSPRDOPT($BW20,$BV20,$CG20,0,$BY20,$BX20,$BZ20,$AJ20,1,3)*$CB20</f>
        <v>#NAME?</v>
      </c>
      <c r="BH20" s="150" t="e">
        <f aca="false">IF(OR(BF20&lt;&gt;0,BG20&lt;&gt;0),xSPRDOPT($BW20,$BV20,$CG20,0,$BY20,$BX20,$BZ20,$AJ20,1,12)*$CB20,0)</f>
        <v>#NAME?</v>
      </c>
      <c r="BI20" s="150" t="e">
        <f aca="false">xSPRDOPT($BW20,$BV20,$CG20,2*LN(1+CA20/2),$BY20,$BX20,$BZ20,$AJ20,1,9)</f>
        <v>#NAME?</v>
      </c>
      <c r="BJ20" s="150" t="e">
        <f aca="false">xSPRDOPT($BW20,$BV20,$CG20,0,$BY20,$BX20,$BZ20,$AJ20,1,6)*$CB20</f>
        <v>#NAME?</v>
      </c>
      <c r="BK20" s="150" t="e">
        <f aca="false">xSPRDOPT($BW20,$BV20,$CG20,0,$BY20,$BX20,$BZ20,$AJ20,1,5)*$CB20</f>
        <v>#NAME?</v>
      </c>
      <c r="BL20" s="150" t="e">
        <f aca="false">xSPRDOPT(BW20,BV20,CG20,0,BY20,BX20,BZ20,AJ20,1,2)*CB20</f>
        <v>#NAME?</v>
      </c>
      <c r="BM20" s="150" t="e">
        <f aca="false">xSPRDOPT(BW20,BV20,CG20,0,BY20,BX20,BZ20,AJ20,1,1)*CB20</f>
        <v>#NAME?</v>
      </c>
      <c r="BN20" s="150" t="e">
        <f aca="false">IF(AH20&lt;&gt;0,xSPRDOPT($BW20,$BV20,$CG20,2*LN(1+CA20/2),$BY20,$BX20,$BZ20,$AJ20,1,8)+(AJ20/365.25)*CH20/AH20,0)</f>
        <v>#VALUE!</v>
      </c>
      <c r="BO20" s="150" t="e">
        <f aca="false">xSPRDOPT($BW20,$BV20,$CG20,0,$BY20,$BX20,$BZ20,$AJ20,1,0)</f>
        <v>#NAME?</v>
      </c>
      <c r="BP20" s="150"/>
      <c r="BQ20" s="150"/>
      <c r="BR20" s="150"/>
      <c r="BS20" s="150"/>
      <c r="BV20" s="280" t="n">
        <v>4.53018372703412</v>
      </c>
      <c r="BW20" s="149" t="n">
        <v>4.42</v>
      </c>
      <c r="BX20" s="150" t="n">
        <v>0.546802495193649</v>
      </c>
      <c r="BY20" s="150" t="n">
        <v>0.546802495193649</v>
      </c>
      <c r="BZ20" s="150" t="n">
        <v>0.967855251923645</v>
      </c>
      <c r="CA20" s="150" t="n">
        <v>0.067028795515919</v>
      </c>
      <c r="CB20" s="150" t="n">
        <v>0.997296062151926</v>
      </c>
      <c r="CC20" s="278" t="n">
        <v>-0.084</v>
      </c>
      <c r="CD20" s="278" t="n">
        <v>0.03</v>
      </c>
      <c r="CE20" s="278" t="n">
        <v>0.061</v>
      </c>
      <c r="CF20" s="278" t="n">
        <v>-0.01</v>
      </c>
      <c r="CG20" s="278" t="n">
        <v>0</v>
      </c>
      <c r="CH20" s="278" t="n">
        <v>7.72904448167743</v>
      </c>
      <c r="CI20" s="84" t="n">
        <v>4.369</v>
      </c>
    </row>
    <row r="21" customFormat="false" ht="12.75" hidden="false" customHeight="false" outlineLevel="0" collapsed="false">
      <c r="D21" s="141" t="e">
        <f aca="false">D20+AH20</f>
        <v>#VALUE!</v>
      </c>
      <c r="F21" s="142" t="e">
        <f aca="false">VLOOKUP(AG21,$AL$4:$AS$15,2)</f>
        <v>#VALUE!</v>
      </c>
      <c r="G21" s="142" t="e">
        <f aca="false">F21*$AU21</f>
        <v>#VALUE!</v>
      </c>
      <c r="H21" s="143" t="e">
        <f aca="false">(AL21+AM21+AN21)/(1-(AR21))</f>
        <v>#VALUE!</v>
      </c>
      <c r="I21" s="143" t="e">
        <f aca="false">(AL21+AO21+AP21)</f>
        <v>#VALUE!</v>
      </c>
      <c r="K21" s="143" t="e">
        <f aca="false">MAX(((I21-H21)-AQ21)*AU21,0)</f>
        <v>#VALUE!</v>
      </c>
      <c r="L21" s="274" t="e">
        <f aca="false">MAX(Q21-K21,0)</f>
        <v>#VALUE!</v>
      </c>
      <c r="N21" s="275" t="e">
        <f aca="false">SQRT(($AX21^2*$AH21+$AW21^2*$AI21)/($AH21+$AI21))</f>
        <v>#VALUE!</v>
      </c>
      <c r="O21" s="275" t="e">
        <f aca="false">SQRT(($AY21^2*$AH21+$AW21^2*$AI21)/($AH21+$AI21))</f>
        <v>#VALUE!</v>
      </c>
      <c r="P21" s="151" t="e">
        <f aca="false">(VLOOKUP(AI21,CorrelationTwo,2)*(AW21^2)*AI21+VLOOKUP(D21,CorrelationOne,$AK$9)*AX21*AY21*AH21)/((AI21+AH21)*O21*N21)</f>
        <v>#VALUE!</v>
      </c>
      <c r="Q21" s="274" t="e">
        <f aca="false">xSPRDOPT(I21,H21,AQ21,0,O21,N21,P21,D21-$G$5,1,0)*AH21*AU21</f>
        <v>#VALUE!</v>
      </c>
      <c r="R21" s="274"/>
      <c r="S21" s="145" t="e">
        <f aca="false">xSPRDOPT(I21,H21,AQ21,AT21,O21,N21,P21,D21-$G$5,1,2)*AF21*F21*AH21</f>
        <v>#VALUE!</v>
      </c>
      <c r="T21" s="145" t="e">
        <f aca="false">xSPRDOPT(I21,H21,AQ21,AT21,O21,N21,P21,D21-$G$5,1,1)*AF21*F21*AH21</f>
        <v>#VALUE!</v>
      </c>
      <c r="U21" s="274"/>
      <c r="V21" s="276" t="e">
        <f aca="false">VLOOKUP($AG21,$AL$4:$AS$15,8)*AH21*AU21</f>
        <v>#VALUE!</v>
      </c>
      <c r="W21" s="276"/>
      <c r="X21" s="277" t="e">
        <f aca="false">((BM21*BC21)+(BL21*BB21))*AH21*F21</f>
        <v>#VALUE!</v>
      </c>
      <c r="Y21" s="277" t="e">
        <f aca="false">($F21*$AH21)*((($BG21/2)*($BC21)^2)+(($BF21/2)*($BB21)^2)+($BH21*$BC21*$BB21))</f>
        <v>#VALUE!</v>
      </c>
      <c r="Z21" s="277" t="e">
        <f aca="false">($BI21*$F21*$AH21*($G$5-$BV$5))/365.25</f>
        <v>#VALUE!</v>
      </c>
      <c r="AA21" s="277" t="e">
        <f aca="false">(($BK21*$BE21)+($BJ21*$BD21))*$F21*$AH21*$AF21</f>
        <v>#VALUE!</v>
      </c>
      <c r="AB21" s="277" t="e">
        <f aca="false">BN21*(AT21-CA21)*F21*AH21</f>
        <v>#VALUE!</v>
      </c>
      <c r="AC21" s="277" t="e">
        <f aca="false">BO21*CB21*F21*AH21*CA21*($G$5-$BV$5)/365.25</f>
        <v>#NAME?</v>
      </c>
      <c r="AF21" s="158" t="e">
        <f aca="false">IF(AND(D21&gt;=$G$7,D21&lt;=$G$8),1,0)</f>
        <v>#VALUE!</v>
      </c>
      <c r="AG21" s="158" t="e">
        <f aca="false">MONTH(D21)</f>
        <v>#VALUE!</v>
      </c>
      <c r="AH21" s="158" t="e">
        <f aca="false">(EOMONTH(D21,0)-EOMONTH(D21-DAY(D21),0))*AF21</f>
        <v>#VALUE!</v>
      </c>
      <c r="AI21" s="158" t="e">
        <f aca="false">AI20+AH20</f>
        <v>#VALUE!</v>
      </c>
      <c r="AJ21" s="158" t="e">
        <f aca="false">D21-$BV$5</f>
        <v>#VALUE!</v>
      </c>
      <c r="AL21" s="149" t="e">
        <f aca="false">VLOOKUP($D21,CurveTbl,$AK$4)</f>
        <v>#VALUE!</v>
      </c>
      <c r="AM21" s="278" t="e">
        <f aca="false">VLOOKUP($D21,CurveTbl,$AH$3)</f>
        <v>#VALUE!</v>
      </c>
      <c r="AN21" s="278" t="e">
        <f aca="false">VLOOKUP($D21,CurveTbl,$AH$4)+VLOOKUP($AG21,$AL$3:$AS$15,6)</f>
        <v>#VALUE!</v>
      </c>
      <c r="AO21" s="278" t="e">
        <f aca="false">VLOOKUP($D21,CurveTbl,$AH$5)</f>
        <v>#VALUE!</v>
      </c>
      <c r="AP21" s="278" t="e">
        <f aca="false">VLOOKUP($D21,CurveTbl,$AH$6)+VLOOKUP($AG21,$AL$3:$AS$15,7)</f>
        <v>#VALUE!</v>
      </c>
      <c r="AQ21" s="149" t="e">
        <f aca="false">VLOOKUP($AG21,$AL$4:$AS$15,3)+VLOOKUP($AG21,$AL$4:$AS$15,5)+($AH$10*VLOOKUP(D21,GRITable,2))</f>
        <v>#VALUE!</v>
      </c>
      <c r="AR21" s="150" t="e">
        <f aca="false">VLOOKUP($AG21,$AL$4:$AS$15,4)</f>
        <v>#VALUE!</v>
      </c>
      <c r="AS21" s="149" t="e">
        <f aca="false">(AL21+AM21+AN21)*AR21/(1-AR21)</f>
        <v>#VALUE!</v>
      </c>
      <c r="AT21" s="150" t="e">
        <f aca="false">VLOOKUP(D21,CurveTbl,$AK$6)</f>
        <v>#VALUE!</v>
      </c>
      <c r="AU21" s="150" t="e">
        <f aca="false">(1+$AT21/2)^(-2*($D21-$G$5)/365.25)*$AF21</f>
        <v>#VALUE!</v>
      </c>
      <c r="AV21" s="123" t="e">
        <f aca="false">ROUND(G21*AR21,0)</f>
        <v>#VALUE!</v>
      </c>
      <c r="AW21" s="150" t="e">
        <f aca="false">VLOOKUP($D21,CurveTbl,$AK$8)</f>
        <v>#VALUE!</v>
      </c>
      <c r="AX21" s="150" t="e">
        <f aca="false">VLOOKUP($D21,CurveTbl,$AH$7)</f>
        <v>#VALUE!</v>
      </c>
      <c r="AY21" s="150" t="e">
        <f aca="false">VLOOKUP($D21,CurveTbl,$AH$8)</f>
        <v>#VALUE!</v>
      </c>
      <c r="AZ21" s="150"/>
      <c r="BA21" s="279"/>
      <c r="BB21" s="278" t="e">
        <f aca="false">$H21-$BV21</f>
        <v>#VALUE!</v>
      </c>
      <c r="BC21" s="278" t="e">
        <f aca="false">I21-BW21</f>
        <v>#VALUE!</v>
      </c>
      <c r="BD21" s="150" t="e">
        <f aca="false">N21-BX21</f>
        <v>#VALUE!</v>
      </c>
      <c r="BE21" s="150" t="e">
        <f aca="false">O21-BY21</f>
        <v>#VALUE!</v>
      </c>
      <c r="BF21" s="150" t="e">
        <f aca="false">xSPRDOPT($BW21,$BV21,$CG21,0,$BY21,$BX21,$BZ21,$AJ21,1,4)*$CB21</f>
        <v>#NAME?</v>
      </c>
      <c r="BG21" s="150" t="e">
        <f aca="false">xSPRDOPT($BW21,$BV21,$CG21,0,$BY21,$BX21,$BZ21,$AJ21,1,3)*$CB21</f>
        <v>#NAME?</v>
      </c>
      <c r="BH21" s="150" t="e">
        <f aca="false">IF(OR(BF21&lt;&gt;0,BG21&lt;&gt;0),xSPRDOPT($BW21,$BV21,$CG21,0,$BY21,$BX21,$BZ21,$AJ21,1,12)*$CB21,0)</f>
        <v>#NAME?</v>
      </c>
      <c r="BI21" s="150" t="e">
        <f aca="false">xSPRDOPT($BW21,$BV21,$CG21,2*LN(1+CA21/2),$BY21,$BX21,$BZ21,$AJ21,1,9)</f>
        <v>#NAME?</v>
      </c>
      <c r="BJ21" s="150" t="e">
        <f aca="false">xSPRDOPT($BW21,$BV21,$CG21,0,$BY21,$BX21,$BZ21,$AJ21,1,6)*$CB21</f>
        <v>#NAME?</v>
      </c>
      <c r="BK21" s="150" t="e">
        <f aca="false">xSPRDOPT($BW21,$BV21,$CG21,0,$BY21,$BX21,$BZ21,$AJ21,1,5)*$CB21</f>
        <v>#NAME?</v>
      </c>
      <c r="BL21" s="150" t="e">
        <f aca="false">xSPRDOPT(BW21,BV21,CG21,0,BY21,BX21,BZ21,AJ21,1,2)*CB21</f>
        <v>#NAME?</v>
      </c>
      <c r="BM21" s="150" t="e">
        <f aca="false">xSPRDOPT(BW21,BV21,CG21,0,BY21,BX21,BZ21,AJ21,1,1)*CB21</f>
        <v>#NAME?</v>
      </c>
      <c r="BN21" s="150" t="e">
        <f aca="false">IF(AH21&lt;&gt;0,xSPRDOPT($BW21,$BV21,$CG21,2*LN(1+CA21/2),$BY21,$BX21,$BZ21,$AJ21,1,8)+(AJ21/365.25)*CH21/AH21,0)</f>
        <v>#VALUE!</v>
      </c>
      <c r="BO21" s="150" t="e">
        <f aca="false">xSPRDOPT($BW21,$BV21,$CG21,0,$BY21,$BX21,$BZ21,$AJ21,1,0)</f>
        <v>#NAME?</v>
      </c>
      <c r="BP21" s="150"/>
      <c r="BQ21" s="150"/>
      <c r="BR21" s="150"/>
      <c r="BS21" s="150"/>
      <c r="BV21" s="280" t="n">
        <v>4.65459317585302</v>
      </c>
      <c r="BW21" s="149" t="n">
        <v>4.5385</v>
      </c>
      <c r="BX21" s="150" t="n">
        <v>0.619633468205709</v>
      </c>
      <c r="BY21" s="150" t="n">
        <v>0.619633468205709</v>
      </c>
      <c r="BZ21" s="150" t="n">
        <v>0.983508265279941</v>
      </c>
      <c r="CA21" s="150" t="n">
        <v>0.068081800676157</v>
      </c>
      <c r="CB21" s="150" t="n">
        <v>0.991603855668099</v>
      </c>
      <c r="CC21" s="278" t="n">
        <v>-0.0725</v>
      </c>
      <c r="CD21" s="278" t="n">
        <v>0.03</v>
      </c>
      <c r="CE21" s="278" t="n">
        <v>0.0725</v>
      </c>
      <c r="CF21" s="278" t="n">
        <v>-0.01</v>
      </c>
      <c r="CG21" s="278" t="n">
        <v>0</v>
      </c>
      <c r="CH21" s="278" t="n">
        <v>7.68492988142777</v>
      </c>
      <c r="CI21" s="84" t="n">
        <v>4.476</v>
      </c>
    </row>
    <row r="22" customFormat="false" ht="12.75" hidden="false" customHeight="false" outlineLevel="0" collapsed="false">
      <c r="D22" s="141" t="e">
        <f aca="false">D21+AH21</f>
        <v>#VALUE!</v>
      </c>
      <c r="F22" s="142" t="e">
        <f aca="false">VLOOKUP(AG22,$AL$4:$AS$15,2)</f>
        <v>#VALUE!</v>
      </c>
      <c r="G22" s="142" t="e">
        <f aca="false">F22*$AU22</f>
        <v>#VALUE!</v>
      </c>
      <c r="H22" s="143" t="e">
        <f aca="false">(AL22+AM22+AN22)/(1-(AR22))</f>
        <v>#VALUE!</v>
      </c>
      <c r="I22" s="143" t="e">
        <f aca="false">(AL22+AO22+AP22)</f>
        <v>#VALUE!</v>
      </c>
      <c r="K22" s="143" t="e">
        <f aca="false">MAX(((I22-H22)-AQ22)*AU22,0)</f>
        <v>#VALUE!</v>
      </c>
      <c r="L22" s="274" t="e">
        <f aca="false">MAX(Q22-K22,0)</f>
        <v>#VALUE!</v>
      </c>
      <c r="N22" s="275" t="e">
        <f aca="false">SQRT(($AX22^2*$AH22+$AW22^2*$AI22)/($AH22+$AI22))</f>
        <v>#VALUE!</v>
      </c>
      <c r="O22" s="275" t="e">
        <f aca="false">SQRT(($AY22^2*$AH22+$AW22^2*$AI22)/($AH22+$AI22))</f>
        <v>#VALUE!</v>
      </c>
      <c r="P22" s="151" t="e">
        <f aca="false">(VLOOKUP(AI22,CorrelationTwo,2)*(AW22^2)*AI22+VLOOKUP(D22,CorrelationOne,$AK$9)*AX22*AY22*AH22)/((AI22+AH22)*O22*N22)</f>
        <v>#VALUE!</v>
      </c>
      <c r="Q22" s="274" t="e">
        <f aca="false">xSPRDOPT(I22,H22,AQ22,0,O22,N22,P22,D22-$G$5,1,0)*AH22*AU22</f>
        <v>#VALUE!</v>
      </c>
      <c r="R22" s="274"/>
      <c r="S22" s="145" t="e">
        <f aca="false">xSPRDOPT(I22,H22,AQ22,AT22,O22,N22,P22,D22-$G$5,1,2)*AF22*F22*AH22</f>
        <v>#VALUE!</v>
      </c>
      <c r="T22" s="145" t="e">
        <f aca="false">xSPRDOPT(I22,H22,AQ22,AT22,O22,N22,P22,D22-$G$5,1,1)*AF22*F22*AH22</f>
        <v>#VALUE!</v>
      </c>
      <c r="U22" s="274"/>
      <c r="V22" s="276" t="e">
        <f aca="false">VLOOKUP($AG22,$AL$4:$AS$15,8)*AH22*AU22</f>
        <v>#VALUE!</v>
      </c>
      <c r="W22" s="276"/>
      <c r="X22" s="277" t="e">
        <f aca="false">((BM22*BC22)+(BL22*BB22))*AH22*F22</f>
        <v>#VALUE!</v>
      </c>
      <c r="Y22" s="277" t="e">
        <f aca="false">($F22*$AH22)*((($BG22/2)*($BC22)^2)+(($BF22/2)*($BB22)^2)+($BH22*$BC22*$BB22))</f>
        <v>#VALUE!</v>
      </c>
      <c r="Z22" s="277" t="e">
        <f aca="false">($BI22*$F22*$AH22*($G$5-$BV$5))/365.25</f>
        <v>#VALUE!</v>
      </c>
      <c r="AA22" s="277" t="e">
        <f aca="false">(($BK22*$BE22)+($BJ22*$BD22))*$F22*$AH22*$AF22</f>
        <v>#VALUE!</v>
      </c>
      <c r="AB22" s="277" t="e">
        <f aca="false">BN22*(AT22-CA22)*F22*AH22</f>
        <v>#VALUE!</v>
      </c>
      <c r="AC22" s="277" t="e">
        <f aca="false">BO22*CB22*F22*AH22*CA22*($G$5-$BV$5)/365.25</f>
        <v>#NAME?</v>
      </c>
      <c r="AF22" s="158" t="e">
        <f aca="false">IF(AND(D22&gt;=$G$7,D22&lt;=$G$8),1,0)</f>
        <v>#VALUE!</v>
      </c>
      <c r="AG22" s="158" t="e">
        <f aca="false">MONTH(D22)</f>
        <v>#VALUE!</v>
      </c>
      <c r="AH22" s="158" t="e">
        <f aca="false">(EOMONTH(D22,0)-EOMONTH(D22-DAY(D22),0))*AF22</f>
        <v>#VALUE!</v>
      </c>
      <c r="AI22" s="158" t="e">
        <f aca="false">AI21+AH21</f>
        <v>#VALUE!</v>
      </c>
      <c r="AJ22" s="158" t="e">
        <f aca="false">D22-$BV$5</f>
        <v>#VALUE!</v>
      </c>
      <c r="AL22" s="149" t="e">
        <f aca="false">VLOOKUP($D22,CurveTbl,$AK$4)</f>
        <v>#VALUE!</v>
      </c>
      <c r="AM22" s="278" t="e">
        <f aca="false">VLOOKUP($D22,CurveTbl,$AH$3)</f>
        <v>#VALUE!</v>
      </c>
      <c r="AN22" s="278" t="e">
        <f aca="false">VLOOKUP($D22,CurveTbl,$AH$4)+VLOOKUP($AG22,$AL$3:$AS$15,6)</f>
        <v>#VALUE!</v>
      </c>
      <c r="AO22" s="278" t="e">
        <f aca="false">VLOOKUP($D22,CurveTbl,$AH$5)</f>
        <v>#VALUE!</v>
      </c>
      <c r="AP22" s="278" t="e">
        <f aca="false">VLOOKUP($D22,CurveTbl,$AH$6)+VLOOKUP($AG22,$AL$3:$AS$15,7)</f>
        <v>#VALUE!</v>
      </c>
      <c r="AQ22" s="149" t="e">
        <f aca="false">VLOOKUP($AG22,$AL$4:$AS$15,3)+VLOOKUP($AG22,$AL$4:$AS$15,5)+($AH$10*VLOOKUP(D22,GRITable,2))</f>
        <v>#VALUE!</v>
      </c>
      <c r="AR22" s="150" t="e">
        <f aca="false">VLOOKUP($AG22,$AL$4:$AS$15,4)</f>
        <v>#VALUE!</v>
      </c>
      <c r="AS22" s="149" t="e">
        <f aca="false">(AL22+AM22+AN22)*AR22/(1-AR22)</f>
        <v>#VALUE!</v>
      </c>
      <c r="AT22" s="150" t="e">
        <f aca="false">VLOOKUP(D22,CurveTbl,$AK$6)</f>
        <v>#VALUE!</v>
      </c>
      <c r="AU22" s="150" t="e">
        <f aca="false">(1+$AT22/2)^(-2*($D22-$G$5)/365.25)*$AF22</f>
        <v>#VALUE!</v>
      </c>
      <c r="AV22" s="123" t="e">
        <f aca="false">ROUND(G22*AR22,0)</f>
        <v>#VALUE!</v>
      </c>
      <c r="AW22" s="150" t="e">
        <f aca="false">VLOOKUP($D22,CurveTbl,$AK$8)</f>
        <v>#VALUE!</v>
      </c>
      <c r="AX22" s="150" t="e">
        <f aca="false">VLOOKUP($D22,CurveTbl,$AH$7)</f>
        <v>#VALUE!</v>
      </c>
      <c r="AY22" s="150" t="e">
        <f aca="false">VLOOKUP($D22,CurveTbl,$AH$8)</f>
        <v>#VALUE!</v>
      </c>
      <c r="AZ22" s="150"/>
      <c r="BA22" s="279"/>
      <c r="BB22" s="278" t="e">
        <f aca="false">$H22-$BV22</f>
        <v>#VALUE!</v>
      </c>
      <c r="BC22" s="278" t="e">
        <f aca="false">I22-BW22</f>
        <v>#VALUE!</v>
      </c>
      <c r="BD22" s="150" t="e">
        <f aca="false">N22-BX22</f>
        <v>#VALUE!</v>
      </c>
      <c r="BE22" s="150" t="e">
        <f aca="false">O22-BY22</f>
        <v>#VALUE!</v>
      </c>
      <c r="BF22" s="150" t="e">
        <f aca="false">xSPRDOPT($BW22,$BV22,$CG22,0,$BY22,$BX22,$BZ22,$AJ22,1,4)*$CB22</f>
        <v>#NAME?</v>
      </c>
      <c r="BG22" s="150" t="e">
        <f aca="false">xSPRDOPT($BW22,$BV22,$CG22,0,$BY22,$BX22,$BZ22,$AJ22,1,3)*$CB22</f>
        <v>#NAME?</v>
      </c>
      <c r="BH22" s="150" t="e">
        <f aca="false">IF(OR(BF22&lt;&gt;0,BG22&lt;&gt;0),xSPRDOPT($BW22,$BV22,$CG22,0,$BY22,$BX22,$BZ22,$AJ22,1,12)*$CB22,0)</f>
        <v>#NAME?</v>
      </c>
      <c r="BI22" s="150" t="e">
        <f aca="false">xSPRDOPT($BW22,$BV22,$CG22,2*LN(1+CA22/2),$BY22,$BX22,$BZ22,$AJ22,1,9)</f>
        <v>#NAME?</v>
      </c>
      <c r="BJ22" s="150" t="e">
        <f aca="false">xSPRDOPT($BW22,$BV22,$CG22,0,$BY22,$BX22,$BZ22,$AJ22,1,6)*$CB22</f>
        <v>#NAME?</v>
      </c>
      <c r="BK22" s="150" t="e">
        <f aca="false">xSPRDOPT($BW22,$BV22,$CG22,0,$BY22,$BX22,$BZ22,$AJ22,1,5)*$CB22</f>
        <v>#NAME?</v>
      </c>
      <c r="BL22" s="150" t="e">
        <f aca="false">xSPRDOPT(BW22,BV22,CG22,0,BY22,BX22,BZ22,AJ22,1,2)*CB22</f>
        <v>#NAME?</v>
      </c>
      <c r="BM22" s="150" t="e">
        <f aca="false">xSPRDOPT(BW22,BV22,CG22,0,BY22,BX22,BZ22,AJ22,1,1)*CB22</f>
        <v>#NAME?</v>
      </c>
      <c r="BN22" s="150" t="e">
        <f aca="false">IF(AH22&lt;&gt;0,xSPRDOPT($BW22,$BV22,$CG22,2*LN(1+CA22/2),$BY22,$BX22,$BZ22,$AJ22,1,8)+(AJ22/365.25)*CH22/AH22,0)</f>
        <v>#VALUE!</v>
      </c>
      <c r="BO22" s="150" t="e">
        <f aca="false">xSPRDOPT($BW22,$BV22,$CG22,0,$BY22,$BX22,$BZ22,$AJ22,1,0)</f>
        <v>#NAME?</v>
      </c>
      <c r="BP22" s="150"/>
      <c r="BQ22" s="150"/>
      <c r="BR22" s="150"/>
      <c r="BS22" s="150"/>
      <c r="BV22" s="280" t="n">
        <v>4.61889763779528</v>
      </c>
      <c r="BW22" s="149" t="n">
        <v>4.527</v>
      </c>
      <c r="BX22" s="150" t="n">
        <v>0.633827339875927</v>
      </c>
      <c r="BY22" s="150" t="n">
        <v>0.648915969509051</v>
      </c>
      <c r="BZ22" s="150" t="n">
        <v>0.988675203047558</v>
      </c>
      <c r="CA22" s="150" t="n">
        <v>0.068437746984464</v>
      </c>
      <c r="CB22" s="150" t="n">
        <v>0.985913840139586</v>
      </c>
      <c r="CC22" s="278" t="n">
        <v>-0.0725</v>
      </c>
      <c r="CD22" s="278" t="n">
        <v>0.03</v>
      </c>
      <c r="CE22" s="278" t="n">
        <v>0.095</v>
      </c>
      <c r="CF22" s="278" t="n">
        <v>-0.01</v>
      </c>
      <c r="CG22" s="278" t="n">
        <v>0</v>
      </c>
      <c r="CH22" s="278" t="n">
        <v>7.3943538010469</v>
      </c>
      <c r="CI22" s="84" t="n">
        <v>4.442</v>
      </c>
    </row>
    <row r="23" customFormat="false" ht="12.75" hidden="false" customHeight="false" outlineLevel="0" collapsed="false">
      <c r="D23" s="141" t="e">
        <f aca="false">D22+AH22</f>
        <v>#VALUE!</v>
      </c>
      <c r="F23" s="142" t="e">
        <f aca="false">VLOOKUP(AG23,$AL$4:$AS$15,2)</f>
        <v>#VALUE!</v>
      </c>
      <c r="G23" s="142" t="e">
        <f aca="false">F23*$AU23</f>
        <v>#VALUE!</v>
      </c>
      <c r="H23" s="143" t="e">
        <f aca="false">(AL23+AM23+AN23)/(1-(AR23))</f>
        <v>#VALUE!</v>
      </c>
      <c r="I23" s="143" t="e">
        <f aca="false">(AL23+AO23+AP23)</f>
        <v>#VALUE!</v>
      </c>
      <c r="K23" s="143" t="e">
        <f aca="false">MAX(((I23-H23)-AQ23)*AU23,0)</f>
        <v>#VALUE!</v>
      </c>
      <c r="L23" s="274" t="e">
        <f aca="false">MAX(Q23-K23,0)</f>
        <v>#VALUE!</v>
      </c>
      <c r="N23" s="275" t="e">
        <f aca="false">SQRT(($AX23^2*$AH23+$AW23^2*$AI23)/($AH23+$AI23))</f>
        <v>#VALUE!</v>
      </c>
      <c r="O23" s="275" t="e">
        <f aca="false">SQRT(($AY23^2*$AH23+$AW23^2*$AI23)/($AH23+$AI23))</f>
        <v>#VALUE!</v>
      </c>
      <c r="P23" s="151" t="e">
        <f aca="false">(VLOOKUP(AI23,CorrelationTwo,2)*(AW23^2)*AI23+VLOOKUP(D23,CorrelationOne,$AK$9)*AX23*AY23*AH23)/((AI23+AH23)*O23*N23)</f>
        <v>#VALUE!</v>
      </c>
      <c r="Q23" s="274" t="e">
        <f aca="false">xSPRDOPT(I23,H23,AQ23,0,O23,N23,P23,D23-$G$5,1,0)*AH23*AU23</f>
        <v>#VALUE!</v>
      </c>
      <c r="R23" s="274"/>
      <c r="S23" s="145" t="e">
        <f aca="false">xSPRDOPT(I23,H23,AQ23,AT23,O23,N23,P23,D23-$G$5,1,2)*AF23*F23*AH23</f>
        <v>#VALUE!</v>
      </c>
      <c r="T23" s="145" t="e">
        <f aca="false">xSPRDOPT(I23,H23,AQ23,AT23,O23,N23,P23,D23-$G$5,1,1)*AF23*F23*AH23</f>
        <v>#VALUE!</v>
      </c>
      <c r="U23" s="274"/>
      <c r="V23" s="276" t="e">
        <f aca="false">VLOOKUP($AG23,$AL$4:$AS$15,8)*AH23*AU23</f>
        <v>#VALUE!</v>
      </c>
      <c r="W23" s="276"/>
      <c r="X23" s="277" t="e">
        <f aca="false">((BM23*BC23)+(BL23*BB23))*AH23*F23</f>
        <v>#VALUE!</v>
      </c>
      <c r="Y23" s="277" t="e">
        <f aca="false">($F23*$AH23)*((($BG23/2)*($BC23)^2)+(($BF23/2)*($BB23)^2)+($BH23*$BC23*$BB23))</f>
        <v>#VALUE!</v>
      </c>
      <c r="Z23" s="277" t="e">
        <f aca="false">($BI23*$F23*$AH23*($G$5-$BV$5))/365.25</f>
        <v>#VALUE!</v>
      </c>
      <c r="AA23" s="277" t="e">
        <f aca="false">(($BK23*$BE23)+($BJ23*$BD23))*$F23*$AH23*$AF23</f>
        <v>#VALUE!</v>
      </c>
      <c r="AB23" s="277" t="e">
        <f aca="false">BN23*(AT23-CA23)*F23*AH23</f>
        <v>#VALUE!</v>
      </c>
      <c r="AC23" s="277" t="e">
        <f aca="false">BO23*CB23*F23*AH23*CA23*($G$5-$BV$5)/365.25</f>
        <v>#NAME?</v>
      </c>
      <c r="AF23" s="158" t="e">
        <f aca="false">IF(AND(D23&gt;=$G$7,D23&lt;=$G$8),1,0)</f>
        <v>#VALUE!</v>
      </c>
      <c r="AG23" s="158" t="e">
        <f aca="false">MONTH(D23)</f>
        <v>#VALUE!</v>
      </c>
      <c r="AH23" s="158" t="e">
        <f aca="false">(EOMONTH(D23,0)-EOMONTH(D23-DAY(D23),0))*AF23</f>
        <v>#VALUE!</v>
      </c>
      <c r="AI23" s="158" t="e">
        <f aca="false">AI22+AH22</f>
        <v>#VALUE!</v>
      </c>
      <c r="AJ23" s="158" t="e">
        <f aca="false">D23-$BV$5</f>
        <v>#VALUE!</v>
      </c>
      <c r="AL23" s="149" t="e">
        <f aca="false">VLOOKUP($D23,CurveTbl,$AK$4)</f>
        <v>#VALUE!</v>
      </c>
      <c r="AM23" s="278" t="e">
        <f aca="false">VLOOKUP($D23,CurveTbl,$AH$3)</f>
        <v>#VALUE!</v>
      </c>
      <c r="AN23" s="278" t="e">
        <f aca="false">VLOOKUP($D23,CurveTbl,$AH$4)+VLOOKUP($AG23,$AL$3:$AS$15,6)</f>
        <v>#VALUE!</v>
      </c>
      <c r="AO23" s="278" t="e">
        <f aca="false">VLOOKUP($D23,CurveTbl,$AH$5)</f>
        <v>#VALUE!</v>
      </c>
      <c r="AP23" s="278" t="e">
        <f aca="false">VLOOKUP($D23,CurveTbl,$AH$6)+VLOOKUP($AG23,$AL$3:$AS$15,7)</f>
        <v>#VALUE!</v>
      </c>
      <c r="AQ23" s="149" t="e">
        <f aca="false">VLOOKUP($AG23,$AL$4:$AS$15,3)+VLOOKUP($AG23,$AL$4:$AS$15,5)+($AH$10*VLOOKUP(D23,GRITable,2))</f>
        <v>#VALUE!</v>
      </c>
      <c r="AR23" s="150" t="e">
        <f aca="false">VLOOKUP($AG23,$AL$4:$AS$15,4)</f>
        <v>#VALUE!</v>
      </c>
      <c r="AS23" s="149" t="e">
        <f aca="false">(AL23+AM23+AN23)*AR23/(1-AR23)</f>
        <v>#VALUE!</v>
      </c>
      <c r="AT23" s="150" t="e">
        <f aca="false">VLOOKUP(D23,CurveTbl,$AK$6)</f>
        <v>#VALUE!</v>
      </c>
      <c r="AU23" s="150" t="e">
        <f aca="false">(1+$AT23/2)^(-2*($D23-$G$5)/365.25)*$AF23</f>
        <v>#VALUE!</v>
      </c>
      <c r="AV23" s="123" t="e">
        <f aca="false">ROUND(G23*AR23,0)</f>
        <v>#VALUE!</v>
      </c>
      <c r="AW23" s="150" t="e">
        <f aca="false">VLOOKUP($D23,CurveTbl,$AK$8)</f>
        <v>#VALUE!</v>
      </c>
      <c r="AX23" s="150" t="e">
        <f aca="false">VLOOKUP($D23,CurveTbl,$AH$7)</f>
        <v>#VALUE!</v>
      </c>
      <c r="AY23" s="150" t="e">
        <f aca="false">VLOOKUP($D23,CurveTbl,$AH$8)</f>
        <v>#VALUE!</v>
      </c>
      <c r="AZ23" s="150"/>
      <c r="BA23" s="279"/>
      <c r="BB23" s="278" t="e">
        <f aca="false">$H23-$BV23</f>
        <v>#VALUE!</v>
      </c>
      <c r="BC23" s="278" t="e">
        <f aca="false">I23-BW23</f>
        <v>#VALUE!</v>
      </c>
      <c r="BD23" s="150" t="e">
        <f aca="false">N23-BX23</f>
        <v>#VALUE!</v>
      </c>
      <c r="BE23" s="150" t="e">
        <f aca="false">O23-BY23</f>
        <v>#VALUE!</v>
      </c>
      <c r="BF23" s="150" t="e">
        <f aca="false">xSPRDOPT($BW23,$BV23,$CG23,0,$BY23,$BX23,$BZ23,$AJ23,1,4)*$CB23</f>
        <v>#NAME?</v>
      </c>
      <c r="BG23" s="150" t="e">
        <f aca="false">xSPRDOPT($BW23,$BV23,$CG23,0,$BY23,$BX23,$BZ23,$AJ23,1,3)*$CB23</f>
        <v>#NAME?</v>
      </c>
      <c r="BH23" s="150" t="e">
        <f aca="false">IF(OR(BF23&lt;&gt;0,BG23&lt;&gt;0),xSPRDOPT($BW23,$BV23,$CG23,0,$BY23,$BX23,$BZ23,$AJ23,1,12)*$CB23,0)</f>
        <v>#NAME?</v>
      </c>
      <c r="BI23" s="150" t="e">
        <f aca="false">xSPRDOPT($BW23,$BV23,$CG23,2*LN(1+CA23/2),$BY23,$BX23,$BZ23,$AJ23,1,9)</f>
        <v>#NAME?</v>
      </c>
      <c r="BJ23" s="150" t="e">
        <f aca="false">xSPRDOPT($BW23,$BV23,$CG23,0,$BY23,$BX23,$BZ23,$AJ23,1,6)*$CB23</f>
        <v>#NAME?</v>
      </c>
      <c r="BK23" s="150" t="e">
        <f aca="false">xSPRDOPT($BW23,$BV23,$CG23,0,$BY23,$BX23,$BZ23,$AJ23,1,5)*$CB23</f>
        <v>#NAME?</v>
      </c>
      <c r="BL23" s="150" t="e">
        <f aca="false">xSPRDOPT(BW23,BV23,CG23,0,BY23,BX23,BZ23,AJ23,1,2)*CB23</f>
        <v>#NAME?</v>
      </c>
      <c r="BM23" s="150" t="e">
        <f aca="false">xSPRDOPT(BW23,BV23,CG23,0,BY23,BX23,BZ23,AJ23,1,1)*CB23</f>
        <v>#NAME?</v>
      </c>
      <c r="BN23" s="150" t="e">
        <f aca="false">IF(AH23&lt;&gt;0,xSPRDOPT($BW23,$BV23,$CG23,2*LN(1+CA23/2),$BY23,$BX23,$BZ23,$AJ23,1,8)+(AJ23/365.25)*CH23/AH23,0)</f>
        <v>#VALUE!</v>
      </c>
      <c r="BO23" s="150" t="e">
        <f aca="false">xSPRDOPT($BW23,$BV23,$CG23,0,$BY23,$BX23,$BZ23,$AJ23,1,0)</f>
        <v>#NAME?</v>
      </c>
      <c r="BP23" s="150"/>
      <c r="BQ23" s="150"/>
      <c r="BR23" s="150"/>
      <c r="BS23" s="150"/>
      <c r="BV23" s="280" t="n">
        <v>4.58635170603675</v>
      </c>
      <c r="BW23" s="149" t="n">
        <v>4.521</v>
      </c>
      <c r="BX23" s="150" t="n">
        <v>0.6436808215257</v>
      </c>
      <c r="BY23" s="150" t="n">
        <v>0.667514044796063</v>
      </c>
      <c r="BZ23" s="150" t="n">
        <v>0.990839680883739</v>
      </c>
      <c r="CA23" s="150" t="n">
        <v>0.069072682258336</v>
      </c>
      <c r="CB23" s="150" t="n">
        <v>0.980303297268404</v>
      </c>
      <c r="CC23" s="278" t="n">
        <v>-0.0725</v>
      </c>
      <c r="CD23" s="278" t="n">
        <v>0.03</v>
      </c>
      <c r="CE23" s="278" t="n">
        <v>0.12</v>
      </c>
      <c r="CF23" s="278" t="n">
        <v>-0.01</v>
      </c>
      <c r="CG23" s="278" t="n">
        <v>0</v>
      </c>
      <c r="CH23" s="278" t="n">
        <v>7.59735055383013</v>
      </c>
      <c r="CI23" s="84" t="n">
        <v>4.411</v>
      </c>
    </row>
    <row r="24" customFormat="false" ht="12.75" hidden="false" customHeight="false" outlineLevel="0" collapsed="false">
      <c r="D24" s="141" t="e">
        <f aca="false">D23+AH23</f>
        <v>#VALUE!</v>
      </c>
      <c r="F24" s="142" t="e">
        <f aca="false">VLOOKUP(AG24,$AL$4:$AS$15,2)</f>
        <v>#VALUE!</v>
      </c>
      <c r="G24" s="142" t="e">
        <f aca="false">F24*$AU24</f>
        <v>#VALUE!</v>
      </c>
      <c r="H24" s="143" t="e">
        <f aca="false">(AL24+AM24+AN24)/(1-(AR24))</f>
        <v>#VALUE!</v>
      </c>
      <c r="I24" s="143" t="e">
        <f aca="false">(AL24+AO24+AP24)</f>
        <v>#VALUE!</v>
      </c>
      <c r="K24" s="143" t="e">
        <f aca="false">MAX(((I24-H24)-AQ24)*AU24,0)</f>
        <v>#VALUE!</v>
      </c>
      <c r="L24" s="274" t="e">
        <f aca="false">MAX(Q24-K24,0)</f>
        <v>#VALUE!</v>
      </c>
      <c r="N24" s="275" t="e">
        <f aca="false">SQRT(($AX24^2*$AH24+$AW24^2*$AI24)/($AH24+$AI24))</f>
        <v>#VALUE!</v>
      </c>
      <c r="O24" s="275" t="e">
        <f aca="false">SQRT(($AY24^2*$AH24+$AW24^2*$AI24)/($AH24+$AI24))</f>
        <v>#VALUE!</v>
      </c>
      <c r="P24" s="151" t="e">
        <f aca="false">(VLOOKUP(AI24,CorrelationTwo,2)*(AW24^2)*AI24+VLOOKUP(D24,CorrelationOne,$AK$9)*AX24*AY24*AH24)/((AI24+AH24)*O24*N24)</f>
        <v>#VALUE!</v>
      </c>
      <c r="Q24" s="274" t="e">
        <f aca="false">xSPRDOPT(I24,H24,AQ24,0,O24,N24,P24,D24-$G$5,1,0)*AH24*AU24</f>
        <v>#VALUE!</v>
      </c>
      <c r="R24" s="274"/>
      <c r="S24" s="145" t="e">
        <f aca="false">xSPRDOPT(I24,H24,AQ24,AT24,O24,N24,P24,D24-$G$5,1,2)*AF24*F24*AH24</f>
        <v>#VALUE!</v>
      </c>
      <c r="T24" s="145" t="e">
        <f aca="false">xSPRDOPT(I24,H24,AQ24,AT24,O24,N24,P24,D24-$G$5,1,1)*AF24*F24*AH24</f>
        <v>#VALUE!</v>
      </c>
      <c r="U24" s="274"/>
      <c r="V24" s="276" t="e">
        <f aca="false">VLOOKUP($AG24,$AL$4:$AS$15,8)*AH24*AU24</f>
        <v>#VALUE!</v>
      </c>
      <c r="W24" s="276"/>
      <c r="X24" s="277" t="e">
        <f aca="false">((BM24*BC24)+(BL24*BB24))*AH24*F24</f>
        <v>#VALUE!</v>
      </c>
      <c r="Y24" s="277" t="e">
        <f aca="false">($F24*$AH24)*((($BG24/2)*($BC24)^2)+(($BF24/2)*($BB24)^2)+($BH24*$BC24*$BB24))</f>
        <v>#VALUE!</v>
      </c>
      <c r="Z24" s="277" t="e">
        <f aca="false">($BI24*$F24*$AH24*($G$5-$BV$5))/365.25</f>
        <v>#VALUE!</v>
      </c>
      <c r="AA24" s="277" t="e">
        <f aca="false">(($BK24*$BE24)+($BJ24*$BD24))*$F24*$AH24*$AF24</f>
        <v>#VALUE!</v>
      </c>
      <c r="AB24" s="277" t="e">
        <f aca="false">BN24*(AT24-CA24)*F24*AH24</f>
        <v>#VALUE!</v>
      </c>
      <c r="AC24" s="277" t="e">
        <f aca="false">BO24*CB24*F24*AH24*CA24*($G$5-$BV$5)/365.25</f>
        <v>#NAME?</v>
      </c>
      <c r="AF24" s="158" t="e">
        <f aca="false">IF(AND(D24&gt;=$G$7,D24&lt;=$G$8),1,0)</f>
        <v>#VALUE!</v>
      </c>
      <c r="AG24" s="158" t="e">
        <f aca="false">MONTH(D24)</f>
        <v>#VALUE!</v>
      </c>
      <c r="AH24" s="158" t="e">
        <f aca="false">(EOMONTH(D24,0)-EOMONTH(D24-DAY(D24),0))*AF24</f>
        <v>#VALUE!</v>
      </c>
      <c r="AI24" s="158" t="e">
        <f aca="false">AI23+AH23</f>
        <v>#VALUE!</v>
      </c>
      <c r="AJ24" s="158" t="e">
        <f aca="false">D24-$BV$5</f>
        <v>#VALUE!</v>
      </c>
      <c r="AL24" s="149" t="e">
        <f aca="false">VLOOKUP($D24,CurveTbl,$AK$4)</f>
        <v>#VALUE!</v>
      </c>
      <c r="AM24" s="278" t="e">
        <f aca="false">VLOOKUP($D24,CurveTbl,$AH$3)</f>
        <v>#VALUE!</v>
      </c>
      <c r="AN24" s="278" t="e">
        <f aca="false">VLOOKUP($D24,CurveTbl,$AH$4)+VLOOKUP($AG24,$AL$3:$AS$15,6)</f>
        <v>#VALUE!</v>
      </c>
      <c r="AO24" s="278" t="e">
        <f aca="false">VLOOKUP($D24,CurveTbl,$AH$5)</f>
        <v>#VALUE!</v>
      </c>
      <c r="AP24" s="278" t="e">
        <f aca="false">VLOOKUP($D24,CurveTbl,$AH$6)+VLOOKUP($AG24,$AL$3:$AS$15,7)</f>
        <v>#VALUE!</v>
      </c>
      <c r="AQ24" s="149" t="e">
        <f aca="false">VLOOKUP($AG24,$AL$4:$AS$15,3)+VLOOKUP($AG24,$AL$4:$AS$15,5)+($AH$10*VLOOKUP(D24,GRITable,2))</f>
        <v>#VALUE!</v>
      </c>
      <c r="AR24" s="150" t="e">
        <f aca="false">VLOOKUP($AG24,$AL$4:$AS$15,4)</f>
        <v>#VALUE!</v>
      </c>
      <c r="AS24" s="149" t="e">
        <f aca="false">(AL24+AM24+AN24)*AR24/(1-AR24)</f>
        <v>#VALUE!</v>
      </c>
      <c r="AT24" s="150" t="e">
        <f aca="false">VLOOKUP(D24,CurveTbl,$AK$6)</f>
        <v>#VALUE!</v>
      </c>
      <c r="AU24" s="150" t="e">
        <f aca="false">(1+$AT24/2)^(-2*($D24-$G$5)/365.25)*$AF24</f>
        <v>#VALUE!</v>
      </c>
      <c r="AV24" s="123" t="e">
        <f aca="false">ROUND(G24*AR24,0)</f>
        <v>#VALUE!</v>
      </c>
      <c r="AW24" s="150" t="e">
        <f aca="false">VLOOKUP($D24,CurveTbl,$AK$8)</f>
        <v>#VALUE!</v>
      </c>
      <c r="AX24" s="150" t="e">
        <f aca="false">VLOOKUP($D24,CurveTbl,$AH$7)</f>
        <v>#VALUE!</v>
      </c>
      <c r="AY24" s="150" t="e">
        <f aca="false">VLOOKUP($D24,CurveTbl,$AH$8)</f>
        <v>#VALUE!</v>
      </c>
      <c r="AZ24" s="150"/>
      <c r="BA24" s="279"/>
      <c r="BB24" s="278" t="e">
        <f aca="false">$H24-$BV24</f>
        <v>#VALUE!</v>
      </c>
      <c r="BC24" s="278" t="e">
        <f aca="false">I24-BW24</f>
        <v>#VALUE!</v>
      </c>
      <c r="BD24" s="150" t="e">
        <f aca="false">N24-BX24</f>
        <v>#VALUE!</v>
      </c>
      <c r="BE24" s="150" t="e">
        <f aca="false">O24-BY24</f>
        <v>#VALUE!</v>
      </c>
      <c r="BF24" s="150" t="e">
        <f aca="false">xSPRDOPT($BW24,$BV24,$CG24,0,$BY24,$BX24,$BZ24,$AJ24,1,4)*$CB24</f>
        <v>#NAME?</v>
      </c>
      <c r="BG24" s="150" t="e">
        <f aca="false">xSPRDOPT($BW24,$BV24,$CG24,0,$BY24,$BX24,$BZ24,$AJ24,1,3)*$CB24</f>
        <v>#NAME?</v>
      </c>
      <c r="BH24" s="150" t="e">
        <f aca="false">IF(OR(BF24&lt;&gt;0,BG24&lt;&gt;0),xSPRDOPT($BW24,$BV24,$CG24,0,$BY24,$BX24,$BZ24,$AJ24,1,12)*$CB24,0)</f>
        <v>#NAME?</v>
      </c>
      <c r="BI24" s="150" t="e">
        <f aca="false">xSPRDOPT($BW24,$BV24,$CG24,2*LN(1+CA24/2),$BY24,$BX24,$BZ24,$AJ24,1,9)</f>
        <v>#NAME?</v>
      </c>
      <c r="BJ24" s="150" t="e">
        <f aca="false">xSPRDOPT($BW24,$BV24,$CG24,0,$BY24,$BX24,$BZ24,$AJ24,1,6)*$CB24</f>
        <v>#NAME?</v>
      </c>
      <c r="BK24" s="150" t="e">
        <f aca="false">xSPRDOPT($BW24,$BV24,$CG24,0,$BY24,$BX24,$BZ24,$AJ24,1,5)*$CB24</f>
        <v>#NAME?</v>
      </c>
      <c r="BL24" s="150" t="e">
        <f aca="false">xSPRDOPT(BW24,BV24,CG24,0,BY24,BX24,BZ24,AJ24,1,2)*CB24</f>
        <v>#NAME?</v>
      </c>
      <c r="BM24" s="150" t="e">
        <f aca="false">xSPRDOPT(BW24,BV24,CG24,0,BY24,BX24,BZ24,AJ24,1,1)*CB24</f>
        <v>#NAME?</v>
      </c>
      <c r="BN24" s="150" t="e">
        <f aca="false">IF(AH24&lt;&gt;0,xSPRDOPT($BW24,$BV24,$CG24,2*LN(1+CA24/2),$BY24,$BX24,$BZ24,$AJ24,1,8)+(AJ24/365.25)*CH24/AH24,0)</f>
        <v>#VALUE!</v>
      </c>
      <c r="BO24" s="150" t="e">
        <f aca="false">xSPRDOPT($BW24,$BV24,$CG24,0,$BY24,$BX24,$BZ24,$AJ24,1,0)</f>
        <v>#NAME?</v>
      </c>
      <c r="BP24" s="150"/>
      <c r="BQ24" s="150"/>
      <c r="BR24" s="150"/>
      <c r="BS24" s="150"/>
      <c r="BV24" s="280" t="n">
        <v>4.64671916010499</v>
      </c>
      <c r="BW24" s="149" t="n">
        <v>4.691</v>
      </c>
      <c r="BX24" s="150" t="n">
        <v>0.748828739111608</v>
      </c>
      <c r="BY24" s="150" t="n">
        <v>0.748828739111608</v>
      </c>
      <c r="BZ24" s="150" t="n">
        <v>0.989055881353089</v>
      </c>
      <c r="CA24" s="150" t="n">
        <v>0.069434011977031</v>
      </c>
      <c r="CB24" s="150" t="n">
        <v>0.974540999810944</v>
      </c>
      <c r="CC24" s="278" t="n">
        <v>-0.07</v>
      </c>
      <c r="CD24" s="278" t="n">
        <v>0.03</v>
      </c>
      <c r="CE24" s="278" t="n">
        <v>0.22</v>
      </c>
      <c r="CF24" s="278" t="n">
        <v>0.005</v>
      </c>
      <c r="CG24" s="278" t="n">
        <v>0</v>
      </c>
      <c r="CH24" s="278" t="n">
        <v>7.30905749858208</v>
      </c>
      <c r="CI24" s="84" t="n">
        <v>4.466</v>
      </c>
    </row>
    <row r="25" customFormat="false" ht="12.75" hidden="false" customHeight="false" outlineLevel="0" collapsed="false">
      <c r="K25" s="143"/>
      <c r="L25" s="274"/>
      <c r="N25" s="275"/>
      <c r="O25" s="275"/>
      <c r="P25" s="151"/>
      <c r="Q25" s="274"/>
      <c r="R25" s="274"/>
      <c r="U25" s="274"/>
      <c r="V25" s="276"/>
      <c r="W25" s="276"/>
      <c r="X25" s="277"/>
      <c r="Y25" s="277"/>
      <c r="Z25" s="277"/>
      <c r="AA25" s="277"/>
      <c r="AB25" s="277"/>
      <c r="AC25" s="277"/>
      <c r="AF25" s="158"/>
      <c r="AG25" s="158"/>
      <c r="AH25" s="158"/>
      <c r="AI25" s="158"/>
      <c r="AJ25" s="158"/>
      <c r="AM25" s="278"/>
      <c r="AN25" s="278"/>
      <c r="AO25" s="278"/>
      <c r="AP25" s="278"/>
      <c r="AR25" s="150"/>
      <c r="AT25" s="150"/>
      <c r="AV25" s="123"/>
      <c r="AW25" s="150"/>
      <c r="AX25" s="150"/>
      <c r="AY25" s="150"/>
      <c r="AZ25" s="150"/>
      <c r="BA25" s="279"/>
      <c r="BB25" s="278"/>
      <c r="BC25" s="278"/>
      <c r="BD25" s="150"/>
      <c r="BE25" s="150"/>
      <c r="BF25" s="150"/>
      <c r="BG25" s="150"/>
      <c r="BH25" s="150"/>
      <c r="BI25" s="150"/>
      <c r="BJ25" s="150"/>
      <c r="BK25" s="150"/>
      <c r="BL25" s="150"/>
      <c r="BM25" s="150"/>
      <c r="BN25" s="150"/>
      <c r="BO25" s="150"/>
      <c r="BP25" s="150"/>
      <c r="BQ25" s="150"/>
      <c r="BR25" s="150"/>
      <c r="BS25" s="150"/>
      <c r="BV25" s="280"/>
      <c r="BW25" s="149"/>
      <c r="BX25" s="150"/>
      <c r="BY25" s="150"/>
      <c r="BZ25" s="150"/>
      <c r="CA25" s="150"/>
      <c r="CB25" s="150"/>
      <c r="CC25" s="278"/>
      <c r="CD25" s="278"/>
      <c r="CE25" s="278"/>
      <c r="CF25" s="278"/>
      <c r="CG25" s="278"/>
      <c r="CH25" s="278"/>
    </row>
    <row r="26" customFormat="false" ht="12.75" hidden="false" customHeight="false" outlineLevel="0" collapsed="false">
      <c r="K26" s="143"/>
      <c r="L26" s="274"/>
      <c r="N26" s="275"/>
      <c r="O26" s="275"/>
      <c r="P26" s="151"/>
      <c r="Q26" s="274"/>
      <c r="R26" s="274"/>
      <c r="U26" s="274"/>
      <c r="V26" s="276"/>
      <c r="W26" s="276"/>
      <c r="X26" s="277"/>
      <c r="Y26" s="277"/>
      <c r="Z26" s="277"/>
      <c r="AA26" s="277"/>
      <c r="AB26" s="277"/>
      <c r="AC26" s="277"/>
      <c r="AF26" s="158"/>
      <c r="AG26" s="158"/>
      <c r="AH26" s="158"/>
      <c r="AI26" s="158"/>
      <c r="AJ26" s="158"/>
      <c r="AM26" s="278"/>
      <c r="AN26" s="278"/>
      <c r="AO26" s="278"/>
      <c r="AP26" s="278"/>
      <c r="AR26" s="150"/>
      <c r="AT26" s="150"/>
      <c r="AV26" s="123"/>
      <c r="AW26" s="150"/>
      <c r="AX26" s="150"/>
      <c r="AY26" s="150"/>
      <c r="AZ26" s="150"/>
      <c r="BA26" s="279"/>
      <c r="BB26" s="278"/>
      <c r="BC26" s="278"/>
      <c r="BD26" s="150"/>
      <c r="BE26" s="150"/>
      <c r="BF26" s="150"/>
      <c r="BG26" s="150"/>
      <c r="BH26" s="150"/>
      <c r="BI26" s="150"/>
      <c r="BJ26" s="150"/>
      <c r="BK26" s="150"/>
      <c r="BL26" s="150"/>
      <c r="BM26" s="150"/>
      <c r="BN26" s="150"/>
      <c r="BO26" s="150"/>
      <c r="BP26" s="150"/>
      <c r="BQ26" s="150"/>
      <c r="BR26" s="150"/>
      <c r="BS26" s="150"/>
      <c r="BV26" s="280"/>
      <c r="BW26" s="149"/>
      <c r="BX26" s="150"/>
      <c r="BY26" s="150"/>
      <c r="BZ26" s="150"/>
      <c r="CA26" s="150"/>
      <c r="CB26" s="150"/>
      <c r="CC26" s="278"/>
      <c r="CD26" s="278"/>
      <c r="CE26" s="278"/>
      <c r="CF26" s="278"/>
      <c r="CG26" s="278"/>
      <c r="CH26" s="278"/>
    </row>
    <row r="27" customFormat="false" ht="12.75" hidden="false" customHeight="false" outlineLevel="0" collapsed="false">
      <c r="K27" s="143"/>
      <c r="L27" s="274"/>
      <c r="N27" s="275"/>
      <c r="O27" s="275"/>
      <c r="P27" s="151"/>
      <c r="Q27" s="274"/>
      <c r="R27" s="274"/>
      <c r="U27" s="274"/>
      <c r="V27" s="276"/>
      <c r="W27" s="276"/>
      <c r="X27" s="277"/>
      <c r="Y27" s="277"/>
      <c r="Z27" s="277"/>
      <c r="AA27" s="277"/>
      <c r="AB27" s="277"/>
      <c r="AC27" s="277"/>
      <c r="AF27" s="158"/>
      <c r="AG27" s="158"/>
      <c r="AH27" s="158"/>
      <c r="AI27" s="158"/>
      <c r="AJ27" s="158"/>
      <c r="AM27" s="278"/>
      <c r="AN27" s="278"/>
      <c r="AO27" s="278"/>
      <c r="AP27" s="278"/>
      <c r="AR27" s="150"/>
      <c r="AT27" s="150"/>
      <c r="AV27" s="123"/>
      <c r="AW27" s="150"/>
      <c r="AX27" s="150"/>
      <c r="AY27" s="150"/>
      <c r="AZ27" s="150"/>
      <c r="BA27" s="279"/>
      <c r="BB27" s="278"/>
      <c r="BC27" s="278"/>
      <c r="BD27" s="150"/>
      <c r="BE27" s="150"/>
      <c r="BF27" s="150"/>
      <c r="BG27" s="150"/>
      <c r="BH27" s="150"/>
      <c r="BI27" s="150"/>
      <c r="BJ27" s="150"/>
      <c r="BK27" s="150"/>
      <c r="BL27" s="150"/>
      <c r="BM27" s="150"/>
      <c r="BN27" s="150"/>
      <c r="BO27" s="150"/>
      <c r="BP27" s="150"/>
      <c r="BQ27" s="150"/>
      <c r="BR27" s="150"/>
      <c r="BS27" s="150"/>
      <c r="BV27" s="280"/>
      <c r="BW27" s="149"/>
      <c r="BX27" s="150"/>
      <c r="BY27" s="150"/>
      <c r="BZ27" s="150"/>
      <c r="CA27" s="150"/>
      <c r="CB27" s="150"/>
      <c r="CC27" s="278"/>
      <c r="CD27" s="278"/>
      <c r="CE27" s="278"/>
      <c r="CF27" s="278"/>
      <c r="CG27" s="278"/>
      <c r="CH27" s="278"/>
    </row>
    <row r="28" customFormat="false" ht="12.75" hidden="false" customHeight="false" outlineLevel="0" collapsed="false">
      <c r="K28" s="143"/>
      <c r="L28" s="274"/>
      <c r="N28" s="275"/>
      <c r="O28" s="275"/>
      <c r="P28" s="151"/>
      <c r="Q28" s="274"/>
      <c r="R28" s="274"/>
      <c r="U28" s="274"/>
      <c r="V28" s="276"/>
      <c r="W28" s="276"/>
      <c r="X28" s="277"/>
      <c r="Y28" s="277"/>
      <c r="Z28" s="277"/>
      <c r="AA28" s="277"/>
      <c r="AB28" s="277"/>
      <c r="AC28" s="277"/>
      <c r="AF28" s="158"/>
      <c r="AG28" s="158"/>
      <c r="AH28" s="158"/>
      <c r="AI28" s="158"/>
      <c r="AJ28" s="158"/>
      <c r="AM28" s="278"/>
      <c r="AN28" s="278"/>
      <c r="AO28" s="278"/>
      <c r="AP28" s="278"/>
      <c r="AR28" s="150"/>
      <c r="AT28" s="150"/>
      <c r="AV28" s="123"/>
      <c r="AW28" s="150"/>
      <c r="AX28" s="150"/>
      <c r="AY28" s="150"/>
      <c r="AZ28" s="150"/>
      <c r="BA28" s="279"/>
      <c r="BB28" s="278"/>
      <c r="BC28" s="278"/>
      <c r="BD28" s="150"/>
      <c r="BE28" s="150"/>
      <c r="BF28" s="150"/>
      <c r="BG28" s="150"/>
      <c r="BH28" s="150"/>
      <c r="BI28" s="150"/>
      <c r="BJ28" s="150"/>
      <c r="BK28" s="150"/>
      <c r="BL28" s="150"/>
      <c r="BM28" s="150"/>
      <c r="BN28" s="150"/>
      <c r="BO28" s="150"/>
      <c r="BP28" s="150"/>
      <c r="BQ28" s="150"/>
      <c r="BR28" s="150"/>
      <c r="BS28" s="150"/>
      <c r="BV28" s="280"/>
      <c r="BW28" s="149"/>
      <c r="BX28" s="150"/>
      <c r="BY28" s="150"/>
      <c r="BZ28" s="150"/>
      <c r="CA28" s="150"/>
      <c r="CB28" s="150"/>
      <c r="CC28" s="278"/>
      <c r="CD28" s="278"/>
      <c r="CE28" s="278"/>
      <c r="CF28" s="278"/>
      <c r="CG28" s="278"/>
      <c r="CH28" s="278"/>
    </row>
    <row r="29" customFormat="false" ht="12.75" hidden="false" customHeight="false" outlineLevel="0" collapsed="false">
      <c r="K29" s="143"/>
      <c r="L29" s="274"/>
      <c r="N29" s="275"/>
      <c r="O29" s="275"/>
      <c r="P29" s="151"/>
      <c r="Q29" s="274"/>
      <c r="R29" s="274"/>
      <c r="U29" s="274"/>
      <c r="V29" s="276"/>
      <c r="W29" s="276"/>
      <c r="X29" s="277"/>
      <c r="Y29" s="277"/>
      <c r="Z29" s="277"/>
      <c r="AA29" s="277"/>
      <c r="AB29" s="277"/>
      <c r="AC29" s="277"/>
      <c r="AF29" s="158"/>
      <c r="AG29" s="158"/>
      <c r="AH29" s="158"/>
      <c r="AI29" s="158"/>
      <c r="AJ29" s="158"/>
      <c r="AM29" s="278"/>
      <c r="AN29" s="278"/>
      <c r="AO29" s="278"/>
      <c r="AP29" s="278"/>
      <c r="AR29" s="150"/>
      <c r="AT29" s="150"/>
      <c r="AV29" s="123"/>
      <c r="AW29" s="150"/>
      <c r="AX29" s="150"/>
      <c r="AY29" s="150"/>
      <c r="AZ29" s="150"/>
      <c r="BA29" s="279"/>
      <c r="BB29" s="278"/>
      <c r="BC29" s="278"/>
      <c r="BD29" s="150"/>
      <c r="BE29" s="150"/>
      <c r="BF29" s="150"/>
      <c r="BG29" s="150"/>
      <c r="BH29" s="150"/>
      <c r="BI29" s="150"/>
      <c r="BJ29" s="150"/>
      <c r="BK29" s="150"/>
      <c r="BL29" s="150"/>
      <c r="BM29" s="150"/>
      <c r="BN29" s="150"/>
      <c r="BO29" s="150"/>
      <c r="BP29" s="150"/>
      <c r="BQ29" s="150"/>
      <c r="BR29" s="150"/>
      <c r="BS29" s="150"/>
      <c r="BV29" s="280"/>
      <c r="BW29" s="149"/>
      <c r="BX29" s="150"/>
      <c r="BY29" s="150"/>
      <c r="BZ29" s="150"/>
      <c r="CA29" s="150"/>
      <c r="CB29" s="150"/>
      <c r="CC29" s="278"/>
      <c r="CD29" s="278"/>
      <c r="CE29" s="278"/>
      <c r="CF29" s="278"/>
      <c r="CG29" s="278"/>
      <c r="CH29" s="278"/>
    </row>
    <row r="30" customFormat="false" ht="12.75" hidden="false" customHeight="false" outlineLevel="0" collapsed="false">
      <c r="K30" s="143"/>
      <c r="L30" s="274"/>
      <c r="N30" s="275"/>
      <c r="O30" s="275"/>
      <c r="P30" s="151"/>
      <c r="Q30" s="274"/>
      <c r="R30" s="274"/>
      <c r="U30" s="274"/>
      <c r="V30" s="276"/>
      <c r="W30" s="276"/>
      <c r="X30" s="276"/>
      <c r="Y30" s="277"/>
      <c r="Z30" s="277"/>
      <c r="AA30" s="277"/>
      <c r="AB30" s="277"/>
      <c r="AC30" s="277"/>
      <c r="AF30" s="158"/>
      <c r="AG30" s="158"/>
      <c r="AH30" s="158"/>
      <c r="AI30" s="158"/>
      <c r="AL30" s="278"/>
      <c r="AM30" s="278"/>
      <c r="AN30" s="278"/>
      <c r="AO30" s="278"/>
      <c r="AQ30" s="150"/>
      <c r="AT30" s="150"/>
      <c r="AV30" s="123"/>
      <c r="AW30" s="150"/>
      <c r="AX30" s="150"/>
      <c r="AY30" s="150"/>
      <c r="AZ30" s="150"/>
      <c r="BA30" s="279"/>
      <c r="BB30" s="278"/>
      <c r="BC30" s="278"/>
      <c r="BD30" s="150"/>
      <c r="BE30" s="150"/>
      <c r="BF30" s="150"/>
      <c r="BG30" s="150"/>
      <c r="BH30" s="150"/>
      <c r="BI30" s="150"/>
      <c r="BJ30" s="150"/>
      <c r="BK30" s="150"/>
      <c r="BL30" s="150"/>
      <c r="BM30" s="150"/>
      <c r="BO30" s="150"/>
      <c r="BP30" s="150"/>
      <c r="BQ30" s="150"/>
      <c r="BR30" s="150"/>
      <c r="BS30" s="150"/>
      <c r="BV30" s="280"/>
      <c r="BW30" s="149"/>
      <c r="BX30" s="150"/>
      <c r="BY30" s="150"/>
      <c r="BZ30" s="150"/>
      <c r="CA30" s="150"/>
      <c r="CB30" s="150"/>
      <c r="CC30" s="278"/>
      <c r="CD30" s="278"/>
      <c r="CE30" s="278"/>
      <c r="CF30" s="278"/>
    </row>
    <row r="31" customFormat="false" ht="12.75" hidden="false" customHeight="false" outlineLevel="0" collapsed="false">
      <c r="K31" s="143"/>
      <c r="L31" s="274"/>
      <c r="N31" s="275"/>
      <c r="O31" s="275"/>
      <c r="P31" s="151"/>
      <c r="Q31" s="274"/>
      <c r="R31" s="274"/>
      <c r="U31" s="274"/>
      <c r="V31" s="276"/>
      <c r="W31" s="276"/>
      <c r="X31" s="276"/>
      <c r="Y31" s="277"/>
      <c r="Z31" s="277"/>
      <c r="AA31" s="277"/>
      <c r="AB31" s="277"/>
      <c r="AC31" s="277"/>
      <c r="AF31" s="158"/>
      <c r="AG31" s="158"/>
      <c r="AH31" s="158"/>
      <c r="AI31" s="158"/>
      <c r="AL31" s="278"/>
      <c r="AM31" s="278"/>
      <c r="AN31" s="278"/>
      <c r="AO31" s="278"/>
      <c r="AQ31" s="150"/>
      <c r="AT31" s="150"/>
      <c r="AV31" s="123"/>
      <c r="AW31" s="150"/>
      <c r="AX31" s="150"/>
      <c r="AY31" s="150"/>
      <c r="AZ31" s="150"/>
      <c r="BA31" s="279"/>
      <c r="BB31" s="278"/>
      <c r="BC31" s="278"/>
      <c r="BD31" s="150"/>
      <c r="BE31" s="150"/>
      <c r="BF31" s="150"/>
      <c r="BG31" s="150"/>
      <c r="BH31" s="150"/>
      <c r="BI31" s="150"/>
      <c r="BJ31" s="150"/>
      <c r="BK31" s="150"/>
      <c r="BL31" s="150"/>
      <c r="BM31" s="150"/>
      <c r="BO31" s="150"/>
      <c r="BP31" s="150"/>
      <c r="BQ31" s="150"/>
      <c r="BR31" s="150"/>
      <c r="BS31" s="150"/>
      <c r="BV31" s="280"/>
      <c r="BW31" s="149"/>
      <c r="BX31" s="150"/>
      <c r="BY31" s="150"/>
      <c r="BZ31" s="150"/>
      <c r="CA31" s="150"/>
      <c r="CB31" s="150"/>
      <c r="CC31" s="278"/>
      <c r="CD31" s="278"/>
      <c r="CE31" s="278"/>
      <c r="CF31" s="278"/>
    </row>
    <row r="32" customFormat="false" ht="12.75" hidden="false" customHeight="false" outlineLevel="0" collapsed="false">
      <c r="K32" s="143"/>
      <c r="L32" s="274"/>
      <c r="N32" s="275"/>
      <c r="O32" s="275"/>
      <c r="P32" s="151"/>
      <c r="Q32" s="274"/>
      <c r="R32" s="274"/>
      <c r="U32" s="274"/>
      <c r="V32" s="276"/>
      <c r="W32" s="276"/>
      <c r="X32" s="276"/>
      <c r="Y32" s="277"/>
      <c r="Z32" s="277"/>
      <c r="AA32" s="277"/>
      <c r="AB32" s="277"/>
      <c r="AC32" s="277"/>
      <c r="AF32" s="158"/>
      <c r="AG32" s="158"/>
      <c r="AH32" s="158"/>
      <c r="AI32" s="158"/>
      <c r="AL32" s="278"/>
      <c r="AM32" s="278"/>
      <c r="AN32" s="278"/>
      <c r="AO32" s="278"/>
      <c r="AQ32" s="150"/>
      <c r="AT32" s="150"/>
      <c r="AV32" s="123"/>
      <c r="AW32" s="150"/>
      <c r="AX32" s="150"/>
      <c r="AY32" s="150"/>
      <c r="AZ32" s="150"/>
      <c r="BA32" s="279"/>
      <c r="BB32" s="278"/>
      <c r="BC32" s="278"/>
      <c r="BD32" s="150"/>
      <c r="BE32" s="150"/>
      <c r="BF32" s="150"/>
      <c r="BG32" s="150"/>
      <c r="BH32" s="150"/>
      <c r="BI32" s="150"/>
      <c r="BJ32" s="150"/>
      <c r="BK32" s="150"/>
      <c r="BL32" s="150"/>
      <c r="BM32" s="150"/>
      <c r="BO32" s="150"/>
      <c r="BP32" s="150"/>
      <c r="BQ32" s="150"/>
      <c r="BR32" s="150"/>
      <c r="BS32" s="150"/>
      <c r="BV32" s="280"/>
      <c r="BW32" s="149"/>
      <c r="BX32" s="150"/>
      <c r="BY32" s="150"/>
      <c r="BZ32" s="150"/>
      <c r="CA32" s="150"/>
      <c r="CB32" s="150"/>
      <c r="CC32" s="278"/>
      <c r="CD32" s="278"/>
      <c r="CE32" s="278"/>
      <c r="CF32" s="278"/>
    </row>
    <row r="33" customFormat="false" ht="12.75" hidden="false" customHeight="false" outlineLevel="0" collapsed="false">
      <c r="K33" s="143"/>
      <c r="L33" s="274"/>
      <c r="N33" s="275"/>
      <c r="O33" s="275"/>
      <c r="P33" s="151"/>
      <c r="Q33" s="274"/>
      <c r="R33" s="274"/>
      <c r="U33" s="274"/>
      <c r="V33" s="276"/>
      <c r="W33" s="276"/>
      <c r="X33" s="276"/>
      <c r="Y33" s="277"/>
      <c r="Z33" s="277"/>
      <c r="AA33" s="277"/>
      <c r="AB33" s="277"/>
      <c r="AC33" s="277"/>
      <c r="AF33" s="158"/>
      <c r="AG33" s="158"/>
      <c r="AH33" s="158"/>
      <c r="AI33" s="158"/>
      <c r="AL33" s="278"/>
      <c r="AM33" s="278"/>
      <c r="AN33" s="278"/>
      <c r="AO33" s="278"/>
      <c r="AQ33" s="150"/>
      <c r="AT33" s="150"/>
      <c r="AV33" s="123"/>
      <c r="AW33" s="150"/>
      <c r="AX33" s="150"/>
      <c r="AY33" s="150"/>
      <c r="AZ33" s="150"/>
      <c r="BA33" s="279"/>
      <c r="BB33" s="278"/>
      <c r="BC33" s="278"/>
      <c r="BD33" s="150"/>
      <c r="BE33" s="150"/>
      <c r="BF33" s="150"/>
      <c r="BG33" s="150"/>
      <c r="BH33" s="150"/>
      <c r="BI33" s="150"/>
      <c r="BJ33" s="150"/>
      <c r="BK33" s="150"/>
      <c r="BL33" s="150"/>
      <c r="BM33" s="150"/>
      <c r="BO33" s="150"/>
      <c r="BP33" s="150"/>
      <c r="BQ33" s="150"/>
      <c r="BR33" s="150"/>
      <c r="BS33" s="150"/>
      <c r="BV33" s="280"/>
      <c r="BW33" s="149"/>
      <c r="BX33" s="150"/>
      <c r="BY33" s="150"/>
      <c r="BZ33" s="150"/>
      <c r="CA33" s="150"/>
      <c r="CB33" s="150"/>
      <c r="CC33" s="278"/>
      <c r="CD33" s="278"/>
      <c r="CE33" s="278"/>
      <c r="CF33" s="278"/>
    </row>
    <row r="34" customFormat="false" ht="12.75" hidden="false" customHeight="false" outlineLevel="0" collapsed="false">
      <c r="K34" s="143"/>
      <c r="L34" s="274"/>
      <c r="N34" s="275"/>
      <c r="O34" s="275"/>
      <c r="P34" s="151"/>
      <c r="Q34" s="274"/>
      <c r="R34" s="274"/>
      <c r="U34" s="274"/>
      <c r="V34" s="276"/>
      <c r="W34" s="276"/>
      <c r="X34" s="276"/>
      <c r="Y34" s="277"/>
      <c r="Z34" s="277"/>
      <c r="AA34" s="277"/>
      <c r="AB34" s="277"/>
      <c r="AC34" s="277"/>
      <c r="AF34" s="158"/>
      <c r="AG34" s="158"/>
      <c r="AH34" s="158"/>
      <c r="AI34" s="158"/>
      <c r="AL34" s="278"/>
      <c r="AM34" s="278"/>
      <c r="AN34" s="278"/>
      <c r="AO34" s="278"/>
      <c r="AQ34" s="150"/>
      <c r="AT34" s="150"/>
      <c r="AV34" s="123"/>
      <c r="AW34" s="150"/>
      <c r="AX34" s="150"/>
      <c r="AY34" s="150"/>
      <c r="AZ34" s="150"/>
      <c r="BA34" s="279"/>
      <c r="BB34" s="278"/>
      <c r="BC34" s="278"/>
      <c r="BD34" s="150"/>
      <c r="BE34" s="150"/>
      <c r="BF34" s="150"/>
      <c r="BG34" s="150"/>
      <c r="BH34" s="150"/>
      <c r="BI34" s="150"/>
      <c r="BJ34" s="150"/>
      <c r="BK34" s="150"/>
      <c r="BL34" s="150"/>
      <c r="BM34" s="150"/>
      <c r="BO34" s="150"/>
      <c r="BP34" s="150"/>
      <c r="BQ34" s="150"/>
      <c r="BR34" s="150"/>
      <c r="BS34" s="150"/>
      <c r="BV34" s="280"/>
      <c r="BW34" s="149"/>
      <c r="BX34" s="150"/>
      <c r="BY34" s="150"/>
      <c r="BZ34" s="150"/>
      <c r="CA34" s="150"/>
      <c r="CB34" s="150"/>
      <c r="CC34" s="278"/>
      <c r="CD34" s="278"/>
      <c r="CE34" s="278"/>
      <c r="CF34" s="278"/>
    </row>
    <row r="35" customFormat="false" ht="12.75" hidden="false" customHeight="false" outlineLevel="0" collapsed="false">
      <c r="K35" s="143"/>
      <c r="L35" s="274"/>
      <c r="N35" s="275"/>
      <c r="O35" s="275"/>
      <c r="P35" s="151"/>
      <c r="Q35" s="274"/>
      <c r="R35" s="274"/>
      <c r="U35" s="274"/>
      <c r="V35" s="276"/>
      <c r="W35" s="276"/>
      <c r="X35" s="276"/>
      <c r="Y35" s="277"/>
      <c r="Z35" s="277"/>
      <c r="AA35" s="277"/>
      <c r="AB35" s="277"/>
      <c r="AC35" s="277"/>
      <c r="AF35" s="158"/>
      <c r="AG35" s="158"/>
      <c r="AH35" s="158"/>
      <c r="AI35" s="158"/>
      <c r="AL35" s="278"/>
      <c r="AM35" s="278"/>
      <c r="AN35" s="278"/>
      <c r="AO35" s="278"/>
      <c r="AQ35" s="150"/>
      <c r="AT35" s="150"/>
      <c r="AV35" s="123"/>
      <c r="AW35" s="150"/>
      <c r="AX35" s="150"/>
      <c r="AY35" s="150"/>
      <c r="AZ35" s="150"/>
      <c r="BA35" s="279"/>
      <c r="BB35" s="278"/>
      <c r="BC35" s="278"/>
      <c r="BD35" s="150"/>
      <c r="BE35" s="150"/>
      <c r="BF35" s="150"/>
      <c r="BG35" s="150"/>
      <c r="BH35" s="150"/>
      <c r="BI35" s="150"/>
      <c r="BJ35" s="150"/>
      <c r="BK35" s="150"/>
      <c r="BL35" s="150"/>
      <c r="BM35" s="150"/>
      <c r="BO35" s="150"/>
      <c r="BP35" s="150"/>
      <c r="BQ35" s="150"/>
      <c r="BR35" s="150"/>
      <c r="BS35" s="150"/>
      <c r="BV35" s="280"/>
      <c r="BW35" s="149"/>
      <c r="BX35" s="150"/>
      <c r="BY35" s="150"/>
      <c r="BZ35" s="150"/>
      <c r="CA35" s="150"/>
      <c r="CB35" s="150"/>
      <c r="CC35" s="278"/>
      <c r="CD35" s="278"/>
      <c r="CE35" s="278"/>
      <c r="CF35" s="278"/>
    </row>
    <row r="36" customFormat="false" ht="12.75" hidden="false" customHeight="false" outlineLevel="0" collapsed="false">
      <c r="K36" s="143"/>
      <c r="L36" s="274"/>
      <c r="N36" s="275"/>
      <c r="O36" s="275"/>
      <c r="P36" s="151"/>
      <c r="Q36" s="274"/>
      <c r="R36" s="274"/>
      <c r="U36" s="274"/>
      <c r="V36" s="276"/>
      <c r="W36" s="276"/>
      <c r="X36" s="276"/>
      <c r="Y36" s="277"/>
      <c r="Z36" s="277"/>
      <c r="AA36" s="277"/>
      <c r="AB36" s="277"/>
      <c r="AC36" s="277"/>
      <c r="AF36" s="158"/>
      <c r="AG36" s="158"/>
      <c r="AH36" s="158"/>
      <c r="AI36" s="158"/>
      <c r="AL36" s="278"/>
      <c r="AM36" s="278"/>
      <c r="AN36" s="278"/>
      <c r="AO36" s="278"/>
      <c r="AQ36" s="150"/>
      <c r="AT36" s="150"/>
      <c r="AV36" s="123"/>
      <c r="AW36" s="150"/>
      <c r="AX36" s="150"/>
      <c r="AY36" s="150"/>
      <c r="AZ36" s="150"/>
      <c r="BA36" s="279"/>
      <c r="BB36" s="278"/>
      <c r="BC36" s="278"/>
      <c r="BD36" s="150"/>
      <c r="BE36" s="150"/>
      <c r="BF36" s="150"/>
      <c r="BG36" s="150"/>
      <c r="BH36" s="150"/>
      <c r="BI36" s="150"/>
      <c r="BJ36" s="150"/>
      <c r="BK36" s="150"/>
      <c r="BL36" s="150"/>
      <c r="BM36" s="150"/>
      <c r="BO36" s="150"/>
      <c r="BP36" s="150"/>
      <c r="BQ36" s="150"/>
      <c r="BR36" s="150"/>
      <c r="BS36" s="150"/>
      <c r="BV36" s="280"/>
      <c r="BW36" s="149"/>
      <c r="BX36" s="150"/>
      <c r="BY36" s="150"/>
      <c r="BZ36" s="150"/>
      <c r="CA36" s="150"/>
      <c r="CB36" s="150"/>
      <c r="CC36" s="278"/>
      <c r="CD36" s="278"/>
      <c r="CE36" s="278"/>
      <c r="CF36" s="278"/>
    </row>
    <row r="37" customFormat="false" ht="12.75" hidden="false" customHeight="false" outlineLevel="0" collapsed="false">
      <c r="K37" s="143"/>
      <c r="L37" s="274"/>
      <c r="N37" s="275"/>
      <c r="O37" s="275"/>
      <c r="P37" s="151"/>
      <c r="Q37" s="274"/>
      <c r="R37" s="274"/>
      <c r="U37" s="274"/>
      <c r="V37" s="276"/>
      <c r="W37" s="276"/>
      <c r="X37" s="276"/>
      <c r="Y37" s="277"/>
      <c r="Z37" s="277"/>
      <c r="AA37" s="277"/>
      <c r="AB37" s="277"/>
      <c r="AC37" s="277"/>
      <c r="AF37" s="158"/>
      <c r="AG37" s="158"/>
      <c r="AH37" s="158"/>
      <c r="AI37" s="158"/>
      <c r="AL37" s="278"/>
      <c r="AM37" s="278"/>
      <c r="AN37" s="278"/>
      <c r="AO37" s="278"/>
      <c r="AQ37" s="150"/>
      <c r="AT37" s="150"/>
      <c r="AV37" s="123"/>
      <c r="AW37" s="150"/>
      <c r="AX37" s="150"/>
      <c r="AY37" s="150"/>
      <c r="AZ37" s="150"/>
      <c r="BA37" s="279"/>
      <c r="BB37" s="278"/>
      <c r="BC37" s="278"/>
      <c r="BD37" s="150"/>
      <c r="BE37" s="150"/>
      <c r="BF37" s="150"/>
      <c r="BG37" s="150"/>
      <c r="BH37" s="150"/>
      <c r="BI37" s="150"/>
      <c r="BJ37" s="150"/>
      <c r="BK37" s="150"/>
      <c r="BL37" s="150"/>
      <c r="BM37" s="150"/>
      <c r="BO37" s="150"/>
      <c r="BP37" s="150"/>
      <c r="BQ37" s="150"/>
      <c r="BR37" s="150"/>
      <c r="BS37" s="150"/>
      <c r="BV37" s="280"/>
      <c r="BW37" s="149"/>
      <c r="BX37" s="150"/>
      <c r="BY37" s="150"/>
      <c r="BZ37" s="150"/>
      <c r="CA37" s="150"/>
      <c r="CB37" s="150"/>
      <c r="CC37" s="278"/>
      <c r="CD37" s="278"/>
      <c r="CE37" s="278"/>
      <c r="CF37" s="278"/>
    </row>
    <row r="38" customFormat="false" ht="12.75" hidden="false" customHeight="false" outlineLevel="0" collapsed="false">
      <c r="K38" s="143"/>
      <c r="L38" s="274"/>
      <c r="N38" s="275"/>
      <c r="O38" s="275"/>
      <c r="P38" s="151"/>
      <c r="Q38" s="274"/>
      <c r="R38" s="274"/>
      <c r="U38" s="274"/>
      <c r="V38" s="276"/>
      <c r="W38" s="276"/>
      <c r="X38" s="276"/>
      <c r="Y38" s="277"/>
      <c r="Z38" s="277"/>
      <c r="AA38" s="277"/>
      <c r="AB38" s="277"/>
      <c r="AC38" s="277"/>
      <c r="AF38" s="158"/>
      <c r="AG38" s="158"/>
      <c r="AH38" s="158"/>
      <c r="AI38" s="158"/>
      <c r="AL38" s="278"/>
      <c r="AM38" s="278"/>
      <c r="AN38" s="278"/>
      <c r="AO38" s="278"/>
      <c r="AQ38" s="150"/>
      <c r="AT38" s="150"/>
      <c r="AV38" s="123"/>
      <c r="AW38" s="150"/>
      <c r="AX38" s="150"/>
      <c r="AY38" s="150"/>
      <c r="AZ38" s="150"/>
      <c r="BA38" s="279"/>
      <c r="BB38" s="278"/>
      <c r="BC38" s="278"/>
      <c r="BD38" s="150"/>
      <c r="BE38" s="150"/>
      <c r="BF38" s="150"/>
      <c r="BG38" s="150"/>
      <c r="BH38" s="150"/>
      <c r="BI38" s="150"/>
      <c r="BJ38" s="150"/>
      <c r="BK38" s="150"/>
      <c r="BL38" s="150"/>
      <c r="BM38" s="150"/>
      <c r="BO38" s="150"/>
      <c r="BP38" s="150"/>
      <c r="BQ38" s="150"/>
      <c r="BR38" s="150"/>
      <c r="BS38" s="150"/>
      <c r="BV38" s="280"/>
      <c r="BW38" s="149"/>
      <c r="BX38" s="150"/>
      <c r="BY38" s="150"/>
      <c r="BZ38" s="150"/>
      <c r="CA38" s="150"/>
      <c r="CB38" s="150"/>
      <c r="CC38" s="278"/>
      <c r="CD38" s="278"/>
      <c r="CE38" s="278"/>
      <c r="CF38" s="278"/>
    </row>
    <row r="39" customFormat="false" ht="12.75" hidden="false" customHeight="false" outlineLevel="0" collapsed="false">
      <c r="K39" s="143"/>
      <c r="L39" s="274"/>
      <c r="N39" s="275"/>
      <c r="O39" s="275"/>
      <c r="P39" s="151"/>
      <c r="Q39" s="274"/>
      <c r="R39" s="274"/>
      <c r="U39" s="274"/>
      <c r="V39" s="276"/>
      <c r="W39" s="276"/>
      <c r="X39" s="276"/>
      <c r="Y39" s="277"/>
      <c r="Z39" s="277"/>
      <c r="AA39" s="277"/>
      <c r="AB39" s="277"/>
      <c r="AC39" s="277"/>
      <c r="AF39" s="158"/>
      <c r="AG39" s="158"/>
      <c r="AH39" s="158"/>
      <c r="AI39" s="158"/>
      <c r="AL39" s="278"/>
      <c r="AM39" s="278"/>
      <c r="AN39" s="278"/>
      <c r="AO39" s="278"/>
      <c r="AQ39" s="150"/>
      <c r="AT39" s="150"/>
      <c r="AV39" s="123"/>
      <c r="AW39" s="150"/>
      <c r="AX39" s="150"/>
      <c r="AY39" s="150"/>
      <c r="AZ39" s="150"/>
      <c r="BA39" s="279"/>
      <c r="BB39" s="278"/>
      <c r="BC39" s="278"/>
      <c r="BD39" s="150"/>
      <c r="BE39" s="150"/>
      <c r="BF39" s="150"/>
      <c r="BG39" s="150"/>
      <c r="BH39" s="150"/>
      <c r="BI39" s="150"/>
      <c r="BJ39" s="150"/>
      <c r="BK39" s="150"/>
      <c r="BL39" s="150"/>
      <c r="BM39" s="150"/>
      <c r="BO39" s="150"/>
      <c r="BP39" s="150"/>
      <c r="BQ39" s="150"/>
      <c r="BR39" s="150"/>
      <c r="BS39" s="150"/>
      <c r="BV39" s="280"/>
      <c r="BW39" s="149"/>
      <c r="BX39" s="150"/>
      <c r="BY39" s="150"/>
      <c r="BZ39" s="150"/>
      <c r="CA39" s="150"/>
      <c r="CB39" s="150"/>
      <c r="CC39" s="278"/>
      <c r="CD39" s="278"/>
      <c r="CE39" s="278"/>
      <c r="CF39" s="278"/>
    </row>
    <row r="40" customFormat="false" ht="12.75" hidden="false" customHeight="false" outlineLevel="0" collapsed="false">
      <c r="K40" s="143"/>
      <c r="L40" s="274"/>
      <c r="N40" s="275"/>
      <c r="O40" s="275"/>
      <c r="P40" s="151"/>
      <c r="Q40" s="274"/>
      <c r="R40" s="274"/>
      <c r="U40" s="274"/>
      <c r="V40" s="276"/>
      <c r="W40" s="276"/>
      <c r="X40" s="276"/>
      <c r="Y40" s="277"/>
      <c r="Z40" s="277"/>
      <c r="AA40" s="277"/>
      <c r="AB40" s="277"/>
      <c r="AC40" s="277"/>
      <c r="AF40" s="158"/>
      <c r="AG40" s="158"/>
      <c r="AH40" s="158"/>
      <c r="AI40" s="158"/>
      <c r="AL40" s="278"/>
      <c r="AM40" s="278"/>
      <c r="AN40" s="278"/>
      <c r="AO40" s="278"/>
      <c r="AQ40" s="150"/>
      <c r="AT40" s="150"/>
      <c r="AV40" s="123"/>
      <c r="AW40" s="150"/>
      <c r="AX40" s="150"/>
      <c r="AY40" s="150"/>
      <c r="AZ40" s="150"/>
      <c r="BA40" s="279"/>
      <c r="BB40" s="278"/>
      <c r="BC40" s="278"/>
      <c r="BD40" s="150"/>
      <c r="BE40" s="150"/>
      <c r="BF40" s="150"/>
      <c r="BG40" s="150"/>
      <c r="BH40" s="150"/>
      <c r="BI40" s="150"/>
      <c r="BJ40" s="150"/>
      <c r="BK40" s="150"/>
      <c r="BL40" s="150"/>
      <c r="BM40" s="150"/>
      <c r="BO40" s="150"/>
      <c r="BP40" s="150"/>
      <c r="BQ40" s="150"/>
      <c r="BR40" s="150"/>
      <c r="BS40" s="150"/>
      <c r="BV40" s="280"/>
      <c r="BW40" s="149"/>
      <c r="BX40" s="150"/>
      <c r="BY40" s="150"/>
      <c r="BZ40" s="150"/>
      <c r="CA40" s="150"/>
      <c r="CB40" s="150"/>
      <c r="CC40" s="278"/>
      <c r="CD40" s="278"/>
      <c r="CE40" s="278"/>
      <c r="CF40" s="278"/>
    </row>
    <row r="41" customFormat="false" ht="12.75" hidden="false" customHeight="false" outlineLevel="0" collapsed="false">
      <c r="K41" s="143"/>
      <c r="L41" s="274"/>
      <c r="N41" s="275"/>
      <c r="O41" s="275"/>
      <c r="P41" s="151"/>
      <c r="Q41" s="274"/>
      <c r="R41" s="274"/>
      <c r="U41" s="274"/>
      <c r="V41" s="276"/>
      <c r="W41" s="276"/>
      <c r="X41" s="276"/>
      <c r="Y41" s="277"/>
      <c r="Z41" s="277"/>
      <c r="AA41" s="277"/>
      <c r="AB41" s="277"/>
      <c r="AC41" s="277"/>
      <c r="AF41" s="158"/>
      <c r="AG41" s="158"/>
      <c r="AH41" s="158"/>
      <c r="AI41" s="158"/>
      <c r="AL41" s="278"/>
      <c r="AM41" s="278"/>
      <c r="AN41" s="278"/>
      <c r="AO41" s="278"/>
      <c r="AQ41" s="150"/>
      <c r="AT41" s="150"/>
      <c r="AV41" s="123"/>
      <c r="AW41" s="150"/>
      <c r="AX41" s="150"/>
      <c r="AY41" s="150"/>
      <c r="AZ41" s="150"/>
      <c r="BA41" s="279"/>
      <c r="BB41" s="278"/>
      <c r="BC41" s="278"/>
      <c r="BD41" s="150"/>
      <c r="BE41" s="150"/>
      <c r="BF41" s="150"/>
      <c r="BG41" s="150"/>
      <c r="BH41" s="150"/>
      <c r="BI41" s="150"/>
      <c r="BJ41" s="150"/>
      <c r="BK41" s="150"/>
      <c r="BL41" s="150"/>
      <c r="BM41" s="150"/>
      <c r="BO41" s="150"/>
      <c r="BP41" s="150"/>
      <c r="BQ41" s="150"/>
      <c r="BR41" s="150"/>
      <c r="BS41" s="150"/>
      <c r="BV41" s="280"/>
      <c r="BW41" s="149"/>
      <c r="BX41" s="150"/>
      <c r="BY41" s="150"/>
      <c r="BZ41" s="150"/>
      <c r="CA41" s="150"/>
      <c r="CB41" s="150"/>
      <c r="CC41" s="278"/>
      <c r="CD41" s="278"/>
      <c r="CE41" s="278"/>
      <c r="CF41" s="278"/>
    </row>
    <row r="42" customFormat="false" ht="12.75" hidden="false" customHeight="false" outlineLevel="0" collapsed="false">
      <c r="K42" s="143"/>
      <c r="L42" s="274"/>
      <c r="N42" s="275"/>
      <c r="O42" s="275"/>
      <c r="P42" s="151"/>
      <c r="Q42" s="274"/>
      <c r="R42" s="274"/>
      <c r="U42" s="274"/>
      <c r="V42" s="276"/>
      <c r="W42" s="276"/>
      <c r="X42" s="276"/>
      <c r="Y42" s="277"/>
      <c r="Z42" s="277"/>
      <c r="AA42" s="277"/>
      <c r="AB42" s="277"/>
      <c r="AC42" s="277"/>
      <c r="AF42" s="158"/>
      <c r="AG42" s="158"/>
      <c r="AH42" s="158"/>
      <c r="AI42" s="158"/>
      <c r="AL42" s="278"/>
      <c r="AM42" s="278"/>
      <c r="AN42" s="278"/>
      <c r="AO42" s="278"/>
      <c r="AQ42" s="150"/>
      <c r="AT42" s="150"/>
      <c r="AV42" s="123"/>
      <c r="AW42" s="150"/>
      <c r="AX42" s="150"/>
      <c r="AY42" s="150"/>
      <c r="AZ42" s="150"/>
      <c r="BA42" s="279"/>
      <c r="BB42" s="278"/>
      <c r="BC42" s="278"/>
      <c r="BD42" s="150"/>
      <c r="BE42" s="150"/>
      <c r="BF42" s="150"/>
      <c r="BG42" s="150"/>
      <c r="BH42" s="150"/>
      <c r="BI42" s="150"/>
      <c r="BJ42" s="150"/>
      <c r="BK42" s="150"/>
      <c r="BL42" s="150"/>
      <c r="BM42" s="150"/>
      <c r="BO42" s="150"/>
      <c r="BP42" s="150"/>
      <c r="BQ42" s="150"/>
      <c r="BR42" s="150"/>
      <c r="BS42" s="150"/>
      <c r="BV42" s="280"/>
      <c r="BW42" s="149"/>
      <c r="BX42" s="150"/>
      <c r="BY42" s="150"/>
      <c r="BZ42" s="150"/>
      <c r="CA42" s="150"/>
      <c r="CB42" s="150"/>
      <c r="CC42" s="278"/>
      <c r="CD42" s="278"/>
      <c r="CE42" s="278"/>
      <c r="CF42" s="278"/>
    </row>
    <row r="43" customFormat="false" ht="12.75" hidden="false" customHeight="false" outlineLevel="0" collapsed="false">
      <c r="K43" s="143"/>
      <c r="L43" s="274"/>
      <c r="N43" s="275"/>
      <c r="O43" s="275"/>
      <c r="P43" s="151"/>
      <c r="Q43" s="274"/>
      <c r="R43" s="274"/>
      <c r="U43" s="274"/>
      <c r="V43" s="276"/>
      <c r="W43" s="276"/>
      <c r="X43" s="276"/>
      <c r="Y43" s="277"/>
      <c r="Z43" s="277"/>
      <c r="AA43" s="277"/>
      <c r="AB43" s="277"/>
      <c r="AC43" s="277"/>
      <c r="AF43" s="158"/>
      <c r="AG43" s="158"/>
      <c r="AH43" s="158"/>
      <c r="AI43" s="158"/>
      <c r="AL43" s="278"/>
      <c r="AM43" s="278"/>
      <c r="AN43" s="278"/>
      <c r="AO43" s="278"/>
      <c r="AQ43" s="150"/>
      <c r="AT43" s="150"/>
      <c r="AV43" s="123"/>
      <c r="AW43" s="150"/>
      <c r="AX43" s="150"/>
      <c r="AY43" s="150"/>
      <c r="AZ43" s="150"/>
      <c r="BA43" s="279"/>
      <c r="BB43" s="278"/>
      <c r="BC43" s="278"/>
      <c r="BD43" s="150"/>
      <c r="BE43" s="150"/>
      <c r="BF43" s="150"/>
      <c r="BG43" s="150"/>
      <c r="BH43" s="150"/>
      <c r="BI43" s="150"/>
      <c r="BJ43" s="150"/>
      <c r="BK43" s="150"/>
      <c r="BL43" s="150"/>
      <c r="BM43" s="150"/>
      <c r="BO43" s="150"/>
      <c r="BP43" s="150"/>
      <c r="BQ43" s="150"/>
      <c r="BR43" s="150"/>
      <c r="BS43" s="150"/>
      <c r="BV43" s="280"/>
      <c r="BW43" s="149"/>
      <c r="BX43" s="150"/>
      <c r="BY43" s="150"/>
      <c r="BZ43" s="150"/>
      <c r="CA43" s="150"/>
      <c r="CB43" s="150"/>
      <c r="CC43" s="278"/>
      <c r="CD43" s="278"/>
      <c r="CE43" s="278"/>
      <c r="CF43" s="278"/>
    </row>
    <row r="44" customFormat="false" ht="12.75" hidden="false" customHeight="false" outlineLevel="0" collapsed="false">
      <c r="K44" s="143"/>
      <c r="L44" s="274"/>
      <c r="N44" s="275"/>
      <c r="O44" s="275"/>
      <c r="P44" s="151"/>
      <c r="Q44" s="274"/>
      <c r="R44" s="274"/>
      <c r="U44" s="274"/>
      <c r="V44" s="276"/>
      <c r="W44" s="276"/>
      <c r="X44" s="276"/>
      <c r="Y44" s="277"/>
      <c r="Z44" s="277"/>
      <c r="AA44" s="277"/>
      <c r="AB44" s="277"/>
      <c r="AC44" s="277"/>
      <c r="AF44" s="158"/>
      <c r="AG44" s="158"/>
      <c r="AH44" s="158"/>
      <c r="AI44" s="158"/>
      <c r="AL44" s="278"/>
      <c r="AM44" s="278"/>
      <c r="AN44" s="278"/>
      <c r="AO44" s="278"/>
      <c r="AQ44" s="150"/>
      <c r="AT44" s="150"/>
      <c r="AV44" s="123"/>
      <c r="AW44" s="150"/>
      <c r="AX44" s="150"/>
      <c r="AY44" s="150"/>
      <c r="AZ44" s="150"/>
      <c r="BA44" s="279"/>
      <c r="BB44" s="278"/>
      <c r="BC44" s="278"/>
      <c r="BD44" s="150"/>
      <c r="BE44" s="150"/>
      <c r="BF44" s="150"/>
      <c r="BG44" s="150"/>
      <c r="BH44" s="150"/>
      <c r="BI44" s="150"/>
      <c r="BJ44" s="150"/>
      <c r="BK44" s="150"/>
      <c r="BL44" s="150"/>
      <c r="BM44" s="150"/>
      <c r="BO44" s="150"/>
      <c r="BP44" s="150"/>
      <c r="BQ44" s="150"/>
      <c r="BR44" s="150"/>
      <c r="BS44" s="150"/>
      <c r="BV44" s="280"/>
      <c r="BW44" s="149"/>
      <c r="BX44" s="150"/>
      <c r="BY44" s="150"/>
      <c r="BZ44" s="150"/>
      <c r="CA44" s="150"/>
      <c r="CB44" s="150"/>
      <c r="CC44" s="278"/>
      <c r="CD44" s="278"/>
      <c r="CE44" s="278"/>
      <c r="CF44" s="278"/>
    </row>
    <row r="45" customFormat="false" ht="12.75" hidden="false" customHeight="false" outlineLevel="0" collapsed="false">
      <c r="K45" s="143"/>
      <c r="L45" s="274"/>
      <c r="N45" s="275"/>
      <c r="O45" s="275"/>
      <c r="P45" s="151"/>
      <c r="Q45" s="274"/>
      <c r="R45" s="274"/>
      <c r="U45" s="274"/>
      <c r="V45" s="276"/>
      <c r="W45" s="276"/>
      <c r="X45" s="276"/>
      <c r="Y45" s="277"/>
      <c r="Z45" s="277"/>
      <c r="AA45" s="277"/>
      <c r="AB45" s="277"/>
      <c r="AC45" s="277"/>
      <c r="AF45" s="158"/>
      <c r="AG45" s="158"/>
      <c r="AH45" s="158"/>
      <c r="AI45" s="158"/>
      <c r="AL45" s="278"/>
      <c r="AM45" s="278"/>
      <c r="AN45" s="278"/>
      <c r="AO45" s="278"/>
      <c r="AQ45" s="150"/>
      <c r="AT45" s="150"/>
      <c r="AV45" s="123"/>
      <c r="AW45" s="150"/>
      <c r="AX45" s="150"/>
      <c r="AY45" s="150"/>
      <c r="AZ45" s="150"/>
      <c r="BA45" s="279"/>
      <c r="BB45" s="278"/>
      <c r="BC45" s="278"/>
      <c r="BD45" s="150"/>
      <c r="BE45" s="150"/>
      <c r="BF45" s="150"/>
      <c r="BG45" s="150"/>
      <c r="BH45" s="150"/>
      <c r="BI45" s="150"/>
      <c r="BJ45" s="150"/>
      <c r="BK45" s="150"/>
      <c r="BL45" s="150"/>
      <c r="BM45" s="150"/>
      <c r="BO45" s="150"/>
      <c r="BP45" s="150"/>
      <c r="BQ45" s="150"/>
      <c r="BR45" s="150"/>
      <c r="BS45" s="150"/>
      <c r="BV45" s="280"/>
      <c r="BW45" s="149"/>
      <c r="BX45" s="150"/>
      <c r="BY45" s="150"/>
      <c r="BZ45" s="150"/>
      <c r="CA45" s="150"/>
      <c r="CB45" s="150"/>
      <c r="CC45" s="278"/>
      <c r="CD45" s="278"/>
      <c r="CE45" s="278"/>
      <c r="CF45" s="278"/>
    </row>
    <row r="46" customFormat="false" ht="12.75" hidden="false" customHeight="false" outlineLevel="0" collapsed="false">
      <c r="K46" s="143"/>
      <c r="L46" s="274"/>
      <c r="N46" s="275"/>
      <c r="O46" s="275"/>
      <c r="P46" s="151"/>
      <c r="Q46" s="274"/>
      <c r="R46" s="274"/>
      <c r="U46" s="274"/>
      <c r="V46" s="276"/>
      <c r="W46" s="276"/>
      <c r="X46" s="276"/>
      <c r="Y46" s="277"/>
      <c r="Z46" s="277"/>
      <c r="AA46" s="277"/>
      <c r="AB46" s="277"/>
      <c r="AC46" s="277"/>
      <c r="AF46" s="158"/>
      <c r="AG46" s="158"/>
      <c r="AH46" s="158"/>
      <c r="AI46" s="158"/>
      <c r="AL46" s="278"/>
      <c r="AM46" s="278"/>
      <c r="AN46" s="278"/>
      <c r="AO46" s="278"/>
      <c r="AQ46" s="150"/>
      <c r="AT46" s="150"/>
      <c r="AV46" s="123"/>
      <c r="AW46" s="150"/>
      <c r="AX46" s="150"/>
      <c r="AY46" s="150"/>
      <c r="AZ46" s="150"/>
      <c r="BA46" s="279"/>
      <c r="BB46" s="278"/>
      <c r="BC46" s="278"/>
      <c r="BD46" s="150"/>
      <c r="BE46" s="150"/>
      <c r="BF46" s="150"/>
      <c r="BG46" s="150"/>
      <c r="BH46" s="150"/>
      <c r="BI46" s="150"/>
      <c r="BJ46" s="150"/>
      <c r="BK46" s="150"/>
      <c r="BL46" s="150"/>
      <c r="BM46" s="150"/>
      <c r="BO46" s="150"/>
      <c r="BP46" s="150"/>
      <c r="BQ46" s="150"/>
      <c r="BR46" s="150"/>
      <c r="BS46" s="150"/>
      <c r="BV46" s="280"/>
      <c r="BW46" s="149"/>
      <c r="BX46" s="150"/>
      <c r="BY46" s="150"/>
      <c r="BZ46" s="150"/>
      <c r="CA46" s="150"/>
      <c r="CB46" s="150"/>
      <c r="CC46" s="278"/>
      <c r="CD46" s="278"/>
      <c r="CE46" s="278"/>
      <c r="CF46" s="278"/>
    </row>
    <row r="47" customFormat="false" ht="12.75" hidden="false" customHeight="false" outlineLevel="0" collapsed="false">
      <c r="K47" s="143"/>
      <c r="L47" s="274"/>
      <c r="N47" s="275"/>
      <c r="O47" s="275"/>
      <c r="P47" s="151"/>
      <c r="Q47" s="274"/>
      <c r="R47" s="274"/>
      <c r="U47" s="274"/>
      <c r="V47" s="276"/>
      <c r="W47" s="276"/>
      <c r="X47" s="276"/>
      <c r="Y47" s="277"/>
      <c r="Z47" s="277"/>
      <c r="AA47" s="277"/>
      <c r="AB47" s="277"/>
      <c r="AC47" s="277"/>
      <c r="AF47" s="158"/>
      <c r="AG47" s="158"/>
      <c r="AH47" s="158"/>
      <c r="AI47" s="158"/>
      <c r="AL47" s="278"/>
      <c r="AM47" s="278"/>
      <c r="AN47" s="278"/>
      <c r="AO47" s="278"/>
      <c r="AQ47" s="150"/>
      <c r="AT47" s="150"/>
      <c r="AV47" s="123"/>
      <c r="AW47" s="150"/>
      <c r="AX47" s="150"/>
      <c r="AY47" s="150"/>
      <c r="AZ47" s="150"/>
      <c r="BA47" s="279"/>
      <c r="BB47" s="278"/>
      <c r="BC47" s="278"/>
      <c r="BD47" s="150"/>
      <c r="BE47" s="150"/>
      <c r="BF47" s="150"/>
      <c r="BG47" s="150"/>
      <c r="BH47" s="150"/>
      <c r="BI47" s="150"/>
      <c r="BJ47" s="150"/>
      <c r="BK47" s="150"/>
      <c r="BL47" s="150"/>
      <c r="BM47" s="150"/>
      <c r="BO47" s="150"/>
      <c r="BP47" s="150"/>
      <c r="BQ47" s="150"/>
      <c r="BR47" s="150"/>
      <c r="BS47" s="150"/>
      <c r="BV47" s="280"/>
      <c r="BW47" s="149"/>
      <c r="BX47" s="150"/>
      <c r="BY47" s="150"/>
      <c r="BZ47" s="150"/>
      <c r="CA47" s="150"/>
      <c r="CB47" s="150"/>
      <c r="CC47" s="278"/>
      <c r="CD47" s="278"/>
      <c r="CE47" s="278"/>
      <c r="CF47" s="278"/>
    </row>
    <row r="48" customFormat="false" ht="12.75" hidden="false" customHeight="false" outlineLevel="0" collapsed="false">
      <c r="K48" s="143"/>
      <c r="L48" s="274"/>
      <c r="N48" s="275"/>
      <c r="O48" s="275"/>
      <c r="P48" s="151"/>
      <c r="Q48" s="274"/>
      <c r="R48" s="274"/>
      <c r="U48" s="274"/>
      <c r="V48" s="276"/>
      <c r="W48" s="276"/>
      <c r="X48" s="276"/>
      <c r="Y48" s="277"/>
      <c r="Z48" s="277"/>
      <c r="AA48" s="277"/>
      <c r="AB48" s="277"/>
      <c r="AC48" s="277"/>
      <c r="AF48" s="158"/>
      <c r="AG48" s="158"/>
      <c r="AH48" s="158"/>
      <c r="AI48" s="158"/>
      <c r="AL48" s="278"/>
      <c r="AM48" s="278"/>
      <c r="AN48" s="278"/>
      <c r="AO48" s="278"/>
      <c r="AQ48" s="150"/>
      <c r="AT48" s="150"/>
      <c r="AV48" s="123"/>
      <c r="AW48" s="150"/>
      <c r="AX48" s="150"/>
      <c r="AY48" s="150"/>
      <c r="AZ48" s="150"/>
      <c r="BA48" s="279"/>
      <c r="BB48" s="278"/>
      <c r="BC48" s="278"/>
      <c r="BD48" s="150"/>
      <c r="BE48" s="150"/>
      <c r="BF48" s="150"/>
      <c r="BG48" s="150"/>
      <c r="BH48" s="150"/>
      <c r="BI48" s="150"/>
      <c r="BJ48" s="150"/>
      <c r="BK48" s="150"/>
      <c r="BL48" s="150"/>
      <c r="BM48" s="150"/>
      <c r="BO48" s="150"/>
      <c r="BP48" s="150"/>
      <c r="BQ48" s="150"/>
      <c r="BR48" s="150"/>
      <c r="BS48" s="150"/>
      <c r="BV48" s="280"/>
      <c r="BW48" s="149"/>
      <c r="BX48" s="150"/>
      <c r="BY48" s="150"/>
      <c r="BZ48" s="150"/>
      <c r="CA48" s="150"/>
      <c r="CB48" s="150"/>
      <c r="CC48" s="278"/>
      <c r="CD48" s="278"/>
      <c r="CE48" s="278"/>
      <c r="CF48" s="278"/>
    </row>
    <row r="49" customFormat="false" ht="12.75" hidden="false" customHeight="false" outlineLevel="0" collapsed="false">
      <c r="K49" s="143"/>
      <c r="L49" s="274"/>
      <c r="N49" s="275"/>
      <c r="O49" s="275"/>
      <c r="P49" s="151"/>
      <c r="Q49" s="274"/>
      <c r="R49" s="274"/>
      <c r="U49" s="274"/>
      <c r="V49" s="276"/>
      <c r="W49" s="276"/>
      <c r="X49" s="276"/>
      <c r="Y49" s="277"/>
      <c r="Z49" s="277"/>
      <c r="AA49" s="277"/>
      <c r="AB49" s="277"/>
      <c r="AC49" s="277"/>
      <c r="AF49" s="158"/>
      <c r="AG49" s="158"/>
      <c r="AH49" s="158"/>
      <c r="AI49" s="158"/>
      <c r="AL49" s="278"/>
      <c r="AM49" s="278"/>
      <c r="AN49" s="278"/>
      <c r="AO49" s="278"/>
      <c r="AQ49" s="150"/>
      <c r="AT49" s="150"/>
      <c r="AV49" s="123"/>
      <c r="AW49" s="150"/>
      <c r="AX49" s="150"/>
      <c r="AY49" s="150"/>
      <c r="AZ49" s="150"/>
      <c r="BA49" s="279"/>
      <c r="BB49" s="278"/>
      <c r="BC49" s="278"/>
      <c r="BD49" s="150"/>
      <c r="BE49" s="150"/>
      <c r="BF49" s="150"/>
      <c r="BG49" s="150"/>
      <c r="BH49" s="150"/>
      <c r="BI49" s="150"/>
      <c r="BJ49" s="150"/>
      <c r="BK49" s="150"/>
      <c r="BL49" s="150"/>
      <c r="BM49" s="150"/>
      <c r="BO49" s="150"/>
      <c r="BP49" s="150"/>
      <c r="BQ49" s="150"/>
      <c r="BR49" s="150"/>
      <c r="BS49" s="150"/>
      <c r="BV49" s="280"/>
      <c r="BW49" s="149"/>
      <c r="BX49" s="150"/>
      <c r="BY49" s="150"/>
      <c r="BZ49" s="150"/>
      <c r="CA49" s="150"/>
      <c r="CB49" s="150"/>
      <c r="CC49" s="278"/>
      <c r="CD49" s="278"/>
      <c r="CE49" s="278"/>
      <c r="CF49" s="278"/>
    </row>
    <row r="50" customFormat="false" ht="12.75" hidden="false" customHeight="false" outlineLevel="0" collapsed="false">
      <c r="K50" s="143"/>
      <c r="L50" s="274"/>
      <c r="N50" s="275"/>
      <c r="O50" s="275"/>
      <c r="P50" s="151"/>
      <c r="Q50" s="274"/>
      <c r="R50" s="274"/>
      <c r="U50" s="274"/>
      <c r="V50" s="276"/>
      <c r="W50" s="276"/>
      <c r="X50" s="276"/>
      <c r="Y50" s="277"/>
      <c r="Z50" s="277"/>
      <c r="AA50" s="277"/>
      <c r="AB50" s="277"/>
      <c r="AC50" s="277"/>
      <c r="AF50" s="158"/>
      <c r="AG50" s="158"/>
      <c r="AH50" s="158"/>
      <c r="AI50" s="158"/>
      <c r="AL50" s="278"/>
      <c r="AM50" s="278"/>
      <c r="AN50" s="278"/>
      <c r="AO50" s="278"/>
      <c r="AQ50" s="150"/>
      <c r="AT50" s="150"/>
      <c r="AV50" s="123"/>
      <c r="AW50" s="150"/>
      <c r="AX50" s="150"/>
      <c r="AY50" s="150"/>
      <c r="AZ50" s="150"/>
      <c r="BA50" s="279"/>
      <c r="BB50" s="278"/>
      <c r="BC50" s="278"/>
      <c r="BD50" s="150"/>
      <c r="BE50" s="150"/>
      <c r="BF50" s="150"/>
      <c r="BG50" s="150"/>
      <c r="BH50" s="150"/>
      <c r="BI50" s="150"/>
      <c r="BJ50" s="150"/>
      <c r="BK50" s="150"/>
      <c r="BL50" s="150"/>
      <c r="BM50" s="150"/>
      <c r="BO50" s="150"/>
      <c r="BP50" s="150"/>
      <c r="BQ50" s="150"/>
      <c r="BR50" s="150"/>
      <c r="BS50" s="150"/>
      <c r="BV50" s="280"/>
      <c r="BW50" s="149"/>
      <c r="BX50" s="150"/>
      <c r="BY50" s="150"/>
      <c r="BZ50" s="150"/>
      <c r="CA50" s="150"/>
      <c r="CB50" s="150"/>
      <c r="CC50" s="278"/>
      <c r="CD50" s="278"/>
      <c r="CE50" s="278"/>
      <c r="CF50" s="278"/>
    </row>
    <row r="51" customFormat="false" ht="12.75" hidden="false" customHeight="false" outlineLevel="0" collapsed="false">
      <c r="K51" s="143"/>
      <c r="L51" s="274"/>
      <c r="N51" s="275"/>
      <c r="O51" s="275"/>
      <c r="P51" s="151"/>
      <c r="Q51" s="274"/>
      <c r="R51" s="274"/>
      <c r="U51" s="274"/>
      <c r="V51" s="276"/>
      <c r="W51" s="276"/>
      <c r="X51" s="276"/>
      <c r="Y51" s="277"/>
      <c r="Z51" s="277"/>
      <c r="AA51" s="277"/>
      <c r="AB51" s="277"/>
      <c r="AC51" s="277"/>
      <c r="AF51" s="158"/>
      <c r="AG51" s="158"/>
      <c r="AH51" s="158"/>
      <c r="AI51" s="158"/>
      <c r="AL51" s="278"/>
      <c r="AM51" s="278"/>
      <c r="AN51" s="278"/>
      <c r="AO51" s="278"/>
      <c r="AQ51" s="150"/>
      <c r="AT51" s="150"/>
      <c r="AV51" s="123"/>
      <c r="AW51" s="150"/>
      <c r="AX51" s="150"/>
      <c r="AY51" s="150"/>
      <c r="AZ51" s="150"/>
      <c r="BA51" s="279"/>
      <c r="BB51" s="278"/>
      <c r="BC51" s="278"/>
      <c r="BD51" s="150"/>
      <c r="BE51" s="150"/>
      <c r="BF51" s="150"/>
      <c r="BG51" s="150"/>
      <c r="BH51" s="150"/>
      <c r="BI51" s="150"/>
      <c r="BJ51" s="150"/>
      <c r="BK51" s="150"/>
      <c r="BL51" s="150"/>
      <c r="BM51" s="150"/>
      <c r="BO51" s="150"/>
      <c r="BP51" s="150"/>
      <c r="BQ51" s="150"/>
      <c r="BR51" s="150"/>
      <c r="BS51" s="150"/>
      <c r="BV51" s="280"/>
      <c r="BW51" s="149"/>
      <c r="BX51" s="150"/>
      <c r="BY51" s="150"/>
      <c r="BZ51" s="150"/>
      <c r="CA51" s="150"/>
      <c r="CB51" s="150"/>
      <c r="CC51" s="278"/>
      <c r="CD51" s="278"/>
      <c r="CE51" s="278"/>
      <c r="CF51" s="278"/>
    </row>
    <row r="52" customFormat="false" ht="12.75" hidden="false" customHeight="false" outlineLevel="0" collapsed="false">
      <c r="K52" s="143"/>
      <c r="L52" s="274"/>
      <c r="N52" s="275"/>
      <c r="O52" s="275"/>
      <c r="P52" s="151"/>
      <c r="Q52" s="274"/>
      <c r="R52" s="274"/>
      <c r="U52" s="274"/>
      <c r="V52" s="276"/>
      <c r="W52" s="276"/>
      <c r="X52" s="276"/>
      <c r="Y52" s="277"/>
      <c r="Z52" s="277"/>
      <c r="AA52" s="277"/>
      <c r="AB52" s="277"/>
      <c r="AC52" s="277"/>
      <c r="AF52" s="158"/>
      <c r="AG52" s="158"/>
      <c r="AH52" s="158"/>
      <c r="AI52" s="158"/>
      <c r="AL52" s="278"/>
      <c r="AM52" s="278"/>
      <c r="AN52" s="278"/>
      <c r="AO52" s="278"/>
      <c r="AQ52" s="150"/>
      <c r="AT52" s="150"/>
      <c r="AV52" s="123"/>
      <c r="AW52" s="150"/>
      <c r="AX52" s="150"/>
      <c r="AY52" s="150"/>
      <c r="AZ52" s="150"/>
      <c r="BA52" s="279"/>
      <c r="BB52" s="278"/>
      <c r="BC52" s="278"/>
      <c r="BD52" s="150"/>
      <c r="BE52" s="150"/>
      <c r="BF52" s="150"/>
      <c r="BG52" s="150"/>
      <c r="BH52" s="150"/>
      <c r="BI52" s="150"/>
      <c r="BJ52" s="150"/>
      <c r="BK52" s="150"/>
      <c r="BL52" s="150"/>
      <c r="BM52" s="150"/>
      <c r="BO52" s="150"/>
      <c r="BP52" s="150"/>
      <c r="BQ52" s="150"/>
      <c r="BR52" s="150"/>
      <c r="BS52" s="150"/>
      <c r="BV52" s="280"/>
      <c r="BW52" s="149"/>
      <c r="BX52" s="150"/>
      <c r="BY52" s="150"/>
      <c r="BZ52" s="150"/>
      <c r="CA52" s="150"/>
      <c r="CB52" s="150"/>
      <c r="CC52" s="278"/>
      <c r="CD52" s="278"/>
      <c r="CE52" s="278"/>
      <c r="CF52" s="278"/>
    </row>
    <row r="53" customFormat="false" ht="12.75" hidden="false" customHeight="false" outlineLevel="0" collapsed="false">
      <c r="K53" s="143"/>
      <c r="L53" s="274"/>
      <c r="N53" s="275"/>
      <c r="O53" s="275"/>
      <c r="P53" s="151"/>
      <c r="Q53" s="274"/>
      <c r="R53" s="274"/>
      <c r="U53" s="274"/>
      <c r="V53" s="276"/>
      <c r="W53" s="276"/>
      <c r="X53" s="276"/>
      <c r="Y53" s="277"/>
      <c r="Z53" s="277"/>
      <c r="AA53" s="277"/>
      <c r="AB53" s="277"/>
      <c r="AC53" s="277"/>
      <c r="AF53" s="158"/>
      <c r="AG53" s="158"/>
      <c r="AH53" s="158"/>
      <c r="AI53" s="158"/>
      <c r="AL53" s="278"/>
      <c r="AM53" s="278"/>
      <c r="AN53" s="278"/>
      <c r="AO53" s="278"/>
      <c r="AQ53" s="150"/>
      <c r="AT53" s="150"/>
      <c r="AV53" s="123"/>
      <c r="AW53" s="150"/>
      <c r="AX53" s="150"/>
      <c r="AY53" s="150"/>
      <c r="AZ53" s="150"/>
      <c r="BA53" s="279"/>
      <c r="BB53" s="278"/>
      <c r="BC53" s="278"/>
      <c r="BD53" s="150"/>
      <c r="BE53" s="150"/>
      <c r="BF53" s="150"/>
      <c r="BG53" s="150"/>
      <c r="BH53" s="150"/>
      <c r="BI53" s="150"/>
      <c r="BJ53" s="150"/>
      <c r="BK53" s="150"/>
      <c r="BL53" s="150"/>
      <c r="BM53" s="150"/>
      <c r="BO53" s="150"/>
      <c r="BP53" s="150"/>
      <c r="BQ53" s="150"/>
      <c r="BR53" s="150"/>
      <c r="BS53" s="150"/>
      <c r="BV53" s="280"/>
      <c r="BW53" s="149"/>
      <c r="BX53" s="150"/>
      <c r="BY53" s="150"/>
      <c r="BZ53" s="150"/>
      <c r="CA53" s="150"/>
      <c r="CB53" s="150"/>
      <c r="CC53" s="278"/>
      <c r="CD53" s="278"/>
      <c r="CE53" s="278"/>
      <c r="CF53" s="278"/>
    </row>
    <row r="54" customFormat="false" ht="12.75" hidden="false" customHeight="false" outlineLevel="0" collapsed="false">
      <c r="K54" s="143"/>
      <c r="L54" s="274"/>
      <c r="N54" s="275"/>
      <c r="O54" s="275"/>
      <c r="P54" s="151"/>
      <c r="Q54" s="274"/>
      <c r="R54" s="274"/>
      <c r="U54" s="274"/>
      <c r="V54" s="276"/>
      <c r="W54" s="276"/>
      <c r="X54" s="276"/>
      <c r="Y54" s="277"/>
      <c r="Z54" s="277"/>
      <c r="AA54" s="277"/>
      <c r="AB54" s="277"/>
      <c r="AC54" s="277"/>
      <c r="AF54" s="158"/>
      <c r="AG54" s="158"/>
      <c r="AH54" s="158"/>
      <c r="AI54" s="158"/>
      <c r="AL54" s="278"/>
      <c r="AM54" s="278"/>
      <c r="AN54" s="278"/>
      <c r="AO54" s="278"/>
      <c r="AQ54" s="150"/>
      <c r="AT54" s="150"/>
      <c r="AV54" s="123"/>
      <c r="AW54" s="150"/>
      <c r="AX54" s="150"/>
      <c r="AY54" s="150"/>
      <c r="AZ54" s="150"/>
      <c r="BA54" s="279"/>
      <c r="BB54" s="278"/>
      <c r="BC54" s="278"/>
      <c r="BD54" s="150"/>
      <c r="BE54" s="150"/>
      <c r="BF54" s="150"/>
      <c r="BG54" s="150"/>
      <c r="BH54" s="150"/>
      <c r="BI54" s="150"/>
      <c r="BJ54" s="150"/>
      <c r="BK54" s="150"/>
      <c r="BL54" s="150"/>
      <c r="BM54" s="150"/>
      <c r="BO54" s="150"/>
      <c r="BP54" s="150"/>
      <c r="BQ54" s="150"/>
      <c r="BR54" s="150"/>
      <c r="BS54" s="150"/>
      <c r="BV54" s="280"/>
      <c r="BW54" s="149"/>
      <c r="BX54" s="150"/>
      <c r="BY54" s="150"/>
      <c r="BZ54" s="150"/>
      <c r="CA54" s="150"/>
      <c r="CB54" s="150"/>
      <c r="CC54" s="278"/>
      <c r="CD54" s="278"/>
      <c r="CE54" s="278"/>
      <c r="CF54" s="278"/>
    </row>
    <row r="55" customFormat="false" ht="12.75" hidden="false" customHeight="false" outlineLevel="0" collapsed="false">
      <c r="K55" s="143"/>
      <c r="L55" s="274"/>
      <c r="N55" s="275"/>
      <c r="O55" s="275"/>
      <c r="P55" s="151"/>
      <c r="Q55" s="274"/>
      <c r="R55" s="274"/>
      <c r="U55" s="274"/>
      <c r="V55" s="276"/>
      <c r="W55" s="276"/>
      <c r="X55" s="276"/>
      <c r="Y55" s="277"/>
      <c r="Z55" s="277"/>
      <c r="AA55" s="277"/>
      <c r="AB55" s="277"/>
      <c r="AC55" s="277"/>
      <c r="AF55" s="158"/>
      <c r="AG55" s="158"/>
      <c r="AH55" s="158"/>
      <c r="AI55" s="158"/>
      <c r="AL55" s="278"/>
      <c r="AM55" s="278"/>
      <c r="AN55" s="278"/>
      <c r="AO55" s="278"/>
      <c r="AQ55" s="150"/>
      <c r="AT55" s="150"/>
      <c r="AV55" s="123"/>
      <c r="AW55" s="150"/>
      <c r="AX55" s="150"/>
      <c r="AY55" s="150"/>
      <c r="AZ55" s="150"/>
      <c r="BA55" s="279"/>
      <c r="BB55" s="278"/>
      <c r="BC55" s="278"/>
      <c r="BD55" s="150"/>
      <c r="BE55" s="150"/>
      <c r="BF55" s="150"/>
      <c r="BG55" s="150"/>
      <c r="BH55" s="150"/>
      <c r="BI55" s="150"/>
      <c r="BJ55" s="150"/>
      <c r="BK55" s="150"/>
      <c r="BL55" s="150"/>
      <c r="BM55" s="150"/>
      <c r="BO55" s="150"/>
      <c r="BP55" s="150"/>
      <c r="BQ55" s="150"/>
      <c r="BR55" s="150"/>
      <c r="BS55" s="150"/>
      <c r="BV55" s="280"/>
      <c r="BW55" s="149"/>
      <c r="BX55" s="150"/>
      <c r="BY55" s="150"/>
      <c r="BZ55" s="150"/>
      <c r="CA55" s="150"/>
      <c r="CB55" s="150"/>
      <c r="CC55" s="278"/>
      <c r="CD55" s="278"/>
      <c r="CE55" s="278"/>
      <c r="CF55" s="278"/>
    </row>
    <row r="56" customFormat="false" ht="12.75" hidden="false" customHeight="false" outlineLevel="0" collapsed="false">
      <c r="K56" s="143"/>
      <c r="L56" s="274"/>
      <c r="N56" s="275"/>
      <c r="O56" s="275"/>
      <c r="P56" s="151"/>
      <c r="Q56" s="274"/>
      <c r="R56" s="274"/>
      <c r="U56" s="274"/>
      <c r="V56" s="276"/>
      <c r="W56" s="276"/>
      <c r="X56" s="276"/>
      <c r="Y56" s="277"/>
      <c r="Z56" s="277"/>
      <c r="AA56" s="277"/>
      <c r="AB56" s="277"/>
      <c r="AC56" s="277"/>
      <c r="AF56" s="158"/>
      <c r="AG56" s="158"/>
      <c r="AH56" s="158"/>
      <c r="AI56" s="158"/>
      <c r="AL56" s="278"/>
      <c r="AM56" s="278"/>
      <c r="AN56" s="278"/>
      <c r="AO56" s="278"/>
      <c r="AQ56" s="150"/>
      <c r="AT56" s="150"/>
      <c r="AV56" s="123"/>
      <c r="AW56" s="150"/>
      <c r="AX56" s="150"/>
      <c r="AY56" s="150"/>
      <c r="AZ56" s="150"/>
      <c r="BA56" s="279"/>
      <c r="BB56" s="278"/>
      <c r="BC56" s="278"/>
      <c r="BD56" s="150"/>
      <c r="BE56" s="150"/>
      <c r="BF56" s="150"/>
      <c r="BG56" s="150"/>
      <c r="BH56" s="150"/>
      <c r="BI56" s="150"/>
      <c r="BJ56" s="150"/>
      <c r="BK56" s="150"/>
      <c r="BL56" s="150"/>
      <c r="BM56" s="150"/>
      <c r="BO56" s="150"/>
      <c r="BP56" s="150"/>
      <c r="BQ56" s="150"/>
      <c r="BR56" s="150"/>
      <c r="BS56" s="150"/>
      <c r="BV56" s="280"/>
      <c r="BW56" s="149"/>
      <c r="BX56" s="150"/>
      <c r="BY56" s="150"/>
      <c r="BZ56" s="150"/>
      <c r="CA56" s="150"/>
      <c r="CB56" s="150"/>
      <c r="CC56" s="278"/>
      <c r="CD56" s="278"/>
      <c r="CE56" s="278"/>
      <c r="CF56" s="278"/>
    </row>
    <row r="57" customFormat="false" ht="12.75" hidden="false" customHeight="false" outlineLevel="0" collapsed="false">
      <c r="K57" s="143"/>
      <c r="L57" s="274"/>
      <c r="N57" s="275"/>
      <c r="O57" s="275"/>
      <c r="P57" s="151"/>
      <c r="Q57" s="274"/>
      <c r="R57" s="274"/>
      <c r="U57" s="274"/>
      <c r="V57" s="276"/>
      <c r="W57" s="276"/>
      <c r="X57" s="276"/>
      <c r="Y57" s="277"/>
      <c r="Z57" s="277"/>
      <c r="AA57" s="277"/>
      <c r="AB57" s="277"/>
      <c r="AC57" s="277"/>
      <c r="AF57" s="158"/>
      <c r="AG57" s="158"/>
      <c r="AH57" s="158"/>
      <c r="AI57" s="158"/>
      <c r="AL57" s="278"/>
      <c r="AM57" s="278"/>
      <c r="AN57" s="278"/>
      <c r="AO57" s="278"/>
      <c r="AQ57" s="150"/>
      <c r="AT57" s="150"/>
      <c r="AV57" s="123"/>
      <c r="AW57" s="150"/>
      <c r="AX57" s="150"/>
      <c r="AY57" s="150"/>
      <c r="AZ57" s="150"/>
      <c r="BA57" s="279"/>
      <c r="BB57" s="278"/>
      <c r="BC57" s="278"/>
      <c r="BD57" s="150"/>
      <c r="BE57" s="150"/>
      <c r="BF57" s="150"/>
      <c r="BG57" s="150"/>
      <c r="BH57" s="150"/>
      <c r="BI57" s="150"/>
      <c r="BJ57" s="150"/>
      <c r="BK57" s="150"/>
      <c r="BL57" s="150"/>
      <c r="BM57" s="150"/>
      <c r="BO57" s="150"/>
      <c r="BP57" s="150"/>
      <c r="BQ57" s="150"/>
      <c r="BR57" s="150"/>
      <c r="BS57" s="150"/>
      <c r="BV57" s="280"/>
      <c r="BW57" s="149"/>
      <c r="BX57" s="150"/>
      <c r="BY57" s="150"/>
      <c r="BZ57" s="150"/>
      <c r="CA57" s="150"/>
      <c r="CB57" s="150"/>
      <c r="CC57" s="278"/>
      <c r="CD57" s="278"/>
      <c r="CE57" s="278"/>
      <c r="CF57" s="278"/>
    </row>
    <row r="58" customFormat="false" ht="12.75" hidden="false" customHeight="false" outlineLevel="0" collapsed="false">
      <c r="K58" s="143"/>
      <c r="L58" s="274"/>
      <c r="N58" s="275"/>
      <c r="O58" s="275"/>
      <c r="P58" s="151"/>
      <c r="Q58" s="274"/>
      <c r="R58" s="274"/>
      <c r="U58" s="274"/>
      <c r="V58" s="276"/>
      <c r="W58" s="276"/>
      <c r="X58" s="276"/>
      <c r="Y58" s="277"/>
      <c r="Z58" s="277"/>
      <c r="AA58" s="277"/>
      <c r="AB58" s="277"/>
      <c r="AC58" s="277"/>
      <c r="AF58" s="158"/>
      <c r="AG58" s="158"/>
      <c r="AH58" s="158"/>
      <c r="AI58" s="158"/>
      <c r="AL58" s="278"/>
      <c r="AM58" s="278"/>
      <c r="AN58" s="278"/>
      <c r="AO58" s="278"/>
      <c r="AQ58" s="150"/>
      <c r="AT58" s="150"/>
      <c r="AV58" s="123"/>
      <c r="AW58" s="150"/>
      <c r="AX58" s="150"/>
      <c r="AY58" s="150"/>
      <c r="AZ58" s="150"/>
      <c r="BA58" s="279"/>
      <c r="BB58" s="278"/>
      <c r="BC58" s="278"/>
      <c r="BD58" s="150"/>
      <c r="BE58" s="150"/>
      <c r="BF58" s="150"/>
      <c r="BG58" s="150"/>
      <c r="BH58" s="150"/>
      <c r="BI58" s="150"/>
      <c r="BJ58" s="150"/>
      <c r="BK58" s="150"/>
      <c r="BL58" s="150"/>
      <c r="BM58" s="150"/>
      <c r="BO58" s="150"/>
      <c r="BP58" s="150"/>
      <c r="BQ58" s="150"/>
      <c r="BR58" s="150"/>
      <c r="BS58" s="150"/>
      <c r="BV58" s="280"/>
      <c r="BW58" s="149"/>
      <c r="BX58" s="150"/>
      <c r="BY58" s="150"/>
      <c r="BZ58" s="150"/>
      <c r="CA58" s="150"/>
      <c r="CB58" s="150"/>
      <c r="CC58" s="278"/>
      <c r="CD58" s="278"/>
      <c r="CE58" s="278"/>
      <c r="CF58" s="278"/>
    </row>
    <row r="59" customFormat="false" ht="12.75" hidden="false" customHeight="false" outlineLevel="0" collapsed="false">
      <c r="K59" s="143"/>
      <c r="L59" s="274"/>
      <c r="N59" s="275"/>
      <c r="O59" s="275"/>
      <c r="P59" s="151"/>
      <c r="Q59" s="274"/>
      <c r="R59" s="274"/>
      <c r="U59" s="274"/>
      <c r="V59" s="276"/>
      <c r="W59" s="276"/>
      <c r="X59" s="276"/>
      <c r="Y59" s="277"/>
      <c r="Z59" s="277"/>
      <c r="AA59" s="277"/>
      <c r="AB59" s="277"/>
      <c r="AC59" s="277"/>
      <c r="AF59" s="158"/>
      <c r="AG59" s="158"/>
      <c r="AH59" s="158"/>
      <c r="AI59" s="158"/>
      <c r="AL59" s="278"/>
      <c r="AM59" s="278"/>
      <c r="AN59" s="278"/>
      <c r="AO59" s="278"/>
      <c r="AQ59" s="150"/>
      <c r="AT59" s="150"/>
      <c r="AV59" s="123"/>
      <c r="AW59" s="150"/>
      <c r="AX59" s="150"/>
      <c r="AY59" s="150"/>
      <c r="AZ59" s="150"/>
      <c r="BA59" s="279"/>
      <c r="BB59" s="278"/>
      <c r="BC59" s="278"/>
      <c r="BD59" s="150"/>
      <c r="BE59" s="150"/>
      <c r="BF59" s="150"/>
      <c r="BG59" s="150"/>
      <c r="BH59" s="150"/>
      <c r="BI59" s="150"/>
      <c r="BJ59" s="150"/>
      <c r="BK59" s="150"/>
      <c r="BL59" s="150"/>
      <c r="BM59" s="150"/>
      <c r="BO59" s="150"/>
      <c r="BP59" s="150"/>
      <c r="BQ59" s="150"/>
      <c r="BR59" s="150"/>
      <c r="BS59" s="150"/>
      <c r="BV59" s="280"/>
      <c r="BW59" s="149"/>
      <c r="BX59" s="150"/>
      <c r="BY59" s="150"/>
      <c r="BZ59" s="150"/>
      <c r="CA59" s="150"/>
      <c r="CB59" s="150"/>
      <c r="CC59" s="278"/>
      <c r="CD59" s="278"/>
      <c r="CE59" s="278"/>
      <c r="CF59" s="278"/>
    </row>
    <row r="60" customFormat="false" ht="12.75" hidden="false" customHeight="false" outlineLevel="0" collapsed="false">
      <c r="K60" s="143"/>
      <c r="L60" s="274"/>
      <c r="N60" s="275"/>
      <c r="O60" s="275"/>
      <c r="P60" s="151"/>
      <c r="Q60" s="274"/>
      <c r="R60" s="274"/>
      <c r="U60" s="274"/>
      <c r="V60" s="276"/>
      <c r="W60" s="276"/>
      <c r="X60" s="276"/>
      <c r="Y60" s="277"/>
      <c r="Z60" s="277"/>
      <c r="AA60" s="277"/>
      <c r="AB60" s="277"/>
      <c r="AC60" s="277"/>
      <c r="AF60" s="158"/>
      <c r="AG60" s="158"/>
      <c r="AH60" s="158"/>
      <c r="AI60" s="158"/>
      <c r="AL60" s="278"/>
      <c r="AM60" s="278"/>
      <c r="AN60" s="278"/>
      <c r="AO60" s="278"/>
      <c r="AQ60" s="150"/>
      <c r="AT60" s="150"/>
      <c r="AV60" s="123"/>
      <c r="AW60" s="150"/>
      <c r="AX60" s="150"/>
      <c r="AY60" s="150"/>
      <c r="AZ60" s="150"/>
      <c r="BA60" s="279"/>
      <c r="BB60" s="278"/>
      <c r="BC60" s="278"/>
      <c r="BD60" s="150"/>
      <c r="BE60" s="150"/>
      <c r="BF60" s="150"/>
      <c r="BG60" s="150"/>
      <c r="BH60" s="150"/>
      <c r="BI60" s="150"/>
      <c r="BJ60" s="150"/>
      <c r="BK60" s="150"/>
      <c r="BL60" s="150"/>
      <c r="BM60" s="150"/>
      <c r="BO60" s="150"/>
      <c r="BP60" s="150"/>
      <c r="BQ60" s="150"/>
      <c r="BR60" s="150"/>
      <c r="BS60" s="150"/>
      <c r="BV60" s="280"/>
      <c r="BW60" s="149"/>
      <c r="BX60" s="150"/>
      <c r="BY60" s="150"/>
      <c r="BZ60" s="150"/>
      <c r="CA60" s="150"/>
      <c r="CB60" s="150"/>
      <c r="CC60" s="278"/>
      <c r="CD60" s="278"/>
      <c r="CE60" s="278"/>
      <c r="CF60" s="278"/>
    </row>
    <row r="61" customFormat="false" ht="12.75" hidden="false" customHeight="false" outlineLevel="0" collapsed="false">
      <c r="K61" s="143"/>
      <c r="L61" s="274"/>
      <c r="N61" s="275"/>
      <c r="O61" s="275"/>
      <c r="P61" s="151"/>
      <c r="Q61" s="274"/>
      <c r="R61" s="274"/>
      <c r="U61" s="274"/>
      <c r="V61" s="276"/>
      <c r="W61" s="276"/>
      <c r="X61" s="276"/>
      <c r="Y61" s="277"/>
      <c r="Z61" s="277"/>
      <c r="AA61" s="277"/>
      <c r="AB61" s="277"/>
      <c r="AC61" s="277"/>
      <c r="AF61" s="158"/>
      <c r="AG61" s="158"/>
      <c r="AH61" s="158"/>
      <c r="AI61" s="158"/>
      <c r="AL61" s="278"/>
      <c r="AM61" s="278"/>
      <c r="AN61" s="278"/>
      <c r="AO61" s="278"/>
      <c r="AQ61" s="150"/>
      <c r="AT61" s="150"/>
      <c r="AV61" s="123"/>
      <c r="AW61" s="150"/>
      <c r="AX61" s="150"/>
      <c r="AY61" s="150"/>
      <c r="AZ61" s="150"/>
      <c r="BA61" s="279"/>
      <c r="BB61" s="278"/>
      <c r="BC61" s="278"/>
      <c r="BD61" s="150"/>
      <c r="BE61" s="150"/>
      <c r="BF61" s="150"/>
      <c r="BG61" s="150"/>
      <c r="BH61" s="150"/>
      <c r="BI61" s="150"/>
      <c r="BJ61" s="150"/>
      <c r="BK61" s="150"/>
      <c r="BL61" s="150"/>
      <c r="BM61" s="150"/>
      <c r="BO61" s="150"/>
      <c r="BP61" s="150"/>
      <c r="BQ61" s="150"/>
      <c r="BR61" s="150"/>
      <c r="BS61" s="150"/>
      <c r="BV61" s="280"/>
      <c r="BW61" s="149"/>
      <c r="BX61" s="150"/>
      <c r="BY61" s="150"/>
      <c r="BZ61" s="150"/>
      <c r="CA61" s="150"/>
      <c r="CB61" s="150"/>
      <c r="CC61" s="278"/>
      <c r="CD61" s="278"/>
      <c r="CE61" s="278"/>
      <c r="CF61" s="278"/>
    </row>
    <row r="62" customFormat="false" ht="12.75" hidden="false" customHeight="false" outlineLevel="0" collapsed="false">
      <c r="K62" s="143"/>
      <c r="L62" s="274"/>
      <c r="N62" s="275"/>
      <c r="O62" s="275"/>
      <c r="P62" s="151"/>
      <c r="Q62" s="274"/>
      <c r="R62" s="274"/>
      <c r="U62" s="274"/>
      <c r="V62" s="276"/>
      <c r="W62" s="276"/>
      <c r="X62" s="276"/>
      <c r="Y62" s="277"/>
      <c r="Z62" s="277"/>
      <c r="AA62" s="277"/>
      <c r="AB62" s="277"/>
      <c r="AC62" s="277"/>
      <c r="AF62" s="158"/>
      <c r="AG62" s="158"/>
      <c r="AH62" s="158"/>
      <c r="AI62" s="158"/>
      <c r="AL62" s="278"/>
      <c r="AM62" s="278"/>
      <c r="AN62" s="278"/>
      <c r="AO62" s="278"/>
      <c r="AQ62" s="150"/>
      <c r="AT62" s="150"/>
      <c r="AV62" s="123"/>
      <c r="AW62" s="150"/>
      <c r="AX62" s="150"/>
      <c r="AY62" s="150"/>
      <c r="AZ62" s="150"/>
      <c r="BA62" s="279"/>
      <c r="BB62" s="278"/>
      <c r="BC62" s="278"/>
      <c r="BD62" s="150"/>
      <c r="BE62" s="150"/>
      <c r="BF62" s="150"/>
      <c r="BG62" s="150"/>
      <c r="BH62" s="150"/>
      <c r="BI62" s="150"/>
      <c r="BJ62" s="150"/>
      <c r="BK62" s="150"/>
      <c r="BL62" s="150"/>
      <c r="BM62" s="150"/>
      <c r="BO62" s="150"/>
      <c r="BP62" s="150"/>
      <c r="BQ62" s="150"/>
      <c r="BR62" s="150"/>
      <c r="BS62" s="150"/>
      <c r="BV62" s="280"/>
      <c r="BW62" s="149"/>
      <c r="BX62" s="150"/>
      <c r="BY62" s="150"/>
      <c r="BZ62" s="150"/>
      <c r="CA62" s="150"/>
      <c r="CB62" s="150"/>
      <c r="CC62" s="278"/>
      <c r="CD62" s="278"/>
      <c r="CE62" s="278"/>
      <c r="CF62" s="278"/>
    </row>
    <row r="63" customFormat="false" ht="12.75" hidden="false" customHeight="false" outlineLevel="0" collapsed="false">
      <c r="K63" s="143"/>
      <c r="L63" s="274"/>
      <c r="N63" s="275"/>
      <c r="O63" s="275"/>
      <c r="P63" s="151"/>
      <c r="Q63" s="274"/>
      <c r="R63" s="274"/>
      <c r="U63" s="274"/>
      <c r="V63" s="276"/>
      <c r="W63" s="276"/>
      <c r="X63" s="276"/>
      <c r="Y63" s="277"/>
      <c r="Z63" s="277"/>
      <c r="AA63" s="277"/>
      <c r="AB63" s="277"/>
      <c r="AC63" s="277"/>
      <c r="AF63" s="158"/>
      <c r="AG63" s="158"/>
      <c r="AH63" s="158"/>
      <c r="AI63" s="158"/>
      <c r="AL63" s="278"/>
      <c r="AM63" s="278"/>
      <c r="AN63" s="278"/>
      <c r="AO63" s="278"/>
      <c r="AQ63" s="150"/>
      <c r="AT63" s="150"/>
      <c r="AV63" s="123"/>
      <c r="AW63" s="150"/>
      <c r="AX63" s="150"/>
      <c r="AY63" s="150"/>
      <c r="AZ63" s="150"/>
      <c r="BA63" s="279"/>
      <c r="BB63" s="278"/>
      <c r="BC63" s="278"/>
      <c r="BD63" s="150"/>
      <c r="BE63" s="150"/>
      <c r="BF63" s="150"/>
      <c r="BG63" s="150"/>
      <c r="BH63" s="150"/>
      <c r="BI63" s="150"/>
      <c r="BJ63" s="150"/>
      <c r="BK63" s="150"/>
      <c r="BL63" s="150"/>
      <c r="BM63" s="150"/>
      <c r="BO63" s="150"/>
      <c r="BP63" s="150"/>
      <c r="BQ63" s="150"/>
      <c r="BR63" s="150"/>
      <c r="BS63" s="150"/>
      <c r="BV63" s="280"/>
      <c r="BW63" s="149"/>
      <c r="BX63" s="150"/>
      <c r="BY63" s="150"/>
      <c r="BZ63" s="150"/>
      <c r="CA63" s="150"/>
      <c r="CB63" s="150"/>
      <c r="CC63" s="278"/>
      <c r="CD63" s="278"/>
      <c r="CE63" s="278"/>
      <c r="CF63" s="278"/>
    </row>
    <row r="64" customFormat="false" ht="12.75" hidden="false" customHeight="false" outlineLevel="0" collapsed="false">
      <c r="K64" s="143"/>
      <c r="L64" s="274"/>
      <c r="N64" s="275"/>
      <c r="O64" s="275"/>
      <c r="P64" s="151"/>
      <c r="Q64" s="274"/>
      <c r="R64" s="274"/>
      <c r="U64" s="274"/>
      <c r="V64" s="276"/>
      <c r="W64" s="276"/>
      <c r="X64" s="276"/>
      <c r="Y64" s="277"/>
      <c r="Z64" s="277"/>
      <c r="AA64" s="277"/>
      <c r="AB64" s="277"/>
      <c r="AC64" s="277"/>
      <c r="AF64" s="158"/>
      <c r="AG64" s="158"/>
      <c r="AH64" s="158"/>
      <c r="AI64" s="158"/>
      <c r="AL64" s="278"/>
      <c r="AM64" s="278"/>
      <c r="AN64" s="278"/>
      <c r="AO64" s="278"/>
      <c r="AQ64" s="150"/>
      <c r="AT64" s="150"/>
      <c r="AV64" s="123"/>
      <c r="AW64" s="150"/>
      <c r="AX64" s="150"/>
      <c r="AY64" s="150"/>
      <c r="AZ64" s="150"/>
      <c r="BA64" s="279"/>
      <c r="BB64" s="278"/>
      <c r="BC64" s="278"/>
      <c r="BD64" s="150"/>
      <c r="BE64" s="150"/>
      <c r="BF64" s="150"/>
      <c r="BG64" s="150"/>
      <c r="BH64" s="150"/>
      <c r="BI64" s="150"/>
      <c r="BJ64" s="150"/>
      <c r="BK64" s="150"/>
      <c r="BL64" s="150"/>
      <c r="BM64" s="150"/>
      <c r="BO64" s="150"/>
      <c r="BP64" s="150"/>
      <c r="BQ64" s="150"/>
      <c r="BR64" s="150"/>
      <c r="BS64" s="150"/>
      <c r="BV64" s="280"/>
      <c r="BW64" s="149"/>
      <c r="BX64" s="150"/>
      <c r="BY64" s="150"/>
      <c r="BZ64" s="150"/>
      <c r="CA64" s="150"/>
      <c r="CB64" s="150"/>
      <c r="CC64" s="278"/>
      <c r="CD64" s="278"/>
      <c r="CE64" s="278"/>
      <c r="CF64" s="278"/>
    </row>
    <row r="65" customFormat="false" ht="12.75" hidden="false" customHeight="false" outlineLevel="0" collapsed="false">
      <c r="K65" s="143"/>
      <c r="L65" s="274"/>
      <c r="N65" s="275"/>
      <c r="O65" s="275"/>
      <c r="P65" s="151"/>
      <c r="Q65" s="274"/>
      <c r="R65" s="274"/>
      <c r="U65" s="274"/>
      <c r="V65" s="276"/>
      <c r="W65" s="276"/>
      <c r="X65" s="276"/>
      <c r="Y65" s="277"/>
      <c r="Z65" s="277"/>
      <c r="AA65" s="277"/>
      <c r="AB65" s="277"/>
      <c r="AC65" s="277"/>
      <c r="AF65" s="158"/>
      <c r="AG65" s="158"/>
      <c r="AH65" s="158"/>
      <c r="AI65" s="158"/>
      <c r="AL65" s="278"/>
      <c r="AM65" s="278"/>
      <c r="AN65" s="278"/>
      <c r="AO65" s="278"/>
      <c r="AQ65" s="150"/>
      <c r="AT65" s="150"/>
      <c r="AV65" s="123"/>
      <c r="AW65" s="150"/>
      <c r="AX65" s="150"/>
      <c r="AY65" s="150"/>
      <c r="AZ65" s="150"/>
      <c r="BA65" s="279"/>
      <c r="BB65" s="278"/>
      <c r="BC65" s="278"/>
      <c r="BD65" s="150"/>
      <c r="BE65" s="150"/>
      <c r="BF65" s="150"/>
      <c r="BG65" s="150"/>
      <c r="BH65" s="150"/>
      <c r="BI65" s="150"/>
      <c r="BJ65" s="150"/>
      <c r="BK65" s="150"/>
      <c r="BL65" s="150"/>
      <c r="BM65" s="150"/>
      <c r="BO65" s="150"/>
      <c r="BP65" s="150"/>
      <c r="BQ65" s="150"/>
      <c r="BR65" s="150"/>
      <c r="BS65" s="150"/>
      <c r="BV65" s="280"/>
      <c r="BW65" s="149"/>
      <c r="BX65" s="150"/>
      <c r="BY65" s="150"/>
      <c r="BZ65" s="150"/>
      <c r="CA65" s="150"/>
      <c r="CB65" s="150"/>
      <c r="CC65" s="278"/>
      <c r="CD65" s="278"/>
      <c r="CE65" s="278"/>
      <c r="CF65" s="278"/>
    </row>
    <row r="66" customFormat="false" ht="12.75" hidden="false" customHeight="false" outlineLevel="0" collapsed="false">
      <c r="K66" s="143"/>
      <c r="L66" s="274"/>
      <c r="N66" s="275"/>
      <c r="O66" s="275"/>
      <c r="P66" s="151"/>
      <c r="Q66" s="274"/>
      <c r="R66" s="274"/>
      <c r="U66" s="274"/>
      <c r="V66" s="276"/>
      <c r="W66" s="276"/>
      <c r="X66" s="276"/>
      <c r="Y66" s="277"/>
      <c r="Z66" s="277"/>
      <c r="AA66" s="277"/>
      <c r="AB66" s="277"/>
      <c r="AC66" s="277"/>
      <c r="AF66" s="158"/>
      <c r="AG66" s="158"/>
      <c r="AH66" s="158"/>
      <c r="AI66" s="158"/>
      <c r="AL66" s="278"/>
      <c r="AM66" s="278"/>
      <c r="AN66" s="278"/>
      <c r="AO66" s="278"/>
      <c r="AQ66" s="150"/>
      <c r="AT66" s="150"/>
      <c r="AV66" s="123"/>
      <c r="AW66" s="150"/>
      <c r="AX66" s="150"/>
      <c r="AY66" s="150"/>
      <c r="AZ66" s="150"/>
      <c r="BA66" s="279"/>
      <c r="BB66" s="278"/>
      <c r="BC66" s="278"/>
      <c r="BD66" s="150"/>
      <c r="BE66" s="150"/>
      <c r="BF66" s="150"/>
      <c r="BG66" s="150"/>
      <c r="BH66" s="150"/>
      <c r="BI66" s="150"/>
      <c r="BJ66" s="150"/>
      <c r="BK66" s="150"/>
      <c r="BL66" s="150"/>
      <c r="BM66" s="150"/>
      <c r="BO66" s="150"/>
      <c r="BP66" s="150"/>
      <c r="BQ66" s="150"/>
      <c r="BR66" s="150"/>
      <c r="BS66" s="150"/>
      <c r="BV66" s="280"/>
      <c r="BW66" s="149"/>
      <c r="BX66" s="150"/>
      <c r="BY66" s="150"/>
      <c r="BZ66" s="150"/>
      <c r="CA66" s="150"/>
      <c r="CB66" s="150"/>
      <c r="CC66" s="278"/>
      <c r="CD66" s="278"/>
      <c r="CE66" s="278"/>
      <c r="CF66" s="278"/>
    </row>
    <row r="67" customFormat="false" ht="12.75" hidden="false" customHeight="false" outlineLevel="0" collapsed="false">
      <c r="K67" s="143"/>
      <c r="L67" s="274"/>
      <c r="N67" s="275"/>
      <c r="O67" s="275"/>
      <c r="P67" s="151"/>
      <c r="Q67" s="274"/>
      <c r="R67" s="274"/>
      <c r="U67" s="274"/>
      <c r="V67" s="276"/>
      <c r="W67" s="276"/>
      <c r="X67" s="276"/>
      <c r="Y67" s="277"/>
      <c r="Z67" s="277"/>
      <c r="AA67" s="277"/>
      <c r="AB67" s="277"/>
      <c r="AC67" s="277"/>
      <c r="AF67" s="158"/>
      <c r="AG67" s="158"/>
      <c r="AH67" s="158"/>
      <c r="AI67" s="158"/>
      <c r="AL67" s="278"/>
      <c r="AM67" s="278"/>
      <c r="AN67" s="278"/>
      <c r="AO67" s="278"/>
      <c r="AQ67" s="150"/>
      <c r="AT67" s="150"/>
      <c r="AV67" s="123"/>
      <c r="AW67" s="150"/>
      <c r="AX67" s="150"/>
      <c r="AY67" s="150"/>
      <c r="AZ67" s="150"/>
      <c r="BA67" s="279"/>
      <c r="BB67" s="278"/>
      <c r="BC67" s="278"/>
      <c r="BD67" s="150"/>
      <c r="BE67" s="150"/>
      <c r="BF67" s="150"/>
      <c r="BG67" s="150"/>
      <c r="BH67" s="150"/>
      <c r="BI67" s="150"/>
      <c r="BJ67" s="150"/>
      <c r="BK67" s="150"/>
      <c r="BL67" s="150"/>
      <c r="BM67" s="150"/>
      <c r="BO67" s="150"/>
      <c r="BP67" s="150"/>
      <c r="BQ67" s="150"/>
      <c r="BR67" s="150"/>
      <c r="BS67" s="150"/>
      <c r="BV67" s="280"/>
      <c r="BW67" s="149"/>
      <c r="BX67" s="150"/>
      <c r="BY67" s="150"/>
      <c r="BZ67" s="150"/>
      <c r="CA67" s="150"/>
      <c r="CB67" s="150"/>
      <c r="CC67" s="278"/>
      <c r="CD67" s="278"/>
      <c r="CE67" s="278"/>
      <c r="CF67" s="278"/>
    </row>
    <row r="68" customFormat="false" ht="12.75" hidden="false" customHeight="false" outlineLevel="0" collapsed="false">
      <c r="K68" s="143"/>
      <c r="L68" s="274"/>
      <c r="N68" s="275"/>
      <c r="O68" s="275"/>
      <c r="P68" s="151"/>
      <c r="Q68" s="274"/>
      <c r="R68" s="274"/>
      <c r="U68" s="274"/>
      <c r="V68" s="276"/>
      <c r="W68" s="276"/>
      <c r="X68" s="276"/>
      <c r="Y68" s="277"/>
      <c r="Z68" s="277"/>
      <c r="AA68" s="277"/>
      <c r="AB68" s="277"/>
      <c r="AC68" s="277"/>
      <c r="AF68" s="158"/>
      <c r="AG68" s="158"/>
      <c r="AH68" s="158"/>
      <c r="AI68" s="158"/>
      <c r="AL68" s="278"/>
      <c r="AM68" s="278"/>
      <c r="AN68" s="278"/>
      <c r="AO68" s="278"/>
      <c r="AQ68" s="150"/>
      <c r="AT68" s="150"/>
      <c r="AV68" s="123"/>
      <c r="AW68" s="150"/>
      <c r="AX68" s="150"/>
      <c r="AY68" s="150"/>
      <c r="AZ68" s="150"/>
      <c r="BA68" s="279"/>
      <c r="BB68" s="278"/>
      <c r="BC68" s="278"/>
      <c r="BD68" s="150"/>
      <c r="BE68" s="150"/>
      <c r="BF68" s="150"/>
      <c r="BG68" s="150"/>
      <c r="BH68" s="150"/>
      <c r="BI68" s="150"/>
      <c r="BJ68" s="150"/>
      <c r="BK68" s="150"/>
      <c r="BL68" s="150"/>
      <c r="BM68" s="150"/>
      <c r="BO68" s="150"/>
      <c r="BP68" s="150"/>
      <c r="BQ68" s="150"/>
      <c r="BR68" s="150"/>
      <c r="BS68" s="150"/>
      <c r="BV68" s="280"/>
      <c r="BW68" s="149"/>
      <c r="BX68" s="150"/>
      <c r="BY68" s="150"/>
      <c r="BZ68" s="150"/>
      <c r="CA68" s="150"/>
      <c r="CB68" s="150"/>
      <c r="CC68" s="278"/>
      <c r="CD68" s="278"/>
      <c r="CE68" s="278"/>
      <c r="CF68" s="278"/>
    </row>
    <row r="69" customFormat="false" ht="12.75" hidden="false" customHeight="false" outlineLevel="0" collapsed="false">
      <c r="K69" s="143"/>
      <c r="L69" s="274"/>
      <c r="N69" s="275"/>
      <c r="O69" s="275"/>
      <c r="P69" s="151"/>
      <c r="Q69" s="274"/>
      <c r="R69" s="274"/>
      <c r="U69" s="274"/>
      <c r="V69" s="276"/>
      <c r="W69" s="276"/>
      <c r="X69" s="276"/>
      <c r="Y69" s="277"/>
      <c r="Z69" s="277"/>
      <c r="AA69" s="277"/>
      <c r="AB69" s="277"/>
      <c r="AC69" s="277"/>
      <c r="AF69" s="158"/>
      <c r="AG69" s="158"/>
      <c r="AH69" s="158"/>
      <c r="AI69" s="158"/>
      <c r="AL69" s="278"/>
      <c r="AM69" s="278"/>
      <c r="AN69" s="278"/>
      <c r="AO69" s="278"/>
      <c r="AQ69" s="150"/>
      <c r="AT69" s="150"/>
      <c r="AV69" s="123"/>
      <c r="AW69" s="150"/>
      <c r="AX69" s="150"/>
      <c r="AY69" s="150"/>
      <c r="AZ69" s="150"/>
      <c r="BA69" s="279"/>
      <c r="BB69" s="278"/>
      <c r="BC69" s="278"/>
      <c r="BD69" s="150"/>
      <c r="BE69" s="150"/>
      <c r="BF69" s="150"/>
      <c r="BG69" s="150"/>
      <c r="BH69" s="150"/>
      <c r="BI69" s="150"/>
      <c r="BJ69" s="150"/>
      <c r="BK69" s="150"/>
      <c r="BL69" s="150"/>
      <c r="BM69" s="150"/>
      <c r="BO69" s="150"/>
      <c r="BP69" s="150"/>
      <c r="BQ69" s="150"/>
      <c r="BR69" s="150"/>
      <c r="BS69" s="150"/>
      <c r="BV69" s="280"/>
      <c r="BW69" s="149"/>
      <c r="BX69" s="150"/>
      <c r="BY69" s="150"/>
      <c r="BZ69" s="150"/>
      <c r="CA69" s="150"/>
      <c r="CB69" s="150"/>
      <c r="CC69" s="278"/>
      <c r="CD69" s="278"/>
      <c r="CE69" s="278"/>
      <c r="CF69" s="278"/>
    </row>
    <row r="70" customFormat="false" ht="12.75" hidden="false" customHeight="false" outlineLevel="0" collapsed="false">
      <c r="K70" s="143"/>
      <c r="L70" s="274"/>
      <c r="N70" s="275"/>
      <c r="O70" s="275"/>
      <c r="P70" s="151"/>
      <c r="Q70" s="274"/>
      <c r="R70" s="274"/>
      <c r="U70" s="274"/>
      <c r="V70" s="276"/>
      <c r="W70" s="276"/>
      <c r="X70" s="276"/>
      <c r="Y70" s="277"/>
      <c r="Z70" s="277"/>
      <c r="AA70" s="277"/>
      <c r="AB70" s="277"/>
      <c r="AC70" s="277"/>
      <c r="AF70" s="158"/>
      <c r="AG70" s="158"/>
      <c r="AH70" s="158"/>
      <c r="AI70" s="158"/>
      <c r="AL70" s="278"/>
      <c r="AM70" s="278"/>
      <c r="AN70" s="278"/>
      <c r="AO70" s="278"/>
      <c r="AQ70" s="150"/>
      <c r="AT70" s="150"/>
      <c r="AV70" s="123"/>
      <c r="AW70" s="150"/>
      <c r="AX70" s="150"/>
      <c r="AY70" s="150"/>
      <c r="AZ70" s="150"/>
      <c r="BA70" s="279"/>
      <c r="BB70" s="278"/>
      <c r="BC70" s="278"/>
      <c r="BD70" s="150"/>
      <c r="BE70" s="150"/>
      <c r="BF70" s="150"/>
      <c r="BG70" s="150"/>
      <c r="BH70" s="150"/>
      <c r="BI70" s="150"/>
      <c r="BJ70" s="150"/>
      <c r="BK70" s="150"/>
      <c r="BL70" s="150"/>
      <c r="BM70" s="150"/>
      <c r="BO70" s="150"/>
      <c r="BP70" s="150"/>
      <c r="BQ70" s="150"/>
      <c r="BR70" s="150"/>
      <c r="BS70" s="150"/>
      <c r="BV70" s="280"/>
      <c r="BW70" s="149"/>
      <c r="BX70" s="150"/>
      <c r="BY70" s="150"/>
      <c r="BZ70" s="150"/>
      <c r="CA70" s="150"/>
      <c r="CB70" s="150"/>
      <c r="CC70" s="278"/>
      <c r="CD70" s="278"/>
      <c r="CE70" s="278"/>
      <c r="CF70" s="278"/>
    </row>
    <row r="71" customFormat="false" ht="12.75" hidden="false" customHeight="false" outlineLevel="0" collapsed="false">
      <c r="K71" s="143"/>
      <c r="L71" s="274"/>
      <c r="N71" s="275"/>
      <c r="O71" s="275"/>
      <c r="P71" s="151"/>
      <c r="Q71" s="274"/>
      <c r="R71" s="274"/>
      <c r="U71" s="274"/>
      <c r="V71" s="276"/>
      <c r="W71" s="276"/>
      <c r="X71" s="276"/>
      <c r="Y71" s="277"/>
      <c r="Z71" s="277"/>
      <c r="AA71" s="277"/>
      <c r="AB71" s="277"/>
      <c r="AC71" s="277"/>
      <c r="AF71" s="158"/>
      <c r="AG71" s="158"/>
      <c r="AH71" s="158"/>
      <c r="AI71" s="158"/>
      <c r="AL71" s="278"/>
      <c r="AM71" s="278"/>
      <c r="AN71" s="278"/>
      <c r="AO71" s="278"/>
      <c r="AQ71" s="150"/>
      <c r="AT71" s="150"/>
      <c r="AV71" s="123"/>
      <c r="AW71" s="150"/>
      <c r="AX71" s="150"/>
      <c r="AY71" s="150"/>
      <c r="AZ71" s="150"/>
      <c r="BA71" s="279"/>
      <c r="BB71" s="278"/>
      <c r="BC71" s="278"/>
      <c r="BD71" s="150"/>
      <c r="BE71" s="150"/>
      <c r="BF71" s="150"/>
      <c r="BG71" s="150"/>
      <c r="BH71" s="150"/>
      <c r="BI71" s="150"/>
      <c r="BJ71" s="150"/>
      <c r="BK71" s="150"/>
      <c r="BL71" s="150"/>
      <c r="BM71" s="150"/>
      <c r="BO71" s="150"/>
      <c r="BP71" s="150"/>
      <c r="BQ71" s="150"/>
      <c r="BR71" s="150"/>
      <c r="BS71" s="150"/>
      <c r="BV71" s="280"/>
      <c r="BW71" s="149"/>
      <c r="BX71" s="150"/>
      <c r="BY71" s="150"/>
      <c r="BZ71" s="150"/>
      <c r="CA71" s="150"/>
      <c r="CB71" s="150"/>
      <c r="CC71" s="278"/>
      <c r="CD71" s="278"/>
      <c r="CE71" s="278"/>
      <c r="CF71" s="278"/>
    </row>
    <row r="72" customFormat="false" ht="12.75" hidden="false" customHeight="false" outlineLevel="0" collapsed="false">
      <c r="K72" s="143"/>
      <c r="L72" s="274"/>
      <c r="N72" s="275"/>
      <c r="O72" s="275"/>
      <c r="P72" s="151"/>
      <c r="Q72" s="274"/>
      <c r="R72" s="274"/>
      <c r="U72" s="274"/>
      <c r="V72" s="276"/>
      <c r="W72" s="276"/>
      <c r="X72" s="276"/>
      <c r="Y72" s="277"/>
      <c r="Z72" s="277"/>
      <c r="AA72" s="277"/>
      <c r="AB72" s="277"/>
      <c r="AC72" s="277"/>
      <c r="AF72" s="158"/>
      <c r="AG72" s="158"/>
      <c r="AH72" s="158"/>
      <c r="AI72" s="158"/>
      <c r="AL72" s="278"/>
      <c r="AM72" s="278"/>
      <c r="AN72" s="278"/>
      <c r="AO72" s="278"/>
      <c r="AQ72" s="150"/>
      <c r="AT72" s="150"/>
      <c r="AV72" s="123"/>
      <c r="AW72" s="150"/>
      <c r="AX72" s="150"/>
      <c r="AY72" s="150"/>
      <c r="AZ72" s="150"/>
      <c r="BA72" s="279"/>
      <c r="BB72" s="278"/>
      <c r="BC72" s="278"/>
      <c r="BD72" s="150"/>
      <c r="BE72" s="150"/>
      <c r="BF72" s="150"/>
      <c r="BG72" s="150"/>
      <c r="BH72" s="150"/>
      <c r="BI72" s="150"/>
      <c r="BJ72" s="150"/>
      <c r="BK72" s="150"/>
      <c r="BL72" s="150"/>
      <c r="BM72" s="150"/>
      <c r="BO72" s="150"/>
      <c r="BP72" s="150"/>
      <c r="BQ72" s="150"/>
      <c r="BR72" s="150"/>
      <c r="BS72" s="150"/>
      <c r="BV72" s="280"/>
      <c r="BW72" s="149"/>
      <c r="BX72" s="150"/>
      <c r="BY72" s="150"/>
      <c r="BZ72" s="150"/>
      <c r="CA72" s="150"/>
      <c r="CB72" s="150"/>
      <c r="CC72" s="278"/>
      <c r="CD72" s="278"/>
      <c r="CE72" s="278"/>
      <c r="CF72" s="278"/>
    </row>
    <row r="73" customFormat="false" ht="12.75" hidden="false" customHeight="false" outlineLevel="0" collapsed="false">
      <c r="K73" s="143"/>
      <c r="L73" s="274"/>
      <c r="N73" s="275"/>
      <c r="O73" s="275"/>
      <c r="P73" s="151"/>
      <c r="Q73" s="274"/>
      <c r="R73" s="274"/>
      <c r="U73" s="274"/>
      <c r="V73" s="276"/>
      <c r="W73" s="276"/>
      <c r="X73" s="276"/>
      <c r="Y73" s="277"/>
      <c r="Z73" s="277"/>
      <c r="AA73" s="277"/>
      <c r="AB73" s="277"/>
      <c r="AC73" s="277"/>
      <c r="AF73" s="158"/>
      <c r="AG73" s="158"/>
      <c r="AH73" s="158"/>
      <c r="AI73" s="158"/>
      <c r="AL73" s="278"/>
      <c r="AM73" s="278"/>
      <c r="AN73" s="278"/>
      <c r="AO73" s="278"/>
      <c r="AQ73" s="150"/>
      <c r="AT73" s="150"/>
      <c r="AV73" s="123"/>
      <c r="AW73" s="150"/>
      <c r="AX73" s="150"/>
      <c r="AY73" s="150"/>
      <c r="AZ73" s="150"/>
      <c r="BA73" s="279"/>
      <c r="BB73" s="278"/>
      <c r="BC73" s="278"/>
      <c r="BD73" s="150"/>
      <c r="BE73" s="150"/>
      <c r="BF73" s="150"/>
      <c r="BG73" s="150"/>
      <c r="BH73" s="150"/>
      <c r="BI73" s="150"/>
      <c r="BJ73" s="150"/>
      <c r="BK73" s="150"/>
      <c r="BL73" s="150"/>
      <c r="BM73" s="150"/>
      <c r="BO73" s="150"/>
      <c r="BP73" s="150"/>
      <c r="BQ73" s="150"/>
      <c r="BR73" s="150"/>
      <c r="BS73" s="150"/>
      <c r="BV73" s="280"/>
      <c r="BW73" s="149"/>
      <c r="BX73" s="150"/>
      <c r="BY73" s="150"/>
      <c r="BZ73" s="150"/>
      <c r="CA73" s="150"/>
      <c r="CB73" s="150"/>
      <c r="CC73" s="278"/>
      <c r="CD73" s="278"/>
      <c r="CE73" s="278"/>
      <c r="CF73" s="278"/>
    </row>
    <row r="74" customFormat="false" ht="12.75" hidden="false" customHeight="false" outlineLevel="0" collapsed="false">
      <c r="K74" s="143"/>
      <c r="L74" s="274"/>
      <c r="N74" s="275"/>
      <c r="O74" s="275"/>
      <c r="P74" s="151"/>
      <c r="Q74" s="274"/>
      <c r="R74" s="274"/>
      <c r="U74" s="274"/>
      <c r="V74" s="276"/>
      <c r="W74" s="276"/>
      <c r="X74" s="276"/>
      <c r="Y74" s="277"/>
      <c r="Z74" s="277"/>
      <c r="AA74" s="277"/>
      <c r="AB74" s="277"/>
      <c r="AC74" s="277"/>
      <c r="AF74" s="158"/>
      <c r="AG74" s="158"/>
      <c r="AH74" s="158"/>
      <c r="AI74" s="158"/>
      <c r="AL74" s="278"/>
      <c r="AM74" s="278"/>
      <c r="AN74" s="278"/>
      <c r="AO74" s="278"/>
      <c r="AQ74" s="150"/>
      <c r="AT74" s="150"/>
      <c r="AV74" s="123"/>
      <c r="AW74" s="150"/>
      <c r="AX74" s="150"/>
      <c r="AY74" s="150"/>
      <c r="AZ74" s="150"/>
      <c r="BA74" s="279"/>
      <c r="BB74" s="278"/>
      <c r="BC74" s="278"/>
      <c r="BD74" s="150"/>
      <c r="BE74" s="150"/>
      <c r="BF74" s="150"/>
      <c r="BG74" s="150"/>
      <c r="BH74" s="150"/>
      <c r="BI74" s="150"/>
      <c r="BJ74" s="150"/>
      <c r="BK74" s="150"/>
      <c r="BL74" s="150"/>
      <c r="BM74" s="150"/>
      <c r="BO74" s="150"/>
      <c r="BP74" s="150"/>
      <c r="BQ74" s="150"/>
      <c r="BR74" s="150"/>
      <c r="BS74" s="150"/>
      <c r="BV74" s="280"/>
      <c r="BW74" s="149"/>
      <c r="BX74" s="150"/>
      <c r="BY74" s="150"/>
      <c r="BZ74" s="150"/>
      <c r="CA74" s="150"/>
      <c r="CB74" s="150"/>
      <c r="CC74" s="278"/>
      <c r="CD74" s="278"/>
      <c r="CE74" s="278"/>
      <c r="CF74" s="278"/>
    </row>
    <row r="75" customFormat="false" ht="12.75" hidden="false" customHeight="false" outlineLevel="0" collapsed="false">
      <c r="K75" s="143"/>
      <c r="L75" s="274"/>
      <c r="N75" s="275"/>
      <c r="O75" s="275"/>
      <c r="P75" s="151"/>
      <c r="Q75" s="274"/>
      <c r="R75" s="274"/>
      <c r="U75" s="274"/>
      <c r="V75" s="276"/>
      <c r="W75" s="276"/>
      <c r="X75" s="276"/>
      <c r="Y75" s="277"/>
      <c r="Z75" s="277"/>
      <c r="AA75" s="277"/>
      <c r="AB75" s="277"/>
      <c r="AC75" s="277"/>
      <c r="AF75" s="158"/>
      <c r="AG75" s="158"/>
      <c r="AH75" s="158"/>
      <c r="AI75" s="158"/>
      <c r="AL75" s="278"/>
      <c r="AM75" s="278"/>
      <c r="AN75" s="278"/>
      <c r="AO75" s="278"/>
      <c r="AQ75" s="150"/>
      <c r="AT75" s="150"/>
      <c r="AV75" s="123"/>
      <c r="AW75" s="150"/>
      <c r="AX75" s="150"/>
      <c r="AY75" s="150"/>
      <c r="AZ75" s="150"/>
      <c r="BA75" s="279"/>
      <c r="BB75" s="278"/>
      <c r="BC75" s="278"/>
      <c r="BD75" s="150"/>
      <c r="BE75" s="150"/>
      <c r="BF75" s="150"/>
      <c r="BG75" s="150"/>
      <c r="BH75" s="150"/>
      <c r="BI75" s="150"/>
      <c r="BJ75" s="150"/>
      <c r="BK75" s="150"/>
      <c r="BL75" s="150"/>
      <c r="BM75" s="150"/>
      <c r="BO75" s="150"/>
      <c r="BP75" s="150"/>
      <c r="BQ75" s="150"/>
      <c r="BR75" s="150"/>
      <c r="BS75" s="150"/>
      <c r="BV75" s="280"/>
      <c r="BW75" s="149"/>
      <c r="BX75" s="150"/>
      <c r="BY75" s="150"/>
      <c r="BZ75" s="150"/>
      <c r="CA75" s="150"/>
      <c r="CB75" s="150"/>
      <c r="CC75" s="278"/>
      <c r="CD75" s="278"/>
      <c r="CE75" s="278"/>
      <c r="CF75" s="278"/>
    </row>
    <row r="76" customFormat="false" ht="12.75" hidden="false" customHeight="false" outlineLevel="0" collapsed="false">
      <c r="K76" s="143"/>
      <c r="L76" s="274"/>
      <c r="N76" s="275"/>
      <c r="O76" s="275"/>
      <c r="P76" s="151"/>
      <c r="Q76" s="274"/>
      <c r="R76" s="274"/>
      <c r="U76" s="274"/>
      <c r="V76" s="276"/>
      <c r="W76" s="276"/>
      <c r="X76" s="276"/>
      <c r="Y76" s="277"/>
      <c r="Z76" s="277"/>
      <c r="AA76" s="277"/>
      <c r="AB76" s="277"/>
      <c r="AC76" s="277"/>
      <c r="AF76" s="158"/>
      <c r="AG76" s="158"/>
      <c r="AH76" s="158"/>
      <c r="AI76" s="158"/>
      <c r="AL76" s="278"/>
      <c r="AM76" s="278"/>
      <c r="AN76" s="278"/>
      <c r="AO76" s="278"/>
      <c r="AQ76" s="150"/>
      <c r="AT76" s="150"/>
      <c r="AV76" s="123"/>
      <c r="AW76" s="150"/>
      <c r="AX76" s="150"/>
      <c r="AY76" s="150"/>
      <c r="AZ76" s="150"/>
      <c r="BA76" s="279"/>
      <c r="BB76" s="278"/>
      <c r="BC76" s="278"/>
      <c r="BD76" s="150"/>
      <c r="BE76" s="150"/>
      <c r="BF76" s="150"/>
      <c r="BG76" s="150"/>
      <c r="BH76" s="150"/>
      <c r="BI76" s="150"/>
      <c r="BJ76" s="150"/>
      <c r="BK76" s="150"/>
      <c r="BL76" s="150"/>
      <c r="BM76" s="150"/>
      <c r="BO76" s="150"/>
      <c r="BP76" s="150"/>
      <c r="BQ76" s="150"/>
      <c r="BR76" s="150"/>
      <c r="BS76" s="150"/>
      <c r="BV76" s="280"/>
      <c r="BW76" s="149"/>
      <c r="BX76" s="150"/>
      <c r="BY76" s="150"/>
      <c r="BZ76" s="150"/>
      <c r="CA76" s="150"/>
      <c r="CB76" s="150"/>
      <c r="CC76" s="278"/>
      <c r="CD76" s="278"/>
      <c r="CE76" s="278"/>
      <c r="CF76" s="278"/>
    </row>
    <row r="77" customFormat="false" ht="12.75" hidden="false" customHeight="false" outlineLevel="0" collapsed="false">
      <c r="K77" s="143"/>
      <c r="L77" s="274"/>
      <c r="N77" s="275"/>
      <c r="O77" s="275"/>
      <c r="P77" s="151"/>
      <c r="Q77" s="274"/>
      <c r="R77" s="274"/>
      <c r="U77" s="274"/>
      <c r="V77" s="276"/>
      <c r="W77" s="276"/>
      <c r="X77" s="276"/>
      <c r="Y77" s="277"/>
      <c r="Z77" s="277"/>
      <c r="AA77" s="277"/>
      <c r="AB77" s="277"/>
      <c r="AC77" s="277"/>
      <c r="AF77" s="158"/>
      <c r="AG77" s="158"/>
      <c r="AH77" s="158"/>
      <c r="AI77" s="158"/>
      <c r="AL77" s="278"/>
      <c r="AM77" s="278"/>
      <c r="AN77" s="278"/>
      <c r="AO77" s="278"/>
      <c r="AQ77" s="150"/>
      <c r="AT77" s="150"/>
      <c r="AV77" s="123"/>
      <c r="AW77" s="150"/>
      <c r="AX77" s="150"/>
      <c r="AY77" s="150"/>
      <c r="AZ77" s="150"/>
      <c r="BA77" s="279"/>
      <c r="BB77" s="278"/>
      <c r="BC77" s="278"/>
      <c r="BD77" s="150"/>
      <c r="BE77" s="150"/>
      <c r="BF77" s="150"/>
      <c r="BG77" s="150"/>
      <c r="BH77" s="150"/>
      <c r="BI77" s="150"/>
      <c r="BJ77" s="150"/>
      <c r="BK77" s="150"/>
      <c r="BL77" s="150"/>
      <c r="BM77" s="150"/>
      <c r="BO77" s="150"/>
      <c r="BP77" s="150"/>
      <c r="BQ77" s="150"/>
      <c r="BR77" s="150"/>
      <c r="BS77" s="150"/>
      <c r="BV77" s="280"/>
      <c r="BW77" s="149"/>
      <c r="BX77" s="150"/>
      <c r="BY77" s="150"/>
      <c r="BZ77" s="150"/>
      <c r="CA77" s="150"/>
      <c r="CB77" s="150"/>
      <c r="CC77" s="278"/>
      <c r="CD77" s="278"/>
      <c r="CE77" s="278"/>
      <c r="CF77" s="278"/>
    </row>
    <row r="78" customFormat="false" ht="12.75" hidden="false" customHeight="false" outlineLevel="0" collapsed="false">
      <c r="K78" s="143"/>
      <c r="L78" s="274"/>
      <c r="N78" s="275"/>
      <c r="O78" s="275"/>
      <c r="P78" s="151"/>
      <c r="Q78" s="274"/>
      <c r="R78" s="274"/>
      <c r="U78" s="274"/>
      <c r="V78" s="276"/>
      <c r="W78" s="276"/>
      <c r="X78" s="276"/>
      <c r="Y78" s="277"/>
      <c r="Z78" s="277"/>
      <c r="AA78" s="277"/>
      <c r="AB78" s="277"/>
      <c r="AC78" s="277"/>
      <c r="AF78" s="158"/>
      <c r="AG78" s="158"/>
      <c r="AH78" s="158"/>
      <c r="AI78" s="158"/>
      <c r="AL78" s="278"/>
      <c r="AM78" s="278"/>
      <c r="AN78" s="278"/>
      <c r="AO78" s="278"/>
      <c r="AQ78" s="150"/>
      <c r="AT78" s="150"/>
      <c r="AV78" s="123"/>
      <c r="AW78" s="150"/>
      <c r="AX78" s="150"/>
      <c r="AY78" s="150"/>
      <c r="AZ78" s="150"/>
      <c r="BA78" s="279"/>
      <c r="BB78" s="278"/>
      <c r="BC78" s="278"/>
      <c r="BD78" s="150"/>
      <c r="BE78" s="150"/>
      <c r="BF78" s="150"/>
      <c r="BG78" s="150"/>
      <c r="BH78" s="150"/>
      <c r="BI78" s="150"/>
      <c r="BJ78" s="150"/>
      <c r="BK78" s="150"/>
      <c r="BL78" s="150"/>
      <c r="BM78" s="150"/>
      <c r="BO78" s="150"/>
      <c r="BP78" s="150"/>
      <c r="BQ78" s="150"/>
      <c r="BR78" s="150"/>
      <c r="BS78" s="150"/>
      <c r="BV78" s="280"/>
      <c r="BW78" s="149"/>
      <c r="BX78" s="150"/>
      <c r="BY78" s="150"/>
      <c r="BZ78" s="150"/>
      <c r="CA78" s="150"/>
      <c r="CB78" s="150"/>
      <c r="CC78" s="278"/>
      <c r="CD78" s="278"/>
      <c r="CE78" s="278"/>
      <c r="CF78" s="278"/>
    </row>
    <row r="79" customFormat="false" ht="12.75" hidden="false" customHeight="false" outlineLevel="0" collapsed="false">
      <c r="K79" s="143"/>
      <c r="L79" s="274"/>
      <c r="N79" s="275"/>
      <c r="O79" s="275"/>
      <c r="P79" s="151"/>
      <c r="Q79" s="274"/>
      <c r="R79" s="274"/>
      <c r="U79" s="274"/>
      <c r="V79" s="276"/>
      <c r="W79" s="276"/>
      <c r="X79" s="276"/>
      <c r="Y79" s="277"/>
      <c r="Z79" s="277"/>
      <c r="AA79" s="277"/>
      <c r="AB79" s="277"/>
      <c r="AC79" s="277"/>
      <c r="AF79" s="158"/>
      <c r="AG79" s="158"/>
      <c r="AH79" s="158"/>
      <c r="AI79" s="158"/>
      <c r="AL79" s="278"/>
      <c r="AM79" s="278"/>
      <c r="AN79" s="278"/>
      <c r="AO79" s="278"/>
      <c r="AQ79" s="150"/>
      <c r="AT79" s="150"/>
      <c r="AV79" s="123"/>
      <c r="AW79" s="150"/>
      <c r="AX79" s="150"/>
      <c r="AY79" s="150"/>
      <c r="AZ79" s="150"/>
      <c r="BA79" s="279"/>
      <c r="BB79" s="278"/>
      <c r="BC79" s="278"/>
      <c r="BD79" s="150"/>
      <c r="BE79" s="150"/>
      <c r="BF79" s="150"/>
      <c r="BG79" s="150"/>
      <c r="BH79" s="150"/>
      <c r="BI79" s="150"/>
      <c r="BJ79" s="150"/>
      <c r="BK79" s="150"/>
      <c r="BL79" s="150"/>
      <c r="BM79" s="150"/>
      <c r="BO79" s="150"/>
      <c r="BP79" s="150"/>
      <c r="BQ79" s="150"/>
      <c r="BR79" s="150"/>
      <c r="BS79" s="150"/>
      <c r="BV79" s="280"/>
      <c r="BW79" s="149"/>
      <c r="BX79" s="150"/>
      <c r="BY79" s="150"/>
      <c r="BZ79" s="150"/>
      <c r="CA79" s="150"/>
      <c r="CB79" s="150"/>
      <c r="CC79" s="278"/>
      <c r="CD79" s="278"/>
      <c r="CE79" s="278"/>
      <c r="CF79" s="278"/>
    </row>
    <row r="80" customFormat="false" ht="12.75" hidden="false" customHeight="false" outlineLevel="0" collapsed="false">
      <c r="K80" s="143"/>
      <c r="L80" s="274"/>
      <c r="N80" s="275"/>
      <c r="O80" s="275"/>
      <c r="P80" s="151"/>
      <c r="Q80" s="274"/>
      <c r="R80" s="274"/>
      <c r="U80" s="274"/>
      <c r="V80" s="276"/>
      <c r="W80" s="276"/>
      <c r="X80" s="276"/>
      <c r="Y80" s="277"/>
      <c r="Z80" s="277"/>
      <c r="AA80" s="277"/>
      <c r="AB80" s="277"/>
      <c r="AC80" s="277"/>
      <c r="AF80" s="158"/>
      <c r="AG80" s="158"/>
      <c r="AH80" s="158"/>
      <c r="AI80" s="158"/>
      <c r="AL80" s="278"/>
      <c r="AM80" s="278"/>
      <c r="AN80" s="278"/>
      <c r="AO80" s="278"/>
      <c r="AQ80" s="150"/>
      <c r="AT80" s="150"/>
      <c r="AV80" s="123"/>
      <c r="AW80" s="150"/>
      <c r="AX80" s="150"/>
      <c r="AY80" s="150"/>
      <c r="AZ80" s="150"/>
      <c r="BA80" s="279"/>
      <c r="BB80" s="278"/>
      <c r="BC80" s="278"/>
      <c r="BD80" s="150"/>
      <c r="BE80" s="150"/>
      <c r="BF80" s="150"/>
      <c r="BG80" s="150"/>
      <c r="BH80" s="150"/>
      <c r="BI80" s="150"/>
      <c r="BJ80" s="150"/>
      <c r="BK80" s="150"/>
      <c r="BL80" s="150"/>
      <c r="BM80" s="150"/>
      <c r="BO80" s="150"/>
      <c r="BP80" s="150"/>
      <c r="BQ80" s="150"/>
      <c r="BR80" s="150"/>
      <c r="BS80" s="150"/>
      <c r="BV80" s="280"/>
      <c r="BW80" s="149"/>
      <c r="BX80" s="150"/>
      <c r="BY80" s="150"/>
      <c r="BZ80" s="150"/>
      <c r="CA80" s="150"/>
      <c r="CB80" s="150"/>
      <c r="CC80" s="278"/>
      <c r="CD80" s="278"/>
      <c r="CE80" s="278"/>
      <c r="CF80" s="278"/>
    </row>
    <row r="81" customFormat="false" ht="12.75" hidden="false" customHeight="false" outlineLevel="0" collapsed="false">
      <c r="K81" s="143"/>
      <c r="L81" s="274"/>
      <c r="N81" s="275"/>
      <c r="O81" s="275"/>
      <c r="P81" s="151"/>
      <c r="Q81" s="274"/>
      <c r="R81" s="274"/>
      <c r="U81" s="274"/>
      <c r="V81" s="276"/>
      <c r="W81" s="276"/>
      <c r="X81" s="276"/>
      <c r="Y81" s="277"/>
      <c r="Z81" s="277"/>
      <c r="AA81" s="277"/>
      <c r="AB81" s="277"/>
      <c r="AC81" s="277"/>
      <c r="AF81" s="158"/>
      <c r="AG81" s="158"/>
      <c r="AH81" s="158"/>
      <c r="AI81" s="158"/>
      <c r="AL81" s="278"/>
      <c r="AM81" s="278"/>
      <c r="AN81" s="278"/>
      <c r="AO81" s="278"/>
      <c r="AQ81" s="150"/>
      <c r="AT81" s="150"/>
      <c r="AV81" s="123"/>
      <c r="AW81" s="150"/>
      <c r="AX81" s="150"/>
      <c r="AY81" s="150"/>
      <c r="AZ81" s="150"/>
      <c r="BA81" s="279"/>
      <c r="BB81" s="278"/>
      <c r="BC81" s="278"/>
      <c r="BD81" s="150"/>
      <c r="BE81" s="150"/>
      <c r="BF81" s="150"/>
      <c r="BG81" s="150"/>
      <c r="BH81" s="150"/>
      <c r="BI81" s="150"/>
      <c r="BJ81" s="150"/>
      <c r="BK81" s="150"/>
      <c r="BL81" s="150"/>
      <c r="BM81" s="150"/>
      <c r="BO81" s="150"/>
      <c r="BP81" s="150"/>
      <c r="BQ81" s="150"/>
      <c r="BR81" s="150"/>
      <c r="BS81" s="150"/>
      <c r="BV81" s="280"/>
      <c r="BW81" s="149"/>
      <c r="BX81" s="150"/>
      <c r="BY81" s="150"/>
      <c r="BZ81" s="150"/>
      <c r="CA81" s="150"/>
      <c r="CB81" s="150"/>
      <c r="CC81" s="278"/>
      <c r="CD81" s="278"/>
      <c r="CE81" s="278"/>
      <c r="CF81" s="278"/>
    </row>
    <row r="82" customFormat="false" ht="12.75" hidden="false" customHeight="false" outlineLevel="0" collapsed="false">
      <c r="K82" s="143"/>
      <c r="L82" s="274"/>
      <c r="N82" s="275"/>
      <c r="O82" s="275"/>
      <c r="P82" s="151"/>
      <c r="Q82" s="274"/>
      <c r="R82" s="274"/>
      <c r="U82" s="274"/>
      <c r="V82" s="276"/>
      <c r="W82" s="276"/>
      <c r="X82" s="276"/>
      <c r="Y82" s="277"/>
      <c r="Z82" s="277"/>
      <c r="AA82" s="277"/>
      <c r="AB82" s="277"/>
      <c r="AC82" s="277"/>
      <c r="AF82" s="158"/>
      <c r="AG82" s="158"/>
      <c r="AH82" s="158"/>
      <c r="AI82" s="158"/>
      <c r="AL82" s="278"/>
      <c r="AM82" s="278"/>
      <c r="AN82" s="278"/>
      <c r="AO82" s="278"/>
      <c r="AQ82" s="150"/>
      <c r="AT82" s="150"/>
      <c r="AV82" s="123"/>
      <c r="AW82" s="150"/>
      <c r="AX82" s="150"/>
      <c r="AY82" s="150"/>
      <c r="AZ82" s="150"/>
      <c r="BA82" s="279"/>
      <c r="BB82" s="278"/>
      <c r="BC82" s="278"/>
      <c r="BD82" s="150"/>
      <c r="BE82" s="150"/>
      <c r="BF82" s="150"/>
      <c r="BG82" s="150"/>
      <c r="BH82" s="150"/>
      <c r="BI82" s="150"/>
      <c r="BJ82" s="150"/>
      <c r="BK82" s="150"/>
      <c r="BL82" s="150"/>
      <c r="BM82" s="150"/>
      <c r="BO82" s="150"/>
      <c r="BP82" s="150"/>
      <c r="BQ82" s="150"/>
      <c r="BR82" s="150"/>
      <c r="BS82" s="150"/>
      <c r="BV82" s="280"/>
      <c r="BW82" s="149"/>
      <c r="BX82" s="150"/>
      <c r="BY82" s="150"/>
      <c r="BZ82" s="150"/>
      <c r="CA82" s="150"/>
      <c r="CB82" s="150"/>
      <c r="CC82" s="278"/>
      <c r="CD82" s="278"/>
      <c r="CE82" s="278"/>
      <c r="CF82" s="278"/>
    </row>
    <row r="83" customFormat="false" ht="12.75" hidden="false" customHeight="false" outlineLevel="0" collapsed="false">
      <c r="K83" s="143"/>
      <c r="L83" s="274"/>
      <c r="N83" s="275"/>
      <c r="O83" s="275"/>
      <c r="P83" s="151"/>
      <c r="Q83" s="274"/>
      <c r="R83" s="274"/>
      <c r="U83" s="274"/>
      <c r="V83" s="276"/>
      <c r="W83" s="276"/>
      <c r="X83" s="276"/>
      <c r="Y83" s="277"/>
      <c r="Z83" s="277"/>
      <c r="AA83" s="277"/>
      <c r="AB83" s="277"/>
      <c r="AC83" s="277"/>
      <c r="AF83" s="158"/>
      <c r="AG83" s="158"/>
      <c r="AH83" s="158"/>
      <c r="AI83" s="158"/>
      <c r="AL83" s="278"/>
      <c r="AM83" s="278"/>
      <c r="AN83" s="278"/>
      <c r="AO83" s="278"/>
      <c r="AQ83" s="150"/>
      <c r="AT83" s="150"/>
      <c r="AV83" s="123"/>
      <c r="AW83" s="150"/>
      <c r="AX83" s="150"/>
      <c r="AY83" s="150"/>
      <c r="AZ83" s="150"/>
      <c r="BA83" s="279"/>
      <c r="BB83" s="278"/>
      <c r="BC83" s="278"/>
      <c r="BD83" s="150"/>
      <c r="BE83" s="150"/>
      <c r="BF83" s="150"/>
      <c r="BG83" s="150"/>
      <c r="BH83" s="150"/>
      <c r="BI83" s="150"/>
      <c r="BJ83" s="150"/>
      <c r="BK83" s="150"/>
      <c r="BL83" s="150"/>
      <c r="BM83" s="150"/>
      <c r="BO83" s="150"/>
      <c r="BP83" s="150"/>
      <c r="BQ83" s="150"/>
      <c r="BR83" s="150"/>
      <c r="BS83" s="150"/>
      <c r="BV83" s="280"/>
      <c r="BW83" s="149"/>
      <c r="BX83" s="150"/>
      <c r="BY83" s="150"/>
      <c r="BZ83" s="150"/>
      <c r="CA83" s="150"/>
      <c r="CB83" s="150"/>
      <c r="CC83" s="278"/>
      <c r="CD83" s="278"/>
      <c r="CE83" s="278"/>
      <c r="CF83" s="278"/>
    </row>
    <row r="84" customFormat="false" ht="12.75" hidden="false" customHeight="false" outlineLevel="0" collapsed="false">
      <c r="K84" s="143"/>
      <c r="L84" s="274"/>
      <c r="N84" s="275"/>
      <c r="O84" s="275"/>
      <c r="P84" s="151"/>
      <c r="Q84" s="274"/>
      <c r="R84" s="274"/>
      <c r="U84" s="274"/>
      <c r="V84" s="276"/>
      <c r="W84" s="276"/>
      <c r="X84" s="276"/>
      <c r="Y84" s="277"/>
      <c r="Z84" s="277"/>
      <c r="AA84" s="277"/>
      <c r="AB84" s="277"/>
      <c r="AC84" s="277"/>
      <c r="AF84" s="158"/>
      <c r="AG84" s="158"/>
      <c r="AH84" s="158"/>
      <c r="AI84" s="158"/>
      <c r="AL84" s="278"/>
      <c r="AM84" s="278"/>
      <c r="AN84" s="278"/>
      <c r="AO84" s="278"/>
      <c r="AQ84" s="150"/>
      <c r="AT84" s="150"/>
      <c r="AV84" s="123"/>
      <c r="AW84" s="150"/>
      <c r="AX84" s="150"/>
      <c r="AY84" s="150"/>
      <c r="AZ84" s="150"/>
      <c r="BA84" s="279"/>
      <c r="BB84" s="278"/>
      <c r="BC84" s="278"/>
      <c r="BD84" s="150"/>
      <c r="BE84" s="150"/>
      <c r="BF84" s="150"/>
      <c r="BG84" s="150"/>
      <c r="BH84" s="150"/>
      <c r="BI84" s="150"/>
      <c r="BJ84" s="150"/>
      <c r="BK84" s="150"/>
      <c r="BL84" s="150"/>
      <c r="BM84" s="150"/>
      <c r="BO84" s="150"/>
      <c r="BP84" s="150"/>
      <c r="BQ84" s="150"/>
      <c r="BR84" s="150"/>
      <c r="BS84" s="150"/>
      <c r="BV84" s="280"/>
      <c r="BW84" s="149"/>
      <c r="BX84" s="150"/>
      <c r="BY84" s="150"/>
      <c r="BZ84" s="150"/>
      <c r="CA84" s="150"/>
      <c r="CB84" s="150"/>
      <c r="CC84" s="278"/>
      <c r="CD84" s="278"/>
      <c r="CE84" s="278"/>
      <c r="CF84" s="278"/>
    </row>
    <row r="85" customFormat="false" ht="12.75" hidden="false" customHeight="false" outlineLevel="0" collapsed="false">
      <c r="K85" s="143"/>
      <c r="L85" s="274"/>
      <c r="N85" s="275"/>
      <c r="O85" s="275"/>
      <c r="P85" s="151"/>
      <c r="Q85" s="274"/>
      <c r="R85" s="274"/>
      <c r="U85" s="274"/>
      <c r="V85" s="276"/>
      <c r="W85" s="276"/>
      <c r="X85" s="276"/>
      <c r="Y85" s="277"/>
      <c r="Z85" s="277"/>
      <c r="AA85" s="277"/>
      <c r="AB85" s="277"/>
      <c r="AC85" s="277"/>
      <c r="AF85" s="158"/>
      <c r="AG85" s="158"/>
      <c r="AH85" s="158"/>
      <c r="AI85" s="158"/>
      <c r="AL85" s="278"/>
      <c r="AM85" s="278"/>
      <c r="AN85" s="278"/>
      <c r="AO85" s="278"/>
      <c r="AQ85" s="150"/>
      <c r="AT85" s="150"/>
      <c r="AV85" s="123"/>
      <c r="AW85" s="150"/>
      <c r="AX85" s="150"/>
      <c r="AY85" s="150"/>
      <c r="AZ85" s="150"/>
      <c r="BA85" s="279"/>
      <c r="BB85" s="278"/>
      <c r="BC85" s="278"/>
      <c r="BD85" s="150"/>
      <c r="BE85" s="150"/>
      <c r="BF85" s="150"/>
      <c r="BG85" s="150"/>
      <c r="BH85" s="150"/>
      <c r="BI85" s="150"/>
      <c r="BJ85" s="150"/>
      <c r="BK85" s="150"/>
      <c r="BL85" s="150"/>
      <c r="BM85" s="150"/>
      <c r="BO85" s="150"/>
      <c r="BP85" s="150"/>
      <c r="BQ85" s="150"/>
      <c r="BR85" s="150"/>
      <c r="BS85" s="150"/>
      <c r="BV85" s="280"/>
      <c r="BW85" s="149"/>
      <c r="BX85" s="150"/>
      <c r="BY85" s="150"/>
      <c r="BZ85" s="150"/>
      <c r="CA85" s="150"/>
      <c r="CB85" s="150"/>
      <c r="CC85" s="278"/>
      <c r="CD85" s="278"/>
      <c r="CE85" s="278"/>
      <c r="CF85" s="278"/>
    </row>
    <row r="86" customFormat="false" ht="12.75" hidden="false" customHeight="false" outlineLevel="0" collapsed="false">
      <c r="K86" s="143"/>
      <c r="L86" s="274"/>
      <c r="N86" s="275"/>
      <c r="O86" s="275"/>
      <c r="P86" s="151"/>
      <c r="Q86" s="274"/>
      <c r="R86" s="274"/>
      <c r="U86" s="274"/>
      <c r="V86" s="276"/>
      <c r="W86" s="276"/>
      <c r="X86" s="276"/>
      <c r="Y86" s="277"/>
      <c r="Z86" s="277"/>
      <c r="AA86" s="277"/>
      <c r="AB86" s="277"/>
      <c r="AC86" s="277"/>
      <c r="AF86" s="158"/>
      <c r="AG86" s="158"/>
      <c r="AH86" s="158"/>
      <c r="AI86" s="158"/>
      <c r="AL86" s="278"/>
      <c r="AM86" s="278"/>
      <c r="AN86" s="278"/>
      <c r="AO86" s="278"/>
      <c r="AQ86" s="150"/>
      <c r="AT86" s="150"/>
      <c r="AV86" s="123"/>
      <c r="AW86" s="150"/>
      <c r="AX86" s="150"/>
      <c r="AY86" s="150"/>
      <c r="AZ86" s="150"/>
      <c r="BA86" s="279"/>
      <c r="BB86" s="278"/>
      <c r="BC86" s="278"/>
      <c r="BD86" s="150"/>
      <c r="BE86" s="150"/>
      <c r="BF86" s="150"/>
      <c r="BG86" s="150"/>
      <c r="BH86" s="150"/>
      <c r="BI86" s="150"/>
      <c r="BJ86" s="150"/>
      <c r="BK86" s="150"/>
      <c r="BL86" s="150"/>
      <c r="BM86" s="150"/>
      <c r="BO86" s="150"/>
      <c r="BP86" s="150"/>
      <c r="BQ86" s="150"/>
      <c r="BR86" s="150"/>
      <c r="BS86" s="150"/>
      <c r="BV86" s="280"/>
      <c r="BW86" s="149"/>
      <c r="BX86" s="150"/>
      <c r="BY86" s="150"/>
      <c r="BZ86" s="150"/>
      <c r="CA86" s="150"/>
      <c r="CB86" s="150"/>
      <c r="CC86" s="278"/>
      <c r="CD86" s="278"/>
      <c r="CE86" s="278"/>
      <c r="CF86" s="278"/>
    </row>
    <row r="87" customFormat="false" ht="12.75" hidden="false" customHeight="false" outlineLevel="0" collapsed="false">
      <c r="K87" s="143"/>
      <c r="L87" s="274"/>
      <c r="N87" s="275"/>
      <c r="O87" s="275"/>
      <c r="P87" s="151"/>
      <c r="Q87" s="274"/>
      <c r="R87" s="274"/>
      <c r="U87" s="274"/>
      <c r="V87" s="276"/>
      <c r="W87" s="276"/>
      <c r="X87" s="276"/>
      <c r="Y87" s="277"/>
      <c r="Z87" s="277"/>
      <c r="AA87" s="277"/>
      <c r="AB87" s="277"/>
      <c r="AC87" s="277"/>
      <c r="AF87" s="158"/>
      <c r="AG87" s="158"/>
      <c r="AH87" s="158"/>
      <c r="AI87" s="158"/>
      <c r="AL87" s="278"/>
      <c r="AM87" s="278"/>
      <c r="AN87" s="278"/>
      <c r="AO87" s="278"/>
      <c r="AQ87" s="150"/>
      <c r="AT87" s="150"/>
      <c r="AV87" s="123"/>
      <c r="AW87" s="150"/>
      <c r="AX87" s="150"/>
      <c r="AY87" s="150"/>
      <c r="AZ87" s="150"/>
      <c r="BA87" s="279"/>
      <c r="BB87" s="278"/>
      <c r="BC87" s="278"/>
      <c r="BD87" s="150"/>
      <c r="BE87" s="150"/>
      <c r="BF87" s="150"/>
      <c r="BG87" s="150"/>
      <c r="BH87" s="150"/>
      <c r="BI87" s="150"/>
      <c r="BJ87" s="150"/>
      <c r="BK87" s="150"/>
      <c r="BL87" s="150"/>
      <c r="BM87" s="150"/>
      <c r="BO87" s="150"/>
      <c r="BP87" s="150"/>
      <c r="BQ87" s="150"/>
      <c r="BR87" s="150"/>
      <c r="BS87" s="150"/>
      <c r="BV87" s="280"/>
      <c r="BW87" s="149"/>
      <c r="BX87" s="150"/>
      <c r="BY87" s="150"/>
      <c r="BZ87" s="150"/>
      <c r="CA87" s="150"/>
      <c r="CB87" s="150"/>
      <c r="CC87" s="278"/>
      <c r="CD87" s="278"/>
      <c r="CE87" s="278"/>
      <c r="CF87" s="278"/>
    </row>
    <row r="88" customFormat="false" ht="12.75" hidden="false" customHeight="false" outlineLevel="0" collapsed="false">
      <c r="K88" s="143"/>
      <c r="L88" s="274"/>
      <c r="N88" s="275"/>
      <c r="O88" s="275"/>
      <c r="P88" s="151"/>
      <c r="Q88" s="274"/>
      <c r="R88" s="274"/>
      <c r="U88" s="274"/>
      <c r="V88" s="276"/>
      <c r="W88" s="276"/>
      <c r="X88" s="276"/>
      <c r="Y88" s="277"/>
      <c r="Z88" s="277"/>
      <c r="AA88" s="277"/>
      <c r="AB88" s="277"/>
      <c r="AC88" s="277"/>
      <c r="AF88" s="158"/>
      <c r="AG88" s="158"/>
      <c r="AH88" s="158"/>
      <c r="AI88" s="158"/>
      <c r="AL88" s="278"/>
      <c r="AM88" s="278"/>
      <c r="AN88" s="278"/>
      <c r="AO88" s="278"/>
      <c r="AQ88" s="150"/>
      <c r="AT88" s="150"/>
      <c r="AV88" s="123"/>
      <c r="AW88" s="150"/>
      <c r="AX88" s="150"/>
      <c r="AY88" s="150"/>
      <c r="AZ88" s="150"/>
      <c r="BA88" s="279"/>
      <c r="BB88" s="278"/>
      <c r="BC88" s="278"/>
      <c r="BD88" s="150"/>
      <c r="BE88" s="150"/>
      <c r="BF88" s="150"/>
      <c r="BG88" s="150"/>
      <c r="BH88" s="150"/>
      <c r="BI88" s="150"/>
      <c r="BJ88" s="150"/>
      <c r="BK88" s="150"/>
      <c r="BL88" s="150"/>
      <c r="BM88" s="150"/>
      <c r="BO88" s="150"/>
      <c r="BP88" s="150"/>
      <c r="BQ88" s="150"/>
      <c r="BR88" s="150"/>
      <c r="BS88" s="150"/>
      <c r="BV88" s="280"/>
      <c r="BW88" s="149"/>
      <c r="BX88" s="150"/>
      <c r="BY88" s="150"/>
      <c r="BZ88" s="150"/>
      <c r="CA88" s="150"/>
      <c r="CB88" s="150"/>
      <c r="CC88" s="278"/>
      <c r="CD88" s="278"/>
      <c r="CE88" s="278"/>
      <c r="CF88" s="278"/>
    </row>
    <row r="89" customFormat="false" ht="12.75" hidden="false" customHeight="false" outlineLevel="0" collapsed="false">
      <c r="K89" s="143"/>
      <c r="L89" s="274"/>
      <c r="N89" s="275"/>
      <c r="O89" s="275"/>
      <c r="P89" s="151"/>
      <c r="Q89" s="274"/>
      <c r="R89" s="274"/>
      <c r="U89" s="274"/>
      <c r="V89" s="276"/>
      <c r="W89" s="276"/>
      <c r="X89" s="276"/>
      <c r="Y89" s="277"/>
      <c r="Z89" s="277"/>
      <c r="AA89" s="277"/>
      <c r="AB89" s="277"/>
      <c r="AC89" s="277"/>
      <c r="AF89" s="158"/>
      <c r="AG89" s="158"/>
      <c r="AH89" s="158"/>
      <c r="AI89" s="158"/>
      <c r="AL89" s="278"/>
      <c r="AM89" s="278"/>
      <c r="AN89" s="278"/>
      <c r="AO89" s="278"/>
      <c r="AQ89" s="150"/>
      <c r="AT89" s="150"/>
      <c r="AV89" s="123"/>
      <c r="AW89" s="150"/>
      <c r="AX89" s="150"/>
      <c r="AY89" s="150"/>
      <c r="AZ89" s="150"/>
      <c r="BA89" s="279"/>
      <c r="BB89" s="278"/>
      <c r="BC89" s="278"/>
      <c r="BD89" s="150"/>
      <c r="BE89" s="150"/>
      <c r="BF89" s="150"/>
      <c r="BG89" s="150"/>
      <c r="BH89" s="150"/>
      <c r="BI89" s="150"/>
      <c r="BJ89" s="150"/>
      <c r="BK89" s="150"/>
      <c r="BL89" s="150"/>
      <c r="BM89" s="150"/>
      <c r="BO89" s="150"/>
      <c r="BP89" s="150"/>
      <c r="BQ89" s="150"/>
      <c r="BR89" s="150"/>
      <c r="BS89" s="150"/>
      <c r="BV89" s="280"/>
      <c r="BW89" s="149"/>
      <c r="BX89" s="150"/>
      <c r="BY89" s="150"/>
      <c r="BZ89" s="150"/>
      <c r="CA89" s="150"/>
      <c r="CB89" s="150"/>
      <c r="CC89" s="278"/>
      <c r="CD89" s="278"/>
      <c r="CE89" s="278"/>
      <c r="CF89" s="278"/>
    </row>
    <row r="90" customFormat="false" ht="12.75" hidden="false" customHeight="false" outlineLevel="0" collapsed="false">
      <c r="K90" s="143"/>
      <c r="L90" s="274"/>
      <c r="N90" s="275"/>
      <c r="O90" s="275"/>
      <c r="P90" s="151"/>
      <c r="Q90" s="274"/>
      <c r="R90" s="274"/>
      <c r="U90" s="274"/>
      <c r="V90" s="276"/>
      <c r="W90" s="276"/>
      <c r="X90" s="276"/>
      <c r="Y90" s="277"/>
      <c r="Z90" s="277"/>
      <c r="AA90" s="277"/>
      <c r="AB90" s="277"/>
      <c r="AC90" s="277"/>
      <c r="AF90" s="158"/>
      <c r="AG90" s="158"/>
      <c r="AH90" s="158"/>
      <c r="AI90" s="158"/>
      <c r="AL90" s="278"/>
      <c r="AM90" s="278"/>
      <c r="AN90" s="278"/>
      <c r="AO90" s="278"/>
      <c r="AQ90" s="150"/>
      <c r="AT90" s="150"/>
      <c r="AV90" s="123"/>
      <c r="AW90" s="150"/>
      <c r="AX90" s="150"/>
      <c r="AY90" s="150"/>
      <c r="AZ90" s="150"/>
      <c r="BA90" s="279"/>
      <c r="BB90" s="278"/>
      <c r="BC90" s="278"/>
      <c r="BD90" s="150"/>
      <c r="BE90" s="150"/>
      <c r="BF90" s="150"/>
      <c r="BG90" s="150"/>
      <c r="BH90" s="150"/>
      <c r="BI90" s="150"/>
      <c r="BJ90" s="150"/>
      <c r="BK90" s="150"/>
      <c r="BL90" s="150"/>
      <c r="BM90" s="150"/>
      <c r="BO90" s="150"/>
      <c r="BP90" s="150"/>
      <c r="BQ90" s="150"/>
      <c r="BR90" s="150"/>
      <c r="BS90" s="150"/>
      <c r="BV90" s="280"/>
      <c r="BW90" s="149"/>
      <c r="BX90" s="150"/>
      <c r="BY90" s="150"/>
      <c r="BZ90" s="150"/>
      <c r="CA90" s="150"/>
      <c r="CB90" s="150"/>
      <c r="CC90" s="278"/>
      <c r="CD90" s="278"/>
      <c r="CE90" s="278"/>
      <c r="CF90" s="278"/>
    </row>
    <row r="91" customFormat="false" ht="12.75" hidden="false" customHeight="false" outlineLevel="0" collapsed="false">
      <c r="K91" s="143"/>
      <c r="L91" s="274"/>
      <c r="N91" s="275"/>
      <c r="O91" s="275"/>
      <c r="P91" s="151"/>
      <c r="Q91" s="274"/>
      <c r="R91" s="274"/>
      <c r="U91" s="274"/>
      <c r="V91" s="276"/>
      <c r="W91" s="276"/>
      <c r="X91" s="276"/>
      <c r="Y91" s="277"/>
      <c r="Z91" s="277"/>
      <c r="AA91" s="277"/>
      <c r="AB91" s="277"/>
      <c r="AC91" s="277"/>
      <c r="AF91" s="158"/>
      <c r="AG91" s="158"/>
      <c r="AH91" s="158"/>
      <c r="AI91" s="158"/>
      <c r="AL91" s="278"/>
      <c r="AM91" s="278"/>
      <c r="AN91" s="278"/>
      <c r="AO91" s="278"/>
      <c r="AQ91" s="150"/>
      <c r="AT91" s="150"/>
      <c r="AV91" s="123"/>
      <c r="AW91" s="150"/>
      <c r="AX91" s="150"/>
      <c r="AY91" s="150"/>
      <c r="AZ91" s="150"/>
      <c r="BA91" s="279"/>
      <c r="BB91" s="278"/>
      <c r="BC91" s="278"/>
      <c r="BD91" s="150"/>
      <c r="BE91" s="150"/>
      <c r="BF91" s="150"/>
      <c r="BG91" s="150"/>
      <c r="BH91" s="150"/>
      <c r="BI91" s="150"/>
      <c r="BJ91" s="150"/>
      <c r="BK91" s="150"/>
      <c r="BL91" s="150"/>
      <c r="BM91" s="150"/>
      <c r="BO91" s="150"/>
      <c r="BP91" s="150"/>
      <c r="BQ91" s="150"/>
      <c r="BR91" s="150"/>
      <c r="BS91" s="150"/>
      <c r="BV91" s="280"/>
      <c r="BW91" s="149"/>
      <c r="BX91" s="150"/>
      <c r="BY91" s="150"/>
      <c r="BZ91" s="150"/>
      <c r="CA91" s="150"/>
      <c r="CB91" s="150"/>
      <c r="CC91" s="278"/>
      <c r="CD91" s="278"/>
      <c r="CE91" s="278"/>
      <c r="CF91" s="278"/>
    </row>
    <row r="92" customFormat="false" ht="12.75" hidden="false" customHeight="false" outlineLevel="0" collapsed="false">
      <c r="K92" s="143"/>
      <c r="L92" s="274"/>
      <c r="N92" s="275"/>
      <c r="O92" s="275"/>
      <c r="P92" s="151"/>
      <c r="Q92" s="274"/>
      <c r="R92" s="274"/>
      <c r="U92" s="274"/>
      <c r="V92" s="276"/>
      <c r="W92" s="276"/>
      <c r="X92" s="276"/>
      <c r="Y92" s="277"/>
      <c r="Z92" s="277"/>
      <c r="AA92" s="277"/>
      <c r="AB92" s="277"/>
      <c r="AC92" s="277"/>
      <c r="AF92" s="158"/>
      <c r="AG92" s="158"/>
      <c r="AH92" s="158"/>
      <c r="AI92" s="158"/>
      <c r="AL92" s="278"/>
      <c r="AM92" s="278"/>
      <c r="AN92" s="278"/>
      <c r="AO92" s="278"/>
      <c r="AQ92" s="150"/>
      <c r="AT92" s="150"/>
      <c r="AV92" s="123"/>
      <c r="AW92" s="150"/>
      <c r="AX92" s="150"/>
      <c r="AY92" s="150"/>
      <c r="AZ92" s="150"/>
      <c r="BA92" s="279"/>
      <c r="BB92" s="278"/>
      <c r="BC92" s="278"/>
      <c r="BD92" s="150"/>
      <c r="BE92" s="150"/>
      <c r="BF92" s="150"/>
      <c r="BG92" s="150"/>
      <c r="BH92" s="150"/>
      <c r="BI92" s="150"/>
      <c r="BJ92" s="150"/>
      <c r="BK92" s="150"/>
      <c r="BL92" s="150"/>
      <c r="BM92" s="150"/>
      <c r="BO92" s="150"/>
      <c r="BP92" s="150"/>
      <c r="BQ92" s="150"/>
      <c r="BR92" s="150"/>
      <c r="BS92" s="150"/>
      <c r="BV92" s="280"/>
      <c r="BW92" s="149"/>
      <c r="BX92" s="150"/>
      <c r="BY92" s="150"/>
      <c r="BZ92" s="150"/>
      <c r="CA92" s="150"/>
      <c r="CB92" s="150"/>
      <c r="CC92" s="278"/>
      <c r="CD92" s="278"/>
      <c r="CE92" s="278"/>
      <c r="CF92" s="278"/>
    </row>
    <row r="93" customFormat="false" ht="12.75" hidden="false" customHeight="false" outlineLevel="0" collapsed="false">
      <c r="K93" s="143"/>
      <c r="L93" s="274"/>
      <c r="N93" s="275"/>
      <c r="O93" s="275"/>
      <c r="P93" s="151"/>
      <c r="Q93" s="274"/>
      <c r="R93" s="274"/>
      <c r="U93" s="274"/>
      <c r="V93" s="276"/>
      <c r="W93" s="276"/>
      <c r="X93" s="276"/>
      <c r="Y93" s="277"/>
      <c r="Z93" s="277"/>
      <c r="AA93" s="277"/>
      <c r="AB93" s="277"/>
      <c r="AC93" s="277"/>
      <c r="AF93" s="158"/>
      <c r="AG93" s="158"/>
      <c r="AH93" s="158"/>
      <c r="AI93" s="158"/>
      <c r="AL93" s="278"/>
      <c r="AM93" s="278"/>
      <c r="AN93" s="278"/>
      <c r="AO93" s="278"/>
      <c r="AQ93" s="150"/>
      <c r="AT93" s="150"/>
      <c r="AV93" s="123"/>
      <c r="AW93" s="150"/>
      <c r="AX93" s="150"/>
      <c r="AY93" s="150"/>
      <c r="AZ93" s="150"/>
      <c r="BA93" s="279"/>
      <c r="BB93" s="278"/>
      <c r="BC93" s="278"/>
      <c r="BD93" s="150"/>
      <c r="BE93" s="150"/>
      <c r="BF93" s="150"/>
      <c r="BG93" s="150"/>
      <c r="BH93" s="150"/>
      <c r="BI93" s="150"/>
      <c r="BJ93" s="150"/>
      <c r="BK93" s="150"/>
      <c r="BL93" s="150"/>
      <c r="BM93" s="150"/>
      <c r="BO93" s="150"/>
      <c r="BP93" s="150"/>
      <c r="BQ93" s="150"/>
      <c r="BR93" s="150"/>
      <c r="BS93" s="150"/>
      <c r="BV93" s="280"/>
      <c r="BW93" s="149"/>
      <c r="BX93" s="150"/>
      <c r="BY93" s="150"/>
      <c r="BZ93" s="150"/>
      <c r="CA93" s="150"/>
      <c r="CB93" s="150"/>
      <c r="CC93" s="278"/>
      <c r="CD93" s="278"/>
      <c r="CE93" s="278"/>
      <c r="CF93" s="278"/>
    </row>
    <row r="94" customFormat="false" ht="12.75" hidden="false" customHeight="false" outlineLevel="0" collapsed="false">
      <c r="P94" s="151"/>
      <c r="Q94" s="274"/>
      <c r="R94" s="151"/>
      <c r="U94" s="151"/>
      <c r="V94" s="151"/>
      <c r="W94" s="151"/>
      <c r="X94" s="151"/>
      <c r="AO94" s="149"/>
      <c r="AQ94" s="150"/>
      <c r="AU94" s="281"/>
      <c r="AV94" s="123"/>
      <c r="AW94" s="150"/>
    </row>
    <row r="95" customFormat="false" ht="12.75" hidden="false" customHeight="false" outlineLevel="0" collapsed="false">
      <c r="P95" s="151"/>
      <c r="Q95" s="274"/>
      <c r="R95" s="151"/>
      <c r="U95" s="151"/>
      <c r="V95" s="151"/>
      <c r="W95" s="151"/>
      <c r="X95" s="151"/>
      <c r="AO95" s="149"/>
      <c r="AQ95" s="150"/>
      <c r="AU95" s="281"/>
      <c r="AV95" s="123"/>
      <c r="AW95" s="150"/>
    </row>
    <row r="96" customFormat="false" ht="12.75" hidden="false" customHeight="false" outlineLevel="0" collapsed="false">
      <c r="P96" s="151"/>
      <c r="Q96" s="274"/>
      <c r="R96" s="151"/>
      <c r="U96" s="151"/>
      <c r="V96" s="151"/>
      <c r="W96" s="151"/>
      <c r="X96" s="151"/>
      <c r="AO96" s="149"/>
      <c r="AQ96" s="150"/>
      <c r="AU96" s="281"/>
      <c r="AV96" s="123"/>
      <c r="AW96" s="150"/>
    </row>
    <row r="97" customFormat="false" ht="12.75" hidden="false" customHeight="false" outlineLevel="0" collapsed="false">
      <c r="P97" s="151"/>
      <c r="Q97" s="274"/>
      <c r="R97" s="151"/>
      <c r="U97" s="151"/>
      <c r="V97" s="151"/>
      <c r="W97" s="151"/>
      <c r="X97" s="151"/>
      <c r="AO97" s="149"/>
      <c r="AQ97" s="150"/>
      <c r="AU97" s="281"/>
      <c r="AV97" s="123"/>
      <c r="AW97" s="150"/>
    </row>
    <row r="98" customFormat="false" ht="12.75" hidden="false" customHeight="false" outlineLevel="0" collapsed="false">
      <c r="P98" s="151"/>
      <c r="Q98" s="274"/>
      <c r="R98" s="151"/>
      <c r="U98" s="151"/>
      <c r="V98" s="151"/>
      <c r="W98" s="151"/>
      <c r="X98" s="151"/>
      <c r="AO98" s="149"/>
      <c r="AQ98" s="150"/>
      <c r="AU98" s="281"/>
      <c r="AV98" s="123"/>
      <c r="AW98" s="150"/>
    </row>
    <row r="99" customFormat="false" ht="12.75" hidden="false" customHeight="false" outlineLevel="0" collapsed="false">
      <c r="P99" s="151"/>
      <c r="Q99" s="274"/>
      <c r="R99" s="151"/>
      <c r="U99" s="151"/>
      <c r="V99" s="151"/>
      <c r="W99" s="151"/>
      <c r="X99" s="151"/>
      <c r="AO99" s="149"/>
      <c r="AQ99" s="150"/>
      <c r="AU99" s="281"/>
      <c r="AV99" s="123"/>
      <c r="AW99" s="150"/>
    </row>
    <row r="100" customFormat="false" ht="12.75" hidden="false" customHeight="false" outlineLevel="0" collapsed="false">
      <c r="P100" s="151"/>
      <c r="Q100" s="274"/>
      <c r="R100" s="151"/>
      <c r="U100" s="151"/>
      <c r="V100" s="151"/>
      <c r="W100" s="151"/>
      <c r="X100" s="151"/>
      <c r="AO100" s="149"/>
      <c r="AQ100" s="150"/>
      <c r="AU100" s="281"/>
      <c r="AV100" s="123"/>
      <c r="AW100" s="150"/>
    </row>
    <row r="101" customFormat="false" ht="12.75" hidden="false" customHeight="false" outlineLevel="0" collapsed="false">
      <c r="P101" s="151"/>
      <c r="Q101" s="274"/>
      <c r="R101" s="151"/>
      <c r="U101" s="151"/>
      <c r="V101" s="151"/>
      <c r="W101" s="151"/>
      <c r="X101" s="151"/>
      <c r="AO101" s="149"/>
      <c r="AQ101" s="150"/>
      <c r="AU101" s="281"/>
      <c r="AV101" s="123"/>
      <c r="AW101" s="150"/>
    </row>
    <row r="102" customFormat="false" ht="12.75" hidden="false" customHeight="false" outlineLevel="0" collapsed="false">
      <c r="P102" s="151"/>
      <c r="Q102" s="274"/>
      <c r="R102" s="151"/>
      <c r="U102" s="151"/>
      <c r="V102" s="151"/>
      <c r="W102" s="151"/>
      <c r="X102" s="151"/>
      <c r="AO102" s="149"/>
      <c r="AQ102" s="150"/>
      <c r="AU102" s="281"/>
      <c r="AV102" s="123"/>
      <c r="AW102" s="150"/>
    </row>
    <row r="103" customFormat="false" ht="12.75" hidden="false" customHeight="false" outlineLevel="0" collapsed="false">
      <c r="P103" s="151"/>
      <c r="Q103" s="274"/>
      <c r="R103" s="151"/>
      <c r="U103" s="151"/>
      <c r="V103" s="151"/>
      <c r="W103" s="151"/>
      <c r="X103" s="151"/>
      <c r="AO103" s="149"/>
      <c r="AQ103" s="150"/>
      <c r="AU103" s="281"/>
      <c r="AV103" s="123"/>
      <c r="AW103" s="150"/>
    </row>
    <row r="104" customFormat="false" ht="12.75" hidden="false" customHeight="false" outlineLevel="0" collapsed="false">
      <c r="P104" s="151"/>
      <c r="Q104" s="274"/>
      <c r="R104" s="151"/>
      <c r="U104" s="151"/>
      <c r="V104" s="151"/>
      <c r="W104" s="151"/>
      <c r="X104" s="151"/>
      <c r="AO104" s="149"/>
      <c r="AQ104" s="150"/>
      <c r="AU104" s="281"/>
      <c r="AV104" s="123"/>
      <c r="AW104" s="150"/>
    </row>
    <row r="105" customFormat="false" ht="12.75" hidden="false" customHeight="false" outlineLevel="0" collapsed="false">
      <c r="P105" s="151"/>
      <c r="Q105" s="274"/>
      <c r="R105" s="151"/>
      <c r="U105" s="151"/>
      <c r="V105" s="151"/>
      <c r="W105" s="151"/>
      <c r="X105" s="151"/>
      <c r="AO105" s="149"/>
      <c r="AQ105" s="150"/>
      <c r="AU105" s="281"/>
      <c r="AV105" s="123"/>
      <c r="AW105" s="150"/>
    </row>
    <row r="106" customFormat="false" ht="12.75" hidden="false" customHeight="false" outlineLevel="0" collapsed="false">
      <c r="P106" s="151"/>
      <c r="Q106" s="274"/>
      <c r="R106" s="151"/>
      <c r="U106" s="151"/>
      <c r="V106" s="151"/>
      <c r="W106" s="151"/>
      <c r="X106" s="151"/>
      <c r="AO106" s="149"/>
      <c r="AQ106" s="150"/>
      <c r="AU106" s="281"/>
      <c r="AV106" s="123"/>
      <c r="AW106" s="150"/>
    </row>
    <row r="107" customFormat="false" ht="12.75" hidden="false" customHeight="false" outlineLevel="0" collapsed="false">
      <c r="P107" s="151"/>
      <c r="Q107" s="274"/>
      <c r="R107" s="151"/>
      <c r="U107" s="151"/>
      <c r="V107" s="151"/>
      <c r="W107" s="151"/>
      <c r="X107" s="151"/>
      <c r="AO107" s="149"/>
      <c r="AQ107" s="150"/>
      <c r="AU107" s="281"/>
      <c r="AV107" s="123"/>
      <c r="AW107" s="150"/>
    </row>
    <row r="108" customFormat="false" ht="12.75" hidden="false" customHeight="false" outlineLevel="0" collapsed="false">
      <c r="P108" s="151"/>
      <c r="Q108" s="274"/>
      <c r="R108" s="151"/>
      <c r="U108" s="151"/>
      <c r="V108" s="151"/>
      <c r="W108" s="151"/>
      <c r="X108" s="151"/>
      <c r="AO108" s="149"/>
      <c r="AQ108" s="150"/>
      <c r="AU108" s="281"/>
      <c r="AV108" s="123"/>
      <c r="AW108" s="150"/>
    </row>
    <row r="109" customFormat="false" ht="12.75" hidden="false" customHeight="false" outlineLevel="0" collapsed="false">
      <c r="P109" s="151"/>
      <c r="Q109" s="274"/>
      <c r="R109" s="151"/>
      <c r="U109" s="151"/>
      <c r="V109" s="151"/>
      <c r="W109" s="151"/>
      <c r="X109" s="151"/>
      <c r="AO109" s="149"/>
      <c r="AQ109" s="150"/>
      <c r="AU109" s="281"/>
      <c r="AV109" s="123"/>
      <c r="AW109" s="150"/>
    </row>
    <row r="110" customFormat="false" ht="12.75" hidden="false" customHeight="false" outlineLevel="0" collapsed="false">
      <c r="P110" s="151"/>
      <c r="Q110" s="274"/>
      <c r="R110" s="151"/>
      <c r="U110" s="151"/>
      <c r="V110" s="151"/>
      <c r="W110" s="151"/>
      <c r="X110" s="151"/>
      <c r="AO110" s="149"/>
      <c r="AQ110" s="150"/>
      <c r="AU110" s="281"/>
      <c r="AV110" s="123"/>
      <c r="AW110" s="150"/>
    </row>
    <row r="111" customFormat="false" ht="12.75" hidden="false" customHeight="false" outlineLevel="0" collapsed="false">
      <c r="P111" s="151"/>
      <c r="Q111" s="274"/>
      <c r="R111" s="151"/>
      <c r="U111" s="151"/>
      <c r="V111" s="151"/>
      <c r="W111" s="151"/>
      <c r="X111" s="151"/>
      <c r="AO111" s="149"/>
      <c r="AQ111" s="150"/>
      <c r="AU111" s="281"/>
      <c r="AV111" s="123"/>
      <c r="AW111" s="150"/>
    </row>
    <row r="112" customFormat="false" ht="12.75" hidden="false" customHeight="false" outlineLevel="0" collapsed="false">
      <c r="P112" s="151"/>
      <c r="Q112" s="274"/>
      <c r="R112" s="151"/>
      <c r="U112" s="151"/>
      <c r="V112" s="151"/>
      <c r="W112" s="151"/>
      <c r="X112" s="151"/>
      <c r="AO112" s="149"/>
      <c r="AQ112" s="150"/>
      <c r="AU112" s="281"/>
      <c r="AV112" s="123"/>
      <c r="AW112" s="150"/>
    </row>
    <row r="113" customFormat="false" ht="12.75" hidden="false" customHeight="false" outlineLevel="0" collapsed="false">
      <c r="P113" s="151"/>
      <c r="Q113" s="274"/>
      <c r="R113" s="151"/>
      <c r="U113" s="151"/>
      <c r="V113" s="151"/>
      <c r="W113" s="151"/>
      <c r="X113" s="151"/>
      <c r="AO113" s="149"/>
      <c r="AQ113" s="150"/>
      <c r="AU113" s="281"/>
      <c r="AV113" s="123"/>
      <c r="AW113" s="150"/>
    </row>
    <row r="114" customFormat="false" ht="12.75" hidden="false" customHeight="false" outlineLevel="0" collapsed="false">
      <c r="P114" s="151"/>
      <c r="Q114" s="274"/>
      <c r="R114" s="151"/>
      <c r="U114" s="151"/>
      <c r="V114" s="151"/>
      <c r="W114" s="151"/>
      <c r="X114" s="151"/>
      <c r="AO114" s="149"/>
      <c r="AQ114" s="150"/>
      <c r="AU114" s="281"/>
      <c r="AV114" s="123"/>
      <c r="AW114" s="150"/>
    </row>
    <row r="115" customFormat="false" ht="12.75" hidden="false" customHeight="false" outlineLevel="0" collapsed="false">
      <c r="P115" s="151"/>
      <c r="Q115" s="274"/>
      <c r="R115" s="151"/>
      <c r="U115" s="151"/>
      <c r="V115" s="151"/>
      <c r="W115" s="151"/>
      <c r="X115" s="151"/>
      <c r="AO115" s="149"/>
      <c r="AQ115" s="150"/>
      <c r="AU115" s="281"/>
      <c r="AV115" s="123"/>
      <c r="AW115" s="150"/>
    </row>
    <row r="116" customFormat="false" ht="12.75" hidden="false" customHeight="false" outlineLevel="0" collapsed="false">
      <c r="P116" s="151"/>
      <c r="Q116" s="274"/>
      <c r="R116" s="151"/>
      <c r="U116" s="151"/>
      <c r="V116" s="151"/>
      <c r="W116" s="151"/>
      <c r="X116" s="151"/>
      <c r="AO116" s="149"/>
      <c r="AQ116" s="150"/>
      <c r="AU116" s="281"/>
      <c r="AV116" s="123"/>
      <c r="AW116" s="150"/>
    </row>
    <row r="117" customFormat="false" ht="12.75" hidden="false" customHeight="false" outlineLevel="0" collapsed="false">
      <c r="P117" s="151"/>
      <c r="Q117" s="274"/>
      <c r="R117" s="151"/>
      <c r="U117" s="151"/>
      <c r="V117" s="151"/>
      <c r="W117" s="151"/>
      <c r="X117" s="151"/>
      <c r="AO117" s="149"/>
      <c r="AQ117" s="150"/>
      <c r="AU117" s="281"/>
      <c r="AV117" s="123"/>
      <c r="AW117" s="150"/>
    </row>
    <row r="118" customFormat="false" ht="12.75" hidden="false" customHeight="false" outlineLevel="0" collapsed="false">
      <c r="P118" s="151"/>
      <c r="Q118" s="274"/>
      <c r="R118" s="151"/>
      <c r="U118" s="151"/>
      <c r="V118" s="151"/>
      <c r="W118" s="151"/>
      <c r="X118" s="151"/>
      <c r="AO118" s="149"/>
      <c r="AQ118" s="150"/>
      <c r="AU118" s="281"/>
      <c r="AV118" s="123"/>
      <c r="AW118" s="150"/>
    </row>
    <row r="119" customFormat="false" ht="12.75" hidden="false" customHeight="false" outlineLevel="0" collapsed="false">
      <c r="P119" s="151"/>
      <c r="Q119" s="274"/>
      <c r="R119" s="151"/>
      <c r="U119" s="151"/>
      <c r="V119" s="151"/>
      <c r="W119" s="151"/>
      <c r="X119" s="151"/>
      <c r="AO119" s="149"/>
      <c r="AQ119" s="150"/>
      <c r="AU119" s="281"/>
      <c r="AV119" s="123"/>
      <c r="AW119" s="150"/>
    </row>
    <row r="120" customFormat="false" ht="12.75" hidden="false" customHeight="false" outlineLevel="0" collapsed="false">
      <c r="P120" s="151"/>
      <c r="Q120" s="274"/>
      <c r="R120" s="151"/>
      <c r="U120" s="151"/>
      <c r="V120" s="151"/>
      <c r="W120" s="151"/>
      <c r="X120" s="151"/>
      <c r="AO120" s="149"/>
      <c r="AQ120" s="150"/>
      <c r="AU120" s="281"/>
      <c r="AV120" s="123"/>
      <c r="AW120" s="150"/>
    </row>
    <row r="121" customFormat="false" ht="12.75" hidden="false" customHeight="false" outlineLevel="0" collapsed="false">
      <c r="P121" s="151"/>
      <c r="Q121" s="274"/>
      <c r="R121" s="151"/>
      <c r="U121" s="151"/>
      <c r="V121" s="151"/>
      <c r="W121" s="151"/>
      <c r="X121" s="151"/>
      <c r="AO121" s="149"/>
      <c r="AQ121" s="150"/>
      <c r="AU121" s="281"/>
      <c r="AV121" s="123"/>
      <c r="AW121" s="150"/>
    </row>
    <row r="122" customFormat="false" ht="12.75" hidden="false" customHeight="false" outlineLevel="0" collapsed="false">
      <c r="P122" s="151"/>
      <c r="Q122" s="274"/>
      <c r="R122" s="151"/>
      <c r="U122" s="151"/>
      <c r="V122" s="151"/>
      <c r="W122" s="151"/>
      <c r="X122" s="151"/>
      <c r="AO122" s="149"/>
      <c r="AQ122" s="150"/>
      <c r="AU122" s="281"/>
      <c r="AV122" s="123"/>
      <c r="AW122" s="150"/>
    </row>
    <row r="123" customFormat="false" ht="12.75" hidden="false" customHeight="false" outlineLevel="0" collapsed="false">
      <c r="P123" s="151"/>
      <c r="Q123" s="274"/>
      <c r="R123" s="151"/>
      <c r="U123" s="151"/>
      <c r="V123" s="151"/>
      <c r="W123" s="151"/>
      <c r="X123" s="151"/>
      <c r="AO123" s="149"/>
      <c r="AQ123" s="150"/>
      <c r="AU123" s="281"/>
      <c r="AV123" s="123"/>
      <c r="AW123" s="150"/>
    </row>
    <row r="124" customFormat="false" ht="12.75" hidden="false" customHeight="false" outlineLevel="0" collapsed="false">
      <c r="P124" s="151"/>
      <c r="Q124" s="274"/>
      <c r="R124" s="151"/>
      <c r="U124" s="151"/>
      <c r="V124" s="151"/>
      <c r="W124" s="151"/>
      <c r="X124" s="151"/>
      <c r="AO124" s="149"/>
      <c r="AQ124" s="150"/>
      <c r="AU124" s="281"/>
      <c r="AV124" s="123"/>
      <c r="AW124" s="150"/>
    </row>
    <row r="125" customFormat="false" ht="12.75" hidden="false" customHeight="false" outlineLevel="0" collapsed="false">
      <c r="P125" s="151"/>
      <c r="Q125" s="274"/>
      <c r="R125" s="151"/>
      <c r="U125" s="151"/>
      <c r="V125" s="151"/>
      <c r="W125" s="151"/>
      <c r="X125" s="151"/>
      <c r="AO125" s="149"/>
      <c r="AQ125" s="150"/>
      <c r="AU125" s="281"/>
      <c r="AV125" s="123"/>
      <c r="AW125" s="150"/>
    </row>
    <row r="126" customFormat="false" ht="12.75" hidden="false" customHeight="false" outlineLevel="0" collapsed="false">
      <c r="P126" s="151"/>
      <c r="Q126" s="274"/>
      <c r="R126" s="151"/>
      <c r="U126" s="151"/>
      <c r="V126" s="151"/>
      <c r="W126" s="151"/>
      <c r="X126" s="151"/>
      <c r="AO126" s="149"/>
      <c r="AQ126" s="150"/>
      <c r="AU126" s="281"/>
      <c r="AV126" s="123"/>
      <c r="AW126" s="150"/>
    </row>
    <row r="127" customFormat="false" ht="12.75" hidden="false" customHeight="false" outlineLevel="0" collapsed="false">
      <c r="P127" s="151"/>
      <c r="Q127" s="274"/>
      <c r="R127" s="151"/>
      <c r="U127" s="151"/>
      <c r="V127" s="151"/>
      <c r="W127" s="151"/>
      <c r="X127" s="151"/>
      <c r="AO127" s="149"/>
      <c r="AQ127" s="150"/>
      <c r="AU127" s="281"/>
      <c r="AV127" s="123"/>
      <c r="AW127" s="150"/>
    </row>
    <row r="128" customFormat="false" ht="12.75" hidden="false" customHeight="false" outlineLevel="0" collapsed="false">
      <c r="P128" s="151"/>
      <c r="Q128" s="151"/>
      <c r="R128" s="151"/>
      <c r="U128" s="151"/>
      <c r="V128" s="151"/>
      <c r="W128" s="151"/>
      <c r="X128" s="151"/>
      <c r="AO128" s="149"/>
      <c r="AQ128" s="150"/>
      <c r="AS128" s="150"/>
      <c r="AU128" s="281"/>
      <c r="AV128" s="149"/>
      <c r="AW128" s="150"/>
    </row>
    <row r="129" customFormat="false" ht="12.75" hidden="false" customHeight="false" outlineLevel="0" collapsed="false">
      <c r="P129" s="151"/>
      <c r="Q129" s="151"/>
      <c r="R129" s="151"/>
      <c r="U129" s="151"/>
      <c r="V129" s="151"/>
      <c r="W129" s="151"/>
      <c r="X129" s="151"/>
      <c r="AO129" s="149"/>
      <c r="AQ129" s="150"/>
      <c r="AS129" s="150"/>
      <c r="AU129" s="281"/>
      <c r="AV129" s="149"/>
      <c r="AW129" s="150"/>
    </row>
    <row r="130" customFormat="false" ht="12.75" hidden="false" customHeight="false" outlineLevel="0" collapsed="false">
      <c r="P130" s="151"/>
      <c r="Q130" s="151"/>
      <c r="R130" s="151"/>
      <c r="U130" s="151"/>
      <c r="V130" s="151"/>
      <c r="W130" s="151"/>
      <c r="X130" s="151"/>
      <c r="AO130" s="149"/>
      <c r="AQ130" s="150"/>
      <c r="AS130" s="150"/>
      <c r="AU130" s="281"/>
      <c r="AV130" s="149"/>
      <c r="AW130" s="150"/>
    </row>
    <row r="131" customFormat="false" ht="12.75" hidden="false" customHeight="false" outlineLevel="0" collapsed="false">
      <c r="P131" s="151"/>
      <c r="Q131" s="151"/>
      <c r="R131" s="151"/>
      <c r="U131" s="151"/>
      <c r="V131" s="151"/>
      <c r="W131" s="151"/>
      <c r="X131" s="151"/>
      <c r="AO131" s="149"/>
      <c r="AQ131" s="150"/>
      <c r="AS131" s="150"/>
      <c r="AU131" s="281"/>
      <c r="AV131" s="149"/>
      <c r="AW131" s="150"/>
    </row>
    <row r="132" customFormat="false" ht="12.75" hidden="false" customHeight="false" outlineLevel="0" collapsed="false">
      <c r="P132" s="151"/>
      <c r="Q132" s="151"/>
      <c r="R132" s="151"/>
      <c r="U132" s="151"/>
      <c r="V132" s="151"/>
      <c r="W132" s="151"/>
      <c r="X132" s="151"/>
      <c r="AO132" s="149"/>
      <c r="AQ132" s="150"/>
      <c r="AS132" s="150"/>
      <c r="AU132" s="281"/>
      <c r="AV132" s="149"/>
      <c r="AW132" s="150"/>
    </row>
    <row r="133" customFormat="false" ht="12.75" hidden="false" customHeight="false" outlineLevel="0" collapsed="false">
      <c r="P133" s="151"/>
      <c r="Q133" s="151"/>
      <c r="R133" s="151"/>
      <c r="U133" s="151"/>
      <c r="V133" s="151"/>
      <c r="W133" s="151"/>
      <c r="X133" s="151"/>
      <c r="AO133" s="149"/>
      <c r="AQ133" s="150"/>
      <c r="AS133" s="150"/>
      <c r="AU133" s="281"/>
      <c r="AV133" s="149"/>
      <c r="AW133" s="150"/>
    </row>
    <row r="134" customFormat="false" ht="12.75" hidden="false" customHeight="false" outlineLevel="0" collapsed="false">
      <c r="P134" s="151"/>
      <c r="Q134" s="151"/>
      <c r="R134" s="151"/>
      <c r="U134" s="151"/>
      <c r="V134" s="151"/>
      <c r="W134" s="151"/>
      <c r="X134" s="151"/>
      <c r="AO134" s="149"/>
      <c r="AQ134" s="150"/>
      <c r="AS134" s="150"/>
      <c r="AU134" s="281"/>
      <c r="AV134" s="149"/>
      <c r="AW134" s="150"/>
    </row>
    <row r="135" customFormat="false" ht="12.75" hidden="false" customHeight="false" outlineLevel="0" collapsed="false">
      <c r="P135" s="151"/>
      <c r="Q135" s="151"/>
      <c r="R135" s="151"/>
      <c r="U135" s="151"/>
      <c r="V135" s="151"/>
      <c r="W135" s="151"/>
      <c r="X135" s="151"/>
      <c r="AO135" s="149"/>
      <c r="AQ135" s="150"/>
      <c r="AS135" s="150"/>
      <c r="AU135" s="281"/>
      <c r="AV135" s="149"/>
      <c r="AW135" s="150"/>
    </row>
    <row r="136" customFormat="false" ht="12.75" hidden="false" customHeight="false" outlineLevel="0" collapsed="false">
      <c r="P136" s="151"/>
      <c r="Q136" s="151"/>
      <c r="R136" s="151"/>
      <c r="U136" s="151"/>
      <c r="V136" s="151"/>
      <c r="W136" s="151"/>
      <c r="X136" s="151"/>
      <c r="AO136" s="149"/>
      <c r="AQ136" s="150"/>
      <c r="AS136" s="150"/>
      <c r="AU136" s="281"/>
      <c r="AV136" s="149"/>
      <c r="AW136" s="150"/>
    </row>
    <row r="137" customFormat="false" ht="12.75" hidden="false" customHeight="false" outlineLevel="0" collapsed="false">
      <c r="P137" s="151"/>
      <c r="Q137" s="151"/>
      <c r="R137" s="151"/>
      <c r="U137" s="151"/>
      <c r="V137" s="151"/>
      <c r="W137" s="151"/>
      <c r="X137" s="151"/>
      <c r="AO137" s="149"/>
      <c r="AQ137" s="150"/>
      <c r="AS137" s="150"/>
      <c r="AU137" s="281"/>
      <c r="AV137" s="149"/>
      <c r="AW137" s="150"/>
    </row>
    <row r="138" customFormat="false" ht="12.75" hidden="false" customHeight="false" outlineLevel="0" collapsed="false">
      <c r="P138" s="151"/>
      <c r="Q138" s="151"/>
      <c r="R138" s="151"/>
      <c r="U138" s="151"/>
      <c r="V138" s="151"/>
      <c r="W138" s="151"/>
      <c r="X138" s="151"/>
      <c r="AO138" s="149"/>
      <c r="AQ138" s="150"/>
      <c r="AS138" s="150"/>
      <c r="AU138" s="281"/>
      <c r="AV138" s="149"/>
      <c r="AW138" s="150"/>
    </row>
    <row r="139" customFormat="false" ht="12.75" hidden="false" customHeight="false" outlineLevel="0" collapsed="false">
      <c r="P139" s="151"/>
      <c r="Q139" s="151"/>
      <c r="R139" s="151"/>
      <c r="U139" s="151"/>
      <c r="V139" s="151"/>
      <c r="W139" s="151"/>
      <c r="X139" s="151"/>
      <c r="AO139" s="149"/>
      <c r="AQ139" s="150"/>
      <c r="AS139" s="150"/>
      <c r="AU139" s="281"/>
      <c r="AV139" s="149"/>
      <c r="AW139" s="150"/>
    </row>
    <row r="140" customFormat="false" ht="12.75" hidden="false" customHeight="false" outlineLevel="0" collapsed="false">
      <c r="P140" s="151"/>
      <c r="Q140" s="151"/>
      <c r="R140" s="151"/>
      <c r="U140" s="151"/>
      <c r="V140" s="151"/>
      <c r="W140" s="151"/>
      <c r="X140" s="151"/>
      <c r="AO140" s="149"/>
      <c r="AQ140" s="150"/>
      <c r="AS140" s="150"/>
      <c r="AU140" s="281"/>
      <c r="AV140" s="149"/>
      <c r="AW140" s="150"/>
    </row>
    <row r="141" customFormat="false" ht="12.75" hidden="false" customHeight="false" outlineLevel="0" collapsed="false">
      <c r="P141" s="151"/>
      <c r="Q141" s="151"/>
      <c r="R141" s="151"/>
      <c r="U141" s="151"/>
      <c r="V141" s="151"/>
      <c r="W141" s="151"/>
      <c r="X141" s="151"/>
      <c r="AO141" s="149"/>
      <c r="AQ141" s="150"/>
      <c r="AS141" s="150"/>
      <c r="AU141" s="281"/>
      <c r="AV141" s="149"/>
      <c r="AW141" s="150"/>
    </row>
    <row r="142" customFormat="false" ht="12.75" hidden="false" customHeight="false" outlineLevel="0" collapsed="false">
      <c r="P142" s="151"/>
      <c r="Q142" s="151"/>
      <c r="R142" s="151"/>
      <c r="U142" s="151"/>
      <c r="V142" s="151"/>
      <c r="W142" s="151"/>
      <c r="X142" s="151"/>
      <c r="AO142" s="149"/>
      <c r="AQ142" s="150"/>
      <c r="AS142" s="150"/>
      <c r="AU142" s="281"/>
      <c r="AV142" s="149"/>
      <c r="AW142" s="150"/>
    </row>
    <row r="143" customFormat="false" ht="12.75" hidden="false" customHeight="false" outlineLevel="0" collapsed="false">
      <c r="P143" s="151"/>
      <c r="Q143" s="151"/>
      <c r="R143" s="151"/>
      <c r="U143" s="151"/>
      <c r="V143" s="151"/>
      <c r="W143" s="151"/>
      <c r="X143" s="151"/>
      <c r="AO143" s="149"/>
      <c r="AQ143" s="150"/>
      <c r="AS143" s="150"/>
      <c r="AU143" s="281"/>
      <c r="AV143" s="149"/>
      <c r="AW143" s="150"/>
    </row>
    <row r="144" customFormat="false" ht="12.75" hidden="false" customHeight="false" outlineLevel="0" collapsed="false">
      <c r="P144" s="151"/>
      <c r="Q144" s="151"/>
      <c r="R144" s="151"/>
      <c r="U144" s="151"/>
      <c r="V144" s="151"/>
      <c r="W144" s="151"/>
      <c r="X144" s="151"/>
      <c r="AO144" s="149"/>
      <c r="AQ144" s="150"/>
      <c r="AS144" s="150"/>
      <c r="AU144" s="281"/>
      <c r="AV144" s="149"/>
      <c r="AW144" s="150"/>
    </row>
    <row r="145" customFormat="false" ht="12.75" hidden="false" customHeight="false" outlineLevel="0" collapsed="false">
      <c r="P145" s="151"/>
      <c r="Q145" s="151"/>
      <c r="R145" s="151"/>
      <c r="U145" s="151"/>
      <c r="V145" s="151"/>
      <c r="W145" s="151"/>
      <c r="X145" s="151"/>
      <c r="AO145" s="149"/>
      <c r="AQ145" s="150"/>
      <c r="AS145" s="150"/>
      <c r="AU145" s="281"/>
      <c r="AV145" s="149"/>
      <c r="AW145" s="150"/>
    </row>
    <row r="146" customFormat="false" ht="12.75" hidden="false" customHeight="false" outlineLevel="0" collapsed="false">
      <c r="P146" s="151"/>
      <c r="Q146" s="151"/>
      <c r="R146" s="151"/>
      <c r="U146" s="151"/>
      <c r="V146" s="151"/>
      <c r="W146" s="151"/>
      <c r="X146" s="151"/>
      <c r="AO146" s="149"/>
      <c r="AQ146" s="150"/>
      <c r="AS146" s="150"/>
      <c r="AU146" s="281"/>
      <c r="AV146" s="149"/>
      <c r="AW146" s="150"/>
    </row>
    <row r="147" customFormat="false" ht="12.75" hidden="false" customHeight="false" outlineLevel="0" collapsed="false">
      <c r="P147" s="151"/>
      <c r="Q147" s="151"/>
      <c r="R147" s="151"/>
      <c r="U147" s="151"/>
      <c r="V147" s="151"/>
      <c r="W147" s="151"/>
      <c r="X147" s="151"/>
      <c r="AO147" s="149"/>
      <c r="AQ147" s="150"/>
      <c r="AS147" s="150"/>
      <c r="AU147" s="281"/>
      <c r="AV147" s="149"/>
      <c r="AW147" s="150"/>
    </row>
    <row r="148" customFormat="false" ht="12.75" hidden="false" customHeight="false" outlineLevel="0" collapsed="false">
      <c r="P148" s="151"/>
      <c r="Q148" s="151"/>
      <c r="R148" s="151"/>
      <c r="U148" s="151"/>
      <c r="V148" s="151"/>
      <c r="W148" s="151"/>
      <c r="X148" s="151"/>
      <c r="AO148" s="149"/>
      <c r="AQ148" s="150"/>
      <c r="AS148" s="150"/>
      <c r="AU148" s="281"/>
      <c r="AV148" s="149"/>
      <c r="AW148" s="150"/>
    </row>
    <row r="149" customFormat="false" ht="12.75" hidden="false" customHeight="false" outlineLevel="0" collapsed="false">
      <c r="P149" s="151"/>
      <c r="Q149" s="151"/>
      <c r="R149" s="151"/>
      <c r="U149" s="151"/>
      <c r="V149" s="151"/>
      <c r="W149" s="151"/>
      <c r="X149" s="151"/>
      <c r="AO149" s="149"/>
      <c r="AQ149" s="150"/>
      <c r="AS149" s="150"/>
      <c r="AU149" s="281"/>
      <c r="AV149" s="149"/>
      <c r="AW149" s="150"/>
    </row>
    <row r="150" customFormat="false" ht="12.75" hidden="false" customHeight="false" outlineLevel="0" collapsed="false">
      <c r="P150" s="151"/>
      <c r="Q150" s="151"/>
      <c r="R150" s="151"/>
      <c r="U150" s="151"/>
      <c r="V150" s="151"/>
      <c r="W150" s="151"/>
      <c r="X150" s="151"/>
      <c r="AO150" s="149"/>
      <c r="AQ150" s="150"/>
      <c r="AS150" s="150"/>
      <c r="AU150" s="281"/>
      <c r="AV150" s="149"/>
      <c r="AW150" s="150"/>
    </row>
    <row r="151" customFormat="false" ht="12.75" hidden="false" customHeight="false" outlineLevel="0" collapsed="false">
      <c r="P151" s="151"/>
      <c r="Q151" s="151"/>
      <c r="R151" s="151"/>
      <c r="U151" s="151"/>
      <c r="V151" s="151"/>
      <c r="W151" s="151"/>
      <c r="X151" s="151"/>
      <c r="AO151" s="149"/>
      <c r="AQ151" s="150"/>
      <c r="AS151" s="150"/>
      <c r="AU151" s="281"/>
      <c r="AV151" s="149"/>
      <c r="AW151" s="150"/>
    </row>
    <row r="152" customFormat="false" ht="12.75" hidden="false" customHeight="false" outlineLevel="0" collapsed="false">
      <c r="P152" s="151"/>
      <c r="Q152" s="151"/>
      <c r="R152" s="151"/>
      <c r="U152" s="151"/>
      <c r="V152" s="151"/>
      <c r="W152" s="151"/>
      <c r="X152" s="151"/>
      <c r="AO152" s="149"/>
      <c r="AQ152" s="150"/>
      <c r="AS152" s="150"/>
      <c r="AU152" s="281"/>
      <c r="AV152" s="149"/>
      <c r="AW152" s="150"/>
    </row>
    <row r="153" customFormat="false" ht="12.75" hidden="false" customHeight="false" outlineLevel="0" collapsed="false">
      <c r="P153" s="151"/>
      <c r="Q153" s="151"/>
      <c r="R153" s="151"/>
      <c r="U153" s="151"/>
      <c r="V153" s="151"/>
      <c r="W153" s="151"/>
      <c r="X153" s="151"/>
      <c r="AO153" s="149"/>
      <c r="AQ153" s="150"/>
      <c r="AS153" s="150"/>
      <c r="AU153" s="281"/>
      <c r="AV153" s="149"/>
      <c r="AW153" s="150"/>
    </row>
    <row r="154" customFormat="false" ht="12.75" hidden="false" customHeight="false" outlineLevel="0" collapsed="false">
      <c r="P154" s="151"/>
      <c r="Q154" s="151"/>
      <c r="R154" s="151"/>
      <c r="U154" s="151"/>
      <c r="V154" s="151"/>
      <c r="W154" s="151"/>
      <c r="X154" s="151"/>
      <c r="AO154" s="149"/>
      <c r="AQ154" s="150"/>
      <c r="AS154" s="150"/>
      <c r="AU154" s="281"/>
      <c r="AV154" s="149"/>
      <c r="AW154" s="150"/>
    </row>
    <row r="155" customFormat="false" ht="12.75" hidden="false" customHeight="false" outlineLevel="0" collapsed="false">
      <c r="P155" s="151"/>
      <c r="Q155" s="151"/>
      <c r="R155" s="151"/>
      <c r="U155" s="151"/>
      <c r="V155" s="151"/>
      <c r="W155" s="151"/>
      <c r="X155" s="151"/>
      <c r="AO155" s="149"/>
      <c r="AQ155" s="150"/>
      <c r="AS155" s="150"/>
      <c r="AU155" s="281"/>
      <c r="AV155" s="149"/>
      <c r="AW155" s="150"/>
    </row>
    <row r="156" customFormat="false" ht="12.75" hidden="false" customHeight="false" outlineLevel="0" collapsed="false">
      <c r="P156" s="151"/>
      <c r="Q156" s="151"/>
      <c r="R156" s="151"/>
      <c r="U156" s="151"/>
      <c r="V156" s="151"/>
      <c r="W156" s="151"/>
      <c r="X156" s="151"/>
      <c r="AO156" s="149"/>
      <c r="AQ156" s="150"/>
      <c r="AS156" s="150"/>
      <c r="AU156" s="281"/>
      <c r="AV156" s="149"/>
      <c r="AW156" s="150"/>
    </row>
    <row r="157" customFormat="false" ht="12.75" hidden="false" customHeight="false" outlineLevel="0" collapsed="false">
      <c r="P157" s="151"/>
      <c r="Q157" s="151"/>
      <c r="R157" s="151"/>
      <c r="U157" s="151"/>
      <c r="V157" s="151"/>
      <c r="W157" s="151"/>
      <c r="X157" s="151"/>
      <c r="AO157" s="149"/>
      <c r="AQ157" s="150"/>
      <c r="AS157" s="150"/>
      <c r="AU157" s="281"/>
      <c r="AV157" s="149"/>
      <c r="AW157" s="150"/>
    </row>
    <row r="158" customFormat="false" ht="12.75" hidden="false" customHeight="false" outlineLevel="0" collapsed="false">
      <c r="P158" s="151"/>
      <c r="Q158" s="151"/>
      <c r="R158" s="151"/>
      <c r="U158" s="151"/>
      <c r="V158" s="151"/>
      <c r="W158" s="151"/>
      <c r="X158" s="151"/>
      <c r="AO158" s="149"/>
      <c r="AQ158" s="150"/>
      <c r="AS158" s="150"/>
      <c r="AU158" s="281"/>
      <c r="AV158" s="149"/>
      <c r="AW158" s="150"/>
    </row>
    <row r="159" customFormat="false" ht="12.75" hidden="false" customHeight="false" outlineLevel="0" collapsed="false">
      <c r="P159" s="151"/>
      <c r="Q159" s="151"/>
      <c r="R159" s="151"/>
      <c r="U159" s="151"/>
      <c r="V159" s="151"/>
      <c r="W159" s="151"/>
      <c r="X159" s="151"/>
      <c r="AO159" s="149"/>
      <c r="AQ159" s="150"/>
      <c r="AS159" s="150"/>
      <c r="AU159" s="281"/>
      <c r="AV159" s="149"/>
      <c r="AW159" s="150"/>
    </row>
    <row r="160" customFormat="false" ht="12.75" hidden="false" customHeight="false" outlineLevel="0" collapsed="false">
      <c r="P160" s="151"/>
      <c r="Q160" s="151"/>
      <c r="R160" s="151"/>
      <c r="U160" s="151"/>
      <c r="V160" s="151"/>
      <c r="W160" s="151"/>
      <c r="X160" s="151"/>
      <c r="AO160" s="149"/>
      <c r="AQ160" s="150"/>
      <c r="AS160" s="150"/>
      <c r="AU160" s="281"/>
      <c r="AV160" s="149"/>
      <c r="AW160" s="150"/>
    </row>
    <row r="161" customFormat="false" ht="12.75" hidden="false" customHeight="false" outlineLevel="0" collapsed="false">
      <c r="P161" s="151"/>
      <c r="Q161" s="151"/>
      <c r="R161" s="151"/>
      <c r="U161" s="151"/>
      <c r="V161" s="151"/>
      <c r="W161" s="151"/>
      <c r="X161" s="151"/>
      <c r="AO161" s="149"/>
      <c r="AQ161" s="150"/>
      <c r="AS161" s="150"/>
      <c r="AU161" s="281"/>
      <c r="AV161" s="149"/>
      <c r="AW161" s="150"/>
    </row>
    <row r="162" customFormat="false" ht="12.75" hidden="false" customHeight="false" outlineLevel="0" collapsed="false">
      <c r="P162" s="151"/>
      <c r="Q162" s="151"/>
      <c r="R162" s="151"/>
      <c r="U162" s="151"/>
      <c r="V162" s="151"/>
      <c r="W162" s="151"/>
      <c r="X162" s="151"/>
      <c r="AO162" s="149"/>
      <c r="AQ162" s="150"/>
      <c r="AS162" s="150"/>
      <c r="AU162" s="281"/>
      <c r="AV162" s="149"/>
      <c r="AW162" s="150"/>
    </row>
    <row r="163" customFormat="false" ht="12.75" hidden="false" customHeight="false" outlineLevel="0" collapsed="false">
      <c r="P163" s="151"/>
      <c r="Q163" s="151"/>
      <c r="R163" s="151"/>
      <c r="U163" s="151"/>
      <c r="V163" s="151"/>
      <c r="W163" s="151"/>
      <c r="X163" s="151"/>
      <c r="AO163" s="149"/>
      <c r="AQ163" s="150"/>
      <c r="AS163" s="150"/>
      <c r="AU163" s="281"/>
      <c r="AV163" s="149"/>
      <c r="AW163" s="150"/>
    </row>
    <row r="164" customFormat="false" ht="12.75" hidden="false" customHeight="false" outlineLevel="0" collapsed="false">
      <c r="P164" s="151"/>
      <c r="Q164" s="151"/>
      <c r="R164" s="151"/>
      <c r="U164" s="151"/>
      <c r="V164" s="151"/>
      <c r="W164" s="151"/>
      <c r="X164" s="151"/>
      <c r="AO164" s="149"/>
      <c r="AQ164" s="150"/>
      <c r="AS164" s="150"/>
      <c r="AU164" s="281"/>
      <c r="AV164" s="149"/>
      <c r="AW164" s="150"/>
    </row>
    <row r="165" customFormat="false" ht="12.75" hidden="false" customHeight="false" outlineLevel="0" collapsed="false">
      <c r="P165" s="151"/>
      <c r="Q165" s="151"/>
      <c r="R165" s="151"/>
      <c r="U165" s="151"/>
      <c r="V165" s="151"/>
      <c r="W165" s="151"/>
      <c r="X165" s="151"/>
      <c r="AO165" s="149"/>
      <c r="AQ165" s="150"/>
      <c r="AS165" s="150"/>
      <c r="AU165" s="281"/>
      <c r="AV165" s="149"/>
      <c r="AW165" s="150"/>
    </row>
    <row r="166" customFormat="false" ht="12.75" hidden="false" customHeight="false" outlineLevel="0" collapsed="false">
      <c r="P166" s="151"/>
      <c r="Q166" s="151"/>
      <c r="R166" s="151"/>
      <c r="U166" s="151"/>
      <c r="V166" s="151"/>
      <c r="W166" s="151"/>
      <c r="X166" s="151"/>
      <c r="AO166" s="149"/>
      <c r="AQ166" s="150"/>
      <c r="AS166" s="150"/>
      <c r="AU166" s="281"/>
      <c r="AV166" s="149"/>
      <c r="AW166" s="150"/>
    </row>
    <row r="167" customFormat="false" ht="12.75" hidden="false" customHeight="false" outlineLevel="0" collapsed="false">
      <c r="P167" s="151"/>
      <c r="Q167" s="151"/>
      <c r="R167" s="151"/>
      <c r="U167" s="151"/>
      <c r="V167" s="151"/>
      <c r="W167" s="151"/>
      <c r="X167" s="151"/>
      <c r="AO167" s="149"/>
      <c r="AQ167" s="150"/>
      <c r="AS167" s="150"/>
      <c r="AU167" s="281"/>
      <c r="AV167" s="149"/>
      <c r="AW167" s="150"/>
    </row>
    <row r="168" customFormat="false" ht="12.75" hidden="false" customHeight="false" outlineLevel="0" collapsed="false">
      <c r="P168" s="151"/>
      <c r="Q168" s="151"/>
      <c r="R168" s="151"/>
      <c r="U168" s="151"/>
      <c r="V168" s="151"/>
      <c r="W168" s="151"/>
      <c r="X168" s="151"/>
      <c r="AO168" s="149"/>
      <c r="AQ168" s="150"/>
      <c r="AS168" s="150"/>
      <c r="AU168" s="281"/>
      <c r="AV168" s="149"/>
      <c r="AW168" s="150"/>
    </row>
    <row r="169" customFormat="false" ht="12.75" hidden="false" customHeight="false" outlineLevel="0" collapsed="false">
      <c r="P169" s="151"/>
      <c r="Q169" s="151"/>
      <c r="R169" s="151"/>
      <c r="U169" s="151"/>
      <c r="V169" s="151"/>
      <c r="W169" s="151"/>
      <c r="X169" s="151"/>
      <c r="AO169" s="149"/>
      <c r="AQ169" s="150"/>
      <c r="AS169" s="150"/>
      <c r="AU169" s="281"/>
      <c r="AV169" s="149"/>
      <c r="AW169" s="150"/>
    </row>
    <row r="170" customFormat="false" ht="12.75" hidden="false" customHeight="false" outlineLevel="0" collapsed="false">
      <c r="P170" s="151"/>
      <c r="Q170" s="151"/>
      <c r="R170" s="151"/>
      <c r="U170" s="151"/>
      <c r="V170" s="151"/>
      <c r="W170" s="151"/>
      <c r="X170" s="151"/>
      <c r="AO170" s="149"/>
      <c r="AQ170" s="150"/>
      <c r="AS170" s="150"/>
      <c r="AU170" s="281"/>
      <c r="AV170" s="149"/>
      <c r="AW170" s="150"/>
    </row>
    <row r="171" customFormat="false" ht="12.75" hidden="false" customHeight="false" outlineLevel="0" collapsed="false">
      <c r="P171" s="151"/>
      <c r="Q171" s="151"/>
      <c r="R171" s="151"/>
      <c r="U171" s="151"/>
      <c r="V171" s="151"/>
      <c r="W171" s="151"/>
      <c r="X171" s="151"/>
      <c r="AO171" s="149"/>
      <c r="AQ171" s="150"/>
      <c r="AS171" s="150"/>
      <c r="AU171" s="281"/>
      <c r="AV171" s="149"/>
      <c r="AW171" s="150"/>
    </row>
    <row r="172" customFormat="false" ht="12.75" hidden="false" customHeight="false" outlineLevel="0" collapsed="false">
      <c r="P172" s="151"/>
      <c r="Q172" s="151"/>
      <c r="R172" s="151"/>
      <c r="U172" s="151"/>
      <c r="V172" s="151"/>
      <c r="W172" s="151"/>
      <c r="X172" s="151"/>
      <c r="AO172" s="149"/>
      <c r="AQ172" s="150"/>
      <c r="AS172" s="150"/>
      <c r="AU172" s="281"/>
      <c r="AV172" s="149"/>
      <c r="AW172" s="150"/>
    </row>
    <row r="173" customFormat="false" ht="12.75" hidden="false" customHeight="false" outlineLevel="0" collapsed="false">
      <c r="P173" s="151"/>
      <c r="Q173" s="151"/>
      <c r="R173" s="151"/>
      <c r="U173" s="151"/>
      <c r="V173" s="151"/>
      <c r="W173" s="151"/>
      <c r="X173" s="151"/>
      <c r="AO173" s="149"/>
      <c r="AQ173" s="150"/>
      <c r="AS173" s="150"/>
      <c r="AU173" s="281"/>
      <c r="AV173" s="149"/>
      <c r="AW173" s="150"/>
    </row>
    <row r="174" customFormat="false" ht="12.75" hidden="false" customHeight="false" outlineLevel="0" collapsed="false">
      <c r="P174" s="151"/>
      <c r="Q174" s="151"/>
      <c r="R174" s="151"/>
      <c r="U174" s="151"/>
      <c r="V174" s="151"/>
      <c r="W174" s="151"/>
      <c r="X174" s="151"/>
      <c r="AO174" s="149"/>
      <c r="AQ174" s="150"/>
      <c r="AS174" s="150"/>
      <c r="AU174" s="281"/>
      <c r="AV174" s="149"/>
      <c r="AW174" s="150"/>
    </row>
    <row r="175" customFormat="false" ht="12.75" hidden="false" customHeight="false" outlineLevel="0" collapsed="false">
      <c r="P175" s="151"/>
      <c r="Q175" s="151"/>
      <c r="R175" s="151"/>
      <c r="U175" s="151"/>
      <c r="V175" s="151"/>
      <c r="W175" s="151"/>
      <c r="X175" s="151"/>
      <c r="AO175" s="149"/>
      <c r="AQ175" s="150"/>
      <c r="AS175" s="150"/>
      <c r="AU175" s="281"/>
      <c r="AV175" s="149"/>
      <c r="AW175" s="150"/>
    </row>
    <row r="176" customFormat="false" ht="12.75" hidden="false" customHeight="false" outlineLevel="0" collapsed="false">
      <c r="P176" s="151"/>
      <c r="Q176" s="151"/>
      <c r="R176" s="151"/>
      <c r="U176" s="151"/>
      <c r="V176" s="151"/>
      <c r="W176" s="151"/>
      <c r="X176" s="151"/>
    </row>
    <row r="177" customFormat="false" ht="12.75" hidden="false" customHeight="false" outlineLevel="0" collapsed="false">
      <c r="P177" s="151"/>
      <c r="Q177" s="151"/>
      <c r="R177" s="151"/>
      <c r="U177" s="151"/>
      <c r="V177" s="151"/>
      <c r="W177" s="151"/>
      <c r="X177" s="151"/>
    </row>
    <row r="178" customFormat="false" ht="12.75" hidden="false" customHeight="false" outlineLevel="0" collapsed="false">
      <c r="P178" s="151"/>
      <c r="Q178" s="151"/>
      <c r="R178" s="151"/>
      <c r="U178" s="151"/>
      <c r="V178" s="151"/>
      <c r="W178" s="151"/>
      <c r="X178" s="151"/>
    </row>
    <row r="179" customFormat="false" ht="12.75" hidden="false" customHeight="false" outlineLevel="0" collapsed="false">
      <c r="P179" s="151"/>
      <c r="Q179" s="151"/>
      <c r="R179" s="151"/>
      <c r="U179" s="151"/>
      <c r="V179" s="151"/>
      <c r="W179" s="151"/>
      <c r="X179" s="151"/>
    </row>
    <row r="180" customFormat="false" ht="12.75" hidden="false" customHeight="false" outlineLevel="0" collapsed="false">
      <c r="P180" s="151"/>
      <c r="Q180" s="151"/>
      <c r="R180" s="151"/>
      <c r="U180" s="151"/>
      <c r="V180" s="151"/>
      <c r="W180" s="151"/>
      <c r="X180" s="151"/>
    </row>
    <row r="181" customFormat="false" ht="12.75" hidden="false" customHeight="false" outlineLevel="0" collapsed="false">
      <c r="P181" s="151"/>
      <c r="Q181" s="151"/>
      <c r="R181" s="151"/>
      <c r="U181" s="151"/>
      <c r="V181" s="151"/>
      <c r="W181" s="151"/>
      <c r="X181" s="151"/>
    </row>
    <row r="182" customFormat="false" ht="12.75" hidden="false" customHeight="false" outlineLevel="0" collapsed="false">
      <c r="P182" s="151"/>
      <c r="Q182" s="151"/>
      <c r="R182" s="151"/>
      <c r="U182" s="151"/>
      <c r="V182" s="151"/>
      <c r="W182" s="151"/>
      <c r="X182" s="151"/>
    </row>
    <row r="183" customFormat="false" ht="12.75" hidden="false" customHeight="false" outlineLevel="0" collapsed="false">
      <c r="P183" s="151"/>
      <c r="Q183" s="151"/>
      <c r="R183" s="151"/>
      <c r="U183" s="151"/>
      <c r="V183" s="151"/>
      <c r="W183" s="151"/>
      <c r="X183" s="151"/>
    </row>
    <row r="184" customFormat="false" ht="12.75" hidden="false" customHeight="false" outlineLevel="0" collapsed="false">
      <c r="P184" s="151"/>
      <c r="Q184" s="151"/>
      <c r="R184" s="151"/>
      <c r="U184" s="151"/>
      <c r="V184" s="151"/>
      <c r="W184" s="151"/>
      <c r="X184" s="151"/>
    </row>
    <row r="185" customFormat="false" ht="12.75" hidden="false" customHeight="false" outlineLevel="0" collapsed="false">
      <c r="P185" s="151"/>
      <c r="Q185" s="151"/>
      <c r="R185" s="151"/>
      <c r="U185" s="151"/>
      <c r="V185" s="151"/>
      <c r="W185" s="151"/>
      <c r="X185" s="151"/>
    </row>
    <row r="186" customFormat="false" ht="12.75" hidden="false" customHeight="false" outlineLevel="0" collapsed="false">
      <c r="P186" s="151"/>
      <c r="Q186" s="151"/>
      <c r="R186" s="151"/>
      <c r="U186" s="151"/>
      <c r="V186" s="151"/>
      <c r="W186" s="151"/>
      <c r="X186" s="151"/>
    </row>
    <row r="187" customFormat="false" ht="12.75" hidden="false" customHeight="false" outlineLevel="0" collapsed="false">
      <c r="P187" s="151"/>
      <c r="Q187" s="151"/>
      <c r="R187" s="151"/>
      <c r="U187" s="151"/>
      <c r="V187" s="151"/>
      <c r="W187" s="151"/>
      <c r="X187" s="151"/>
    </row>
    <row r="188" customFormat="false" ht="12.75" hidden="false" customHeight="false" outlineLevel="0" collapsed="false">
      <c r="P188" s="151"/>
      <c r="Q188" s="151"/>
      <c r="R188" s="151"/>
      <c r="U188" s="151"/>
      <c r="V188" s="151"/>
      <c r="W188" s="151"/>
      <c r="X188" s="151"/>
    </row>
    <row r="189" customFormat="false" ht="12.75" hidden="false" customHeight="false" outlineLevel="0" collapsed="false">
      <c r="P189" s="151"/>
      <c r="Q189" s="151"/>
      <c r="R189" s="151"/>
      <c r="U189" s="151"/>
      <c r="V189" s="151"/>
      <c r="W189" s="151"/>
      <c r="X189" s="151"/>
    </row>
    <row r="190" customFormat="false" ht="12.75" hidden="false" customHeight="false" outlineLevel="0" collapsed="false">
      <c r="P190" s="151"/>
      <c r="Q190" s="151"/>
      <c r="R190" s="151"/>
      <c r="U190" s="151"/>
      <c r="V190" s="151"/>
      <c r="W190" s="151"/>
      <c r="X190" s="151"/>
    </row>
    <row r="191" customFormat="false" ht="12.75" hidden="false" customHeight="false" outlineLevel="0" collapsed="false">
      <c r="P191" s="151"/>
      <c r="Q191" s="151"/>
      <c r="R191" s="151"/>
      <c r="U191" s="151"/>
      <c r="V191" s="151"/>
      <c r="W191" s="151"/>
      <c r="X191" s="151"/>
    </row>
    <row r="192" customFormat="false" ht="12.75" hidden="false" customHeight="false" outlineLevel="0" collapsed="false">
      <c r="P192" s="151"/>
      <c r="Q192" s="151"/>
      <c r="R192" s="151"/>
      <c r="U192" s="151"/>
      <c r="V192" s="151"/>
      <c r="W192" s="151"/>
      <c r="X192" s="151"/>
    </row>
    <row r="193" customFormat="false" ht="12.75" hidden="false" customHeight="false" outlineLevel="0" collapsed="false">
      <c r="P193" s="151"/>
      <c r="Q193" s="151"/>
      <c r="R193" s="151"/>
      <c r="U193" s="151"/>
      <c r="V193" s="151"/>
      <c r="W193" s="151"/>
      <c r="X193" s="151"/>
    </row>
    <row r="194" customFormat="false" ht="12.75" hidden="false" customHeight="false" outlineLevel="0" collapsed="false">
      <c r="P194" s="151"/>
      <c r="Q194" s="151"/>
      <c r="R194" s="151"/>
      <c r="U194" s="151"/>
      <c r="V194" s="151"/>
      <c r="W194" s="151"/>
      <c r="X194" s="151"/>
    </row>
    <row r="195" customFormat="false" ht="12.75" hidden="false" customHeight="false" outlineLevel="0" collapsed="false">
      <c r="P195" s="151"/>
      <c r="Q195" s="151"/>
      <c r="R195" s="151"/>
      <c r="U195" s="151"/>
      <c r="V195" s="151"/>
      <c r="W195" s="151"/>
      <c r="X195" s="151"/>
    </row>
    <row r="196" customFormat="false" ht="12.75" hidden="false" customHeight="false" outlineLevel="0" collapsed="false">
      <c r="P196" s="151"/>
      <c r="Q196" s="151"/>
      <c r="R196" s="151"/>
      <c r="U196" s="151"/>
      <c r="V196" s="151"/>
      <c r="W196" s="151"/>
      <c r="X196" s="151"/>
    </row>
    <row r="197" customFormat="false" ht="12.75" hidden="false" customHeight="false" outlineLevel="0" collapsed="false">
      <c r="P197" s="151"/>
      <c r="Q197" s="151"/>
      <c r="R197" s="151"/>
      <c r="U197" s="151"/>
      <c r="V197" s="151"/>
      <c r="W197" s="151"/>
      <c r="X197" s="151"/>
    </row>
    <row r="198" customFormat="false" ht="12.75" hidden="false" customHeight="false" outlineLevel="0" collapsed="false">
      <c r="P198" s="151"/>
      <c r="Q198" s="151"/>
      <c r="R198" s="151"/>
      <c r="U198" s="151"/>
      <c r="V198" s="151"/>
      <c r="W198" s="151"/>
      <c r="X198" s="151"/>
    </row>
    <row r="199" customFormat="false" ht="12.75" hidden="false" customHeight="false" outlineLevel="0" collapsed="false">
      <c r="P199" s="151"/>
      <c r="Q199" s="151"/>
      <c r="R199" s="151"/>
      <c r="U199" s="151"/>
      <c r="V199" s="151"/>
      <c r="W199" s="151"/>
      <c r="X199" s="151"/>
    </row>
    <row r="200" customFormat="false" ht="12.75" hidden="false" customHeight="false" outlineLevel="0" collapsed="false">
      <c r="P200" s="151"/>
      <c r="Q200" s="151"/>
      <c r="R200" s="151"/>
      <c r="U200" s="151"/>
      <c r="V200" s="151"/>
      <c r="W200" s="151"/>
      <c r="X200" s="151"/>
    </row>
    <row r="201" customFormat="false" ht="12.75" hidden="false" customHeight="false" outlineLevel="0" collapsed="false">
      <c r="P201" s="151"/>
      <c r="Q201" s="151"/>
      <c r="R201" s="151"/>
      <c r="U201" s="151"/>
      <c r="V201" s="151"/>
      <c r="W201" s="151"/>
      <c r="X201" s="151"/>
    </row>
    <row r="202" customFormat="false" ht="12.75" hidden="false" customHeight="false" outlineLevel="0" collapsed="false">
      <c r="P202" s="151"/>
      <c r="Q202" s="151"/>
      <c r="R202" s="151"/>
      <c r="U202" s="151"/>
      <c r="V202" s="151"/>
      <c r="W202" s="151"/>
      <c r="X202" s="151"/>
    </row>
    <row r="203" customFormat="false" ht="12.75" hidden="false" customHeight="false" outlineLevel="0" collapsed="false">
      <c r="P203" s="151"/>
      <c r="Q203" s="151"/>
      <c r="R203" s="151"/>
      <c r="U203" s="151"/>
      <c r="V203" s="151"/>
      <c r="W203" s="151"/>
      <c r="X203" s="151"/>
    </row>
    <row r="204" customFormat="false" ht="12.75" hidden="false" customHeight="false" outlineLevel="0" collapsed="false">
      <c r="P204" s="151"/>
      <c r="Q204" s="151"/>
      <c r="R204" s="151"/>
      <c r="U204" s="151"/>
      <c r="V204" s="151"/>
      <c r="W204" s="151"/>
      <c r="X204" s="151"/>
    </row>
    <row r="205" customFormat="false" ht="12.75" hidden="false" customHeight="false" outlineLevel="0" collapsed="false">
      <c r="P205" s="151"/>
      <c r="Q205" s="151"/>
      <c r="R205" s="151"/>
      <c r="U205" s="151"/>
      <c r="V205" s="151"/>
      <c r="W205" s="151"/>
      <c r="X205" s="151"/>
    </row>
    <row r="206" customFormat="false" ht="12.75" hidden="false" customHeight="false" outlineLevel="0" collapsed="false">
      <c r="P206" s="151"/>
      <c r="Q206" s="151"/>
      <c r="R206" s="151"/>
      <c r="U206" s="151"/>
      <c r="V206" s="151"/>
      <c r="W206" s="151"/>
      <c r="X206" s="151"/>
    </row>
    <row r="207" customFormat="false" ht="12.75" hidden="false" customHeight="false" outlineLevel="0" collapsed="false">
      <c r="P207" s="151"/>
      <c r="Q207" s="151"/>
      <c r="R207" s="151"/>
      <c r="U207" s="151"/>
      <c r="V207" s="151"/>
      <c r="W207" s="151"/>
      <c r="X207" s="151"/>
    </row>
    <row r="208" customFormat="false" ht="12.75" hidden="false" customHeight="false" outlineLevel="0" collapsed="false">
      <c r="P208" s="151"/>
      <c r="Q208" s="151"/>
      <c r="R208" s="151"/>
      <c r="U208" s="151"/>
      <c r="V208" s="151"/>
      <c r="W208" s="151"/>
      <c r="X208" s="151"/>
    </row>
    <row r="209" customFormat="false" ht="12.75" hidden="false" customHeight="false" outlineLevel="0" collapsed="false">
      <c r="P209" s="151"/>
      <c r="Q209" s="151"/>
      <c r="R209" s="151"/>
      <c r="U209" s="151"/>
      <c r="V209" s="151"/>
      <c r="W209" s="151"/>
      <c r="X209" s="151"/>
    </row>
    <row r="210" customFormat="false" ht="12.75" hidden="false" customHeight="false" outlineLevel="0" collapsed="false">
      <c r="P210" s="151"/>
      <c r="Q210" s="151"/>
      <c r="R210" s="151"/>
      <c r="U210" s="151"/>
      <c r="V210" s="151"/>
      <c r="W210" s="151"/>
      <c r="X210" s="151"/>
    </row>
    <row r="211" customFormat="false" ht="12.75" hidden="false" customHeight="false" outlineLevel="0" collapsed="false">
      <c r="P211" s="151"/>
      <c r="Q211" s="151"/>
      <c r="R211" s="151"/>
      <c r="U211" s="151"/>
      <c r="V211" s="151"/>
      <c r="W211" s="151"/>
      <c r="X211" s="151"/>
    </row>
    <row r="212" customFormat="false" ht="12.75" hidden="false" customHeight="false" outlineLevel="0" collapsed="false">
      <c r="P212" s="151"/>
      <c r="Q212" s="151"/>
      <c r="R212" s="151"/>
      <c r="U212" s="151"/>
      <c r="V212" s="151"/>
      <c r="W212" s="151"/>
      <c r="X212" s="151"/>
    </row>
    <row r="213" customFormat="false" ht="12.75" hidden="false" customHeight="false" outlineLevel="0" collapsed="false">
      <c r="P213" s="151"/>
      <c r="Q213" s="151"/>
      <c r="R213" s="151"/>
      <c r="U213" s="151"/>
      <c r="V213" s="151"/>
      <c r="W213" s="151"/>
      <c r="X213" s="151"/>
    </row>
    <row r="214" customFormat="false" ht="12.75" hidden="false" customHeight="false" outlineLevel="0" collapsed="false">
      <c r="P214" s="151"/>
      <c r="Q214" s="151"/>
      <c r="R214" s="151"/>
      <c r="U214" s="151"/>
      <c r="V214" s="151"/>
      <c r="W214" s="151"/>
      <c r="X214" s="151"/>
    </row>
    <row r="215" customFormat="false" ht="12.75" hidden="false" customHeight="false" outlineLevel="0" collapsed="false">
      <c r="P215" s="151"/>
      <c r="Q215" s="151"/>
      <c r="R215" s="151"/>
      <c r="U215" s="151"/>
      <c r="V215" s="151"/>
      <c r="W215" s="151"/>
      <c r="X215" s="151"/>
    </row>
    <row r="216" customFormat="false" ht="12.75" hidden="false" customHeight="false" outlineLevel="0" collapsed="false">
      <c r="P216" s="151"/>
      <c r="Q216" s="151"/>
      <c r="R216" s="151"/>
      <c r="U216" s="151"/>
      <c r="V216" s="151"/>
      <c r="W216" s="151"/>
      <c r="X216" s="151"/>
    </row>
    <row r="217" customFormat="false" ht="12.75" hidden="false" customHeight="false" outlineLevel="0" collapsed="false">
      <c r="P217" s="151"/>
      <c r="Q217" s="151"/>
      <c r="R217" s="151"/>
      <c r="U217" s="151"/>
      <c r="V217" s="151"/>
      <c r="W217" s="151"/>
      <c r="X217" s="151"/>
    </row>
    <row r="218" customFormat="false" ht="12.75" hidden="false" customHeight="false" outlineLevel="0" collapsed="false">
      <c r="P218" s="151"/>
      <c r="Q218" s="151"/>
      <c r="R218" s="151"/>
      <c r="U218" s="151"/>
      <c r="V218" s="151"/>
      <c r="W218" s="151"/>
      <c r="X218" s="151"/>
    </row>
    <row r="219" customFormat="false" ht="12.75" hidden="false" customHeight="false" outlineLevel="0" collapsed="false">
      <c r="P219" s="151"/>
      <c r="Q219" s="151"/>
      <c r="R219" s="151"/>
      <c r="U219" s="151"/>
      <c r="V219" s="151"/>
      <c r="W219" s="151"/>
      <c r="X219" s="151"/>
    </row>
    <row r="220" customFormat="false" ht="12.75" hidden="false" customHeight="false" outlineLevel="0" collapsed="false">
      <c r="P220" s="151"/>
      <c r="Q220" s="151"/>
      <c r="R220" s="151"/>
      <c r="U220" s="151"/>
      <c r="V220" s="151"/>
      <c r="W220" s="151"/>
      <c r="X220" s="151"/>
    </row>
    <row r="221" customFormat="false" ht="12.75" hidden="false" customHeight="false" outlineLevel="0" collapsed="false">
      <c r="P221" s="151"/>
      <c r="Q221" s="151"/>
      <c r="R221" s="151"/>
      <c r="U221" s="151"/>
      <c r="V221" s="151"/>
      <c r="W221" s="151"/>
      <c r="X221" s="151"/>
    </row>
    <row r="222" customFormat="false" ht="12.75" hidden="false" customHeight="false" outlineLevel="0" collapsed="false">
      <c r="P222" s="151"/>
      <c r="Q222" s="151"/>
      <c r="R222" s="151"/>
      <c r="U222" s="151"/>
      <c r="V222" s="151"/>
      <c r="W222" s="151"/>
      <c r="X222" s="151"/>
    </row>
    <row r="223" customFormat="false" ht="12.75" hidden="false" customHeight="false" outlineLevel="0" collapsed="false">
      <c r="P223" s="151"/>
      <c r="Q223" s="151"/>
      <c r="R223" s="151"/>
      <c r="U223" s="151"/>
      <c r="V223" s="151"/>
      <c r="W223" s="151"/>
      <c r="X223" s="151"/>
    </row>
    <row r="224" customFormat="false" ht="12.75" hidden="false" customHeight="false" outlineLevel="0" collapsed="false">
      <c r="P224" s="151"/>
      <c r="Q224" s="151"/>
      <c r="R224" s="151"/>
      <c r="U224" s="151"/>
      <c r="V224" s="151"/>
      <c r="W224" s="151"/>
      <c r="X224" s="151"/>
    </row>
    <row r="225" customFormat="false" ht="12.75" hidden="false" customHeight="false" outlineLevel="0" collapsed="false">
      <c r="P225" s="151"/>
      <c r="Q225" s="151"/>
      <c r="R225" s="151"/>
      <c r="U225" s="151"/>
      <c r="V225" s="151"/>
      <c r="W225" s="151"/>
      <c r="X225" s="151"/>
    </row>
    <row r="226" customFormat="false" ht="12.75" hidden="false" customHeight="false" outlineLevel="0" collapsed="false">
      <c r="P226" s="151"/>
      <c r="Q226" s="151"/>
      <c r="R226" s="151"/>
      <c r="U226" s="151"/>
      <c r="V226" s="151"/>
      <c r="W226" s="151"/>
      <c r="X226" s="151"/>
    </row>
    <row r="227" customFormat="false" ht="12.75" hidden="false" customHeight="false" outlineLevel="0" collapsed="false">
      <c r="P227" s="151"/>
      <c r="Q227" s="151"/>
      <c r="R227" s="151"/>
      <c r="U227" s="151"/>
      <c r="V227" s="151"/>
      <c r="W227" s="151"/>
      <c r="X227" s="151"/>
    </row>
    <row r="228" customFormat="false" ht="12.75" hidden="false" customHeight="false" outlineLevel="0" collapsed="false">
      <c r="P228" s="151"/>
      <c r="Q228" s="151"/>
      <c r="R228" s="151"/>
      <c r="U228" s="151"/>
      <c r="V228" s="151"/>
      <c r="W228" s="151"/>
      <c r="X228" s="151"/>
    </row>
    <row r="229" customFormat="false" ht="12.75" hidden="false" customHeight="false" outlineLevel="0" collapsed="false">
      <c r="P229" s="151"/>
      <c r="Q229" s="151"/>
      <c r="R229" s="151"/>
      <c r="U229" s="151"/>
      <c r="V229" s="151"/>
      <c r="W229" s="151"/>
      <c r="X229" s="151"/>
    </row>
    <row r="230" customFormat="false" ht="12.75" hidden="false" customHeight="false" outlineLevel="0" collapsed="false">
      <c r="P230" s="151"/>
      <c r="Q230" s="151"/>
      <c r="R230" s="151"/>
      <c r="U230" s="151"/>
      <c r="V230" s="151"/>
      <c r="W230" s="151"/>
      <c r="X230" s="151"/>
    </row>
    <row r="231" customFormat="false" ht="12.75" hidden="false" customHeight="false" outlineLevel="0" collapsed="false">
      <c r="P231" s="151"/>
      <c r="Q231" s="151"/>
      <c r="R231" s="151"/>
      <c r="U231" s="151"/>
      <c r="V231" s="151"/>
      <c r="W231" s="151"/>
      <c r="X231" s="151"/>
    </row>
    <row r="232" customFormat="false" ht="12.75" hidden="false" customHeight="false" outlineLevel="0" collapsed="false">
      <c r="P232" s="151"/>
      <c r="Q232" s="151"/>
      <c r="R232" s="151"/>
      <c r="U232" s="151"/>
      <c r="V232" s="151"/>
      <c r="W232" s="151"/>
      <c r="X232" s="151"/>
    </row>
    <row r="233" customFormat="false" ht="12.75" hidden="false" customHeight="false" outlineLevel="0" collapsed="false">
      <c r="P233" s="151"/>
      <c r="Q233" s="151"/>
      <c r="R233" s="151"/>
      <c r="U233" s="151"/>
      <c r="V233" s="151"/>
      <c r="W233" s="151"/>
      <c r="X233" s="151"/>
    </row>
    <row r="234" customFormat="false" ht="12.75" hidden="false" customHeight="false" outlineLevel="0" collapsed="false">
      <c r="P234" s="151"/>
      <c r="Q234" s="151"/>
      <c r="R234" s="151"/>
      <c r="U234" s="151"/>
      <c r="V234" s="151"/>
      <c r="W234" s="151"/>
      <c r="X234" s="151"/>
    </row>
    <row r="235" customFormat="false" ht="12.75" hidden="false" customHeight="false" outlineLevel="0" collapsed="false">
      <c r="P235" s="151"/>
      <c r="Q235" s="151"/>
      <c r="R235" s="151"/>
      <c r="U235" s="151"/>
      <c r="V235" s="151"/>
      <c r="W235" s="151"/>
      <c r="X235" s="151"/>
    </row>
    <row r="236" customFormat="false" ht="12.75" hidden="false" customHeight="false" outlineLevel="0" collapsed="false">
      <c r="P236" s="151"/>
      <c r="Q236" s="151"/>
      <c r="R236" s="151"/>
      <c r="U236" s="151"/>
      <c r="V236" s="151"/>
      <c r="W236" s="151"/>
      <c r="X236" s="151"/>
    </row>
    <row r="237" customFormat="false" ht="12.75" hidden="false" customHeight="false" outlineLevel="0" collapsed="false">
      <c r="P237" s="151"/>
      <c r="Q237" s="151"/>
      <c r="R237" s="151"/>
      <c r="U237" s="151"/>
      <c r="V237" s="151"/>
      <c r="W237" s="151"/>
      <c r="X237" s="151"/>
    </row>
    <row r="238" customFormat="false" ht="12.75" hidden="false" customHeight="false" outlineLevel="0" collapsed="false">
      <c r="P238" s="151"/>
      <c r="Q238" s="151"/>
      <c r="R238" s="151"/>
      <c r="U238" s="151"/>
      <c r="V238" s="151"/>
      <c r="W238" s="151"/>
      <c r="X238" s="151"/>
    </row>
    <row r="239" customFormat="false" ht="12.75" hidden="false" customHeight="false" outlineLevel="0" collapsed="false">
      <c r="P239" s="151"/>
      <c r="Q239" s="151"/>
      <c r="R239" s="151"/>
      <c r="U239" s="151"/>
      <c r="V239" s="151"/>
      <c r="W239" s="151"/>
      <c r="X239" s="151"/>
    </row>
    <row r="240" customFormat="false" ht="12.75" hidden="false" customHeight="false" outlineLevel="0" collapsed="false">
      <c r="P240" s="151"/>
      <c r="Q240" s="151"/>
      <c r="R240" s="151"/>
      <c r="U240" s="151"/>
      <c r="V240" s="151"/>
      <c r="W240" s="151"/>
      <c r="X240" s="151"/>
    </row>
    <row r="241" customFormat="false" ht="12.75" hidden="false" customHeight="false" outlineLevel="0" collapsed="false">
      <c r="P241" s="151"/>
      <c r="Q241" s="151"/>
      <c r="R241" s="151"/>
      <c r="U241" s="151"/>
      <c r="V241" s="151"/>
      <c r="W241" s="151"/>
      <c r="X241" s="151"/>
    </row>
    <row r="242" customFormat="false" ht="12.75" hidden="false" customHeight="false" outlineLevel="0" collapsed="false">
      <c r="P242" s="151"/>
      <c r="Q242" s="151"/>
      <c r="R242" s="151"/>
      <c r="U242" s="151"/>
      <c r="V242" s="151"/>
      <c r="W242" s="151"/>
      <c r="X242" s="151"/>
    </row>
    <row r="243" customFormat="false" ht="12.75" hidden="false" customHeight="false" outlineLevel="0" collapsed="false">
      <c r="P243" s="151"/>
      <c r="Q243" s="151"/>
      <c r="R243" s="151"/>
      <c r="U243" s="151"/>
      <c r="V243" s="151"/>
      <c r="W243" s="151"/>
      <c r="X243" s="151"/>
    </row>
    <row r="244" customFormat="false" ht="12.75" hidden="false" customHeight="false" outlineLevel="0" collapsed="false">
      <c r="P244" s="151"/>
      <c r="Q244" s="151"/>
      <c r="R244" s="151"/>
      <c r="U244" s="151"/>
      <c r="V244" s="151"/>
      <c r="W244" s="151"/>
      <c r="X244" s="151"/>
    </row>
    <row r="245" customFormat="false" ht="12.75" hidden="false" customHeight="false" outlineLevel="0" collapsed="false">
      <c r="P245" s="151"/>
      <c r="Q245" s="151"/>
      <c r="R245" s="151"/>
      <c r="U245" s="151"/>
      <c r="V245" s="151"/>
      <c r="W245" s="151"/>
      <c r="X245" s="151"/>
    </row>
    <row r="246" customFormat="false" ht="12.75" hidden="false" customHeight="false" outlineLevel="0" collapsed="false">
      <c r="P246" s="151"/>
      <c r="Q246" s="151"/>
      <c r="R246" s="151"/>
      <c r="U246" s="151"/>
      <c r="V246" s="151"/>
      <c r="W246" s="151"/>
      <c r="X246" s="151"/>
    </row>
    <row r="247" customFormat="false" ht="12.75" hidden="false" customHeight="false" outlineLevel="0" collapsed="false">
      <c r="P247" s="151"/>
      <c r="Q247" s="151"/>
      <c r="R247" s="151"/>
      <c r="U247" s="151"/>
      <c r="V247" s="151"/>
      <c r="W247" s="151"/>
      <c r="X247" s="151"/>
    </row>
    <row r="248" customFormat="false" ht="12.75" hidden="false" customHeight="false" outlineLevel="0" collapsed="false">
      <c r="P248" s="151"/>
      <c r="Q248" s="151"/>
      <c r="R248" s="151"/>
      <c r="U248" s="151"/>
      <c r="V248" s="151"/>
      <c r="W248" s="151"/>
      <c r="X248" s="151"/>
    </row>
    <row r="249" customFormat="false" ht="12.75" hidden="false" customHeight="false" outlineLevel="0" collapsed="false">
      <c r="P249" s="151"/>
      <c r="Q249" s="151"/>
      <c r="R249" s="151"/>
      <c r="U249" s="151"/>
      <c r="V249" s="151"/>
      <c r="W249" s="151"/>
      <c r="X249" s="151"/>
    </row>
    <row r="250" customFormat="false" ht="12.75" hidden="false" customHeight="false" outlineLevel="0" collapsed="false">
      <c r="P250" s="151"/>
      <c r="Q250" s="151"/>
      <c r="R250" s="151"/>
      <c r="U250" s="151"/>
      <c r="V250" s="151"/>
      <c r="W250" s="151"/>
      <c r="X250" s="151"/>
    </row>
    <row r="251" customFormat="false" ht="12.75" hidden="false" customHeight="false" outlineLevel="0" collapsed="false">
      <c r="P251" s="151"/>
      <c r="Q251" s="151"/>
      <c r="R251" s="151"/>
      <c r="U251" s="151"/>
      <c r="V251" s="151"/>
      <c r="W251" s="151"/>
      <c r="X251" s="151"/>
    </row>
    <row r="252" customFormat="false" ht="12.75" hidden="false" customHeight="false" outlineLevel="0" collapsed="false">
      <c r="P252" s="151"/>
      <c r="Q252" s="151"/>
      <c r="R252" s="151"/>
      <c r="U252" s="151"/>
      <c r="V252" s="151"/>
      <c r="W252" s="151"/>
      <c r="X252" s="151"/>
    </row>
    <row r="253" customFormat="false" ht="12.75" hidden="false" customHeight="false" outlineLevel="0" collapsed="false">
      <c r="P253" s="151"/>
      <c r="Q253" s="151"/>
      <c r="R253" s="151"/>
      <c r="U253" s="151"/>
      <c r="V253" s="151"/>
      <c r="W253" s="151"/>
      <c r="X253" s="151"/>
    </row>
    <row r="254" customFormat="false" ht="12.75" hidden="false" customHeight="false" outlineLevel="0" collapsed="false">
      <c r="P254" s="151"/>
      <c r="Q254" s="151"/>
      <c r="R254" s="151"/>
      <c r="U254" s="151"/>
      <c r="V254" s="151"/>
      <c r="W254" s="151"/>
      <c r="X254" s="151"/>
    </row>
    <row r="255" customFormat="false" ht="12.75" hidden="false" customHeight="false" outlineLevel="0" collapsed="false">
      <c r="P255" s="151"/>
      <c r="Q255" s="151"/>
      <c r="R255" s="151"/>
      <c r="U255" s="151"/>
      <c r="V255" s="151"/>
      <c r="W255" s="151"/>
      <c r="X255" s="151"/>
    </row>
    <row r="256" customFormat="false" ht="12.75" hidden="false" customHeight="false" outlineLevel="0" collapsed="false">
      <c r="P256" s="151"/>
      <c r="Q256" s="151"/>
      <c r="R256" s="151"/>
      <c r="U256" s="151"/>
      <c r="V256" s="151"/>
      <c r="W256" s="151"/>
      <c r="X256" s="151"/>
    </row>
    <row r="257" customFormat="false" ht="12.75" hidden="false" customHeight="false" outlineLevel="0" collapsed="false">
      <c r="P257" s="151"/>
      <c r="Q257" s="151"/>
      <c r="R257" s="151"/>
      <c r="U257" s="151"/>
      <c r="V257" s="151"/>
      <c r="W257" s="151"/>
      <c r="X257" s="151"/>
    </row>
    <row r="258" customFormat="false" ht="12.75" hidden="false" customHeight="false" outlineLevel="0" collapsed="false">
      <c r="P258" s="151"/>
      <c r="Q258" s="151"/>
      <c r="R258" s="151"/>
      <c r="U258" s="151"/>
      <c r="V258" s="151"/>
      <c r="W258" s="151"/>
      <c r="X258" s="151"/>
    </row>
    <row r="259" customFormat="false" ht="12.75" hidden="false" customHeight="false" outlineLevel="0" collapsed="false">
      <c r="P259" s="151"/>
      <c r="Q259" s="151"/>
      <c r="R259" s="151"/>
      <c r="U259" s="151"/>
      <c r="V259" s="151"/>
      <c r="W259" s="151"/>
      <c r="X259" s="151"/>
    </row>
    <row r="260" customFormat="false" ht="12.75" hidden="false" customHeight="false" outlineLevel="0" collapsed="false">
      <c r="P260" s="151"/>
      <c r="Q260" s="151"/>
      <c r="R260" s="151"/>
      <c r="U260" s="151"/>
      <c r="V260" s="151"/>
      <c r="W260" s="151"/>
      <c r="X260" s="151"/>
    </row>
    <row r="261" customFormat="false" ht="12.75" hidden="false" customHeight="false" outlineLevel="0" collapsed="false">
      <c r="P261" s="151"/>
      <c r="Q261" s="151"/>
      <c r="R261" s="151"/>
      <c r="U261" s="151"/>
      <c r="V261" s="151"/>
      <c r="W261" s="151"/>
      <c r="X261" s="151"/>
    </row>
    <row r="262" customFormat="false" ht="12.75" hidden="false" customHeight="false" outlineLevel="0" collapsed="false">
      <c r="P262" s="151"/>
      <c r="Q262" s="151"/>
      <c r="R262" s="151"/>
      <c r="U262" s="151"/>
      <c r="V262" s="151"/>
      <c r="W262" s="151"/>
      <c r="X262" s="151"/>
    </row>
    <row r="263" customFormat="false" ht="12.75" hidden="false" customHeight="false" outlineLevel="0" collapsed="false">
      <c r="P263" s="151"/>
      <c r="Q263" s="151"/>
      <c r="R263" s="151"/>
      <c r="U263" s="151"/>
      <c r="V263" s="151"/>
      <c r="W263" s="151"/>
      <c r="X263" s="151"/>
    </row>
    <row r="264" customFormat="false" ht="12.75" hidden="false" customHeight="false" outlineLevel="0" collapsed="false">
      <c r="P264" s="151"/>
      <c r="Q264" s="151"/>
      <c r="R264" s="151"/>
      <c r="U264" s="151"/>
      <c r="V264" s="151"/>
      <c r="W264" s="151"/>
      <c r="X264" s="151"/>
    </row>
    <row r="265" customFormat="false" ht="12.75" hidden="false" customHeight="false" outlineLevel="0" collapsed="false">
      <c r="P265" s="151"/>
      <c r="Q265" s="151"/>
      <c r="R265" s="151"/>
      <c r="U265" s="151"/>
      <c r="V265" s="151"/>
      <c r="W265" s="151"/>
      <c r="X265" s="151"/>
    </row>
    <row r="266" customFormat="false" ht="12.75" hidden="false" customHeight="false" outlineLevel="0" collapsed="false">
      <c r="P266" s="151"/>
      <c r="Q266" s="151"/>
      <c r="R266" s="151"/>
      <c r="U266" s="151"/>
      <c r="V266" s="151"/>
      <c r="W266" s="151"/>
      <c r="X266" s="151"/>
    </row>
    <row r="267" customFormat="false" ht="12.75" hidden="false" customHeight="false" outlineLevel="0" collapsed="false">
      <c r="P267" s="151"/>
      <c r="Q267" s="151"/>
      <c r="R267" s="151"/>
      <c r="U267" s="151"/>
      <c r="V267" s="151"/>
      <c r="W267" s="151"/>
      <c r="X267" s="151"/>
    </row>
    <row r="268" customFormat="false" ht="12.75" hidden="false" customHeight="false" outlineLevel="0" collapsed="false">
      <c r="P268" s="151"/>
      <c r="Q268" s="151"/>
      <c r="R268" s="151"/>
      <c r="U268" s="151"/>
      <c r="V268" s="151"/>
      <c r="W268" s="151"/>
      <c r="X268" s="151"/>
    </row>
    <row r="269" customFormat="false" ht="12.75" hidden="false" customHeight="false" outlineLevel="0" collapsed="false">
      <c r="P269" s="151"/>
      <c r="Q269" s="151"/>
      <c r="R269" s="151"/>
      <c r="U269" s="151"/>
      <c r="V269" s="151"/>
      <c r="W269" s="151"/>
      <c r="X269" s="151"/>
    </row>
    <row r="270" customFormat="false" ht="12.75" hidden="false" customHeight="false" outlineLevel="0" collapsed="false">
      <c r="P270" s="151"/>
      <c r="Q270" s="151"/>
      <c r="R270" s="151"/>
      <c r="U270" s="151"/>
      <c r="V270" s="151"/>
      <c r="W270" s="151"/>
      <c r="X270" s="151"/>
    </row>
    <row r="271" customFormat="false" ht="12.75" hidden="false" customHeight="false" outlineLevel="0" collapsed="false">
      <c r="P271" s="151"/>
      <c r="Q271" s="151"/>
      <c r="R271" s="151"/>
      <c r="U271" s="151"/>
      <c r="V271" s="151"/>
      <c r="W271" s="151"/>
      <c r="X271" s="151"/>
    </row>
    <row r="272" customFormat="false" ht="12.75" hidden="false" customHeight="false" outlineLevel="0" collapsed="false">
      <c r="P272" s="151"/>
      <c r="Q272" s="151"/>
      <c r="R272" s="151"/>
      <c r="U272" s="151"/>
      <c r="V272" s="151"/>
      <c r="W272" s="151"/>
      <c r="X272" s="151"/>
    </row>
    <row r="273" customFormat="false" ht="12.75" hidden="false" customHeight="false" outlineLevel="0" collapsed="false">
      <c r="P273" s="151"/>
      <c r="Q273" s="151"/>
      <c r="R273" s="151"/>
      <c r="U273" s="151"/>
      <c r="V273" s="151"/>
      <c r="W273" s="151"/>
      <c r="X273" s="151"/>
    </row>
    <row r="274" customFormat="false" ht="12.75" hidden="false" customHeight="false" outlineLevel="0" collapsed="false">
      <c r="P274" s="151"/>
      <c r="Q274" s="151"/>
      <c r="R274" s="151"/>
      <c r="U274" s="151"/>
      <c r="V274" s="151"/>
      <c r="W274" s="151"/>
      <c r="X274" s="151"/>
    </row>
    <row r="275" customFormat="false" ht="12.75" hidden="false" customHeight="false" outlineLevel="0" collapsed="false">
      <c r="P275" s="151"/>
      <c r="Q275" s="151"/>
      <c r="R275" s="151"/>
      <c r="U275" s="151"/>
      <c r="V275" s="151"/>
      <c r="W275" s="151"/>
      <c r="X275" s="151"/>
    </row>
    <row r="276" customFormat="false" ht="12.75" hidden="false" customHeight="false" outlineLevel="0" collapsed="false">
      <c r="P276" s="151"/>
      <c r="Q276" s="151"/>
      <c r="R276" s="151"/>
      <c r="U276" s="151"/>
      <c r="V276" s="151"/>
      <c r="W276" s="151"/>
      <c r="X276" s="151"/>
    </row>
    <row r="277" customFormat="false" ht="12.75" hidden="false" customHeight="false" outlineLevel="0" collapsed="false">
      <c r="P277" s="151"/>
      <c r="Q277" s="151"/>
      <c r="R277" s="151"/>
      <c r="U277" s="151"/>
      <c r="V277" s="151"/>
      <c r="W277" s="151"/>
      <c r="X277" s="151"/>
    </row>
    <row r="278" customFormat="false" ht="12.75" hidden="false" customHeight="false" outlineLevel="0" collapsed="false">
      <c r="P278" s="151"/>
      <c r="Q278" s="151"/>
      <c r="R278" s="151"/>
      <c r="U278" s="151"/>
      <c r="V278" s="151"/>
      <c r="W278" s="151"/>
      <c r="X278" s="151"/>
    </row>
    <row r="279" customFormat="false" ht="12.75" hidden="false" customHeight="false" outlineLevel="0" collapsed="false">
      <c r="P279" s="151"/>
      <c r="Q279" s="151"/>
      <c r="R279" s="151"/>
      <c r="U279" s="151"/>
      <c r="V279" s="151"/>
      <c r="W279" s="151"/>
      <c r="X279" s="151"/>
    </row>
    <row r="280" customFormat="false" ht="12.75" hidden="false" customHeight="false" outlineLevel="0" collapsed="false">
      <c r="P280" s="151"/>
      <c r="Q280" s="151"/>
      <c r="R280" s="151"/>
      <c r="U280" s="151"/>
      <c r="V280" s="151"/>
      <c r="W280" s="151"/>
      <c r="X280" s="151"/>
    </row>
    <row r="281" customFormat="false" ht="12.75" hidden="false" customHeight="false" outlineLevel="0" collapsed="false">
      <c r="P281" s="151"/>
      <c r="Q281" s="151"/>
      <c r="R281" s="151"/>
      <c r="U281" s="151"/>
      <c r="V281" s="151"/>
      <c r="W281" s="151"/>
      <c r="X281" s="151"/>
    </row>
    <row r="282" customFormat="false" ht="12.75" hidden="false" customHeight="false" outlineLevel="0" collapsed="false">
      <c r="P282" s="151"/>
      <c r="Q282" s="151"/>
      <c r="R282" s="151"/>
      <c r="U282" s="151"/>
      <c r="V282" s="151"/>
      <c r="W282" s="151"/>
      <c r="X282" s="151"/>
    </row>
    <row r="283" customFormat="false" ht="12.75" hidden="false" customHeight="false" outlineLevel="0" collapsed="false">
      <c r="P283" s="151"/>
      <c r="Q283" s="151"/>
      <c r="R283" s="151"/>
      <c r="U283" s="151"/>
      <c r="V283" s="151"/>
      <c r="W283" s="151"/>
      <c r="X283" s="151"/>
    </row>
    <row r="284" customFormat="false" ht="12.75" hidden="false" customHeight="false" outlineLevel="0" collapsed="false">
      <c r="P284" s="151"/>
      <c r="Q284" s="151"/>
      <c r="R284" s="151"/>
      <c r="U284" s="151"/>
      <c r="V284" s="151"/>
      <c r="W284" s="151"/>
      <c r="X284" s="151"/>
    </row>
    <row r="285" customFormat="false" ht="12.75" hidden="false" customHeight="false" outlineLevel="0" collapsed="false">
      <c r="P285" s="151"/>
      <c r="Q285" s="151"/>
      <c r="R285" s="151"/>
      <c r="U285" s="151"/>
      <c r="V285" s="151"/>
      <c r="W285" s="151"/>
      <c r="X285" s="151"/>
    </row>
    <row r="286" customFormat="false" ht="12.75" hidden="false" customHeight="false" outlineLevel="0" collapsed="false">
      <c r="P286" s="151"/>
      <c r="Q286" s="151"/>
      <c r="R286" s="151"/>
      <c r="U286" s="151"/>
      <c r="V286" s="151"/>
      <c r="W286" s="151"/>
      <c r="X286" s="151"/>
    </row>
    <row r="287" customFormat="false" ht="12.75" hidden="false" customHeight="false" outlineLevel="0" collapsed="false">
      <c r="P287" s="151"/>
      <c r="Q287" s="151"/>
      <c r="R287" s="151"/>
      <c r="U287" s="151"/>
      <c r="V287" s="151"/>
      <c r="W287" s="151"/>
      <c r="X287" s="151"/>
    </row>
    <row r="288" customFormat="false" ht="12.75" hidden="false" customHeight="false" outlineLevel="0" collapsed="false">
      <c r="P288" s="151"/>
      <c r="Q288" s="151"/>
      <c r="R288" s="151"/>
      <c r="U288" s="151"/>
      <c r="V288" s="151"/>
      <c r="W288" s="151"/>
      <c r="X288" s="151"/>
    </row>
    <row r="289" customFormat="false" ht="12.75" hidden="false" customHeight="false" outlineLevel="0" collapsed="false">
      <c r="P289" s="151"/>
      <c r="Q289" s="151"/>
      <c r="R289" s="151"/>
      <c r="U289" s="151"/>
      <c r="V289" s="151"/>
      <c r="W289" s="151"/>
      <c r="X289" s="151"/>
    </row>
    <row r="290" customFormat="false" ht="12.75" hidden="false" customHeight="false" outlineLevel="0" collapsed="false">
      <c r="P290" s="151"/>
      <c r="Q290" s="151"/>
      <c r="R290" s="151"/>
      <c r="U290" s="151"/>
      <c r="V290" s="151"/>
      <c r="W290" s="151"/>
      <c r="X290" s="151"/>
    </row>
    <row r="291" customFormat="false" ht="12.75" hidden="false" customHeight="false" outlineLevel="0" collapsed="false">
      <c r="P291" s="151"/>
      <c r="Q291" s="151"/>
      <c r="R291" s="151"/>
      <c r="U291" s="151"/>
      <c r="V291" s="151"/>
      <c r="W291" s="151"/>
      <c r="X291" s="151"/>
    </row>
    <row r="292" customFormat="false" ht="12.75" hidden="false" customHeight="false" outlineLevel="0" collapsed="false">
      <c r="P292" s="151"/>
      <c r="Q292" s="151"/>
      <c r="R292" s="151"/>
      <c r="U292" s="151"/>
      <c r="V292" s="151"/>
      <c r="W292" s="151"/>
      <c r="X292" s="151"/>
    </row>
    <row r="293" customFormat="false" ht="12.75" hidden="false" customHeight="false" outlineLevel="0" collapsed="false">
      <c r="P293" s="151"/>
      <c r="Q293" s="151"/>
      <c r="R293" s="151"/>
      <c r="U293" s="151"/>
      <c r="V293" s="151"/>
      <c r="W293" s="151"/>
      <c r="X293" s="151"/>
    </row>
    <row r="294" customFormat="false" ht="12.75" hidden="false" customHeight="false" outlineLevel="0" collapsed="false">
      <c r="P294" s="151"/>
      <c r="Q294" s="151"/>
      <c r="R294" s="151"/>
      <c r="U294" s="151"/>
      <c r="V294" s="151"/>
      <c r="W294" s="151"/>
      <c r="X294" s="151"/>
    </row>
    <row r="295" customFormat="false" ht="12.75" hidden="false" customHeight="false" outlineLevel="0" collapsed="false">
      <c r="P295" s="151"/>
      <c r="Q295" s="151"/>
      <c r="R295" s="151"/>
      <c r="U295" s="151"/>
      <c r="V295" s="151"/>
      <c r="W295" s="151"/>
      <c r="X295" s="151"/>
    </row>
    <row r="296" customFormat="false" ht="12.75" hidden="false" customHeight="false" outlineLevel="0" collapsed="false">
      <c r="P296" s="151"/>
      <c r="Q296" s="151"/>
      <c r="R296" s="151"/>
      <c r="U296" s="151"/>
      <c r="V296" s="151"/>
      <c r="W296" s="151"/>
      <c r="X296" s="151"/>
    </row>
    <row r="297" customFormat="false" ht="12.75" hidden="false" customHeight="false" outlineLevel="0" collapsed="false">
      <c r="P297" s="151"/>
      <c r="Q297" s="151"/>
      <c r="R297" s="151"/>
      <c r="U297" s="151"/>
      <c r="V297" s="151"/>
      <c r="W297" s="151"/>
      <c r="X297" s="151"/>
    </row>
    <row r="298" customFormat="false" ht="12.75" hidden="false" customHeight="false" outlineLevel="0" collapsed="false">
      <c r="P298" s="151"/>
      <c r="Q298" s="151"/>
      <c r="R298" s="151"/>
      <c r="U298" s="151"/>
      <c r="V298" s="151"/>
      <c r="W298" s="151"/>
      <c r="X298" s="151"/>
    </row>
    <row r="299" customFormat="false" ht="12.75" hidden="false" customHeight="false" outlineLevel="0" collapsed="false">
      <c r="P299" s="151"/>
      <c r="Q299" s="151"/>
      <c r="R299" s="151"/>
      <c r="U299" s="151"/>
      <c r="V299" s="151"/>
      <c r="W299" s="151"/>
      <c r="X299" s="151"/>
    </row>
    <row r="300" customFormat="false" ht="12.75" hidden="false" customHeight="false" outlineLevel="0" collapsed="false">
      <c r="P300" s="151"/>
      <c r="Q300" s="151"/>
      <c r="R300" s="151"/>
      <c r="U300" s="151"/>
      <c r="V300" s="151"/>
      <c r="W300" s="151"/>
      <c r="X300" s="151"/>
    </row>
    <row r="301" customFormat="false" ht="12.75" hidden="false" customHeight="false" outlineLevel="0" collapsed="false">
      <c r="P301" s="151"/>
      <c r="Q301" s="151"/>
      <c r="R301" s="151"/>
      <c r="U301" s="151"/>
      <c r="V301" s="151"/>
      <c r="W301" s="151"/>
      <c r="X301" s="151"/>
    </row>
    <row r="302" customFormat="false" ht="12.75" hidden="false" customHeight="false" outlineLevel="0" collapsed="false">
      <c r="P302" s="151"/>
      <c r="Q302" s="151"/>
      <c r="R302" s="151"/>
      <c r="U302" s="151"/>
      <c r="V302" s="151"/>
      <c r="W302" s="151"/>
      <c r="X302" s="151"/>
    </row>
    <row r="303" customFormat="false" ht="12.75" hidden="false" customHeight="false" outlineLevel="0" collapsed="false">
      <c r="P303" s="151"/>
      <c r="Q303" s="151"/>
      <c r="R303" s="151"/>
      <c r="U303" s="151"/>
      <c r="V303" s="151"/>
      <c r="W303" s="151"/>
      <c r="X303" s="151"/>
    </row>
    <row r="304" customFormat="false" ht="12.75" hidden="false" customHeight="false" outlineLevel="0" collapsed="false">
      <c r="P304" s="151"/>
      <c r="Q304" s="151"/>
      <c r="R304" s="151"/>
      <c r="U304" s="151"/>
      <c r="V304" s="151"/>
      <c r="W304" s="151"/>
      <c r="X304" s="151"/>
    </row>
    <row r="305" customFormat="false" ht="12.75" hidden="false" customHeight="false" outlineLevel="0" collapsed="false">
      <c r="P305" s="151"/>
      <c r="Q305" s="151"/>
      <c r="R305" s="151"/>
      <c r="U305" s="151"/>
      <c r="V305" s="151"/>
      <c r="W305" s="151"/>
      <c r="X305" s="151"/>
    </row>
    <row r="306" customFormat="false" ht="12.75" hidden="false" customHeight="false" outlineLevel="0" collapsed="false">
      <c r="P306" s="151"/>
      <c r="Q306" s="151"/>
      <c r="R306" s="151"/>
      <c r="U306" s="151"/>
      <c r="V306" s="151"/>
      <c r="W306" s="151"/>
      <c r="X306" s="151"/>
    </row>
    <row r="307" customFormat="false" ht="12.75" hidden="false" customHeight="false" outlineLevel="0" collapsed="false">
      <c r="P307" s="151"/>
      <c r="Q307" s="151"/>
      <c r="R307" s="151"/>
      <c r="U307" s="151"/>
      <c r="V307" s="151"/>
      <c r="W307" s="151"/>
      <c r="X307" s="151"/>
    </row>
    <row r="308" customFormat="false" ht="12.75" hidden="false" customHeight="false" outlineLevel="0" collapsed="false">
      <c r="P308" s="151"/>
      <c r="Q308" s="151"/>
      <c r="R308" s="151"/>
      <c r="U308" s="151"/>
      <c r="V308" s="151"/>
      <c r="W308" s="151"/>
      <c r="X308" s="151"/>
    </row>
    <row r="309" customFormat="false" ht="12.75" hidden="false" customHeight="false" outlineLevel="0" collapsed="false">
      <c r="P309" s="151"/>
      <c r="Q309" s="151"/>
      <c r="R309" s="151"/>
      <c r="U309" s="151"/>
      <c r="V309" s="151"/>
      <c r="W309" s="151"/>
      <c r="X309" s="151"/>
    </row>
    <row r="310" customFormat="false" ht="12.75" hidden="false" customHeight="false" outlineLevel="0" collapsed="false">
      <c r="P310" s="151"/>
      <c r="Q310" s="151"/>
      <c r="R310" s="151"/>
      <c r="U310" s="151"/>
      <c r="V310" s="151"/>
      <c r="W310" s="151"/>
      <c r="X310" s="151"/>
    </row>
    <row r="311" customFormat="false" ht="12.75" hidden="false" customHeight="false" outlineLevel="0" collapsed="false">
      <c r="P311" s="151"/>
      <c r="Q311" s="151"/>
      <c r="R311" s="151"/>
      <c r="U311" s="151"/>
      <c r="V311" s="151"/>
      <c r="W311" s="151"/>
      <c r="X311" s="151"/>
    </row>
    <row r="312" customFormat="false" ht="12.75" hidden="false" customHeight="false" outlineLevel="0" collapsed="false">
      <c r="P312" s="151"/>
      <c r="Q312" s="151"/>
      <c r="R312" s="151"/>
      <c r="U312" s="151"/>
      <c r="V312" s="151"/>
      <c r="W312" s="151"/>
      <c r="X312" s="151"/>
    </row>
    <row r="313" customFormat="false" ht="12.75" hidden="false" customHeight="false" outlineLevel="0" collapsed="false">
      <c r="P313" s="151"/>
      <c r="Q313" s="151"/>
      <c r="R313" s="151"/>
      <c r="U313" s="151"/>
      <c r="V313" s="151"/>
      <c r="W313" s="151"/>
      <c r="X313" s="151"/>
    </row>
    <row r="314" customFormat="false" ht="12.75" hidden="false" customHeight="false" outlineLevel="0" collapsed="false">
      <c r="P314" s="151"/>
      <c r="Q314" s="151"/>
      <c r="R314" s="151"/>
      <c r="U314" s="151"/>
      <c r="V314" s="151"/>
      <c r="W314" s="151"/>
      <c r="X314" s="151"/>
    </row>
    <row r="315" customFormat="false" ht="12.75" hidden="false" customHeight="false" outlineLevel="0" collapsed="false">
      <c r="P315" s="151"/>
      <c r="Q315" s="151"/>
      <c r="R315" s="151"/>
      <c r="U315" s="151"/>
      <c r="V315" s="151"/>
      <c r="W315" s="151"/>
      <c r="X315" s="151"/>
    </row>
    <row r="316" customFormat="false" ht="12.75" hidden="false" customHeight="false" outlineLevel="0" collapsed="false">
      <c r="P316" s="151"/>
      <c r="Q316" s="151"/>
      <c r="R316" s="151"/>
      <c r="U316" s="151"/>
      <c r="V316" s="151"/>
      <c r="W316" s="151"/>
      <c r="X316" s="151"/>
    </row>
    <row r="317" customFormat="false" ht="12.75" hidden="false" customHeight="false" outlineLevel="0" collapsed="false">
      <c r="P317" s="151"/>
      <c r="Q317" s="151"/>
      <c r="R317" s="151"/>
      <c r="U317" s="151"/>
      <c r="V317" s="151"/>
      <c r="W317" s="151"/>
      <c r="X317" s="151"/>
    </row>
    <row r="318" customFormat="false" ht="12.75" hidden="false" customHeight="false" outlineLevel="0" collapsed="false">
      <c r="P318" s="151"/>
      <c r="Q318" s="151"/>
      <c r="R318" s="151"/>
      <c r="U318" s="151"/>
      <c r="V318" s="151"/>
      <c r="W318" s="151"/>
      <c r="X318" s="151"/>
    </row>
    <row r="319" customFormat="false" ht="12.75" hidden="false" customHeight="false" outlineLevel="0" collapsed="false">
      <c r="P319" s="151"/>
      <c r="Q319" s="151"/>
      <c r="R319" s="151"/>
      <c r="U319" s="151"/>
      <c r="V319" s="151"/>
      <c r="W319" s="151"/>
      <c r="X319" s="151"/>
    </row>
    <row r="320" customFormat="false" ht="12.75" hidden="false" customHeight="false" outlineLevel="0" collapsed="false">
      <c r="P320" s="151"/>
      <c r="Q320" s="151"/>
      <c r="R320" s="151"/>
      <c r="U320" s="151"/>
      <c r="V320" s="151"/>
      <c r="W320" s="151"/>
      <c r="X320" s="151"/>
    </row>
    <row r="321" customFormat="false" ht="12.75" hidden="false" customHeight="false" outlineLevel="0" collapsed="false">
      <c r="P321" s="151"/>
      <c r="Q321" s="151"/>
      <c r="R321" s="151"/>
      <c r="U321" s="151"/>
      <c r="V321" s="151"/>
      <c r="W321" s="151"/>
      <c r="X321" s="151"/>
    </row>
    <row r="322" customFormat="false" ht="12.75" hidden="false" customHeight="false" outlineLevel="0" collapsed="false">
      <c r="P322" s="151"/>
      <c r="Q322" s="151"/>
      <c r="R322" s="151"/>
      <c r="U322" s="151"/>
      <c r="V322" s="151"/>
      <c r="W322" s="151"/>
      <c r="X322" s="151"/>
    </row>
    <row r="323" customFormat="false" ht="12.75" hidden="false" customHeight="false" outlineLevel="0" collapsed="false">
      <c r="P323" s="151"/>
      <c r="Q323" s="151"/>
      <c r="R323" s="151"/>
      <c r="U323" s="151"/>
      <c r="V323" s="151"/>
      <c r="W323" s="151"/>
      <c r="X323" s="151"/>
    </row>
    <row r="324" customFormat="false" ht="12.75" hidden="false" customHeight="false" outlineLevel="0" collapsed="false">
      <c r="P324" s="151"/>
      <c r="Q324" s="151"/>
      <c r="R324" s="151"/>
      <c r="U324" s="151"/>
      <c r="V324" s="151"/>
      <c r="W324" s="151"/>
      <c r="X324" s="151"/>
    </row>
    <row r="325" customFormat="false" ht="12.75" hidden="false" customHeight="false" outlineLevel="0" collapsed="false">
      <c r="P325" s="151"/>
      <c r="Q325" s="151"/>
      <c r="R325" s="151"/>
      <c r="U325" s="151"/>
      <c r="V325" s="151"/>
      <c r="W325" s="151"/>
      <c r="X325" s="151"/>
    </row>
    <row r="326" customFormat="false" ht="12.75" hidden="false" customHeight="false" outlineLevel="0" collapsed="false">
      <c r="P326" s="151"/>
      <c r="Q326" s="151"/>
      <c r="R326" s="151"/>
      <c r="U326" s="151"/>
      <c r="V326" s="151"/>
      <c r="W326" s="151"/>
      <c r="X326" s="151"/>
    </row>
    <row r="327" customFormat="false" ht="12.75" hidden="false" customHeight="false" outlineLevel="0" collapsed="false">
      <c r="P327" s="151"/>
      <c r="Q327" s="151"/>
      <c r="R327" s="151"/>
      <c r="U327" s="151"/>
      <c r="V327" s="151"/>
      <c r="W327" s="151"/>
      <c r="X327" s="151"/>
    </row>
    <row r="328" customFormat="false" ht="12.75" hidden="false" customHeight="false" outlineLevel="0" collapsed="false">
      <c r="P328" s="151"/>
      <c r="Q328" s="151"/>
      <c r="R328" s="151"/>
      <c r="U328" s="151"/>
      <c r="V328" s="151"/>
      <c r="W328" s="151"/>
      <c r="X328" s="151"/>
    </row>
    <row r="329" customFormat="false" ht="12.75" hidden="false" customHeight="false" outlineLevel="0" collapsed="false">
      <c r="P329" s="151"/>
      <c r="Q329" s="151"/>
      <c r="R329" s="151"/>
      <c r="U329" s="151"/>
      <c r="V329" s="151"/>
      <c r="W329" s="151"/>
      <c r="X329" s="151"/>
    </row>
    <row r="330" customFormat="false" ht="12.75" hidden="false" customHeight="false" outlineLevel="0" collapsed="false">
      <c r="P330" s="151"/>
      <c r="Q330" s="151"/>
      <c r="R330" s="151"/>
      <c r="U330" s="151"/>
      <c r="V330" s="151"/>
      <c r="W330" s="151"/>
      <c r="X330" s="151"/>
    </row>
    <row r="331" customFormat="false" ht="12.75" hidden="false" customHeight="false" outlineLevel="0" collapsed="false">
      <c r="P331" s="151"/>
      <c r="Q331" s="151"/>
      <c r="R331" s="151"/>
      <c r="U331" s="151"/>
      <c r="V331" s="151"/>
      <c r="W331" s="151"/>
      <c r="X331" s="151"/>
    </row>
    <row r="332" customFormat="false" ht="12.75" hidden="false" customHeight="false" outlineLevel="0" collapsed="false">
      <c r="P332" s="151"/>
      <c r="Q332" s="151"/>
      <c r="R332" s="151"/>
      <c r="U332" s="151"/>
      <c r="V332" s="151"/>
      <c r="W332" s="151"/>
      <c r="X332" s="151"/>
    </row>
    <row r="333" customFormat="false" ht="12.75" hidden="false" customHeight="false" outlineLevel="0" collapsed="false">
      <c r="P333" s="151"/>
      <c r="Q333" s="151"/>
      <c r="R333" s="151"/>
      <c r="U333" s="151"/>
      <c r="V333" s="151"/>
      <c r="W333" s="151"/>
      <c r="X333" s="151"/>
    </row>
    <row r="334" customFormat="false" ht="12.75" hidden="false" customHeight="false" outlineLevel="0" collapsed="false">
      <c r="P334" s="151"/>
      <c r="Q334" s="151"/>
      <c r="R334" s="151"/>
      <c r="U334" s="151"/>
      <c r="V334" s="151"/>
      <c r="W334" s="151"/>
      <c r="X334" s="151"/>
    </row>
    <row r="335" customFormat="false" ht="12.75" hidden="false" customHeight="false" outlineLevel="0" collapsed="false">
      <c r="P335" s="151"/>
      <c r="Q335" s="151"/>
      <c r="R335" s="151"/>
      <c r="U335" s="151"/>
      <c r="V335" s="151"/>
      <c r="W335" s="151"/>
      <c r="X335" s="151"/>
    </row>
    <row r="336" customFormat="false" ht="12.75" hidden="false" customHeight="false" outlineLevel="0" collapsed="false">
      <c r="P336" s="151"/>
      <c r="Q336" s="151"/>
      <c r="R336" s="151"/>
      <c r="U336" s="151"/>
      <c r="V336" s="151"/>
      <c r="W336" s="151"/>
      <c r="X336" s="151"/>
    </row>
    <row r="337" customFormat="false" ht="12.75" hidden="false" customHeight="false" outlineLevel="0" collapsed="false">
      <c r="P337" s="151"/>
      <c r="Q337" s="151"/>
      <c r="R337" s="151"/>
      <c r="U337" s="151"/>
      <c r="V337" s="151"/>
      <c r="W337" s="151"/>
      <c r="X337" s="151"/>
    </row>
    <row r="338" customFormat="false" ht="12.75" hidden="false" customHeight="false" outlineLevel="0" collapsed="false">
      <c r="P338" s="151"/>
      <c r="Q338" s="151"/>
      <c r="R338" s="151"/>
      <c r="U338" s="151"/>
      <c r="V338" s="151"/>
      <c r="W338" s="151"/>
      <c r="X338" s="151"/>
    </row>
    <row r="339" customFormat="false" ht="12.75" hidden="false" customHeight="false" outlineLevel="0" collapsed="false">
      <c r="P339" s="151"/>
      <c r="Q339" s="151"/>
      <c r="R339" s="151"/>
      <c r="U339" s="151"/>
      <c r="V339" s="151"/>
      <c r="W339" s="151"/>
      <c r="X339" s="151"/>
    </row>
    <row r="340" customFormat="false" ht="12.75" hidden="false" customHeight="false" outlineLevel="0" collapsed="false">
      <c r="P340" s="151"/>
      <c r="Q340" s="151"/>
      <c r="R340" s="151"/>
      <c r="U340" s="151"/>
      <c r="V340" s="151"/>
      <c r="W340" s="151"/>
      <c r="X340" s="151"/>
    </row>
    <row r="341" customFormat="false" ht="12.75" hidden="false" customHeight="false" outlineLevel="0" collapsed="false">
      <c r="P341" s="151"/>
      <c r="Q341" s="151"/>
      <c r="R341" s="151"/>
      <c r="U341" s="151"/>
      <c r="V341" s="151"/>
      <c r="W341" s="151"/>
      <c r="X341" s="151"/>
    </row>
    <row r="342" customFormat="false" ht="12.75" hidden="false" customHeight="false" outlineLevel="0" collapsed="false">
      <c r="P342" s="151"/>
      <c r="Q342" s="151"/>
      <c r="R342" s="151"/>
      <c r="U342" s="151"/>
      <c r="V342" s="151"/>
      <c r="W342" s="151"/>
      <c r="X342" s="151"/>
    </row>
    <row r="343" customFormat="false" ht="12.75" hidden="false" customHeight="false" outlineLevel="0" collapsed="false">
      <c r="P343" s="151"/>
      <c r="Q343" s="151"/>
      <c r="R343" s="151"/>
      <c r="U343" s="151"/>
      <c r="V343" s="151"/>
      <c r="W343" s="151"/>
      <c r="X343" s="151"/>
    </row>
    <row r="344" customFormat="false" ht="12.75" hidden="false" customHeight="false" outlineLevel="0" collapsed="false">
      <c r="P344" s="151"/>
      <c r="Q344" s="151"/>
      <c r="R344" s="151"/>
      <c r="U344" s="151"/>
      <c r="V344" s="151"/>
      <c r="W344" s="151"/>
      <c r="X344" s="151"/>
    </row>
    <row r="345" customFormat="false" ht="12.75" hidden="false" customHeight="false" outlineLevel="0" collapsed="false">
      <c r="P345" s="151"/>
      <c r="Q345" s="151"/>
      <c r="R345" s="151"/>
      <c r="U345" s="151"/>
      <c r="V345" s="151"/>
      <c r="W345" s="151"/>
      <c r="X345" s="151"/>
    </row>
    <row r="346" customFormat="false" ht="12.75" hidden="false" customHeight="false" outlineLevel="0" collapsed="false">
      <c r="P346" s="151"/>
      <c r="Q346" s="151"/>
      <c r="R346" s="151"/>
      <c r="U346" s="151"/>
      <c r="V346" s="151"/>
      <c r="W346" s="151"/>
      <c r="X346" s="151"/>
    </row>
    <row r="347" customFormat="false" ht="12.75" hidden="false" customHeight="false" outlineLevel="0" collapsed="false">
      <c r="P347" s="151"/>
      <c r="Q347" s="151"/>
      <c r="R347" s="151"/>
      <c r="U347" s="151"/>
      <c r="V347" s="151"/>
      <c r="W347" s="151"/>
      <c r="X347" s="151"/>
    </row>
    <row r="348" customFormat="false" ht="12.75" hidden="false" customHeight="false" outlineLevel="0" collapsed="false">
      <c r="P348" s="151"/>
      <c r="Q348" s="151"/>
      <c r="R348" s="151"/>
      <c r="U348" s="151"/>
      <c r="V348" s="151"/>
      <c r="W348" s="151"/>
      <c r="X348" s="151"/>
    </row>
    <row r="349" customFormat="false" ht="12.75" hidden="false" customHeight="false" outlineLevel="0" collapsed="false">
      <c r="P349" s="151"/>
      <c r="Q349" s="151"/>
      <c r="R349" s="151"/>
      <c r="U349" s="151"/>
      <c r="V349" s="151"/>
      <c r="W349" s="151"/>
      <c r="X349" s="151"/>
    </row>
    <row r="350" customFormat="false" ht="12.75" hidden="false" customHeight="false" outlineLevel="0" collapsed="false">
      <c r="P350" s="151"/>
      <c r="Q350" s="151"/>
      <c r="R350" s="151"/>
      <c r="U350" s="151"/>
      <c r="V350" s="151"/>
      <c r="W350" s="151"/>
      <c r="X350" s="151"/>
    </row>
    <row r="351" customFormat="false" ht="12.75" hidden="false" customHeight="false" outlineLevel="0" collapsed="false">
      <c r="P351" s="151"/>
      <c r="Q351" s="151"/>
      <c r="R351" s="151"/>
      <c r="U351" s="151"/>
      <c r="V351" s="151"/>
      <c r="W351" s="151"/>
      <c r="X351" s="151"/>
    </row>
    <row r="352" customFormat="false" ht="12.75" hidden="false" customHeight="false" outlineLevel="0" collapsed="false">
      <c r="P352" s="151"/>
      <c r="Q352" s="151"/>
      <c r="R352" s="151"/>
      <c r="U352" s="151"/>
      <c r="V352" s="151"/>
      <c r="W352" s="151"/>
      <c r="X352" s="151"/>
    </row>
    <row r="353" customFormat="false" ht="12.75" hidden="false" customHeight="false" outlineLevel="0" collapsed="false">
      <c r="P353" s="151"/>
      <c r="Q353" s="151"/>
      <c r="R353" s="151"/>
      <c r="U353" s="151"/>
      <c r="V353" s="151"/>
      <c r="W353" s="151"/>
      <c r="X353" s="151"/>
    </row>
    <row r="354" customFormat="false" ht="12.75" hidden="false" customHeight="false" outlineLevel="0" collapsed="false">
      <c r="P354" s="151"/>
      <c r="Q354" s="151"/>
      <c r="R354" s="151"/>
      <c r="U354" s="151"/>
      <c r="V354" s="151"/>
      <c r="W354" s="151"/>
      <c r="X354" s="151"/>
    </row>
    <row r="355" customFormat="false" ht="12.75" hidden="false" customHeight="false" outlineLevel="0" collapsed="false">
      <c r="P355" s="151"/>
      <c r="Q355" s="151"/>
      <c r="R355" s="151"/>
      <c r="U355" s="151"/>
      <c r="V355" s="151"/>
      <c r="W355" s="151"/>
      <c r="X355" s="151"/>
    </row>
    <row r="356" customFormat="false" ht="12.75" hidden="false" customHeight="false" outlineLevel="0" collapsed="false">
      <c r="P356" s="151"/>
      <c r="Q356" s="151"/>
      <c r="R356" s="151"/>
      <c r="U356" s="151"/>
      <c r="V356" s="151"/>
      <c r="W356" s="151"/>
      <c r="X356" s="151"/>
    </row>
    <row r="357" customFormat="false" ht="12.75" hidden="false" customHeight="false" outlineLevel="0" collapsed="false">
      <c r="P357" s="151"/>
      <c r="Q357" s="151"/>
      <c r="R357" s="151"/>
      <c r="U357" s="151"/>
      <c r="V357" s="151"/>
      <c r="W357" s="151"/>
      <c r="X357" s="151"/>
    </row>
    <row r="358" customFormat="false" ht="12.75" hidden="false" customHeight="false" outlineLevel="0" collapsed="false">
      <c r="P358" s="151"/>
      <c r="Q358" s="151"/>
      <c r="R358" s="151"/>
      <c r="U358" s="151"/>
      <c r="V358" s="151"/>
      <c r="W358" s="151"/>
      <c r="X358" s="151"/>
    </row>
    <row r="359" customFormat="false" ht="12.75" hidden="false" customHeight="false" outlineLevel="0" collapsed="false">
      <c r="P359" s="151"/>
      <c r="Q359" s="151"/>
      <c r="R359" s="151"/>
      <c r="U359" s="151"/>
      <c r="V359" s="151"/>
      <c r="W359" s="151"/>
      <c r="X359" s="151"/>
    </row>
    <row r="360" customFormat="false" ht="12.75" hidden="false" customHeight="false" outlineLevel="0" collapsed="false">
      <c r="P360" s="151"/>
      <c r="Q360" s="151"/>
      <c r="R360" s="151"/>
      <c r="U360" s="151"/>
      <c r="V360" s="151"/>
      <c r="W360" s="151"/>
      <c r="X360" s="151"/>
    </row>
    <row r="361" customFormat="false" ht="12.75" hidden="false" customHeight="false" outlineLevel="0" collapsed="false">
      <c r="P361" s="151"/>
      <c r="Q361" s="151"/>
      <c r="R361" s="151"/>
      <c r="U361" s="151"/>
      <c r="V361" s="151"/>
      <c r="W361" s="151"/>
      <c r="X361" s="151"/>
    </row>
    <row r="362" customFormat="false" ht="12.75" hidden="false" customHeight="false" outlineLevel="0" collapsed="false">
      <c r="P362" s="151"/>
      <c r="Q362" s="151"/>
      <c r="R362" s="151"/>
      <c r="U362" s="151"/>
      <c r="V362" s="151"/>
      <c r="W362" s="151"/>
      <c r="X362" s="151"/>
    </row>
    <row r="363" customFormat="false" ht="12.75" hidden="false" customHeight="false" outlineLevel="0" collapsed="false">
      <c r="P363" s="151"/>
      <c r="Q363" s="151"/>
      <c r="R363" s="151"/>
      <c r="U363" s="151"/>
      <c r="V363" s="151"/>
      <c r="W363" s="151"/>
      <c r="X363" s="151"/>
    </row>
    <row r="364" customFormat="false" ht="12.75" hidden="false" customHeight="false" outlineLevel="0" collapsed="false">
      <c r="P364" s="151"/>
      <c r="Q364" s="151"/>
      <c r="R364" s="151"/>
      <c r="U364" s="151"/>
      <c r="V364" s="151"/>
      <c r="W364" s="151"/>
      <c r="X364" s="151"/>
    </row>
    <row r="365" customFormat="false" ht="12.75" hidden="false" customHeight="false" outlineLevel="0" collapsed="false">
      <c r="P365" s="151"/>
      <c r="Q365" s="151"/>
      <c r="R365" s="151"/>
      <c r="U365" s="151"/>
      <c r="V365" s="151"/>
      <c r="W365" s="151"/>
      <c r="X365" s="151"/>
    </row>
    <row r="366" customFormat="false" ht="12.75" hidden="false" customHeight="false" outlineLevel="0" collapsed="false">
      <c r="P366" s="151"/>
      <c r="Q366" s="151"/>
      <c r="R366" s="151"/>
      <c r="U366" s="151"/>
      <c r="V366" s="151"/>
      <c r="W366" s="151"/>
      <c r="X366" s="151"/>
    </row>
    <row r="367" customFormat="false" ht="12.75" hidden="false" customHeight="false" outlineLevel="0" collapsed="false">
      <c r="P367" s="151"/>
      <c r="Q367" s="151"/>
      <c r="R367" s="151"/>
      <c r="U367" s="151"/>
      <c r="V367" s="151"/>
      <c r="W367" s="151"/>
      <c r="X367" s="151"/>
    </row>
    <row r="368" customFormat="false" ht="12.75" hidden="false" customHeight="false" outlineLevel="0" collapsed="false">
      <c r="P368" s="151"/>
      <c r="Q368" s="151"/>
      <c r="R368" s="151"/>
      <c r="U368" s="151"/>
      <c r="V368" s="151"/>
      <c r="W368" s="151"/>
      <c r="X368" s="151"/>
    </row>
    <row r="369" customFormat="false" ht="12.75" hidden="false" customHeight="false" outlineLevel="0" collapsed="false">
      <c r="P369" s="151"/>
      <c r="Q369" s="151"/>
      <c r="R369" s="151"/>
      <c r="U369" s="151"/>
      <c r="V369" s="151"/>
      <c r="W369" s="151"/>
      <c r="X369" s="151"/>
    </row>
    <row r="370" customFormat="false" ht="12.75" hidden="false" customHeight="false" outlineLevel="0" collapsed="false">
      <c r="P370" s="151"/>
      <c r="Q370" s="151"/>
      <c r="R370" s="151"/>
      <c r="U370" s="151"/>
      <c r="V370" s="151"/>
      <c r="W370" s="151"/>
      <c r="X370" s="151"/>
    </row>
    <row r="371" customFormat="false" ht="12.75" hidden="false" customHeight="false" outlineLevel="0" collapsed="false">
      <c r="P371" s="151"/>
      <c r="Q371" s="151"/>
      <c r="R371" s="151"/>
      <c r="U371" s="151"/>
      <c r="V371" s="151"/>
      <c r="W371" s="151"/>
      <c r="X371" s="151"/>
    </row>
    <row r="372" customFormat="false" ht="12.75" hidden="false" customHeight="false" outlineLevel="0" collapsed="false">
      <c r="P372" s="151"/>
      <c r="Q372" s="151"/>
      <c r="R372" s="151"/>
      <c r="U372" s="151"/>
      <c r="V372" s="151"/>
      <c r="W372" s="151"/>
      <c r="X372" s="151"/>
    </row>
    <row r="373" customFormat="false" ht="12.75" hidden="false" customHeight="false" outlineLevel="0" collapsed="false">
      <c r="P373" s="151"/>
      <c r="Q373" s="151"/>
      <c r="R373" s="151"/>
      <c r="U373" s="151"/>
      <c r="V373" s="151"/>
      <c r="W373" s="151"/>
      <c r="X373" s="151"/>
    </row>
    <row r="374" customFormat="false" ht="12.75" hidden="false" customHeight="false" outlineLevel="0" collapsed="false">
      <c r="P374" s="151"/>
      <c r="Q374" s="151"/>
      <c r="R374" s="151"/>
      <c r="U374" s="151"/>
      <c r="V374" s="151"/>
      <c r="W374" s="151"/>
      <c r="X374" s="151"/>
    </row>
    <row r="375" customFormat="false" ht="12.75" hidden="false" customHeight="false" outlineLevel="0" collapsed="false">
      <c r="P375" s="151"/>
      <c r="Q375" s="151"/>
      <c r="R375" s="151"/>
      <c r="U375" s="151"/>
      <c r="V375" s="151"/>
      <c r="W375" s="151"/>
      <c r="X375" s="151"/>
    </row>
    <row r="376" customFormat="false" ht="12.75" hidden="false" customHeight="false" outlineLevel="0" collapsed="false">
      <c r="P376" s="151"/>
      <c r="Q376" s="151"/>
      <c r="R376" s="151"/>
      <c r="U376" s="151"/>
      <c r="V376" s="151"/>
      <c r="W376" s="151"/>
      <c r="X376" s="151"/>
    </row>
    <row r="377" customFormat="false" ht="12.75" hidden="false" customHeight="false" outlineLevel="0" collapsed="false">
      <c r="P377" s="151"/>
      <c r="Q377" s="151"/>
      <c r="R377" s="151"/>
      <c r="U377" s="151"/>
      <c r="V377" s="151"/>
      <c r="W377" s="151"/>
      <c r="X377" s="151"/>
    </row>
    <row r="378" customFormat="false" ht="12.75" hidden="false" customHeight="false" outlineLevel="0" collapsed="false">
      <c r="P378" s="151"/>
      <c r="Q378" s="151"/>
      <c r="R378" s="151"/>
      <c r="U378" s="151"/>
      <c r="V378" s="151"/>
      <c r="W378" s="151"/>
      <c r="X378" s="151"/>
    </row>
    <row r="379" customFormat="false" ht="12.75" hidden="false" customHeight="false" outlineLevel="0" collapsed="false">
      <c r="P379" s="151"/>
      <c r="Q379" s="151"/>
      <c r="R379" s="151"/>
      <c r="U379" s="151"/>
      <c r="V379" s="151"/>
      <c r="W379" s="151"/>
      <c r="X379" s="151"/>
    </row>
    <row r="380" customFormat="false" ht="12.75" hidden="false" customHeight="false" outlineLevel="0" collapsed="false">
      <c r="P380" s="151"/>
      <c r="Q380" s="151"/>
      <c r="R380" s="151"/>
      <c r="U380" s="151"/>
      <c r="V380" s="151"/>
      <c r="W380" s="151"/>
      <c r="X380" s="151"/>
    </row>
    <row r="381" customFormat="false" ht="12.75" hidden="false" customHeight="false" outlineLevel="0" collapsed="false">
      <c r="P381" s="151"/>
      <c r="Q381" s="151"/>
      <c r="R381" s="151"/>
      <c r="U381" s="151"/>
      <c r="V381" s="151"/>
      <c r="W381" s="151"/>
      <c r="X381" s="151"/>
    </row>
    <row r="382" customFormat="false" ht="12.75" hidden="false" customHeight="false" outlineLevel="0" collapsed="false">
      <c r="P382" s="151"/>
      <c r="Q382" s="151"/>
      <c r="R382" s="151"/>
      <c r="U382" s="151"/>
      <c r="V382" s="151"/>
      <c r="W382" s="151"/>
      <c r="X382" s="151"/>
    </row>
    <row r="383" customFormat="false" ht="12.75" hidden="false" customHeight="false" outlineLevel="0" collapsed="false">
      <c r="P383" s="151"/>
      <c r="Q383" s="151"/>
      <c r="R383" s="151"/>
      <c r="U383" s="151"/>
      <c r="V383" s="151"/>
      <c r="W383" s="151"/>
      <c r="X383" s="151"/>
    </row>
    <row r="384" customFormat="false" ht="12.75" hidden="false" customHeight="false" outlineLevel="0" collapsed="false">
      <c r="P384" s="151"/>
      <c r="Q384" s="151"/>
      <c r="R384" s="151"/>
      <c r="U384" s="151"/>
      <c r="V384" s="151"/>
      <c r="W384" s="151"/>
      <c r="X384" s="151"/>
    </row>
    <row r="385" customFormat="false" ht="12.75" hidden="false" customHeight="false" outlineLevel="0" collapsed="false">
      <c r="P385" s="151"/>
      <c r="Q385" s="151"/>
      <c r="R385" s="151"/>
      <c r="U385" s="151"/>
      <c r="V385" s="151"/>
      <c r="W385" s="151"/>
      <c r="X385" s="151"/>
    </row>
    <row r="386" customFormat="false" ht="12.75" hidden="false" customHeight="false" outlineLevel="0" collapsed="false">
      <c r="P386" s="151"/>
      <c r="Q386" s="151"/>
      <c r="R386" s="151"/>
      <c r="U386" s="151"/>
      <c r="V386" s="151"/>
      <c r="W386" s="151"/>
      <c r="X386" s="151"/>
    </row>
    <row r="387" customFormat="false" ht="12.75" hidden="false" customHeight="false" outlineLevel="0" collapsed="false">
      <c r="P387" s="151"/>
      <c r="Q387" s="151"/>
      <c r="R387" s="151"/>
      <c r="U387" s="151"/>
      <c r="V387" s="151"/>
      <c r="W387" s="151"/>
      <c r="X387" s="151"/>
    </row>
    <row r="388" customFormat="false" ht="12.75" hidden="false" customHeight="false" outlineLevel="0" collapsed="false">
      <c r="P388" s="151"/>
      <c r="Q388" s="151"/>
      <c r="R388" s="151"/>
      <c r="U388" s="151"/>
      <c r="V388" s="151"/>
      <c r="W388" s="151"/>
      <c r="X388" s="151"/>
    </row>
    <row r="389" customFormat="false" ht="12.75" hidden="false" customHeight="false" outlineLevel="0" collapsed="false">
      <c r="P389" s="151"/>
      <c r="Q389" s="151"/>
      <c r="R389" s="151"/>
      <c r="U389" s="151"/>
      <c r="V389" s="151"/>
      <c r="W389" s="151"/>
      <c r="X389" s="151"/>
    </row>
    <row r="390" customFormat="false" ht="12.75" hidden="false" customHeight="false" outlineLevel="0" collapsed="false">
      <c r="P390" s="151"/>
      <c r="Q390" s="151"/>
      <c r="R390" s="151"/>
      <c r="U390" s="151"/>
      <c r="V390" s="151"/>
      <c r="W390" s="151"/>
      <c r="X390" s="151"/>
    </row>
    <row r="391" customFormat="false" ht="12.75" hidden="false" customHeight="false" outlineLevel="0" collapsed="false">
      <c r="P391" s="151"/>
      <c r="Q391" s="151"/>
      <c r="R391" s="151"/>
      <c r="U391" s="151"/>
      <c r="V391" s="151"/>
      <c r="W391" s="151"/>
      <c r="X391" s="151"/>
    </row>
    <row r="392" customFormat="false" ht="12.75" hidden="false" customHeight="false" outlineLevel="0" collapsed="false">
      <c r="P392" s="151"/>
      <c r="Q392" s="151"/>
      <c r="R392" s="151"/>
      <c r="U392" s="151"/>
      <c r="V392" s="151"/>
      <c r="W392" s="151"/>
      <c r="X392" s="151"/>
    </row>
    <row r="393" customFormat="false" ht="12.75" hidden="false" customHeight="false" outlineLevel="0" collapsed="false">
      <c r="P393" s="151"/>
      <c r="Q393" s="151"/>
      <c r="R393" s="151"/>
      <c r="U393" s="151"/>
      <c r="V393" s="151"/>
      <c r="W393" s="151"/>
      <c r="X393" s="151"/>
    </row>
    <row r="394" customFormat="false" ht="12.75" hidden="false" customHeight="false" outlineLevel="0" collapsed="false">
      <c r="P394" s="151"/>
      <c r="Q394" s="151"/>
      <c r="R394" s="151"/>
      <c r="U394" s="151"/>
      <c r="V394" s="151"/>
      <c r="W394" s="151"/>
      <c r="X394" s="151"/>
    </row>
    <row r="395" customFormat="false" ht="12.75" hidden="false" customHeight="false" outlineLevel="0" collapsed="false">
      <c r="P395" s="151"/>
      <c r="Q395" s="151"/>
      <c r="R395" s="151"/>
      <c r="U395" s="151"/>
      <c r="V395" s="151"/>
      <c r="W395" s="151"/>
      <c r="X395" s="151"/>
    </row>
    <row r="396" customFormat="false" ht="12.75" hidden="false" customHeight="false" outlineLevel="0" collapsed="false">
      <c r="P396" s="151"/>
      <c r="Q396" s="151"/>
      <c r="R396" s="151"/>
      <c r="U396" s="151"/>
      <c r="V396" s="151"/>
      <c r="W396" s="151"/>
      <c r="X396" s="151"/>
    </row>
    <row r="397" customFormat="false" ht="12.75" hidden="false" customHeight="false" outlineLevel="0" collapsed="false">
      <c r="P397" s="151"/>
      <c r="Q397" s="151"/>
      <c r="R397" s="151"/>
      <c r="U397" s="151"/>
      <c r="V397" s="151"/>
      <c r="W397" s="151"/>
      <c r="X397" s="151"/>
    </row>
    <row r="398" customFormat="false" ht="12.75" hidden="false" customHeight="false" outlineLevel="0" collapsed="false">
      <c r="P398" s="151"/>
      <c r="Q398" s="151"/>
      <c r="R398" s="151"/>
      <c r="U398" s="151"/>
      <c r="V398" s="151"/>
      <c r="W398" s="151"/>
      <c r="X398" s="151"/>
    </row>
    <row r="399" customFormat="false" ht="12.75" hidden="false" customHeight="false" outlineLevel="0" collapsed="false">
      <c r="P399" s="151"/>
      <c r="Q399" s="151"/>
      <c r="R399" s="151"/>
      <c r="U399" s="151"/>
      <c r="V399" s="151"/>
      <c r="W399" s="151"/>
      <c r="X399" s="151"/>
    </row>
    <row r="400" customFormat="false" ht="12.75" hidden="false" customHeight="false" outlineLevel="0" collapsed="false">
      <c r="P400" s="151"/>
      <c r="Q400" s="151"/>
      <c r="R400" s="151"/>
      <c r="U400" s="151"/>
      <c r="V400" s="151"/>
      <c r="W400" s="151"/>
      <c r="X400" s="151"/>
    </row>
    <row r="401" customFormat="false" ht="12.75" hidden="false" customHeight="false" outlineLevel="0" collapsed="false">
      <c r="P401" s="151"/>
      <c r="Q401" s="151"/>
      <c r="R401" s="151"/>
      <c r="U401" s="151"/>
      <c r="V401" s="151"/>
      <c r="W401" s="151"/>
      <c r="X401" s="151"/>
    </row>
    <row r="402" customFormat="false" ht="12.75" hidden="false" customHeight="false" outlineLevel="0" collapsed="false">
      <c r="P402" s="151"/>
      <c r="Q402" s="151"/>
      <c r="R402" s="151"/>
      <c r="U402" s="151"/>
      <c r="V402" s="151"/>
      <c r="W402" s="151"/>
      <c r="X402" s="151"/>
    </row>
    <row r="403" customFormat="false" ht="12.75" hidden="false" customHeight="false" outlineLevel="0" collapsed="false">
      <c r="P403" s="151"/>
      <c r="Q403" s="151"/>
      <c r="R403" s="151"/>
      <c r="U403" s="151"/>
      <c r="V403" s="151"/>
      <c r="W403" s="151"/>
      <c r="X403" s="151"/>
    </row>
    <row r="404" customFormat="false" ht="12.75" hidden="false" customHeight="false" outlineLevel="0" collapsed="false">
      <c r="P404" s="151"/>
      <c r="Q404" s="151"/>
      <c r="R404" s="151"/>
      <c r="U404" s="151"/>
      <c r="V404" s="151"/>
      <c r="W404" s="151"/>
      <c r="X404" s="151"/>
    </row>
    <row r="405" customFormat="false" ht="12.75" hidden="false" customHeight="false" outlineLevel="0" collapsed="false">
      <c r="P405" s="151"/>
      <c r="Q405" s="151"/>
      <c r="R405" s="151"/>
      <c r="U405" s="151"/>
      <c r="V405" s="151"/>
      <c r="W405" s="151"/>
      <c r="X405" s="151"/>
    </row>
    <row r="406" customFormat="false" ht="12.75" hidden="false" customHeight="false" outlineLevel="0" collapsed="false">
      <c r="P406" s="151"/>
      <c r="Q406" s="151"/>
      <c r="R406" s="151"/>
      <c r="U406" s="151"/>
      <c r="V406" s="151"/>
      <c r="W406" s="151"/>
      <c r="X406" s="151"/>
    </row>
    <row r="407" customFormat="false" ht="12.75" hidden="false" customHeight="false" outlineLevel="0" collapsed="false">
      <c r="P407" s="151"/>
      <c r="Q407" s="151"/>
      <c r="R407" s="151"/>
      <c r="U407" s="151"/>
      <c r="V407" s="151"/>
      <c r="W407" s="151"/>
      <c r="X407" s="151"/>
    </row>
    <row r="408" customFormat="false" ht="12.75" hidden="false" customHeight="false" outlineLevel="0" collapsed="false">
      <c r="P408" s="151"/>
      <c r="Q408" s="151"/>
      <c r="R408" s="151"/>
      <c r="U408" s="151"/>
      <c r="V408" s="151"/>
      <c r="W408" s="151"/>
      <c r="X408" s="151"/>
    </row>
    <row r="409" customFormat="false" ht="12.75" hidden="false" customHeight="false" outlineLevel="0" collapsed="false">
      <c r="P409" s="151"/>
      <c r="Q409" s="151"/>
      <c r="R409" s="151"/>
      <c r="U409" s="151"/>
      <c r="V409" s="151"/>
      <c r="W409" s="151"/>
      <c r="X409" s="151"/>
    </row>
    <row r="410" customFormat="false" ht="12.75" hidden="false" customHeight="false" outlineLevel="0" collapsed="false">
      <c r="P410" s="151"/>
      <c r="Q410" s="151"/>
      <c r="R410" s="151"/>
      <c r="U410" s="151"/>
      <c r="V410" s="151"/>
      <c r="W410" s="151"/>
      <c r="X410" s="151"/>
    </row>
    <row r="411" customFormat="false" ht="12.75" hidden="false" customHeight="false" outlineLevel="0" collapsed="false">
      <c r="P411" s="151"/>
      <c r="Q411" s="151"/>
      <c r="R411" s="151"/>
      <c r="U411" s="151"/>
      <c r="V411" s="151"/>
      <c r="W411" s="151"/>
      <c r="X411" s="151"/>
    </row>
    <row r="412" customFormat="false" ht="12.75" hidden="false" customHeight="false" outlineLevel="0" collapsed="false">
      <c r="P412" s="151"/>
      <c r="Q412" s="151"/>
      <c r="R412" s="151"/>
      <c r="U412" s="151"/>
      <c r="V412" s="151"/>
      <c r="W412" s="151"/>
      <c r="X412" s="151"/>
    </row>
    <row r="413" customFormat="false" ht="12.75" hidden="false" customHeight="false" outlineLevel="0" collapsed="false">
      <c r="P413" s="151"/>
      <c r="Q413" s="151"/>
      <c r="R413" s="151"/>
      <c r="U413" s="151"/>
      <c r="V413" s="151"/>
      <c r="W413" s="151"/>
      <c r="X413" s="151"/>
    </row>
    <row r="414" customFormat="false" ht="12.75" hidden="false" customHeight="false" outlineLevel="0" collapsed="false">
      <c r="P414" s="151"/>
      <c r="Q414" s="151"/>
      <c r="R414" s="151"/>
      <c r="U414" s="151"/>
      <c r="V414" s="151"/>
      <c r="W414" s="151"/>
      <c r="X414" s="151"/>
    </row>
    <row r="415" customFormat="false" ht="12.75" hidden="false" customHeight="false" outlineLevel="0" collapsed="false">
      <c r="P415" s="151"/>
      <c r="Q415" s="151"/>
      <c r="R415" s="151"/>
      <c r="U415" s="151"/>
      <c r="V415" s="151"/>
      <c r="W415" s="151"/>
      <c r="X415" s="151"/>
    </row>
    <row r="416" customFormat="false" ht="12.75" hidden="false" customHeight="false" outlineLevel="0" collapsed="false">
      <c r="P416" s="151"/>
      <c r="Q416" s="151"/>
      <c r="R416" s="151"/>
      <c r="U416" s="151"/>
      <c r="V416" s="151"/>
      <c r="W416" s="151"/>
      <c r="X416" s="151"/>
    </row>
    <row r="417" customFormat="false" ht="12.75" hidden="false" customHeight="false" outlineLevel="0" collapsed="false">
      <c r="P417" s="151"/>
      <c r="Q417" s="151"/>
      <c r="R417" s="151"/>
      <c r="U417" s="151"/>
      <c r="V417" s="151"/>
      <c r="W417" s="151"/>
      <c r="X417" s="151"/>
    </row>
    <row r="418" customFormat="false" ht="12.75" hidden="false" customHeight="false" outlineLevel="0" collapsed="false">
      <c r="P418" s="151"/>
      <c r="Q418" s="151"/>
      <c r="R418" s="151"/>
      <c r="U418" s="151"/>
      <c r="V418" s="151"/>
      <c r="W418" s="151"/>
      <c r="X418" s="151"/>
    </row>
    <row r="419" customFormat="false" ht="12.75" hidden="false" customHeight="false" outlineLevel="0" collapsed="false">
      <c r="P419" s="151"/>
      <c r="Q419" s="151"/>
      <c r="R419" s="151"/>
      <c r="U419" s="151"/>
      <c r="V419" s="151"/>
      <c r="W419" s="151"/>
      <c r="X419" s="151"/>
    </row>
    <row r="420" customFormat="false" ht="12.75" hidden="false" customHeight="false" outlineLevel="0" collapsed="false">
      <c r="P420" s="151"/>
      <c r="Q420" s="151"/>
      <c r="R420" s="151"/>
      <c r="U420" s="151"/>
      <c r="V420" s="151"/>
      <c r="W420" s="151"/>
      <c r="X420" s="151"/>
    </row>
    <row r="421" customFormat="false" ht="12.75" hidden="false" customHeight="false" outlineLevel="0" collapsed="false">
      <c r="P421" s="151"/>
      <c r="Q421" s="151"/>
      <c r="R421" s="151"/>
      <c r="U421" s="151"/>
      <c r="V421" s="151"/>
      <c r="W421" s="151"/>
      <c r="X421" s="151"/>
    </row>
    <row r="422" customFormat="false" ht="12.75" hidden="false" customHeight="false" outlineLevel="0" collapsed="false">
      <c r="P422" s="151"/>
      <c r="Q422" s="151"/>
      <c r="R422" s="151"/>
      <c r="U422" s="151"/>
      <c r="V422" s="151"/>
      <c r="W422" s="151"/>
      <c r="X422" s="151"/>
    </row>
    <row r="423" customFormat="false" ht="12.75" hidden="false" customHeight="false" outlineLevel="0" collapsed="false">
      <c r="P423" s="151"/>
      <c r="Q423" s="151"/>
      <c r="R423" s="151"/>
      <c r="U423" s="151"/>
      <c r="V423" s="151"/>
      <c r="W423" s="151"/>
      <c r="X423" s="151"/>
    </row>
    <row r="424" customFormat="false" ht="12.75" hidden="false" customHeight="false" outlineLevel="0" collapsed="false">
      <c r="P424" s="151"/>
      <c r="Q424" s="151"/>
      <c r="R424" s="151"/>
      <c r="U424" s="151"/>
      <c r="V424" s="151"/>
      <c r="W424" s="151"/>
      <c r="X424" s="151"/>
    </row>
    <row r="425" customFormat="false" ht="12.75" hidden="false" customHeight="false" outlineLevel="0" collapsed="false">
      <c r="P425" s="151"/>
      <c r="Q425" s="151"/>
      <c r="R425" s="151"/>
      <c r="U425" s="151"/>
      <c r="V425" s="151"/>
      <c r="W425" s="151"/>
      <c r="X425" s="151"/>
    </row>
    <row r="426" customFormat="false" ht="12.75" hidden="false" customHeight="false" outlineLevel="0" collapsed="false">
      <c r="P426" s="151"/>
      <c r="Q426" s="151"/>
      <c r="R426" s="151"/>
      <c r="U426" s="151"/>
      <c r="V426" s="151"/>
      <c r="W426" s="151"/>
      <c r="X426" s="151"/>
    </row>
    <row r="427" customFormat="false" ht="12.75" hidden="false" customHeight="false" outlineLevel="0" collapsed="false">
      <c r="P427" s="151"/>
      <c r="Q427" s="151"/>
      <c r="R427" s="151"/>
      <c r="U427" s="151"/>
      <c r="V427" s="151"/>
      <c r="W427" s="151"/>
      <c r="X427" s="151"/>
    </row>
    <row r="428" customFormat="false" ht="12.75" hidden="false" customHeight="false" outlineLevel="0" collapsed="false">
      <c r="P428" s="151"/>
      <c r="Q428" s="151"/>
      <c r="R428" s="151"/>
      <c r="U428" s="151"/>
      <c r="V428" s="151"/>
      <c r="W428" s="151"/>
      <c r="X428" s="151"/>
    </row>
    <row r="429" customFormat="false" ht="12.75" hidden="false" customHeight="false" outlineLevel="0" collapsed="false">
      <c r="P429" s="151"/>
      <c r="Q429" s="151"/>
      <c r="R429" s="151"/>
      <c r="U429" s="151"/>
      <c r="V429" s="151"/>
      <c r="W429" s="151"/>
      <c r="X429" s="151"/>
    </row>
    <row r="430" customFormat="false" ht="12.75" hidden="false" customHeight="false" outlineLevel="0" collapsed="false">
      <c r="P430" s="151"/>
      <c r="Q430" s="151"/>
      <c r="R430" s="151"/>
      <c r="U430" s="151"/>
      <c r="V430" s="151"/>
      <c r="W430" s="151"/>
      <c r="X430" s="151"/>
    </row>
    <row r="431" customFormat="false" ht="12.75" hidden="false" customHeight="false" outlineLevel="0" collapsed="false">
      <c r="P431" s="151"/>
      <c r="Q431" s="151"/>
      <c r="R431" s="151"/>
      <c r="U431" s="151"/>
      <c r="V431" s="151"/>
      <c r="W431" s="151"/>
      <c r="X431" s="151"/>
    </row>
    <row r="432" customFormat="false" ht="12.75" hidden="false" customHeight="false" outlineLevel="0" collapsed="false">
      <c r="P432" s="151"/>
      <c r="Q432" s="151"/>
      <c r="R432" s="151"/>
      <c r="U432" s="151"/>
      <c r="V432" s="151"/>
      <c r="W432" s="151"/>
      <c r="X432" s="151"/>
    </row>
    <row r="433" customFormat="false" ht="12.75" hidden="false" customHeight="false" outlineLevel="0" collapsed="false">
      <c r="P433" s="151"/>
      <c r="Q433" s="151"/>
      <c r="R433" s="151"/>
      <c r="U433" s="151"/>
      <c r="V433" s="151"/>
      <c r="W433" s="151"/>
      <c r="X433" s="151"/>
    </row>
    <row r="434" customFormat="false" ht="12.75" hidden="false" customHeight="false" outlineLevel="0" collapsed="false">
      <c r="P434" s="151"/>
      <c r="Q434" s="151"/>
      <c r="R434" s="151"/>
      <c r="U434" s="151"/>
      <c r="V434" s="151"/>
      <c r="W434" s="151"/>
      <c r="X434" s="151"/>
    </row>
    <row r="435" customFormat="false" ht="12.75" hidden="false" customHeight="false" outlineLevel="0" collapsed="false">
      <c r="P435" s="151"/>
      <c r="Q435" s="151"/>
      <c r="R435" s="151"/>
      <c r="U435" s="151"/>
      <c r="V435" s="151"/>
      <c r="W435" s="151"/>
      <c r="X435" s="151"/>
    </row>
    <row r="436" customFormat="false" ht="12.75" hidden="false" customHeight="false" outlineLevel="0" collapsed="false">
      <c r="P436" s="151"/>
      <c r="Q436" s="151"/>
      <c r="R436" s="151"/>
      <c r="U436" s="151"/>
      <c r="V436" s="151"/>
      <c r="W436" s="151"/>
      <c r="X436" s="151"/>
    </row>
    <row r="437" customFormat="false" ht="12.75" hidden="false" customHeight="false" outlineLevel="0" collapsed="false">
      <c r="P437" s="151"/>
      <c r="Q437" s="151"/>
      <c r="R437" s="151"/>
      <c r="U437" s="151"/>
      <c r="V437" s="151"/>
      <c r="W437" s="151"/>
      <c r="X437" s="151"/>
    </row>
    <row r="438" customFormat="false" ht="12.75" hidden="false" customHeight="false" outlineLevel="0" collapsed="false">
      <c r="P438" s="151"/>
      <c r="Q438" s="151"/>
      <c r="R438" s="151"/>
      <c r="U438" s="151"/>
      <c r="V438" s="151"/>
      <c r="W438" s="151"/>
      <c r="X438" s="151"/>
    </row>
    <row r="439" customFormat="false" ht="12.75" hidden="false" customHeight="false" outlineLevel="0" collapsed="false">
      <c r="P439" s="151"/>
      <c r="Q439" s="151"/>
      <c r="R439" s="151"/>
      <c r="U439" s="151"/>
      <c r="V439" s="151"/>
      <c r="W439" s="151"/>
      <c r="X439" s="151"/>
    </row>
    <row r="440" customFormat="false" ht="12.75" hidden="false" customHeight="false" outlineLevel="0" collapsed="false">
      <c r="P440" s="151"/>
      <c r="Q440" s="151"/>
      <c r="R440" s="151"/>
      <c r="U440" s="151"/>
      <c r="V440" s="151"/>
      <c r="W440" s="151"/>
      <c r="X440" s="151"/>
    </row>
    <row r="441" customFormat="false" ht="12.75" hidden="false" customHeight="false" outlineLevel="0" collapsed="false">
      <c r="P441" s="151"/>
      <c r="Q441" s="151"/>
      <c r="R441" s="151"/>
      <c r="U441" s="151"/>
      <c r="V441" s="151"/>
      <c r="W441" s="151"/>
      <c r="X441" s="151"/>
    </row>
    <row r="442" customFormat="false" ht="12.75" hidden="false" customHeight="false" outlineLevel="0" collapsed="false">
      <c r="P442" s="151"/>
      <c r="Q442" s="151"/>
      <c r="R442" s="151"/>
      <c r="U442" s="151"/>
      <c r="V442" s="151"/>
      <c r="W442" s="151"/>
      <c r="X442" s="151"/>
    </row>
    <row r="443" customFormat="false" ht="12.75" hidden="false" customHeight="false" outlineLevel="0" collapsed="false">
      <c r="P443" s="151"/>
      <c r="Q443" s="151"/>
      <c r="R443" s="151"/>
      <c r="U443" s="151"/>
      <c r="V443" s="151"/>
      <c r="W443" s="151"/>
      <c r="X443" s="151"/>
    </row>
    <row r="444" customFormat="false" ht="12.75" hidden="false" customHeight="false" outlineLevel="0" collapsed="false">
      <c r="P444" s="151"/>
      <c r="Q444" s="151"/>
      <c r="R444" s="151"/>
      <c r="U444" s="151"/>
      <c r="V444" s="151"/>
      <c r="W444" s="151"/>
      <c r="X444" s="151"/>
    </row>
    <row r="445" customFormat="false" ht="12.75" hidden="false" customHeight="false" outlineLevel="0" collapsed="false">
      <c r="P445" s="151"/>
      <c r="Q445" s="151"/>
      <c r="R445" s="151"/>
      <c r="U445" s="151"/>
      <c r="V445" s="151"/>
      <c r="W445" s="151"/>
      <c r="X445" s="151"/>
    </row>
    <row r="446" customFormat="false" ht="12.75" hidden="false" customHeight="false" outlineLevel="0" collapsed="false">
      <c r="P446" s="151"/>
      <c r="Q446" s="151"/>
      <c r="R446" s="151"/>
      <c r="U446" s="151"/>
      <c r="V446" s="151"/>
      <c r="W446" s="151"/>
      <c r="X446" s="151"/>
    </row>
    <row r="447" customFormat="false" ht="12.75" hidden="false" customHeight="false" outlineLevel="0" collapsed="false">
      <c r="P447" s="151"/>
      <c r="Q447" s="151"/>
      <c r="R447" s="151"/>
      <c r="U447" s="151"/>
      <c r="V447" s="151"/>
      <c r="W447" s="151"/>
      <c r="X447" s="151"/>
    </row>
    <row r="448" customFormat="false" ht="12.75" hidden="false" customHeight="false" outlineLevel="0" collapsed="false">
      <c r="P448" s="151"/>
      <c r="Q448" s="151"/>
      <c r="R448" s="151"/>
      <c r="U448" s="151"/>
      <c r="V448" s="151"/>
      <c r="W448" s="151"/>
      <c r="X448" s="151"/>
    </row>
    <row r="449" customFormat="false" ht="12.75" hidden="false" customHeight="false" outlineLevel="0" collapsed="false">
      <c r="P449" s="151"/>
      <c r="Q449" s="151"/>
      <c r="R449" s="151"/>
      <c r="U449" s="151"/>
      <c r="V449" s="151"/>
      <c r="W449" s="151"/>
      <c r="X449" s="151"/>
    </row>
    <row r="450" customFormat="false" ht="12.75" hidden="false" customHeight="false" outlineLevel="0" collapsed="false">
      <c r="P450" s="151"/>
      <c r="Q450" s="151"/>
      <c r="R450" s="151"/>
      <c r="U450" s="151"/>
      <c r="V450" s="151"/>
      <c r="W450" s="151"/>
      <c r="X450" s="151"/>
    </row>
    <row r="451" customFormat="false" ht="12.75" hidden="false" customHeight="false" outlineLevel="0" collapsed="false">
      <c r="P451" s="151"/>
      <c r="Q451" s="151"/>
      <c r="R451" s="151"/>
      <c r="U451" s="151"/>
      <c r="V451" s="151"/>
      <c r="W451" s="151"/>
      <c r="X451" s="151"/>
    </row>
    <row r="452" customFormat="false" ht="12.75" hidden="false" customHeight="false" outlineLevel="0" collapsed="false">
      <c r="P452" s="151"/>
      <c r="Q452" s="151"/>
      <c r="R452" s="151"/>
      <c r="U452" s="151"/>
      <c r="V452" s="151"/>
      <c r="W452" s="151"/>
      <c r="X452" s="151"/>
    </row>
    <row r="453" customFormat="false" ht="12.75" hidden="false" customHeight="false" outlineLevel="0" collapsed="false">
      <c r="P453" s="151"/>
      <c r="Q453" s="151"/>
      <c r="R453" s="151"/>
      <c r="U453" s="151"/>
      <c r="V453" s="151"/>
      <c r="W453" s="151"/>
      <c r="X453" s="151"/>
    </row>
    <row r="454" customFormat="false" ht="12.75" hidden="false" customHeight="false" outlineLevel="0" collapsed="false">
      <c r="P454" s="151"/>
      <c r="Q454" s="151"/>
      <c r="R454" s="151"/>
      <c r="U454" s="151"/>
      <c r="V454" s="151"/>
      <c r="W454" s="151"/>
      <c r="X454" s="151"/>
    </row>
    <row r="455" customFormat="false" ht="12.75" hidden="false" customHeight="false" outlineLevel="0" collapsed="false">
      <c r="P455" s="151"/>
      <c r="Q455" s="151"/>
      <c r="R455" s="151"/>
      <c r="U455" s="151"/>
      <c r="V455" s="151"/>
      <c r="W455" s="151"/>
      <c r="X455" s="151"/>
    </row>
    <row r="456" customFormat="false" ht="12.75" hidden="false" customHeight="false" outlineLevel="0" collapsed="false">
      <c r="P456" s="151"/>
      <c r="Q456" s="151"/>
      <c r="R456" s="151"/>
      <c r="U456" s="151"/>
      <c r="V456" s="151"/>
      <c r="W456" s="151"/>
      <c r="X456" s="151"/>
    </row>
    <row r="457" customFormat="false" ht="12.75" hidden="false" customHeight="false" outlineLevel="0" collapsed="false">
      <c r="P457" s="151"/>
      <c r="Q457" s="151"/>
      <c r="R457" s="151"/>
      <c r="U457" s="151"/>
      <c r="V457" s="151"/>
      <c r="W457" s="151"/>
      <c r="X457" s="151"/>
    </row>
    <row r="458" customFormat="false" ht="12.75" hidden="false" customHeight="false" outlineLevel="0" collapsed="false">
      <c r="P458" s="151"/>
      <c r="Q458" s="151"/>
      <c r="R458" s="151"/>
      <c r="U458" s="151"/>
      <c r="V458" s="151"/>
      <c r="W458" s="151"/>
      <c r="X458" s="151"/>
    </row>
    <row r="459" customFormat="false" ht="12.75" hidden="false" customHeight="false" outlineLevel="0" collapsed="false">
      <c r="P459" s="151"/>
      <c r="Q459" s="151"/>
      <c r="R459" s="151"/>
      <c r="U459" s="151"/>
      <c r="V459" s="151"/>
      <c r="W459" s="151"/>
      <c r="X459" s="151"/>
    </row>
    <row r="460" customFormat="false" ht="12.75" hidden="false" customHeight="false" outlineLevel="0" collapsed="false">
      <c r="P460" s="151"/>
      <c r="Q460" s="151"/>
      <c r="R460" s="151"/>
      <c r="U460" s="151"/>
      <c r="V460" s="151"/>
      <c r="W460" s="151"/>
      <c r="X460" s="151"/>
    </row>
    <row r="461" customFormat="false" ht="12.75" hidden="false" customHeight="false" outlineLevel="0" collapsed="false">
      <c r="P461" s="151"/>
      <c r="Q461" s="151"/>
      <c r="R461" s="151"/>
      <c r="U461" s="151"/>
      <c r="V461" s="151"/>
      <c r="W461" s="151"/>
      <c r="X461" s="151"/>
    </row>
    <row r="462" customFormat="false" ht="12.75" hidden="false" customHeight="false" outlineLevel="0" collapsed="false">
      <c r="P462" s="151"/>
      <c r="Q462" s="151"/>
      <c r="R462" s="151"/>
      <c r="U462" s="151"/>
      <c r="V462" s="151"/>
      <c r="W462" s="151"/>
      <c r="X462" s="151"/>
    </row>
    <row r="463" customFormat="false" ht="12.75" hidden="false" customHeight="false" outlineLevel="0" collapsed="false">
      <c r="P463" s="151"/>
      <c r="Q463" s="151"/>
      <c r="R463" s="151"/>
      <c r="U463" s="151"/>
      <c r="V463" s="151"/>
      <c r="W463" s="151"/>
      <c r="X463" s="151"/>
    </row>
    <row r="464" customFormat="false" ht="12.75" hidden="false" customHeight="false" outlineLevel="0" collapsed="false">
      <c r="P464" s="151"/>
      <c r="Q464" s="151"/>
      <c r="R464" s="151"/>
      <c r="U464" s="151"/>
      <c r="V464" s="151"/>
      <c r="W464" s="151"/>
      <c r="X464" s="151"/>
    </row>
    <row r="465" customFormat="false" ht="12.75" hidden="false" customHeight="false" outlineLevel="0" collapsed="false">
      <c r="P465" s="151"/>
      <c r="Q465" s="151"/>
      <c r="R465" s="151"/>
      <c r="U465" s="151"/>
      <c r="V465" s="151"/>
      <c r="W465" s="151"/>
      <c r="X465" s="151"/>
    </row>
    <row r="466" customFormat="false" ht="12.75" hidden="false" customHeight="false" outlineLevel="0" collapsed="false">
      <c r="P466" s="151"/>
      <c r="Q466" s="151"/>
      <c r="R466" s="151"/>
      <c r="U466" s="151"/>
      <c r="V466" s="151"/>
      <c r="W466" s="151"/>
      <c r="X466" s="151"/>
    </row>
    <row r="467" customFormat="false" ht="12.75" hidden="false" customHeight="false" outlineLevel="0" collapsed="false">
      <c r="P467" s="151"/>
      <c r="Q467" s="151"/>
      <c r="R467" s="151"/>
      <c r="U467" s="151"/>
      <c r="V467" s="151"/>
      <c r="W467" s="151"/>
      <c r="X467" s="151"/>
    </row>
    <row r="468" customFormat="false" ht="12.75" hidden="false" customHeight="false" outlineLevel="0" collapsed="false">
      <c r="P468" s="151"/>
      <c r="Q468" s="151"/>
      <c r="R468" s="151"/>
      <c r="U468" s="151"/>
      <c r="V468" s="151"/>
      <c r="W468" s="151"/>
      <c r="X468" s="151"/>
    </row>
    <row r="469" customFormat="false" ht="12.75" hidden="false" customHeight="false" outlineLevel="0" collapsed="false">
      <c r="P469" s="151"/>
      <c r="Q469" s="151"/>
      <c r="R469" s="151"/>
      <c r="U469" s="151"/>
      <c r="V469" s="151"/>
      <c r="W469" s="151"/>
      <c r="X469" s="151"/>
    </row>
    <row r="470" customFormat="false" ht="12.75" hidden="false" customHeight="false" outlineLevel="0" collapsed="false">
      <c r="P470" s="151"/>
      <c r="Q470" s="151"/>
      <c r="R470" s="151"/>
      <c r="U470" s="151"/>
      <c r="V470" s="151"/>
      <c r="W470" s="151"/>
      <c r="X470" s="151"/>
    </row>
    <row r="471" customFormat="false" ht="12.75" hidden="false" customHeight="false" outlineLevel="0" collapsed="false">
      <c r="P471" s="151"/>
      <c r="Q471" s="151"/>
      <c r="R471" s="151"/>
      <c r="U471" s="151"/>
      <c r="V471" s="151"/>
      <c r="W471" s="151"/>
      <c r="X471" s="151"/>
    </row>
    <row r="472" customFormat="false" ht="12.75" hidden="false" customHeight="false" outlineLevel="0" collapsed="false">
      <c r="P472" s="151"/>
      <c r="Q472" s="151"/>
      <c r="R472" s="151"/>
      <c r="U472" s="151"/>
      <c r="V472" s="151"/>
      <c r="W472" s="151"/>
      <c r="X472" s="151"/>
    </row>
    <row r="473" customFormat="false" ht="12.75" hidden="false" customHeight="false" outlineLevel="0" collapsed="false">
      <c r="P473" s="151"/>
      <c r="Q473" s="151"/>
      <c r="R473" s="151"/>
      <c r="U473" s="151"/>
      <c r="V473" s="151"/>
      <c r="W473" s="151"/>
      <c r="X473" s="151"/>
    </row>
    <row r="474" customFormat="false" ht="12.75" hidden="false" customHeight="false" outlineLevel="0" collapsed="false">
      <c r="P474" s="151"/>
      <c r="Q474" s="151"/>
      <c r="R474" s="151"/>
      <c r="U474" s="151"/>
      <c r="V474" s="151"/>
      <c r="W474" s="151"/>
      <c r="X474" s="151"/>
    </row>
    <row r="475" customFormat="false" ht="12.75" hidden="false" customHeight="false" outlineLevel="0" collapsed="false">
      <c r="P475" s="151"/>
      <c r="Q475" s="151"/>
      <c r="R475" s="151"/>
      <c r="U475" s="151"/>
      <c r="V475" s="151"/>
      <c r="W475" s="151"/>
      <c r="X475" s="151"/>
    </row>
    <row r="476" customFormat="false" ht="12.75" hidden="false" customHeight="false" outlineLevel="0" collapsed="false">
      <c r="P476" s="151"/>
      <c r="Q476" s="151"/>
      <c r="R476" s="151"/>
      <c r="U476" s="151"/>
      <c r="V476" s="151"/>
      <c r="W476" s="151"/>
      <c r="X476" s="151"/>
    </row>
    <row r="477" customFormat="false" ht="12.75" hidden="false" customHeight="false" outlineLevel="0" collapsed="false">
      <c r="P477" s="151"/>
      <c r="Q477" s="151"/>
      <c r="R477" s="151"/>
      <c r="U477" s="151"/>
      <c r="V477" s="151"/>
      <c r="W477" s="151"/>
      <c r="X477" s="151"/>
    </row>
    <row r="478" customFormat="false" ht="12.75" hidden="false" customHeight="false" outlineLevel="0" collapsed="false">
      <c r="P478" s="151"/>
      <c r="Q478" s="151"/>
      <c r="R478" s="151"/>
      <c r="U478" s="151"/>
      <c r="V478" s="151"/>
      <c r="W478" s="151"/>
      <c r="X478" s="151"/>
    </row>
    <row r="479" customFormat="false" ht="12.75" hidden="false" customHeight="false" outlineLevel="0" collapsed="false">
      <c r="P479" s="151"/>
      <c r="Q479" s="151"/>
      <c r="R479" s="151"/>
      <c r="U479" s="151"/>
      <c r="V479" s="151"/>
      <c r="W479" s="151"/>
      <c r="X479" s="151"/>
    </row>
    <row r="480" customFormat="false" ht="12.75" hidden="false" customHeight="false" outlineLevel="0" collapsed="false">
      <c r="P480" s="151"/>
      <c r="Q480" s="151"/>
      <c r="R480" s="151"/>
      <c r="U480" s="151"/>
      <c r="V480" s="151"/>
      <c r="W480" s="151"/>
      <c r="X480" s="151"/>
    </row>
    <row r="481" customFormat="false" ht="12.75" hidden="false" customHeight="false" outlineLevel="0" collapsed="false">
      <c r="P481" s="151"/>
      <c r="Q481" s="151"/>
      <c r="R481" s="151"/>
      <c r="U481" s="151"/>
      <c r="V481" s="151"/>
      <c r="W481" s="151"/>
      <c r="X481" s="151"/>
    </row>
    <row r="482" customFormat="false" ht="12.75" hidden="false" customHeight="false" outlineLevel="0" collapsed="false">
      <c r="P482" s="151"/>
      <c r="Q482" s="151"/>
      <c r="R482" s="151"/>
      <c r="U482" s="151"/>
      <c r="V482" s="151"/>
      <c r="W482" s="151"/>
      <c r="X482" s="151"/>
    </row>
    <row r="483" customFormat="false" ht="12.75" hidden="false" customHeight="false" outlineLevel="0" collapsed="false">
      <c r="P483" s="151"/>
      <c r="Q483" s="151"/>
      <c r="R483" s="151"/>
      <c r="U483" s="151"/>
      <c r="V483" s="151"/>
      <c r="W483" s="151"/>
      <c r="X483" s="151"/>
    </row>
    <row r="484" customFormat="false" ht="12.75" hidden="false" customHeight="false" outlineLevel="0" collapsed="false">
      <c r="P484" s="151"/>
      <c r="Q484" s="151"/>
      <c r="R484" s="151"/>
      <c r="U484" s="151"/>
      <c r="V484" s="151"/>
      <c r="W484" s="151"/>
      <c r="X484" s="151"/>
    </row>
    <row r="485" customFormat="false" ht="12.75" hidden="false" customHeight="false" outlineLevel="0" collapsed="false">
      <c r="P485" s="151"/>
      <c r="Q485" s="151"/>
      <c r="R485" s="151"/>
      <c r="U485" s="151"/>
      <c r="V485" s="151"/>
      <c r="W485" s="151"/>
      <c r="X485" s="151"/>
    </row>
    <row r="486" customFormat="false" ht="12.75" hidden="false" customHeight="false" outlineLevel="0" collapsed="false">
      <c r="P486" s="151"/>
      <c r="Q486" s="151"/>
      <c r="R486" s="151"/>
      <c r="U486" s="151"/>
      <c r="V486" s="151"/>
      <c r="W486" s="151"/>
      <c r="X486" s="151"/>
    </row>
    <row r="487" customFormat="false" ht="12.75" hidden="false" customHeight="false" outlineLevel="0" collapsed="false">
      <c r="P487" s="151"/>
      <c r="Q487" s="151"/>
      <c r="R487" s="151"/>
      <c r="U487" s="151"/>
      <c r="V487" s="151"/>
      <c r="W487" s="151"/>
      <c r="X487" s="151"/>
    </row>
    <row r="488" customFormat="false" ht="12.75" hidden="false" customHeight="false" outlineLevel="0" collapsed="false">
      <c r="P488" s="151"/>
      <c r="Q488" s="151"/>
      <c r="R488" s="151"/>
      <c r="U488" s="151"/>
      <c r="V488" s="151"/>
      <c r="W488" s="151"/>
      <c r="X488" s="151"/>
    </row>
    <row r="489" customFormat="false" ht="12.75" hidden="false" customHeight="false" outlineLevel="0" collapsed="false">
      <c r="P489" s="151"/>
      <c r="Q489" s="151"/>
      <c r="R489" s="151"/>
      <c r="U489" s="151"/>
      <c r="V489" s="151"/>
      <c r="W489" s="151"/>
      <c r="X489" s="151"/>
    </row>
    <row r="490" customFormat="false" ht="12.75" hidden="false" customHeight="false" outlineLevel="0" collapsed="false">
      <c r="P490" s="151"/>
      <c r="Q490" s="151"/>
      <c r="R490" s="151"/>
      <c r="U490" s="151"/>
      <c r="V490" s="151"/>
      <c r="W490" s="151"/>
      <c r="X490" s="151"/>
    </row>
    <row r="491" customFormat="false" ht="12.75" hidden="false" customHeight="false" outlineLevel="0" collapsed="false">
      <c r="P491" s="151"/>
      <c r="Q491" s="151"/>
      <c r="R491" s="151"/>
      <c r="U491" s="151"/>
      <c r="V491" s="151"/>
      <c r="W491" s="151"/>
      <c r="X491" s="151"/>
    </row>
    <row r="492" customFormat="false" ht="12.75" hidden="false" customHeight="false" outlineLevel="0" collapsed="false">
      <c r="P492" s="151"/>
      <c r="Q492" s="151"/>
      <c r="R492" s="151"/>
      <c r="U492" s="151"/>
      <c r="V492" s="151"/>
      <c r="W492" s="151"/>
      <c r="X492" s="151"/>
    </row>
    <row r="493" customFormat="false" ht="12.75" hidden="false" customHeight="false" outlineLevel="0" collapsed="false">
      <c r="P493" s="151"/>
      <c r="Q493" s="151"/>
      <c r="R493" s="151"/>
      <c r="U493" s="151"/>
      <c r="V493" s="151"/>
      <c r="W493" s="151"/>
      <c r="X493" s="151"/>
    </row>
    <row r="494" customFormat="false" ht="12.75" hidden="false" customHeight="false" outlineLevel="0" collapsed="false">
      <c r="P494" s="151"/>
      <c r="Q494" s="151"/>
      <c r="R494" s="151"/>
      <c r="U494" s="151"/>
      <c r="V494" s="151"/>
      <c r="W494" s="151"/>
      <c r="X494" s="151"/>
    </row>
    <row r="495" customFormat="false" ht="12.75" hidden="false" customHeight="false" outlineLevel="0" collapsed="false">
      <c r="P495" s="151"/>
      <c r="Q495" s="151"/>
      <c r="R495" s="151"/>
      <c r="U495" s="151"/>
      <c r="V495" s="151"/>
      <c r="W495" s="151"/>
      <c r="X495" s="151"/>
    </row>
    <row r="496" customFormat="false" ht="12.75" hidden="false" customHeight="false" outlineLevel="0" collapsed="false">
      <c r="P496" s="151"/>
      <c r="Q496" s="151"/>
      <c r="R496" s="151"/>
      <c r="U496" s="151"/>
      <c r="V496" s="151"/>
      <c r="W496" s="151"/>
      <c r="X496" s="151"/>
    </row>
    <row r="497" customFormat="false" ht="12.75" hidden="false" customHeight="false" outlineLevel="0" collapsed="false">
      <c r="P497" s="151"/>
      <c r="Q497" s="151"/>
      <c r="R497" s="151"/>
      <c r="U497" s="151"/>
      <c r="V497" s="151"/>
      <c r="W497" s="151"/>
      <c r="X497" s="151"/>
    </row>
    <row r="498" customFormat="false" ht="12.75" hidden="false" customHeight="false" outlineLevel="0" collapsed="false">
      <c r="P498" s="151"/>
      <c r="Q498" s="151"/>
      <c r="R498" s="151"/>
      <c r="U498" s="151"/>
      <c r="V498" s="151"/>
      <c r="W498" s="151"/>
      <c r="X498" s="151"/>
    </row>
    <row r="499" customFormat="false" ht="12.75" hidden="false" customHeight="false" outlineLevel="0" collapsed="false">
      <c r="P499" s="151"/>
      <c r="Q499" s="151"/>
      <c r="R499" s="151"/>
      <c r="U499" s="151"/>
      <c r="V499" s="151"/>
      <c r="W499" s="151"/>
      <c r="X499" s="151"/>
    </row>
    <row r="500" customFormat="false" ht="12.75" hidden="false" customHeight="false" outlineLevel="0" collapsed="false">
      <c r="P500" s="151"/>
      <c r="Q500" s="151"/>
      <c r="R500" s="151"/>
      <c r="U500" s="151"/>
      <c r="V500" s="151"/>
      <c r="W500" s="151"/>
      <c r="X500" s="151"/>
    </row>
    <row r="501" customFormat="false" ht="12.75" hidden="false" customHeight="false" outlineLevel="0" collapsed="false">
      <c r="P501" s="151"/>
      <c r="Q501" s="151"/>
      <c r="R501" s="151"/>
      <c r="U501" s="151"/>
      <c r="V501" s="151"/>
      <c r="W501" s="151"/>
      <c r="X501" s="151"/>
    </row>
    <row r="502" customFormat="false" ht="12.75" hidden="false" customHeight="false" outlineLevel="0" collapsed="false">
      <c r="P502" s="151"/>
      <c r="Q502" s="151"/>
      <c r="R502" s="151"/>
      <c r="U502" s="151"/>
      <c r="V502" s="151"/>
      <c r="W502" s="151"/>
      <c r="X502" s="151"/>
    </row>
    <row r="503" customFormat="false" ht="12.75" hidden="false" customHeight="false" outlineLevel="0" collapsed="false">
      <c r="P503" s="151"/>
      <c r="Q503" s="151"/>
      <c r="R503" s="151"/>
      <c r="U503" s="151"/>
      <c r="V503" s="151"/>
      <c r="W503" s="151"/>
      <c r="X503" s="151"/>
    </row>
    <row r="504" customFormat="false" ht="12.75" hidden="false" customHeight="false" outlineLevel="0" collapsed="false">
      <c r="P504" s="151"/>
      <c r="Q504" s="151"/>
      <c r="R504" s="151"/>
      <c r="U504" s="151"/>
      <c r="V504" s="151"/>
      <c r="W504" s="151"/>
      <c r="X504" s="151"/>
    </row>
    <row r="505" customFormat="false" ht="12.75" hidden="false" customHeight="false" outlineLevel="0" collapsed="false">
      <c r="P505" s="151"/>
      <c r="Q505" s="151"/>
      <c r="R505" s="151"/>
      <c r="U505" s="151"/>
      <c r="V505" s="151"/>
      <c r="W505" s="151"/>
      <c r="X505" s="151"/>
    </row>
    <row r="506" customFormat="false" ht="12.75" hidden="false" customHeight="false" outlineLevel="0" collapsed="false">
      <c r="P506" s="151"/>
      <c r="Q506" s="151"/>
      <c r="R506" s="151"/>
      <c r="U506" s="151"/>
      <c r="V506" s="151"/>
      <c r="W506" s="151"/>
      <c r="X506" s="151"/>
    </row>
    <row r="507" customFormat="false" ht="12.75" hidden="false" customHeight="false" outlineLevel="0" collapsed="false">
      <c r="P507" s="151"/>
      <c r="Q507" s="151"/>
      <c r="R507" s="151"/>
      <c r="U507" s="151"/>
      <c r="V507" s="151"/>
      <c r="W507" s="151"/>
      <c r="X507" s="151"/>
    </row>
    <row r="508" customFormat="false" ht="12.75" hidden="false" customHeight="false" outlineLevel="0" collapsed="false">
      <c r="P508" s="151"/>
      <c r="Q508" s="151"/>
      <c r="R508" s="151"/>
      <c r="U508" s="151"/>
      <c r="V508" s="151"/>
      <c r="W508" s="151"/>
      <c r="X508" s="151"/>
    </row>
    <row r="509" customFormat="false" ht="12.75" hidden="false" customHeight="false" outlineLevel="0" collapsed="false">
      <c r="P509" s="151"/>
      <c r="Q509" s="151"/>
      <c r="R509" s="151"/>
      <c r="U509" s="151"/>
      <c r="V509" s="151"/>
      <c r="W509" s="151"/>
      <c r="X509" s="151"/>
    </row>
    <row r="510" customFormat="false" ht="12.75" hidden="false" customHeight="false" outlineLevel="0" collapsed="false">
      <c r="P510" s="151"/>
      <c r="Q510" s="151"/>
      <c r="R510" s="151"/>
      <c r="U510" s="151"/>
      <c r="V510" s="151"/>
      <c r="W510" s="151"/>
      <c r="X510" s="151"/>
    </row>
    <row r="511" customFormat="false" ht="12.75" hidden="false" customHeight="false" outlineLevel="0" collapsed="false">
      <c r="P511" s="151"/>
      <c r="Q511" s="151"/>
      <c r="R511" s="151"/>
      <c r="U511" s="151"/>
      <c r="V511" s="151"/>
      <c r="W511" s="151"/>
      <c r="X511" s="151"/>
    </row>
    <row r="512" customFormat="false" ht="12.75" hidden="false" customHeight="false" outlineLevel="0" collapsed="false">
      <c r="P512" s="151"/>
      <c r="Q512" s="151"/>
      <c r="R512" s="151"/>
      <c r="U512" s="151"/>
      <c r="V512" s="151"/>
      <c r="W512" s="151"/>
      <c r="X512" s="151"/>
    </row>
    <row r="513" customFormat="false" ht="12.75" hidden="false" customHeight="false" outlineLevel="0" collapsed="false">
      <c r="P513" s="151"/>
      <c r="Q513" s="151"/>
      <c r="R513" s="151"/>
      <c r="U513" s="151"/>
      <c r="V513" s="151"/>
      <c r="W513" s="151"/>
      <c r="X513" s="151"/>
    </row>
    <row r="514" customFormat="false" ht="12.75" hidden="false" customHeight="false" outlineLevel="0" collapsed="false">
      <c r="P514" s="151"/>
      <c r="Q514" s="151"/>
      <c r="R514" s="151"/>
      <c r="U514" s="151"/>
      <c r="V514" s="151"/>
      <c r="W514" s="151"/>
      <c r="X514" s="151"/>
    </row>
    <row r="515" customFormat="false" ht="12.75" hidden="false" customHeight="false" outlineLevel="0" collapsed="false">
      <c r="P515" s="151"/>
      <c r="Q515" s="151"/>
      <c r="R515" s="151"/>
      <c r="U515" s="151"/>
      <c r="V515" s="151"/>
      <c r="W515" s="151"/>
      <c r="X515" s="151"/>
    </row>
    <row r="516" customFormat="false" ht="12.75" hidden="false" customHeight="false" outlineLevel="0" collapsed="false">
      <c r="P516" s="151"/>
      <c r="Q516" s="151"/>
      <c r="R516" s="151"/>
      <c r="U516" s="151"/>
      <c r="V516" s="151"/>
      <c r="W516" s="151"/>
      <c r="X516" s="151"/>
    </row>
    <row r="517" customFormat="false" ht="12.75" hidden="false" customHeight="false" outlineLevel="0" collapsed="false">
      <c r="P517" s="151"/>
      <c r="Q517" s="151"/>
      <c r="R517" s="151"/>
      <c r="U517" s="151"/>
      <c r="V517" s="151"/>
      <c r="W517" s="151"/>
      <c r="X517" s="151"/>
    </row>
    <row r="518" customFormat="false" ht="12.75" hidden="false" customHeight="false" outlineLevel="0" collapsed="false">
      <c r="P518" s="151"/>
      <c r="Q518" s="151"/>
      <c r="R518" s="151"/>
      <c r="U518" s="151"/>
      <c r="V518" s="151"/>
      <c r="W518" s="151"/>
      <c r="X518" s="151"/>
    </row>
    <row r="519" customFormat="false" ht="12.75" hidden="false" customHeight="false" outlineLevel="0" collapsed="false">
      <c r="P519" s="151"/>
      <c r="Q519" s="151"/>
      <c r="R519" s="151"/>
      <c r="U519" s="151"/>
      <c r="V519" s="151"/>
      <c r="W519" s="151"/>
      <c r="X519" s="151"/>
    </row>
    <row r="520" customFormat="false" ht="12.75" hidden="false" customHeight="false" outlineLevel="0" collapsed="false">
      <c r="P520" s="151"/>
      <c r="Q520" s="151"/>
      <c r="R520" s="151"/>
      <c r="U520" s="151"/>
      <c r="V520" s="151"/>
      <c r="W520" s="151"/>
      <c r="X520" s="151"/>
    </row>
    <row r="521" customFormat="false" ht="12.75" hidden="false" customHeight="false" outlineLevel="0" collapsed="false">
      <c r="P521" s="151"/>
      <c r="Q521" s="151"/>
      <c r="R521" s="151"/>
      <c r="U521" s="151"/>
      <c r="V521" s="151"/>
      <c r="W521" s="151"/>
      <c r="X521" s="151"/>
    </row>
    <row r="522" customFormat="false" ht="12.75" hidden="false" customHeight="false" outlineLevel="0" collapsed="false">
      <c r="P522" s="151"/>
      <c r="Q522" s="151"/>
      <c r="R522" s="151"/>
      <c r="U522" s="151"/>
      <c r="V522" s="151"/>
      <c r="W522" s="151"/>
      <c r="X522" s="151"/>
    </row>
    <row r="523" customFormat="false" ht="12.75" hidden="false" customHeight="false" outlineLevel="0" collapsed="false">
      <c r="P523" s="151"/>
      <c r="Q523" s="151"/>
      <c r="R523" s="151"/>
      <c r="U523" s="151"/>
      <c r="V523" s="151"/>
      <c r="W523" s="151"/>
      <c r="X523" s="151"/>
    </row>
    <row r="524" customFormat="false" ht="12.75" hidden="false" customHeight="false" outlineLevel="0" collapsed="false">
      <c r="P524" s="151"/>
      <c r="Q524" s="151"/>
      <c r="R524" s="151"/>
      <c r="U524" s="151"/>
      <c r="V524" s="151"/>
      <c r="W524" s="151"/>
      <c r="X524" s="151"/>
    </row>
    <row r="525" customFormat="false" ht="12.75" hidden="false" customHeight="false" outlineLevel="0" collapsed="false">
      <c r="P525" s="151"/>
      <c r="Q525" s="151"/>
      <c r="R525" s="151"/>
      <c r="U525" s="151"/>
      <c r="V525" s="151"/>
      <c r="W525" s="151"/>
      <c r="X525" s="151"/>
    </row>
    <row r="526" customFormat="false" ht="12.75" hidden="false" customHeight="false" outlineLevel="0" collapsed="false">
      <c r="P526" s="151"/>
      <c r="Q526" s="151"/>
      <c r="R526" s="151"/>
      <c r="U526" s="151"/>
      <c r="V526" s="151"/>
      <c r="W526" s="151"/>
      <c r="X526" s="151"/>
    </row>
    <row r="527" customFormat="false" ht="12.75" hidden="false" customHeight="false" outlineLevel="0" collapsed="false">
      <c r="P527" s="151"/>
      <c r="Q527" s="151"/>
      <c r="R527" s="151"/>
      <c r="U527" s="151"/>
      <c r="V527" s="151"/>
      <c r="W527" s="151"/>
      <c r="X527" s="151"/>
    </row>
    <row r="528" customFormat="false" ht="12.75" hidden="false" customHeight="false" outlineLevel="0" collapsed="false">
      <c r="P528" s="151"/>
      <c r="Q528" s="151"/>
      <c r="R528" s="151"/>
      <c r="U528" s="151"/>
      <c r="V528" s="151"/>
      <c r="W528" s="151"/>
      <c r="X528" s="151"/>
    </row>
    <row r="529" customFormat="false" ht="12.75" hidden="false" customHeight="false" outlineLevel="0" collapsed="false">
      <c r="P529" s="151"/>
      <c r="Q529" s="151"/>
      <c r="R529" s="151"/>
      <c r="U529" s="151"/>
      <c r="V529" s="151"/>
      <c r="W529" s="151"/>
      <c r="X529" s="151"/>
    </row>
    <row r="530" customFormat="false" ht="12.75" hidden="false" customHeight="false" outlineLevel="0" collapsed="false">
      <c r="P530" s="151"/>
      <c r="Q530" s="151"/>
      <c r="R530" s="151"/>
      <c r="U530" s="151"/>
      <c r="V530" s="151"/>
      <c r="W530" s="151"/>
      <c r="X530" s="151"/>
    </row>
    <row r="531" customFormat="false" ht="12.75" hidden="false" customHeight="false" outlineLevel="0" collapsed="false">
      <c r="P531" s="151"/>
      <c r="Q531" s="151"/>
      <c r="R531" s="151"/>
      <c r="U531" s="151"/>
      <c r="V531" s="151"/>
      <c r="W531" s="151"/>
      <c r="X531" s="151"/>
    </row>
    <row r="532" customFormat="false" ht="12.75" hidden="false" customHeight="false" outlineLevel="0" collapsed="false">
      <c r="P532" s="151"/>
      <c r="Q532" s="151"/>
      <c r="R532" s="151"/>
      <c r="U532" s="151"/>
      <c r="V532" s="151"/>
      <c r="W532" s="151"/>
      <c r="X532" s="151"/>
    </row>
    <row r="533" customFormat="false" ht="12.75" hidden="false" customHeight="false" outlineLevel="0" collapsed="false">
      <c r="P533" s="151"/>
      <c r="Q533" s="151"/>
      <c r="R533" s="151"/>
      <c r="U533" s="151"/>
      <c r="V533" s="151"/>
      <c r="W533" s="151"/>
      <c r="X533" s="151"/>
    </row>
    <row r="534" customFormat="false" ht="12.75" hidden="false" customHeight="false" outlineLevel="0" collapsed="false">
      <c r="P534" s="151"/>
      <c r="Q534" s="151"/>
      <c r="R534" s="151"/>
      <c r="U534" s="151"/>
      <c r="V534" s="151"/>
      <c r="W534" s="151"/>
      <c r="X534" s="151"/>
    </row>
    <row r="535" customFormat="false" ht="12.75" hidden="false" customHeight="false" outlineLevel="0" collapsed="false">
      <c r="P535" s="151"/>
      <c r="Q535" s="151"/>
      <c r="R535" s="151"/>
      <c r="U535" s="151"/>
      <c r="V535" s="151"/>
      <c r="W535" s="151"/>
      <c r="X535" s="151"/>
    </row>
    <row r="536" customFormat="false" ht="12.75" hidden="false" customHeight="false" outlineLevel="0" collapsed="false">
      <c r="P536" s="151"/>
      <c r="Q536" s="151"/>
      <c r="R536" s="151"/>
      <c r="U536" s="151"/>
      <c r="V536" s="151"/>
      <c r="W536" s="151"/>
      <c r="X536" s="151"/>
    </row>
    <row r="537" customFormat="false" ht="12.75" hidden="false" customHeight="false" outlineLevel="0" collapsed="false">
      <c r="P537" s="151"/>
      <c r="Q537" s="151"/>
      <c r="R537" s="151"/>
      <c r="U537" s="151"/>
      <c r="V537" s="151"/>
      <c r="W537" s="151"/>
      <c r="X537" s="151"/>
    </row>
    <row r="538" customFormat="false" ht="12.75" hidden="false" customHeight="false" outlineLevel="0" collapsed="false">
      <c r="P538" s="151"/>
      <c r="Q538" s="151"/>
      <c r="R538" s="151"/>
      <c r="U538" s="151"/>
      <c r="V538" s="151"/>
      <c r="W538" s="151"/>
      <c r="X538" s="151"/>
    </row>
    <row r="539" customFormat="false" ht="12.75" hidden="false" customHeight="false" outlineLevel="0" collapsed="false">
      <c r="P539" s="151"/>
      <c r="Q539" s="151"/>
      <c r="R539" s="151"/>
      <c r="U539" s="151"/>
      <c r="V539" s="151"/>
      <c r="W539" s="151"/>
      <c r="X539" s="151"/>
    </row>
    <row r="540" customFormat="false" ht="12.75" hidden="false" customHeight="false" outlineLevel="0" collapsed="false">
      <c r="P540" s="151"/>
      <c r="Q540" s="151"/>
      <c r="R540" s="151"/>
      <c r="U540" s="151"/>
      <c r="V540" s="151"/>
      <c r="W540" s="151"/>
      <c r="X540" s="151"/>
    </row>
    <row r="541" customFormat="false" ht="12.75" hidden="false" customHeight="false" outlineLevel="0" collapsed="false">
      <c r="P541" s="151"/>
      <c r="Q541" s="151"/>
      <c r="R541" s="151"/>
      <c r="U541" s="151"/>
      <c r="V541" s="151"/>
      <c r="W541" s="151"/>
      <c r="X541" s="151"/>
    </row>
    <row r="542" customFormat="false" ht="12.75" hidden="false" customHeight="false" outlineLevel="0" collapsed="false">
      <c r="P542" s="151"/>
      <c r="Q542" s="151"/>
      <c r="R542" s="151"/>
      <c r="U542" s="151"/>
      <c r="V542" s="151"/>
      <c r="W542" s="151"/>
      <c r="X542" s="151"/>
    </row>
    <row r="543" customFormat="false" ht="12.75" hidden="false" customHeight="false" outlineLevel="0" collapsed="false">
      <c r="P543" s="151"/>
      <c r="Q543" s="151"/>
      <c r="R543" s="151"/>
      <c r="U543" s="151"/>
      <c r="V543" s="151"/>
      <c r="W543" s="151"/>
      <c r="X543" s="151"/>
    </row>
    <row r="544" customFormat="false" ht="12.75" hidden="false" customHeight="false" outlineLevel="0" collapsed="false">
      <c r="P544" s="151"/>
      <c r="Q544" s="151"/>
      <c r="R544" s="151"/>
      <c r="U544" s="151"/>
      <c r="V544" s="151"/>
      <c r="W544" s="151"/>
      <c r="X544" s="151"/>
    </row>
    <row r="545" customFormat="false" ht="12.75" hidden="false" customHeight="false" outlineLevel="0" collapsed="false">
      <c r="P545" s="151"/>
      <c r="Q545" s="151"/>
      <c r="R545" s="151"/>
      <c r="U545" s="151"/>
      <c r="V545" s="151"/>
      <c r="W545" s="151"/>
      <c r="X545" s="151"/>
    </row>
    <row r="546" customFormat="false" ht="12.75" hidden="false" customHeight="false" outlineLevel="0" collapsed="false">
      <c r="P546" s="151"/>
      <c r="Q546" s="151"/>
      <c r="R546" s="151"/>
      <c r="U546" s="151"/>
      <c r="V546" s="151"/>
      <c r="W546" s="151"/>
      <c r="X546" s="151"/>
    </row>
    <row r="547" customFormat="false" ht="12.75" hidden="false" customHeight="false" outlineLevel="0" collapsed="false">
      <c r="P547" s="151"/>
      <c r="Q547" s="151"/>
      <c r="R547" s="151"/>
      <c r="U547" s="151"/>
      <c r="V547" s="151"/>
      <c r="W547" s="151"/>
      <c r="X547" s="151"/>
    </row>
    <row r="548" customFormat="false" ht="12.75" hidden="false" customHeight="false" outlineLevel="0" collapsed="false">
      <c r="P548" s="151"/>
      <c r="Q548" s="151"/>
      <c r="R548" s="151"/>
      <c r="U548" s="151"/>
      <c r="V548" s="151"/>
      <c r="W548" s="151"/>
      <c r="X548" s="151"/>
    </row>
    <row r="549" customFormat="false" ht="12.75" hidden="false" customHeight="false" outlineLevel="0" collapsed="false">
      <c r="P549" s="151"/>
      <c r="Q549" s="151"/>
      <c r="R549" s="151"/>
      <c r="U549" s="151"/>
      <c r="V549" s="151"/>
      <c r="W549" s="151"/>
      <c r="X549" s="151"/>
    </row>
    <row r="550" customFormat="false" ht="12.75" hidden="false" customHeight="false" outlineLevel="0" collapsed="false">
      <c r="P550" s="151"/>
      <c r="Q550" s="151"/>
      <c r="R550" s="151"/>
      <c r="U550" s="151"/>
      <c r="V550" s="151"/>
      <c r="W550" s="151"/>
      <c r="X550" s="151"/>
    </row>
    <row r="551" customFormat="false" ht="12.75" hidden="false" customHeight="false" outlineLevel="0" collapsed="false">
      <c r="P551" s="151"/>
      <c r="Q551" s="151"/>
      <c r="R551" s="151"/>
      <c r="U551" s="151"/>
      <c r="V551" s="151"/>
      <c r="W551" s="151"/>
      <c r="X551" s="151"/>
    </row>
    <row r="552" customFormat="false" ht="12.75" hidden="false" customHeight="false" outlineLevel="0" collapsed="false">
      <c r="P552" s="151"/>
      <c r="Q552" s="151"/>
      <c r="R552" s="151"/>
      <c r="U552" s="151"/>
      <c r="V552" s="151"/>
      <c r="W552" s="151"/>
      <c r="X552" s="151"/>
    </row>
    <row r="553" customFormat="false" ht="12.75" hidden="false" customHeight="false" outlineLevel="0" collapsed="false">
      <c r="P553" s="151"/>
      <c r="Q553" s="151"/>
      <c r="R553" s="151"/>
      <c r="U553" s="151"/>
      <c r="V553" s="151"/>
      <c r="W553" s="151"/>
      <c r="X553" s="151"/>
    </row>
    <row r="554" customFormat="false" ht="12.75" hidden="false" customHeight="false" outlineLevel="0" collapsed="false">
      <c r="P554" s="151"/>
      <c r="Q554" s="151"/>
      <c r="R554" s="151"/>
      <c r="U554" s="151"/>
      <c r="V554" s="151"/>
      <c r="W554" s="151"/>
      <c r="X554" s="151"/>
    </row>
    <row r="555" customFormat="false" ht="12.75" hidden="false" customHeight="false" outlineLevel="0" collapsed="false">
      <c r="P555" s="151"/>
      <c r="Q555" s="151"/>
      <c r="R555" s="151"/>
      <c r="U555" s="151"/>
      <c r="V555" s="151"/>
      <c r="W555" s="151"/>
      <c r="X555" s="151"/>
    </row>
    <row r="556" customFormat="false" ht="12.75" hidden="false" customHeight="false" outlineLevel="0" collapsed="false">
      <c r="P556" s="151"/>
      <c r="Q556" s="151"/>
      <c r="R556" s="151"/>
      <c r="U556" s="151"/>
      <c r="V556" s="151"/>
      <c r="W556" s="151"/>
      <c r="X556" s="151"/>
    </row>
    <row r="557" customFormat="false" ht="12.75" hidden="false" customHeight="false" outlineLevel="0" collapsed="false">
      <c r="P557" s="151"/>
      <c r="Q557" s="151"/>
      <c r="R557" s="151"/>
      <c r="U557" s="151"/>
      <c r="V557" s="151"/>
      <c r="W557" s="151"/>
      <c r="X557" s="151"/>
    </row>
    <row r="558" customFormat="false" ht="12.75" hidden="false" customHeight="false" outlineLevel="0" collapsed="false">
      <c r="P558" s="151"/>
      <c r="Q558" s="151"/>
      <c r="R558" s="151"/>
      <c r="U558" s="151"/>
      <c r="V558" s="151"/>
      <c r="W558" s="151"/>
      <c r="X558" s="151"/>
    </row>
    <row r="559" customFormat="false" ht="12.75" hidden="false" customHeight="false" outlineLevel="0" collapsed="false">
      <c r="P559" s="151"/>
      <c r="Q559" s="151"/>
      <c r="R559" s="151"/>
      <c r="U559" s="151"/>
      <c r="V559" s="151"/>
      <c r="W559" s="151"/>
      <c r="X559" s="151"/>
    </row>
    <row r="560" customFormat="false" ht="12.75" hidden="false" customHeight="false" outlineLevel="0" collapsed="false">
      <c r="P560" s="151"/>
      <c r="Q560" s="151"/>
      <c r="R560" s="151"/>
      <c r="U560" s="151"/>
      <c r="V560" s="151"/>
      <c r="W560" s="151"/>
      <c r="X560" s="151"/>
    </row>
    <row r="561" customFormat="false" ht="12.75" hidden="false" customHeight="false" outlineLevel="0" collapsed="false">
      <c r="P561" s="151"/>
      <c r="Q561" s="151"/>
      <c r="R561" s="151"/>
      <c r="U561" s="151"/>
      <c r="V561" s="151"/>
      <c r="W561" s="151"/>
      <c r="X561" s="151"/>
    </row>
    <row r="562" customFormat="false" ht="12.75" hidden="false" customHeight="false" outlineLevel="0" collapsed="false">
      <c r="P562" s="151"/>
      <c r="Q562" s="151"/>
      <c r="R562" s="151"/>
      <c r="U562" s="151"/>
      <c r="V562" s="151"/>
      <c r="W562" s="151"/>
      <c r="X562" s="151"/>
    </row>
    <row r="563" customFormat="false" ht="12.75" hidden="false" customHeight="false" outlineLevel="0" collapsed="false">
      <c r="P563" s="151"/>
      <c r="Q563" s="151"/>
      <c r="R563" s="151"/>
      <c r="U563" s="151"/>
      <c r="V563" s="151"/>
      <c r="W563" s="151"/>
      <c r="X563" s="151"/>
    </row>
    <row r="564" customFormat="false" ht="12.75" hidden="false" customHeight="false" outlineLevel="0" collapsed="false">
      <c r="P564" s="151"/>
      <c r="Q564" s="151"/>
      <c r="R564" s="151"/>
      <c r="U564" s="151"/>
      <c r="V564" s="151"/>
      <c r="W564" s="151"/>
      <c r="X564" s="151"/>
    </row>
    <row r="565" customFormat="false" ht="12.75" hidden="false" customHeight="false" outlineLevel="0" collapsed="false">
      <c r="P565" s="151"/>
      <c r="Q565" s="151"/>
      <c r="R565" s="151"/>
      <c r="U565" s="151"/>
      <c r="V565" s="151"/>
      <c r="W565" s="151"/>
      <c r="X565" s="151"/>
    </row>
    <row r="566" customFormat="false" ht="12.75" hidden="false" customHeight="false" outlineLevel="0" collapsed="false">
      <c r="P566" s="151"/>
      <c r="Q566" s="151"/>
      <c r="R566" s="151"/>
      <c r="U566" s="151"/>
      <c r="V566" s="151"/>
      <c r="W566" s="151"/>
      <c r="X566" s="151"/>
    </row>
    <row r="567" customFormat="false" ht="12.75" hidden="false" customHeight="false" outlineLevel="0" collapsed="false">
      <c r="P567" s="151"/>
      <c r="Q567" s="151"/>
      <c r="R567" s="151"/>
      <c r="U567" s="151"/>
      <c r="V567" s="151"/>
      <c r="W567" s="151"/>
      <c r="X567" s="151"/>
    </row>
    <row r="568" customFormat="false" ht="12.75" hidden="false" customHeight="false" outlineLevel="0" collapsed="false">
      <c r="P568" s="151"/>
      <c r="Q568" s="151"/>
      <c r="R568" s="151"/>
      <c r="U568" s="151"/>
      <c r="V568" s="151"/>
      <c r="W568" s="151"/>
      <c r="X568" s="151"/>
    </row>
  </sheetData>
  <mergeCells count="23">
    <mergeCell ref="F1:G1"/>
    <mergeCell ref="L1:P1"/>
    <mergeCell ref="AE1:AK1"/>
    <mergeCell ref="BA1:BH1"/>
    <mergeCell ref="BU1:CB1"/>
    <mergeCell ref="L3:M3"/>
    <mergeCell ref="L4:M4"/>
    <mergeCell ref="L5:M5"/>
    <mergeCell ref="L6:M6"/>
    <mergeCell ref="L7:M7"/>
    <mergeCell ref="L8:M8"/>
    <mergeCell ref="L9:M9"/>
    <mergeCell ref="D10:H10"/>
    <mergeCell ref="L10:M10"/>
    <mergeCell ref="L11:M11"/>
    <mergeCell ref="L12:M12"/>
    <mergeCell ref="L13:M13"/>
    <mergeCell ref="L14:M14"/>
    <mergeCell ref="L15:M15"/>
    <mergeCell ref="L16:M16"/>
    <mergeCell ref="L17:M17"/>
    <mergeCell ref="AM18:AN18"/>
    <mergeCell ref="AO18:AP18"/>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4">
              <controlPr defaultSize="0" print="false" autoFill="0" autoPict="0" macro="Module3.Button74_Click">
                <anchor moveWithCells="true" sizeWithCells="false">
                  <from>
                    <xdr:col>3</xdr:col>
                    <xdr:colOff>0</xdr:colOff>
                    <xdr:row>3</xdr:row>
                    <xdr:rowOff>37800</xdr:rowOff>
                  </from>
                  <to>
                    <xdr:col>5</xdr:col>
                    <xdr:colOff>1080</xdr:colOff>
                    <xdr:row>5</xdr:row>
                    <xdr:rowOff>56880</xdr:rowOff>
                  </to>
                </anchor>
              </controlPr>
            </control>
          </mc:Choice>
        </mc:AlternateContent>
        <mc:AlternateContent xmlns:mc="http://schemas.openxmlformats.org/markup-compatibility/2006">
          <mc:Choice Requires="x14">
            <control shapeId="1002" r:id="rId5" name="Button 5">
              <controlPr defaultSize="0" print="false" autoFill="0" autoPict="0" macro="Module5.Button8_Click">
                <anchor moveWithCells="true" sizeWithCells="false">
                  <from>
                    <xdr:col>3</xdr:col>
                    <xdr:colOff>0</xdr:colOff>
                    <xdr:row>5</xdr:row>
                    <xdr:rowOff>133200</xdr:rowOff>
                  </from>
                  <to>
                    <xdr:col>5</xdr:col>
                    <xdr:colOff>1080</xdr:colOff>
                    <xdr:row>7</xdr:row>
                    <xdr:rowOff>142920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B3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I30" activeCellId="0" sqref="I30"/>
    </sheetView>
  </sheetViews>
  <sheetFormatPr defaultColWidth="9.13671875" defaultRowHeight="12.75" customHeight="true" zeroHeight="false" outlineLevelRow="0" outlineLevelCol="0"/>
  <cols>
    <col collapsed="false" customWidth="true" hidden="false" outlineLevel="0" max="2" min="1" style="1" width="3.7"/>
    <col collapsed="false" customWidth="true" hidden="false" outlineLevel="0" max="5" min="3" style="1" width="15.7"/>
    <col collapsed="false" customWidth="true" hidden="false" outlineLevel="0" max="7" min="6" style="1" width="3.7"/>
    <col collapsed="false" customWidth="true" hidden="false" outlineLevel="0" max="10" min="8" style="1" width="15.7"/>
    <col collapsed="false" customWidth="false" hidden="false" outlineLevel="0" max="257" min="11" style="1" width="9.14"/>
  </cols>
  <sheetData>
    <row r="1" customFormat="false" ht="12.75" hidden="false" customHeight="false" outlineLevel="0" collapsed="false">
      <c r="A1" s="282"/>
    </row>
    <row r="3" customFormat="false" ht="12.75" hidden="false" customHeight="false" outlineLevel="0" collapsed="false">
      <c r="C3" s="283" t="s">
        <v>2</v>
      </c>
      <c r="D3" s="284" t="n">
        <f aca="false">'Daily Operation'!D7</f>
        <v>36713</v>
      </c>
      <c r="H3" s="283" t="s">
        <v>170</v>
      </c>
      <c r="I3" s="285" t="n">
        <v>46022</v>
      </c>
      <c r="O3" s="282"/>
    </row>
    <row r="4" customFormat="false" ht="12.75" hidden="false" customHeight="false" outlineLevel="0" collapsed="false">
      <c r="C4" s="283" t="s">
        <v>93</v>
      </c>
      <c r="D4" s="286"/>
    </row>
    <row r="5" customFormat="false" ht="12.75" hidden="false" customHeight="false" outlineLevel="0" collapsed="false">
      <c r="C5" s="283" t="s">
        <v>171</v>
      </c>
      <c r="D5" s="287" t="n">
        <v>14</v>
      </c>
    </row>
    <row r="6" customFormat="false" ht="12.75" hidden="false" customHeight="false" outlineLevel="0" collapsed="false">
      <c r="C6" s="283" t="s">
        <v>96</v>
      </c>
      <c r="D6" s="288" t="s">
        <v>172</v>
      </c>
    </row>
    <row r="7" customFormat="false" ht="12.75" hidden="false" customHeight="false" outlineLevel="0" collapsed="false">
      <c r="C7" s="283" t="s">
        <v>103</v>
      </c>
      <c r="D7" s="288" t="s">
        <v>173</v>
      </c>
    </row>
    <row r="8" customFormat="false" ht="12.75" hidden="false" customHeight="false" outlineLevel="0" collapsed="false">
      <c r="C8" s="283" t="s">
        <v>110</v>
      </c>
      <c r="D8" s="288" t="s">
        <v>174</v>
      </c>
    </row>
    <row r="9" customFormat="false" ht="12.75" hidden="false" customHeight="false" outlineLevel="0" collapsed="false">
      <c r="C9" s="283"/>
      <c r="V9" s="289" t="s">
        <v>175</v>
      </c>
      <c r="W9" s="290"/>
      <c r="X9" s="290"/>
      <c r="Y9" s="290"/>
      <c r="Z9" s="291"/>
      <c r="AA9" s="291"/>
      <c r="AB9" s="292"/>
    </row>
    <row r="10" customFormat="false" ht="12.75" hidden="false" customHeight="false" outlineLevel="0" collapsed="false">
      <c r="C10" s="283" t="s">
        <v>176</v>
      </c>
      <c r="D10" s="124" t="s">
        <v>177</v>
      </c>
      <c r="E10" s="124"/>
      <c r="F10" s="124"/>
      <c r="G10" s="124"/>
      <c r="H10" s="124"/>
      <c r="I10" s="124"/>
      <c r="J10" s="124"/>
      <c r="K10" s="1" t="s">
        <v>178</v>
      </c>
      <c r="V10" s="293" t="s">
        <v>179</v>
      </c>
      <c r="W10" s="294"/>
      <c r="X10" s="294"/>
      <c r="Y10" s="294"/>
      <c r="Z10" s="294"/>
      <c r="AA10" s="294"/>
      <c r="AB10" s="295"/>
    </row>
    <row r="11" customFormat="false" ht="12.75" hidden="false" customHeight="false" outlineLevel="0" collapsed="false">
      <c r="C11" s="283" t="s">
        <v>180</v>
      </c>
      <c r="D11" s="124" t="s">
        <v>181</v>
      </c>
      <c r="E11" s="124"/>
      <c r="F11" s="1" t="s">
        <v>182</v>
      </c>
      <c r="V11" s="296" t="s">
        <v>183</v>
      </c>
      <c r="W11" s="22"/>
      <c r="X11" s="22"/>
      <c r="Y11" s="22"/>
      <c r="Z11" s="22"/>
      <c r="AA11" s="22"/>
      <c r="AB11" s="297"/>
    </row>
    <row r="12" customFormat="false" ht="12.75" hidden="false" customHeight="false" outlineLevel="0" collapsed="false">
      <c r="C12" s="283" t="s">
        <v>184</v>
      </c>
      <c r="D12" s="287" t="s">
        <v>185</v>
      </c>
      <c r="E12" s="1" t="s">
        <v>186</v>
      </c>
      <c r="V12" s="296" t="s">
        <v>187</v>
      </c>
      <c r="W12" s="22"/>
      <c r="X12" s="22"/>
      <c r="Y12" s="22"/>
      <c r="Z12" s="22"/>
      <c r="AA12" s="22"/>
      <c r="AB12" s="297"/>
    </row>
    <row r="13" customFormat="false" ht="12.75" hidden="false" customHeight="false" outlineLevel="0" collapsed="false">
      <c r="C13" s="283"/>
      <c r="V13" s="296" t="s">
        <v>188</v>
      </c>
      <c r="W13" s="22"/>
      <c r="X13" s="22"/>
      <c r="Y13" s="22"/>
      <c r="Z13" s="22"/>
      <c r="AA13" s="22"/>
      <c r="AB13" s="297"/>
    </row>
    <row r="14" customFormat="false" ht="12.75" hidden="false" customHeight="false" outlineLevel="0" collapsed="false">
      <c r="V14" s="296" t="s">
        <v>189</v>
      </c>
      <c r="W14" s="22"/>
      <c r="X14" s="22"/>
      <c r="Y14" s="22"/>
      <c r="Z14" s="22"/>
      <c r="AA14" s="22"/>
      <c r="AB14" s="297"/>
    </row>
    <row r="15" customFormat="false" ht="15.75" hidden="false" customHeight="false" outlineLevel="0" collapsed="false">
      <c r="C15" s="298" t="s">
        <v>190</v>
      </c>
      <c r="D15" s="298"/>
      <c r="E15" s="298"/>
      <c r="H15" s="298" t="s">
        <v>191</v>
      </c>
      <c r="I15" s="298"/>
      <c r="V15" s="299" t="s">
        <v>192</v>
      </c>
      <c r="W15" s="300"/>
      <c r="X15" s="300"/>
      <c r="Y15" s="300"/>
      <c r="Z15" s="300"/>
      <c r="AA15" s="300"/>
      <c r="AB15" s="301"/>
    </row>
    <row r="16" customFormat="false" ht="12.75" hidden="false" customHeight="false" outlineLevel="0" collapsed="false">
      <c r="C16" s="302" t="n">
        <v>0</v>
      </c>
      <c r="D16" s="303" t="n">
        <v>0.99</v>
      </c>
      <c r="E16" s="304" t="n">
        <v>0.99</v>
      </c>
      <c r="H16" s="305" t="n">
        <v>36526</v>
      </c>
      <c r="I16" s="306" t="n">
        <v>0.007</v>
      </c>
      <c r="V16" s="22"/>
      <c r="W16" s="22"/>
      <c r="X16" s="22"/>
      <c r="Y16" s="22"/>
    </row>
    <row r="17" customFormat="false" ht="12.75" hidden="false" customHeight="false" outlineLevel="0" collapsed="false">
      <c r="C17" s="307" t="n">
        <v>30</v>
      </c>
      <c r="D17" s="308" t="n">
        <v>0.995</v>
      </c>
      <c r="E17" s="309" t="n">
        <v>0.995</v>
      </c>
      <c r="H17" s="310" t="n">
        <v>36892</v>
      </c>
      <c r="I17" s="311" t="n">
        <v>0.005</v>
      </c>
      <c r="V17" s="22"/>
      <c r="W17" s="22"/>
      <c r="X17" s="22"/>
      <c r="Y17" s="22"/>
    </row>
    <row r="18" customFormat="false" ht="12.75" hidden="false" customHeight="false" outlineLevel="0" collapsed="false">
      <c r="C18" s="307" t="n">
        <v>60</v>
      </c>
      <c r="D18" s="308" t="n">
        <v>0.9975</v>
      </c>
      <c r="E18" s="309" t="n">
        <v>0.9975</v>
      </c>
      <c r="H18" s="310" t="n">
        <v>37257</v>
      </c>
      <c r="I18" s="311" t="n">
        <v>0.0042</v>
      </c>
      <c r="V18" s="22"/>
      <c r="W18" s="22"/>
      <c r="X18" s="22"/>
      <c r="Y18" s="22"/>
    </row>
    <row r="19" customFormat="false" ht="12.75" hidden="false" customHeight="false" outlineLevel="0" collapsed="false">
      <c r="C19" s="307" t="n">
        <v>90</v>
      </c>
      <c r="D19" s="308" t="n">
        <v>1</v>
      </c>
      <c r="E19" s="309" t="n">
        <v>1</v>
      </c>
      <c r="G19" s="312"/>
      <c r="H19" s="313" t="n">
        <v>37622</v>
      </c>
      <c r="I19" s="314" t="n">
        <v>0.004</v>
      </c>
      <c r="V19" s="22"/>
      <c r="W19" s="22"/>
      <c r="X19" s="22"/>
      <c r="Y19" s="22"/>
    </row>
    <row r="20" customFormat="false" ht="12.75" hidden="false" customHeight="false" outlineLevel="0" collapsed="false">
      <c r="C20" s="307" t="n">
        <v>120</v>
      </c>
      <c r="D20" s="308" t="n">
        <v>1</v>
      </c>
      <c r="E20" s="309" t="n">
        <v>1</v>
      </c>
      <c r="H20" s="315" t="n">
        <v>37987</v>
      </c>
      <c r="I20" s="316" t="n">
        <v>0</v>
      </c>
    </row>
    <row r="21" customFormat="false" ht="12.75" hidden="false" customHeight="false" outlineLevel="0" collapsed="false">
      <c r="C21" s="317" t="n">
        <v>150</v>
      </c>
      <c r="D21" s="318" t="n">
        <v>1</v>
      </c>
      <c r="E21" s="319" t="n">
        <v>1</v>
      </c>
    </row>
    <row r="24" customFormat="false" ht="15.75" hidden="false" customHeight="false" outlineLevel="0" collapsed="false">
      <c r="C24" s="298" t="s">
        <v>193</v>
      </c>
      <c r="D24" s="298"/>
      <c r="E24" s="298"/>
      <c r="H24" s="320" t="s">
        <v>194</v>
      </c>
      <c r="I24" s="320"/>
      <c r="J24" s="320"/>
    </row>
    <row r="25" customFormat="false" ht="12.75" hidden="false" customHeight="true" outlineLevel="0" collapsed="false">
      <c r="C25" s="302" t="s">
        <v>195</v>
      </c>
      <c r="D25" s="321" t="n">
        <v>36708</v>
      </c>
      <c r="E25" s="322" t="n">
        <v>36738</v>
      </c>
      <c r="H25" s="323" t="s">
        <v>196</v>
      </c>
      <c r="I25" s="324" t="s">
        <v>197</v>
      </c>
      <c r="J25" s="325" t="s">
        <v>198</v>
      </c>
    </row>
    <row r="26" customFormat="false" ht="12.75" hidden="false" customHeight="false" outlineLevel="0" collapsed="false">
      <c r="C26" s="307" t="s">
        <v>199</v>
      </c>
      <c r="D26" s="326" t="n">
        <v>36739</v>
      </c>
      <c r="E26" s="327" t="n">
        <v>36769</v>
      </c>
      <c r="H26" s="323"/>
      <c r="I26" s="324"/>
      <c r="J26" s="325"/>
    </row>
    <row r="27" customFormat="false" ht="12.75" hidden="false" customHeight="false" outlineLevel="0" collapsed="false">
      <c r="C27" s="307" t="s">
        <v>200</v>
      </c>
      <c r="D27" s="326" t="n">
        <v>36770</v>
      </c>
      <c r="E27" s="327" t="n">
        <v>36799</v>
      </c>
      <c r="H27" s="328" t="s">
        <v>201</v>
      </c>
      <c r="I27" s="329" t="s">
        <v>48</v>
      </c>
      <c r="J27" s="330" t="s">
        <v>202</v>
      </c>
    </row>
    <row r="28" customFormat="false" ht="12.75" hidden="false" customHeight="false" outlineLevel="0" collapsed="false">
      <c r="C28" s="307" t="s">
        <v>203</v>
      </c>
      <c r="D28" s="326" t="n">
        <v>36800</v>
      </c>
      <c r="E28" s="327" t="n">
        <v>36830</v>
      </c>
      <c r="H28" s="331" t="s">
        <v>204</v>
      </c>
      <c r="I28" s="332" t="s">
        <v>48</v>
      </c>
      <c r="J28" s="333" t="s">
        <v>202</v>
      </c>
    </row>
    <row r="29" customFormat="false" ht="12.75" hidden="false" customHeight="false" outlineLevel="0" collapsed="false">
      <c r="C29" s="307" t="s">
        <v>205</v>
      </c>
      <c r="D29" s="326" t="n">
        <v>36800</v>
      </c>
      <c r="E29" s="327" t="n">
        <v>36830</v>
      </c>
      <c r="H29" s="331" t="s">
        <v>206</v>
      </c>
      <c r="I29" s="332" t="s">
        <v>48</v>
      </c>
      <c r="J29" s="333" t="s">
        <v>202</v>
      </c>
    </row>
    <row r="30" customFormat="false" ht="12.75" hidden="false" customHeight="false" outlineLevel="0" collapsed="false">
      <c r="C30" s="307" t="s">
        <v>207</v>
      </c>
      <c r="D30" s="326" t="n">
        <v>36831</v>
      </c>
      <c r="E30" s="327" t="n">
        <v>36891</v>
      </c>
      <c r="H30" s="331" t="s">
        <v>42</v>
      </c>
      <c r="I30" s="332" t="s">
        <v>208</v>
      </c>
      <c r="J30" s="333" t="s">
        <v>202</v>
      </c>
    </row>
    <row r="31" customFormat="false" ht="12.75" hidden="false" customHeight="false" outlineLevel="0" collapsed="false">
      <c r="C31" s="307" t="s">
        <v>209</v>
      </c>
      <c r="D31" s="326" t="n">
        <v>36892</v>
      </c>
      <c r="E31" s="327" t="n">
        <v>37256</v>
      </c>
      <c r="H31" s="331"/>
      <c r="I31" s="332"/>
      <c r="J31" s="333"/>
    </row>
    <row r="32" customFormat="false" ht="12.75" hidden="false" customHeight="false" outlineLevel="0" collapsed="false">
      <c r="C32" s="307" t="s">
        <v>210</v>
      </c>
      <c r="D32" s="326" t="n">
        <v>37257</v>
      </c>
      <c r="E32" s="327" t="n">
        <v>37621</v>
      </c>
      <c r="H32" s="331"/>
      <c r="I32" s="334"/>
      <c r="J32" s="333"/>
    </row>
    <row r="33" customFormat="false" ht="12.75" hidden="false" customHeight="false" outlineLevel="0" collapsed="false">
      <c r="C33" s="307" t="s">
        <v>211</v>
      </c>
      <c r="D33" s="326" t="n">
        <v>37622</v>
      </c>
      <c r="E33" s="327" t="n">
        <v>37986</v>
      </c>
      <c r="H33" s="331"/>
      <c r="I33" s="334"/>
      <c r="J33" s="333"/>
    </row>
    <row r="34" customFormat="false" ht="12.75" hidden="false" customHeight="false" outlineLevel="0" collapsed="false">
      <c r="C34" s="307" t="s">
        <v>212</v>
      </c>
      <c r="D34" s="326" t="n">
        <v>37987</v>
      </c>
      <c r="E34" s="327" t="n">
        <v>38352</v>
      </c>
      <c r="H34" s="331"/>
      <c r="I34" s="334"/>
      <c r="J34" s="333"/>
    </row>
    <row r="35" customFormat="false" ht="12.75" hidden="false" customHeight="false" outlineLevel="0" collapsed="false">
      <c r="C35" s="307" t="s">
        <v>213</v>
      </c>
      <c r="D35" s="326" t="n">
        <v>38353</v>
      </c>
      <c r="E35" s="327" t="n">
        <v>40543</v>
      </c>
      <c r="H35" s="331"/>
      <c r="I35" s="334"/>
      <c r="J35" s="333"/>
    </row>
    <row r="36" customFormat="false" ht="12.75" hidden="false" customHeight="false" outlineLevel="0" collapsed="false">
      <c r="C36" s="307" t="s">
        <v>214</v>
      </c>
      <c r="D36" s="326" t="n">
        <v>40544</v>
      </c>
      <c r="E36" s="327" t="n">
        <v>42369</v>
      </c>
      <c r="H36" s="331"/>
      <c r="I36" s="334"/>
      <c r="J36" s="333"/>
    </row>
    <row r="37" customFormat="false" ht="12.75" hidden="false" customHeight="false" outlineLevel="0" collapsed="false">
      <c r="C37" s="317" t="s">
        <v>215</v>
      </c>
      <c r="D37" s="335" t="n">
        <v>42370</v>
      </c>
      <c r="E37" s="336" t="n">
        <v>45657</v>
      </c>
      <c r="H37" s="337"/>
      <c r="I37" s="338"/>
      <c r="J37" s="333"/>
    </row>
  </sheetData>
  <mergeCells count="9">
    <mergeCell ref="D10:J10"/>
    <mergeCell ref="D11:E11"/>
    <mergeCell ref="C15:E15"/>
    <mergeCell ref="H15:I15"/>
    <mergeCell ref="C24:E24"/>
    <mergeCell ref="H24:J24"/>
    <mergeCell ref="H25:H26"/>
    <mergeCell ref="I25:I26"/>
    <mergeCell ref="J25:J26"/>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Q436"/>
  <sheetViews>
    <sheetView showFormulas="false" showGridLines="false" showRowColHeaders="true" showZeros="true" rightToLeft="false" tabSelected="false" showOutlineSymbols="true" defaultGridColor="true" view="normal" topLeftCell="A3" colorId="64" zoomScale="80" zoomScaleNormal="80" zoomScalePageLayoutView="100" workbookViewId="0">
      <selection pane="topLeft" activeCell="A3" activeCellId="0" sqref="A3:BA304"/>
    </sheetView>
  </sheetViews>
  <sheetFormatPr defaultColWidth="9.0546875" defaultRowHeight="12.75" customHeight="true" zeroHeight="false" outlineLevelRow="0" outlineLevelCol="0"/>
  <cols>
    <col collapsed="false" customWidth="true" hidden="false" outlineLevel="0" max="1" min="1" style="0" width="10.85"/>
    <col collapsed="false" customWidth="true" hidden="false" outlineLevel="0" max="2" min="2" style="0" width="14.85"/>
    <col collapsed="false" customWidth="true" hidden="false" outlineLevel="0" max="3" min="3" style="0" width="15.85"/>
    <col collapsed="false" customWidth="true" hidden="false" outlineLevel="0" max="4" min="4" style="0" width="12.14"/>
    <col collapsed="false" customWidth="true" hidden="false" outlineLevel="0" max="5" min="5" style="0" width="10.28"/>
    <col collapsed="false" customWidth="true" hidden="false" outlineLevel="0" max="6" min="6" style="0" width="13.28"/>
    <col collapsed="false" customWidth="true" hidden="false" outlineLevel="0" max="7" min="7" style="0" width="11.56"/>
    <col collapsed="false" customWidth="true" hidden="false" outlineLevel="0" max="8" min="8" style="0" width="15.41"/>
    <col collapsed="false" customWidth="true" hidden="false" outlineLevel="0" max="9" min="9" style="0" width="10.85"/>
    <col collapsed="false" customWidth="true" hidden="false" outlineLevel="0" max="10" min="10" style="0" width="17.42"/>
    <col collapsed="false" customWidth="true" hidden="false" outlineLevel="0" max="11" min="11" style="0" width="10.99"/>
    <col collapsed="false" customWidth="true" hidden="false" outlineLevel="0" max="16" min="12" style="0" width="15.85"/>
    <col collapsed="false" customWidth="true" hidden="false" outlineLevel="0" max="17" min="17" style="0" width="15.41"/>
    <col collapsed="false" customWidth="true" hidden="false" outlineLevel="0" max="18" min="18" style="0" width="10.99"/>
    <col collapsed="false" customWidth="true" hidden="false" outlineLevel="0" max="19" min="19" style="0" width="15.85"/>
    <col collapsed="false" customWidth="true" hidden="false" outlineLevel="0" max="43" min="20" style="0" width="10.99"/>
    <col collapsed="false" customWidth="true" hidden="false" outlineLevel="0" max="44" min="44" style="0" width="14.28"/>
    <col collapsed="false" customWidth="true" hidden="false" outlineLevel="0" max="45" min="45" style="0" width="17.14"/>
    <col collapsed="false" customWidth="true" hidden="false" outlineLevel="0" max="63" min="46" style="0" width="10.99"/>
    <col collapsed="false" customWidth="true" hidden="false" outlineLevel="0" max="65" min="64" style="0" width="11.99"/>
    <col collapsed="false" customWidth="true" hidden="false" outlineLevel="0" max="66" min="66" style="0" width="9.56"/>
    <col collapsed="false" customWidth="true" hidden="false" outlineLevel="0" max="67" min="67" style="0" width="15.99"/>
    <col collapsed="false" customWidth="true" hidden="false" outlineLevel="0" max="80" min="68" style="0" width="9.56"/>
    <col collapsed="false" customWidth="true" hidden="false" outlineLevel="0" max="87" min="87" style="0" width="14.28"/>
    <col collapsed="false" customWidth="true" hidden="false" outlineLevel="0" max="90" min="90" style="0" width="12.56"/>
    <col collapsed="false" customWidth="true" hidden="false" outlineLevel="0" max="91" min="91" style="0" width="14.85"/>
    <col collapsed="false" customWidth="true" hidden="false" outlineLevel="0" max="92" min="92" style="0" width="16.42"/>
    <col collapsed="false" customWidth="true" hidden="false" outlineLevel="0" max="105" min="105" style="0" width="9.41"/>
    <col collapsed="false" customWidth="true" hidden="false" outlineLevel="0" max="109" min="109" style="0" width="13.14"/>
    <col collapsed="false" customWidth="true" hidden="false" outlineLevel="0" max="111" min="111" style="0" width="13.56"/>
    <col collapsed="false" customWidth="true" hidden="false" outlineLevel="0" max="115" min="115" style="0" width="15.85"/>
  </cols>
  <sheetData>
    <row r="1" customFormat="false" ht="12.75" hidden="false" customHeight="false" outlineLevel="0" collapsed="false">
      <c r="B1" s="339" t="s">
        <v>216</v>
      </c>
      <c r="C1" s="340" t="s">
        <v>217</v>
      </c>
      <c r="D1" s="341" t="s">
        <v>218</v>
      </c>
      <c r="E1" s="342" t="s">
        <v>219</v>
      </c>
      <c r="F1" s="341" t="s">
        <v>220</v>
      </c>
      <c r="G1" s="341" t="s">
        <v>221</v>
      </c>
      <c r="H1" s="341" t="s">
        <v>222</v>
      </c>
      <c r="I1" s="341" t="s">
        <v>223</v>
      </c>
      <c r="J1" s="341" t="s">
        <v>224</v>
      </c>
      <c r="K1" s="343" t="s">
        <v>221</v>
      </c>
      <c r="L1" s="344" t="s">
        <v>225</v>
      </c>
      <c r="M1" s="344" t="s">
        <v>226</v>
      </c>
      <c r="N1" s="344" t="s">
        <v>227</v>
      </c>
      <c r="O1" s="344" t="s">
        <v>227</v>
      </c>
      <c r="P1" s="345" t="s">
        <v>228</v>
      </c>
      <c r="Q1" s="345" t="s">
        <v>225</v>
      </c>
      <c r="R1" s="345" t="s">
        <v>229</v>
      </c>
      <c r="S1" s="345" t="s">
        <v>230</v>
      </c>
      <c r="T1" s="345" t="s">
        <v>231</v>
      </c>
      <c r="U1" s="345" t="s">
        <v>232</v>
      </c>
      <c r="V1" s="345" t="s">
        <v>233</v>
      </c>
      <c r="W1" s="345" t="s">
        <v>234</v>
      </c>
      <c r="X1" s="345" t="s">
        <v>231</v>
      </c>
      <c r="Y1" s="345" t="s">
        <v>232</v>
      </c>
      <c r="Z1" s="345" t="s">
        <v>233</v>
      </c>
      <c r="AA1" s="345" t="s">
        <v>234</v>
      </c>
      <c r="AB1" s="345" t="s">
        <v>228</v>
      </c>
      <c r="AC1" s="345" t="s">
        <v>235</v>
      </c>
      <c r="AD1" s="345" t="s">
        <v>228</v>
      </c>
      <c r="AE1" s="345" t="s">
        <v>235</v>
      </c>
      <c r="AF1" s="345" t="s">
        <v>236</v>
      </c>
      <c r="AG1" s="346" t="s">
        <v>237</v>
      </c>
      <c r="AH1" s="347" t="s">
        <v>238</v>
      </c>
      <c r="AI1" s="347" t="s">
        <v>239</v>
      </c>
      <c r="AJ1" s="347" t="s">
        <v>240</v>
      </c>
      <c r="AK1" s="347" t="s">
        <v>241</v>
      </c>
      <c r="AL1" s="347" t="s">
        <v>242</v>
      </c>
      <c r="AM1" s="347" t="s">
        <v>243</v>
      </c>
      <c r="AN1" s="347" t="s">
        <v>244</v>
      </c>
      <c r="AO1" s="348" t="s">
        <v>245</v>
      </c>
      <c r="AP1" s="347" t="s">
        <v>246</v>
      </c>
      <c r="AQ1" s="347" t="s">
        <v>247</v>
      </c>
      <c r="AR1" s="347" t="s">
        <v>248</v>
      </c>
      <c r="AS1" s="347" t="s">
        <v>246</v>
      </c>
      <c r="AT1" s="347" t="s">
        <v>249</v>
      </c>
      <c r="AU1" s="347" t="s">
        <v>238</v>
      </c>
      <c r="AV1" s="347" t="s">
        <v>250</v>
      </c>
      <c r="AW1" s="0" t="s">
        <v>251</v>
      </c>
      <c r="AX1" s="0" t="s">
        <v>220</v>
      </c>
      <c r="AY1" s="0" t="s">
        <v>252</v>
      </c>
      <c r="AZ1" s="347" t="s">
        <v>248</v>
      </c>
      <c r="BA1" s="347" t="s">
        <v>247</v>
      </c>
      <c r="BB1" s="0" t="s">
        <v>253</v>
      </c>
      <c r="BE1" s="0" t="s">
        <v>216</v>
      </c>
      <c r="BF1" s="0" t="s">
        <v>217</v>
      </c>
      <c r="BG1" s="0" t="s">
        <v>218</v>
      </c>
      <c r="BH1" s="0" t="s">
        <v>219</v>
      </c>
      <c r="BI1" s="0" t="s">
        <v>220</v>
      </c>
      <c r="BJ1" s="0" t="s">
        <v>221</v>
      </c>
      <c r="BK1" s="0" t="s">
        <v>222</v>
      </c>
      <c r="BL1" s="0" t="s">
        <v>223</v>
      </c>
      <c r="BM1" s="0" t="s">
        <v>224</v>
      </c>
      <c r="BN1" s="0" t="s">
        <v>221</v>
      </c>
      <c r="BO1" s="0" t="s">
        <v>225</v>
      </c>
      <c r="BP1" s="0" t="s">
        <v>226</v>
      </c>
      <c r="BQ1" s="0" t="s">
        <v>227</v>
      </c>
      <c r="BR1" s="0" t="s">
        <v>227</v>
      </c>
      <c r="BS1" s="0" t="s">
        <v>228</v>
      </c>
      <c r="BU1" s="0" t="s">
        <v>238</v>
      </c>
      <c r="CC1" s="0" t="s">
        <v>216</v>
      </c>
      <c r="CD1" s="0" t="s">
        <v>217</v>
      </c>
      <c r="CE1" s="0" t="s">
        <v>218</v>
      </c>
      <c r="CF1" s="0" t="s">
        <v>219</v>
      </c>
      <c r="CG1" s="0" t="s">
        <v>220</v>
      </c>
      <c r="CH1" s="0" t="s">
        <v>221</v>
      </c>
      <c r="CI1" s="0" t="s">
        <v>222</v>
      </c>
      <c r="CJ1" s="0" t="s">
        <v>223</v>
      </c>
      <c r="CK1" s="0" t="s">
        <v>224</v>
      </c>
      <c r="CL1" s="0" t="s">
        <v>221</v>
      </c>
      <c r="CM1" s="0" t="s">
        <v>225</v>
      </c>
      <c r="CN1" s="0" t="s">
        <v>226</v>
      </c>
      <c r="CO1" s="0" t="s">
        <v>227</v>
      </c>
      <c r="CP1" s="0" t="s">
        <v>227</v>
      </c>
      <c r="CQ1" s="0" t="s">
        <v>228</v>
      </c>
      <c r="CR1" s="0" t="s">
        <v>238</v>
      </c>
      <c r="CS1" s="0" t="s">
        <v>244</v>
      </c>
      <c r="CT1" s="0" t="s">
        <v>245</v>
      </c>
      <c r="CU1" s="0" t="s">
        <v>246</v>
      </c>
      <c r="CV1" s="0" t="s">
        <v>249</v>
      </c>
      <c r="DA1" s="0" t="s">
        <v>216</v>
      </c>
      <c r="DB1" s="0" t="s">
        <v>217</v>
      </c>
      <c r="DC1" s="0" t="s">
        <v>218</v>
      </c>
      <c r="DD1" s="0" t="s">
        <v>219</v>
      </c>
      <c r="DE1" s="0" t="s">
        <v>220</v>
      </c>
      <c r="DF1" s="0" t="s">
        <v>221</v>
      </c>
      <c r="DG1" s="0" t="s">
        <v>222</v>
      </c>
      <c r="DH1" s="0" t="s">
        <v>223</v>
      </c>
      <c r="DI1" s="0" t="s">
        <v>224</v>
      </c>
      <c r="DJ1" s="0" t="s">
        <v>221</v>
      </c>
      <c r="DK1" s="0" t="s">
        <v>225</v>
      </c>
      <c r="DL1" s="0" t="s">
        <v>226</v>
      </c>
      <c r="DM1" s="0" t="s">
        <v>227</v>
      </c>
      <c r="DN1" s="0" t="s">
        <v>227</v>
      </c>
      <c r="DO1" s="0" t="s">
        <v>228</v>
      </c>
      <c r="DQ1" s="0" t="s">
        <v>238</v>
      </c>
    </row>
    <row r="2" customFormat="false" ht="12.75" hidden="false" customHeight="false" outlineLevel="0" collapsed="false">
      <c r="B2" s="341" t="s">
        <v>254</v>
      </c>
      <c r="C2" s="340" t="s">
        <v>255</v>
      </c>
      <c r="D2" s="341" t="s">
        <v>252</v>
      </c>
      <c r="E2" s="342" t="s">
        <v>252</v>
      </c>
      <c r="F2" s="341" t="s">
        <v>256</v>
      </c>
      <c r="G2" s="341" t="s">
        <v>257</v>
      </c>
      <c r="H2" s="341" t="s">
        <v>221</v>
      </c>
      <c r="I2" s="341" t="s">
        <v>258</v>
      </c>
      <c r="J2" s="341" t="s">
        <v>259</v>
      </c>
      <c r="K2" s="349" t="s">
        <v>223</v>
      </c>
      <c r="L2" s="350" t="s">
        <v>255</v>
      </c>
      <c r="M2" s="350" t="s">
        <v>255</v>
      </c>
      <c r="N2" s="350" t="s">
        <v>260</v>
      </c>
      <c r="O2" s="350" t="s">
        <v>261</v>
      </c>
      <c r="P2" s="345" t="s">
        <v>262</v>
      </c>
      <c r="Q2" s="351" t="s">
        <v>226</v>
      </c>
      <c r="R2" s="351" t="s">
        <v>263</v>
      </c>
      <c r="S2" s="351" t="s">
        <v>255</v>
      </c>
      <c r="T2" s="351" t="s">
        <v>260</v>
      </c>
      <c r="U2" s="351" t="s">
        <v>260</v>
      </c>
      <c r="V2" s="351" t="s">
        <v>260</v>
      </c>
      <c r="W2" s="351" t="s">
        <v>260</v>
      </c>
      <c r="X2" s="345" t="s">
        <v>261</v>
      </c>
      <c r="Y2" s="345" t="s">
        <v>261</v>
      </c>
      <c r="Z2" s="345" t="s">
        <v>261</v>
      </c>
      <c r="AA2" s="345" t="s">
        <v>261</v>
      </c>
      <c r="AB2" s="345" t="s">
        <v>264</v>
      </c>
      <c r="AC2" s="345" t="s">
        <v>264</v>
      </c>
      <c r="AD2" s="345" t="s">
        <v>265</v>
      </c>
      <c r="AE2" s="345" t="s">
        <v>265</v>
      </c>
      <c r="AF2" s="345" t="s">
        <v>266</v>
      </c>
      <c r="AG2" s="346" t="s">
        <v>267</v>
      </c>
      <c r="AH2" s="352" t="s">
        <v>268</v>
      </c>
      <c r="AI2" s="347" t="s">
        <v>269</v>
      </c>
      <c r="AJ2" s="347" t="s">
        <v>226</v>
      </c>
      <c r="AK2" s="347" t="s">
        <v>241</v>
      </c>
      <c r="AL2" s="347" t="s">
        <v>223</v>
      </c>
      <c r="AM2" s="347" t="s">
        <v>249</v>
      </c>
      <c r="AN2" s="347" t="s">
        <v>216</v>
      </c>
      <c r="AO2" s="348" t="s">
        <v>254</v>
      </c>
      <c r="AP2" s="347" t="s">
        <v>247</v>
      </c>
      <c r="AQ2" s="347" t="s">
        <v>249</v>
      </c>
      <c r="AR2" s="347" t="s">
        <v>249</v>
      </c>
      <c r="AS2" s="347" t="s">
        <v>244</v>
      </c>
      <c r="AT2" s="353" t="s">
        <v>270</v>
      </c>
      <c r="AU2" s="352" t="s">
        <v>249</v>
      </c>
      <c r="AV2" s="352" t="s">
        <v>252</v>
      </c>
      <c r="AW2" s="352" t="s">
        <v>252</v>
      </c>
      <c r="AX2" s="0" t="s">
        <v>252</v>
      </c>
      <c r="AY2" s="354" t="s">
        <v>254</v>
      </c>
      <c r="AZ2" s="347" t="s">
        <v>271</v>
      </c>
      <c r="BA2" s="0" t="s">
        <v>271</v>
      </c>
      <c r="BB2" s="0" t="s">
        <v>19</v>
      </c>
      <c r="BE2" s="0" t="s">
        <v>254</v>
      </c>
      <c r="BF2" s="0" t="s">
        <v>255</v>
      </c>
      <c r="BG2" s="0" t="s">
        <v>252</v>
      </c>
      <c r="BH2" s="0" t="s">
        <v>252</v>
      </c>
      <c r="BI2" s="0" t="s">
        <v>256</v>
      </c>
      <c r="BJ2" s="0" t="s">
        <v>257</v>
      </c>
      <c r="BK2" s="0" t="s">
        <v>221</v>
      </c>
      <c r="BL2" s="0" t="s">
        <v>258</v>
      </c>
      <c r="BM2" s="0" t="s">
        <v>259</v>
      </c>
      <c r="BN2" s="0" t="s">
        <v>223</v>
      </c>
      <c r="BO2" s="0" t="s">
        <v>255</v>
      </c>
      <c r="BP2" s="0" t="s">
        <v>255</v>
      </c>
      <c r="BQ2" s="0" t="s">
        <v>260</v>
      </c>
      <c r="BR2" s="0" t="s">
        <v>261</v>
      </c>
      <c r="BS2" s="0" t="s">
        <v>262</v>
      </c>
      <c r="BU2" s="0" t="s">
        <v>268</v>
      </c>
      <c r="CC2" s="0" t="s">
        <v>254</v>
      </c>
      <c r="CD2" s="0" t="s">
        <v>255</v>
      </c>
      <c r="CE2" s="0" t="s">
        <v>252</v>
      </c>
      <c r="CF2" s="0" t="s">
        <v>252</v>
      </c>
      <c r="CG2" s="0" t="s">
        <v>256</v>
      </c>
      <c r="CH2" s="0" t="s">
        <v>257</v>
      </c>
      <c r="CI2" s="0" t="s">
        <v>221</v>
      </c>
      <c r="CJ2" s="0" t="s">
        <v>258</v>
      </c>
      <c r="CK2" s="0" t="s">
        <v>259</v>
      </c>
      <c r="CL2" s="0" t="s">
        <v>223</v>
      </c>
      <c r="CM2" s="0" t="s">
        <v>255</v>
      </c>
      <c r="CN2" s="0" t="s">
        <v>255</v>
      </c>
      <c r="CO2" s="0" t="s">
        <v>260</v>
      </c>
      <c r="CP2" s="0" t="s">
        <v>261</v>
      </c>
      <c r="CQ2" s="0" t="s">
        <v>262</v>
      </c>
      <c r="CR2" s="0" t="s">
        <v>268</v>
      </c>
      <c r="CS2" s="0" t="s">
        <v>272</v>
      </c>
      <c r="CT2" s="0" t="s">
        <v>254</v>
      </c>
      <c r="CU2" s="0" t="s">
        <v>247</v>
      </c>
      <c r="CV2" s="0" t="s">
        <v>270</v>
      </c>
      <c r="DA2" s="0" t="s">
        <v>254</v>
      </c>
      <c r="DB2" s="0" t="s">
        <v>255</v>
      </c>
      <c r="DC2" s="0" t="s">
        <v>252</v>
      </c>
      <c r="DD2" s="0" t="s">
        <v>252</v>
      </c>
      <c r="DE2" s="0" t="s">
        <v>256</v>
      </c>
      <c r="DF2" s="0" t="s">
        <v>257</v>
      </c>
      <c r="DG2" s="0" t="s">
        <v>221</v>
      </c>
      <c r="DH2" s="0" t="s">
        <v>258</v>
      </c>
      <c r="DI2" s="0" t="s">
        <v>259</v>
      </c>
      <c r="DJ2" s="0" t="s">
        <v>223</v>
      </c>
      <c r="DK2" s="0" t="s">
        <v>255</v>
      </c>
      <c r="DL2" s="0" t="s">
        <v>255</v>
      </c>
      <c r="DM2" s="0" t="s">
        <v>260</v>
      </c>
      <c r="DN2" s="0" t="s">
        <v>261</v>
      </c>
      <c r="DO2" s="0" t="s">
        <v>262</v>
      </c>
      <c r="DQ2" s="0" t="s">
        <v>268</v>
      </c>
    </row>
    <row r="3" customFormat="false" ht="12.75" hidden="false" customHeight="false" outlineLevel="0" collapsed="false">
      <c r="A3" s="355" t="n">
        <v>36465</v>
      </c>
      <c r="B3" s="0" t="n">
        <v>0.945</v>
      </c>
      <c r="C3" s="0" t="n">
        <v>0.89</v>
      </c>
      <c r="D3" s="0" t="n">
        <v>0.89</v>
      </c>
      <c r="E3" s="0" t="n">
        <v>0.89</v>
      </c>
      <c r="F3" s="0" t="n">
        <v>0.977</v>
      </c>
      <c r="G3" s="0" t="n">
        <v>0.48</v>
      </c>
      <c r="H3" s="0" t="n">
        <v>0.45</v>
      </c>
      <c r="I3" s="0" t="n">
        <v>0.895</v>
      </c>
      <c r="J3" s="0" t="n">
        <v>0.485</v>
      </c>
      <c r="K3" s="0" t="n">
        <v>0.475</v>
      </c>
      <c r="L3" s="0" t="n">
        <v>0.79</v>
      </c>
      <c r="M3" s="0" t="n">
        <v>0.8225</v>
      </c>
      <c r="N3" s="0" t="n">
        <v>0.85</v>
      </c>
      <c r="O3" s="0" t="n">
        <v>0.9025</v>
      </c>
      <c r="P3" s="0" t="n">
        <v>0.85</v>
      </c>
      <c r="Q3" s="0" t="n">
        <v>0.79</v>
      </c>
      <c r="R3" s="0" t="n">
        <v>0.79</v>
      </c>
      <c r="S3" s="0" t="n">
        <v>0.79</v>
      </c>
      <c r="T3" s="0" t="n">
        <v>0.85</v>
      </c>
      <c r="U3" s="0" t="n">
        <v>0.85</v>
      </c>
      <c r="V3" s="0" t="n">
        <v>0.85</v>
      </c>
      <c r="W3" s="0" t="n">
        <v>0.85</v>
      </c>
      <c r="X3" s="0" t="n">
        <v>0.9025</v>
      </c>
      <c r="Y3" s="0" t="n">
        <v>0.9025</v>
      </c>
      <c r="Z3" s="0" t="n">
        <v>0.9025</v>
      </c>
      <c r="AA3" s="0" t="n">
        <v>0.9025</v>
      </c>
      <c r="AB3" s="0" t="n">
        <v>0.85</v>
      </c>
      <c r="AC3" s="0" t="n">
        <v>0.85</v>
      </c>
      <c r="AD3" s="0" t="n">
        <v>0.9025</v>
      </c>
      <c r="AE3" s="0" t="n">
        <v>0.9025</v>
      </c>
      <c r="AF3" s="0" t="n">
        <v>0.85</v>
      </c>
      <c r="AG3" s="356" t="n">
        <v>0.99</v>
      </c>
      <c r="AH3" s="0" t="n">
        <v>0.89</v>
      </c>
      <c r="AI3" s="0" t="n">
        <v>0.89</v>
      </c>
      <c r="AJ3" s="0" t="n">
        <v>0.85</v>
      </c>
      <c r="AK3" s="0" t="n">
        <v>1</v>
      </c>
      <c r="AL3" s="0" t="n">
        <v>0.475</v>
      </c>
      <c r="AM3" s="0" t="n">
        <v>1</v>
      </c>
      <c r="AN3" s="353" t="n">
        <v>1</v>
      </c>
      <c r="AO3" s="353" t="n">
        <v>1</v>
      </c>
      <c r="AP3" s="353" t="n">
        <v>1</v>
      </c>
      <c r="AQ3" s="0" t="n">
        <v>1</v>
      </c>
      <c r="AR3" s="0" t="n">
        <v>0.89</v>
      </c>
      <c r="AS3" s="0" t="n">
        <v>0.977</v>
      </c>
      <c r="AT3" s="353" t="n">
        <v>1</v>
      </c>
      <c r="AU3" s="0" t="n">
        <v>0.89</v>
      </c>
      <c r="AV3" s="0" t="n">
        <v>0.89</v>
      </c>
      <c r="AW3" s="0" t="n">
        <v>0.89</v>
      </c>
      <c r="AX3" s="0" t="n">
        <v>0.89</v>
      </c>
      <c r="AY3" s="0" t="n">
        <v>0.89</v>
      </c>
      <c r="AZ3" s="0" t="n">
        <v>0.89</v>
      </c>
      <c r="BA3" s="0" t="n">
        <v>0.89</v>
      </c>
      <c r="BB3" s="0" t="n">
        <v>0.99</v>
      </c>
      <c r="BE3" s="0" t="n">
        <v>1</v>
      </c>
      <c r="BF3" s="0" t="n">
        <v>1</v>
      </c>
      <c r="BG3" s="0" t="n">
        <v>1</v>
      </c>
      <c r="BH3" s="0" t="n">
        <v>1</v>
      </c>
      <c r="BI3" s="0" t="n">
        <v>1</v>
      </c>
      <c r="BJ3" s="0" t="n">
        <v>1</v>
      </c>
      <c r="BK3" s="0" t="n">
        <v>1</v>
      </c>
      <c r="BL3" s="0" t="n">
        <v>1</v>
      </c>
      <c r="BM3" s="0" t="n">
        <v>1</v>
      </c>
      <c r="BN3" s="0" t="n">
        <v>1</v>
      </c>
      <c r="BO3" s="0" t="n">
        <v>1</v>
      </c>
      <c r="BP3" s="0" t="n">
        <v>1</v>
      </c>
      <c r="BQ3" s="0" t="n">
        <v>1</v>
      </c>
      <c r="BR3" s="0" t="n">
        <v>1</v>
      </c>
      <c r="BS3" s="0" t="n">
        <v>1</v>
      </c>
      <c r="BU3" s="0" t="n">
        <v>1</v>
      </c>
      <c r="CC3" s="0" t="n">
        <v>0.945</v>
      </c>
      <c r="CD3" s="0" t="n">
        <v>0.89</v>
      </c>
      <c r="CE3" s="0" t="n">
        <v>0.89</v>
      </c>
      <c r="CF3" s="0" t="n">
        <v>0.92</v>
      </c>
      <c r="CG3" s="0" t="n">
        <v>0.999</v>
      </c>
      <c r="CH3" s="0" t="n">
        <v>0.48</v>
      </c>
      <c r="CI3" s="0" t="n">
        <v>0.45</v>
      </c>
      <c r="CJ3" s="0" t="n">
        <v>0.895</v>
      </c>
      <c r="CK3" s="0" t="n">
        <v>0.485</v>
      </c>
      <c r="CL3" s="0" t="n">
        <v>0.475</v>
      </c>
      <c r="CM3" s="0" t="n">
        <v>0.79</v>
      </c>
      <c r="CN3" s="0" t="n">
        <v>0.8225</v>
      </c>
      <c r="CO3" s="0" t="n">
        <v>0.85</v>
      </c>
      <c r="CP3" s="0" t="n">
        <v>0.9025</v>
      </c>
      <c r="CQ3" s="0" t="n">
        <v>0.82</v>
      </c>
      <c r="CR3" s="0" t="n">
        <v>0.89</v>
      </c>
      <c r="CS3" s="0" t="n">
        <v>1</v>
      </c>
      <c r="CT3" s="0" t="n">
        <v>1</v>
      </c>
      <c r="CU3" s="0" t="n">
        <v>1</v>
      </c>
      <c r="DA3" s="357"/>
      <c r="DB3" s="357"/>
      <c r="DC3" s="357"/>
      <c r="DD3" s="357"/>
      <c r="DE3" s="357"/>
      <c r="DF3" s="357"/>
      <c r="DG3" s="357"/>
      <c r="DH3" s="357"/>
      <c r="DI3" s="357"/>
      <c r="DJ3" s="357"/>
      <c r="DK3" s="357"/>
      <c r="DL3" s="357"/>
      <c r="DM3" s="357"/>
      <c r="DN3" s="357"/>
      <c r="DO3" s="357"/>
      <c r="DQ3" s="357"/>
    </row>
    <row r="4" customFormat="false" ht="12.75" hidden="false" customHeight="false" outlineLevel="0" collapsed="false">
      <c r="A4" s="355" t="n">
        <v>36495</v>
      </c>
      <c r="B4" s="0" t="n">
        <v>0.935</v>
      </c>
      <c r="C4" s="0" t="n">
        <v>0.87</v>
      </c>
      <c r="D4" s="0" t="n">
        <v>0.87</v>
      </c>
      <c r="E4" s="0" t="n">
        <v>0.87</v>
      </c>
      <c r="F4" s="0" t="n">
        <v>0.977</v>
      </c>
      <c r="G4" s="0" t="n">
        <v>0.51</v>
      </c>
      <c r="H4" s="0" t="n">
        <v>0.47</v>
      </c>
      <c r="I4" s="0" t="n">
        <v>0.865</v>
      </c>
      <c r="J4" s="0" t="n">
        <v>0.49</v>
      </c>
      <c r="K4" s="0" t="n">
        <v>0.475</v>
      </c>
      <c r="L4" s="0" t="n">
        <v>0.59</v>
      </c>
      <c r="M4" s="0" t="n">
        <v>0.6225</v>
      </c>
      <c r="N4" s="0" t="n">
        <v>0.69</v>
      </c>
      <c r="O4" s="0" t="n">
        <v>0.8925</v>
      </c>
      <c r="P4" s="0" t="n">
        <v>0.69</v>
      </c>
      <c r="Q4" s="0" t="n">
        <v>0.59</v>
      </c>
      <c r="R4" s="0" t="n">
        <v>0.59</v>
      </c>
      <c r="S4" s="0" t="n">
        <v>0.59</v>
      </c>
      <c r="T4" s="0" t="n">
        <v>0.69</v>
      </c>
      <c r="U4" s="0" t="n">
        <v>0.69</v>
      </c>
      <c r="V4" s="0" t="n">
        <v>0.69</v>
      </c>
      <c r="W4" s="0" t="n">
        <v>0.69</v>
      </c>
      <c r="X4" s="0" t="n">
        <v>0.8925</v>
      </c>
      <c r="Y4" s="0" t="n">
        <v>0.8925</v>
      </c>
      <c r="Z4" s="0" t="n">
        <v>0.8925</v>
      </c>
      <c r="AA4" s="0" t="n">
        <v>0.8925</v>
      </c>
      <c r="AB4" s="0" t="n">
        <v>0.69</v>
      </c>
      <c r="AC4" s="0" t="n">
        <v>0.69</v>
      </c>
      <c r="AD4" s="0" t="n">
        <v>0.8925</v>
      </c>
      <c r="AE4" s="0" t="n">
        <v>0.8925</v>
      </c>
      <c r="AF4" s="0" t="n">
        <v>0.69</v>
      </c>
      <c r="AG4" s="356" t="n">
        <v>0.98</v>
      </c>
      <c r="AH4" s="0" t="n">
        <v>0.89</v>
      </c>
      <c r="AI4" s="0" t="n">
        <v>0.89</v>
      </c>
      <c r="AJ4" s="0" t="n">
        <v>0.69</v>
      </c>
      <c r="AK4" s="0" t="n">
        <v>1</v>
      </c>
      <c r="AL4" s="0" t="n">
        <v>0.475</v>
      </c>
      <c r="AM4" s="0" t="n">
        <v>1</v>
      </c>
      <c r="AN4" s="353" t="n">
        <v>1</v>
      </c>
      <c r="AO4" s="353" t="n">
        <v>1</v>
      </c>
      <c r="AP4" s="353" t="n">
        <v>1</v>
      </c>
      <c r="AQ4" s="0" t="n">
        <v>1</v>
      </c>
      <c r="AR4" s="0" t="n">
        <v>0.89</v>
      </c>
      <c r="AS4" s="0" t="n">
        <v>0.977</v>
      </c>
      <c r="AT4" s="353" t="n">
        <v>1</v>
      </c>
      <c r="AU4" s="0" t="n">
        <v>0.89</v>
      </c>
      <c r="AV4" s="0" t="n">
        <v>0.87</v>
      </c>
      <c r="AW4" s="0" t="n">
        <v>0.87</v>
      </c>
      <c r="AX4" s="0" t="n">
        <v>0.87</v>
      </c>
      <c r="AY4" s="0" t="n">
        <v>0.89</v>
      </c>
      <c r="AZ4" s="0" t="n">
        <v>0.89</v>
      </c>
      <c r="BA4" s="0" t="n">
        <v>0.87</v>
      </c>
      <c r="BB4" s="0" t="n">
        <v>0.99</v>
      </c>
      <c r="BE4" s="0" t="n">
        <v>1</v>
      </c>
      <c r="BF4" s="0" t="n">
        <v>1</v>
      </c>
      <c r="BG4" s="0" t="n">
        <v>1</v>
      </c>
      <c r="BH4" s="0" t="n">
        <v>1</v>
      </c>
      <c r="BI4" s="0" t="n">
        <v>1</v>
      </c>
      <c r="BJ4" s="0" t="n">
        <v>1</v>
      </c>
      <c r="BK4" s="0" t="n">
        <v>1</v>
      </c>
      <c r="BL4" s="0" t="n">
        <v>1</v>
      </c>
      <c r="BM4" s="0" t="n">
        <v>1</v>
      </c>
      <c r="BN4" s="0" t="n">
        <v>1</v>
      </c>
      <c r="BO4" s="0" t="n">
        <v>1</v>
      </c>
      <c r="BP4" s="0" t="n">
        <v>1</v>
      </c>
      <c r="BQ4" s="0" t="n">
        <v>1</v>
      </c>
      <c r="BR4" s="0" t="n">
        <v>1</v>
      </c>
      <c r="BS4" s="0" t="n">
        <v>1</v>
      </c>
      <c r="BT4" s="357"/>
      <c r="BU4" s="0" t="n">
        <v>1</v>
      </c>
      <c r="BV4" s="357"/>
      <c r="BW4" s="357"/>
      <c r="BX4" s="357"/>
      <c r="BY4" s="357"/>
      <c r="BZ4" s="357"/>
      <c r="CA4" s="357"/>
      <c r="CB4" s="357"/>
      <c r="CC4" s="0" t="n">
        <v>0.935</v>
      </c>
      <c r="CD4" s="0" t="n">
        <v>0.87</v>
      </c>
      <c r="CE4" s="0" t="n">
        <v>0.87</v>
      </c>
      <c r="CF4" s="0" t="n">
        <v>0.91</v>
      </c>
      <c r="CG4" s="0" t="n">
        <v>0.999</v>
      </c>
      <c r="CH4" s="0" t="n">
        <v>0.51</v>
      </c>
      <c r="CI4" s="0" t="n">
        <v>0.47</v>
      </c>
      <c r="CJ4" s="0" t="n">
        <v>0.865</v>
      </c>
      <c r="CK4" s="0" t="n">
        <v>0.49</v>
      </c>
      <c r="CL4" s="0" t="n">
        <v>0.475</v>
      </c>
      <c r="CM4" s="0" t="n">
        <v>0.59</v>
      </c>
      <c r="CN4" s="0" t="n">
        <v>0.6225</v>
      </c>
      <c r="CO4" s="0" t="n">
        <v>0.69</v>
      </c>
      <c r="CP4" s="0" t="n">
        <v>0.8925</v>
      </c>
      <c r="CQ4" s="0" t="n">
        <v>0.715</v>
      </c>
      <c r="CR4" s="0" t="n">
        <v>0.89</v>
      </c>
      <c r="CS4" s="0" t="n">
        <v>1</v>
      </c>
      <c r="CT4" s="0" t="n">
        <v>1</v>
      </c>
      <c r="CU4" s="0" t="n">
        <v>1</v>
      </c>
      <c r="DA4" s="357"/>
      <c r="DB4" s="357"/>
      <c r="DC4" s="357"/>
      <c r="DD4" s="357"/>
      <c r="DE4" s="357"/>
      <c r="DF4" s="357"/>
      <c r="DG4" s="357"/>
      <c r="DH4" s="357"/>
      <c r="DI4" s="357"/>
      <c r="DJ4" s="357"/>
      <c r="DK4" s="357"/>
      <c r="DL4" s="357"/>
      <c r="DM4" s="357"/>
      <c r="DN4" s="357"/>
      <c r="DO4" s="357"/>
      <c r="DQ4" s="357"/>
    </row>
    <row r="5" customFormat="false" ht="12.75" hidden="false" customHeight="false" outlineLevel="0" collapsed="false">
      <c r="A5" s="355" t="n">
        <v>36526</v>
      </c>
      <c r="B5" s="0" t="n">
        <v>0.895</v>
      </c>
      <c r="C5" s="0" t="n">
        <v>0.86</v>
      </c>
      <c r="D5" s="0" t="n">
        <v>0.87</v>
      </c>
      <c r="E5" s="0" t="n">
        <v>0.87</v>
      </c>
      <c r="F5" s="0" t="n">
        <v>0.977</v>
      </c>
      <c r="G5" s="0" t="n">
        <v>0.58</v>
      </c>
      <c r="H5" s="0" t="n">
        <v>0.44</v>
      </c>
      <c r="I5" s="0" t="n">
        <v>0.795</v>
      </c>
      <c r="J5" s="0" t="n">
        <v>0.49</v>
      </c>
      <c r="K5" s="0" t="n">
        <v>0.505</v>
      </c>
      <c r="L5" s="0" t="n">
        <v>0.605</v>
      </c>
      <c r="M5" s="0" t="n">
        <v>0.6375</v>
      </c>
      <c r="N5" s="0" t="n">
        <v>0.69</v>
      </c>
      <c r="O5" s="0" t="n">
        <v>0.88</v>
      </c>
      <c r="P5" s="0" t="n">
        <v>0.69</v>
      </c>
      <c r="Q5" s="0" t="n">
        <v>0.605</v>
      </c>
      <c r="R5" s="0" t="n">
        <v>0.605</v>
      </c>
      <c r="S5" s="0" t="n">
        <v>0.605</v>
      </c>
      <c r="T5" s="0" t="n">
        <v>0.69</v>
      </c>
      <c r="U5" s="0" t="n">
        <v>0.69</v>
      </c>
      <c r="V5" s="0" t="n">
        <v>0.69</v>
      </c>
      <c r="W5" s="0" t="n">
        <v>0.69</v>
      </c>
      <c r="X5" s="0" t="n">
        <v>0.88</v>
      </c>
      <c r="Y5" s="0" t="n">
        <v>0.88</v>
      </c>
      <c r="Z5" s="0" t="n">
        <v>0.88</v>
      </c>
      <c r="AA5" s="0" t="n">
        <v>0.88</v>
      </c>
      <c r="AB5" s="0" t="n">
        <v>0.69</v>
      </c>
      <c r="AC5" s="0" t="n">
        <v>0.69</v>
      </c>
      <c r="AD5" s="0" t="n">
        <v>0.88</v>
      </c>
      <c r="AE5" s="0" t="n">
        <v>0.88</v>
      </c>
      <c r="AF5" s="0" t="n">
        <v>0.69</v>
      </c>
      <c r="AG5" s="356" t="n">
        <v>0.98</v>
      </c>
      <c r="AH5" s="0" t="n">
        <v>0.89</v>
      </c>
      <c r="AI5" s="0" t="n">
        <v>0.89</v>
      </c>
      <c r="AJ5" s="0" t="n">
        <v>0.69</v>
      </c>
      <c r="AK5" s="0" t="n">
        <v>1</v>
      </c>
      <c r="AL5" s="0" t="n">
        <v>0.505</v>
      </c>
      <c r="AM5" s="0" t="n">
        <v>0.87</v>
      </c>
      <c r="AN5" s="353" t="n">
        <v>0.985</v>
      </c>
      <c r="AO5" s="353" t="n">
        <v>0.96</v>
      </c>
      <c r="AP5" s="353" t="n">
        <v>0.99</v>
      </c>
      <c r="AQ5" s="0" t="n">
        <v>0.87</v>
      </c>
      <c r="AR5" s="0" t="n">
        <v>0.89</v>
      </c>
      <c r="AS5" s="0" t="n">
        <v>0.977</v>
      </c>
      <c r="AT5" s="353" t="n">
        <v>0.925</v>
      </c>
      <c r="AU5" s="0" t="n">
        <v>0.89</v>
      </c>
      <c r="AV5" s="0" t="n">
        <v>0.87</v>
      </c>
      <c r="AW5" s="0" t="n">
        <v>0.87</v>
      </c>
      <c r="AX5" s="0" t="n">
        <v>0.87</v>
      </c>
      <c r="AY5" s="0" t="n">
        <v>0.89</v>
      </c>
      <c r="AZ5" s="0" t="n">
        <v>0.89</v>
      </c>
      <c r="BA5" s="0" t="n">
        <v>0.87</v>
      </c>
      <c r="BB5" s="0" t="n">
        <v>0.99</v>
      </c>
      <c r="BE5" s="0" t="n">
        <v>1</v>
      </c>
      <c r="BF5" s="0" t="n">
        <v>1</v>
      </c>
      <c r="BG5" s="0" t="n">
        <v>1</v>
      </c>
      <c r="BH5" s="0" t="n">
        <v>1</v>
      </c>
      <c r="BI5" s="0" t="n">
        <v>1</v>
      </c>
      <c r="BJ5" s="0" t="n">
        <v>1</v>
      </c>
      <c r="BK5" s="0" t="n">
        <v>1</v>
      </c>
      <c r="BL5" s="0" t="n">
        <v>1</v>
      </c>
      <c r="BM5" s="0" t="n">
        <v>1</v>
      </c>
      <c r="BN5" s="0" t="n">
        <v>1</v>
      </c>
      <c r="BO5" s="0" t="n">
        <v>1</v>
      </c>
      <c r="BP5" s="0" t="n">
        <v>1</v>
      </c>
      <c r="BQ5" s="0" t="n">
        <v>1</v>
      </c>
      <c r="BR5" s="0" t="n">
        <v>1</v>
      </c>
      <c r="BS5" s="0" t="n">
        <v>1</v>
      </c>
      <c r="BT5" s="357"/>
      <c r="BU5" s="0" t="n">
        <v>1</v>
      </c>
      <c r="BV5" s="357"/>
      <c r="BW5" s="357"/>
      <c r="BX5" s="357"/>
      <c r="BY5" s="357"/>
      <c r="BZ5" s="357"/>
      <c r="CA5" s="357"/>
      <c r="CB5" s="357"/>
      <c r="CC5" s="0" t="n">
        <v>0.895</v>
      </c>
      <c r="CD5" s="0" t="n">
        <v>0.86</v>
      </c>
      <c r="CE5" s="0" t="n">
        <v>0.87</v>
      </c>
      <c r="CF5" s="0" t="n">
        <v>0.92</v>
      </c>
      <c r="CG5" s="0" t="n">
        <v>0.999</v>
      </c>
      <c r="CH5" s="0" t="n">
        <v>0.58</v>
      </c>
      <c r="CI5" s="0" t="n">
        <v>0.44</v>
      </c>
      <c r="CJ5" s="0" t="n">
        <v>0.795</v>
      </c>
      <c r="CK5" s="0" t="n">
        <v>0.49</v>
      </c>
      <c r="CL5" s="0" t="n">
        <v>0.505</v>
      </c>
      <c r="CM5" s="0" t="n">
        <v>0.605</v>
      </c>
      <c r="CN5" s="0" t="n">
        <v>0.6375</v>
      </c>
      <c r="CO5" s="0" t="n">
        <v>0.69</v>
      </c>
      <c r="CP5" s="0" t="n">
        <v>0.88</v>
      </c>
      <c r="CQ5" s="0" t="n">
        <v>0.64</v>
      </c>
      <c r="CR5" s="0" t="n">
        <v>0.89</v>
      </c>
      <c r="CS5" s="0" t="n">
        <v>0.985</v>
      </c>
      <c r="CT5" s="0" t="n">
        <v>0.96</v>
      </c>
      <c r="CU5" s="0" t="n">
        <v>0.99</v>
      </c>
      <c r="CV5" s="0" t="n">
        <v>0.925</v>
      </c>
      <c r="DA5" s="357"/>
      <c r="DB5" s="357"/>
      <c r="DC5" s="357"/>
      <c r="DD5" s="357"/>
      <c r="DE5" s="357"/>
      <c r="DF5" s="357"/>
      <c r="DG5" s="357"/>
      <c r="DH5" s="357"/>
      <c r="DI5" s="357"/>
      <c r="DJ5" s="357"/>
      <c r="DK5" s="357"/>
      <c r="DL5" s="357"/>
      <c r="DM5" s="357"/>
      <c r="DN5" s="357"/>
      <c r="DO5" s="357"/>
      <c r="DQ5" s="357"/>
    </row>
    <row r="6" customFormat="false" ht="12.75" hidden="false" customHeight="false" outlineLevel="0" collapsed="false">
      <c r="A6" s="355" t="n">
        <v>36557</v>
      </c>
      <c r="B6" s="0" t="n">
        <v>0.865</v>
      </c>
      <c r="C6" s="0" t="n">
        <v>0.86</v>
      </c>
      <c r="D6" s="0" t="n">
        <v>0.89</v>
      </c>
      <c r="E6" s="0" t="n">
        <v>0.89</v>
      </c>
      <c r="F6" s="0" t="n">
        <v>0.977</v>
      </c>
      <c r="G6" s="0" t="n">
        <v>0.58</v>
      </c>
      <c r="H6" s="0" t="n">
        <v>0.44</v>
      </c>
      <c r="I6" s="0" t="n">
        <v>0.835</v>
      </c>
      <c r="J6" s="0" t="n">
        <v>0.595</v>
      </c>
      <c r="K6" s="0" t="n">
        <v>0.505</v>
      </c>
      <c r="L6" s="0" t="n">
        <v>0.635</v>
      </c>
      <c r="M6" s="0" t="n">
        <v>0.6675</v>
      </c>
      <c r="N6" s="0" t="n">
        <v>0.71</v>
      </c>
      <c r="O6" s="0" t="n">
        <v>0.8775</v>
      </c>
      <c r="P6" s="0" t="n">
        <v>0.71</v>
      </c>
      <c r="Q6" s="0" t="n">
        <v>0.635</v>
      </c>
      <c r="R6" s="0" t="n">
        <v>0.635</v>
      </c>
      <c r="S6" s="0" t="n">
        <v>0.635</v>
      </c>
      <c r="T6" s="0" t="n">
        <v>0.71</v>
      </c>
      <c r="U6" s="0" t="n">
        <v>0.71</v>
      </c>
      <c r="V6" s="0" t="n">
        <v>0.71</v>
      </c>
      <c r="W6" s="0" t="n">
        <v>0.71</v>
      </c>
      <c r="X6" s="0" t="n">
        <v>0.8775</v>
      </c>
      <c r="Y6" s="0" t="n">
        <v>0.8775</v>
      </c>
      <c r="Z6" s="0" t="n">
        <v>0.8775</v>
      </c>
      <c r="AA6" s="0" t="n">
        <v>0.8775</v>
      </c>
      <c r="AB6" s="0" t="n">
        <v>0.71</v>
      </c>
      <c r="AC6" s="0" t="n">
        <v>0.71</v>
      </c>
      <c r="AD6" s="0" t="n">
        <v>0.8775</v>
      </c>
      <c r="AE6" s="0" t="n">
        <v>0.8775</v>
      </c>
      <c r="AF6" s="0" t="n">
        <v>0.71</v>
      </c>
      <c r="AG6" s="356" t="n">
        <v>0.98</v>
      </c>
      <c r="AH6" s="0" t="n">
        <v>0.9612</v>
      </c>
      <c r="AI6" s="0" t="n">
        <v>0.9612</v>
      </c>
      <c r="AJ6" s="0" t="n">
        <v>0.71</v>
      </c>
      <c r="AK6" s="0" t="n">
        <v>1</v>
      </c>
      <c r="AL6" s="0" t="n">
        <v>0.505</v>
      </c>
      <c r="AM6" s="0" t="n">
        <v>0.89</v>
      </c>
      <c r="AN6" s="353" t="n">
        <v>0.985</v>
      </c>
      <c r="AO6" s="353" t="n">
        <v>0.97</v>
      </c>
      <c r="AP6" s="353" t="n">
        <v>0.99</v>
      </c>
      <c r="AQ6" s="0" t="n">
        <v>0.89</v>
      </c>
      <c r="AR6" s="0" t="n">
        <v>0.9612</v>
      </c>
      <c r="AS6" s="0" t="n">
        <v>0.977</v>
      </c>
      <c r="AT6" s="353" t="n">
        <v>0.93</v>
      </c>
      <c r="AU6" s="0" t="n">
        <v>0.9612</v>
      </c>
      <c r="AV6" s="0" t="n">
        <v>0.89</v>
      </c>
      <c r="AW6" s="0" t="n">
        <v>0.89</v>
      </c>
      <c r="AX6" s="0" t="n">
        <v>0.89</v>
      </c>
      <c r="AY6" s="0" t="n">
        <v>0.9612</v>
      </c>
      <c r="AZ6" s="0" t="n">
        <v>0.9612</v>
      </c>
      <c r="BA6" s="0" t="n">
        <v>0.89</v>
      </c>
      <c r="BB6" s="0" t="n">
        <v>0.99</v>
      </c>
      <c r="BE6" s="0" t="n">
        <v>1</v>
      </c>
      <c r="BF6" s="0" t="n">
        <v>1</v>
      </c>
      <c r="BG6" s="0" t="n">
        <v>1</v>
      </c>
      <c r="BH6" s="0" t="n">
        <v>1</v>
      </c>
      <c r="BI6" s="0" t="n">
        <v>1</v>
      </c>
      <c r="BJ6" s="0" t="n">
        <v>1</v>
      </c>
      <c r="BK6" s="0" t="n">
        <v>1</v>
      </c>
      <c r="BL6" s="0" t="n">
        <v>1</v>
      </c>
      <c r="BM6" s="0" t="n">
        <v>1</v>
      </c>
      <c r="BN6" s="0" t="n">
        <v>1</v>
      </c>
      <c r="BO6" s="0" t="n">
        <v>1</v>
      </c>
      <c r="BP6" s="0" t="n">
        <v>1</v>
      </c>
      <c r="BQ6" s="0" t="n">
        <v>1</v>
      </c>
      <c r="BR6" s="0" t="n">
        <v>1</v>
      </c>
      <c r="BS6" s="0" t="n">
        <v>1</v>
      </c>
      <c r="BT6" s="357"/>
      <c r="BU6" s="0" t="n">
        <v>1.08</v>
      </c>
      <c r="BV6" s="357"/>
      <c r="BW6" s="357"/>
      <c r="BX6" s="357"/>
      <c r="BY6" s="357"/>
      <c r="BZ6" s="357"/>
      <c r="CA6" s="357"/>
      <c r="CB6" s="357"/>
      <c r="CC6" s="0" t="n">
        <v>0.865</v>
      </c>
      <c r="CD6" s="0" t="n">
        <v>0.86</v>
      </c>
      <c r="CE6" s="0" t="n">
        <v>0.89</v>
      </c>
      <c r="CF6" s="0" t="n">
        <v>0.935</v>
      </c>
      <c r="CG6" s="0" t="n">
        <v>0.99895</v>
      </c>
      <c r="CH6" s="0" t="n">
        <v>0.58</v>
      </c>
      <c r="CI6" s="0" t="n">
        <v>0.44</v>
      </c>
      <c r="CJ6" s="0" t="n">
        <v>0.835</v>
      </c>
      <c r="CK6" s="0" t="n">
        <v>0.595</v>
      </c>
      <c r="CL6" s="0" t="n">
        <v>0.505</v>
      </c>
      <c r="CM6" s="0" t="n">
        <v>0.635</v>
      </c>
      <c r="CN6" s="0" t="n">
        <v>0.6675</v>
      </c>
      <c r="CO6" s="0" t="n">
        <v>0.71</v>
      </c>
      <c r="CP6" s="0" t="n">
        <v>0.8775</v>
      </c>
      <c r="CQ6" s="0" t="n">
        <v>0.67</v>
      </c>
      <c r="CR6" s="0" t="n">
        <v>0.89</v>
      </c>
      <c r="CS6" s="0" t="n">
        <v>0.985</v>
      </c>
      <c r="CT6" s="0" t="n">
        <v>0.97</v>
      </c>
      <c r="CU6" s="0" t="n">
        <v>0.99</v>
      </c>
      <c r="CV6" s="0" t="n">
        <v>0.93</v>
      </c>
      <c r="DA6" s="357"/>
      <c r="DB6" s="357"/>
      <c r="DC6" s="357"/>
      <c r="DD6" s="357"/>
      <c r="DE6" s="357"/>
      <c r="DF6" s="357"/>
      <c r="DG6" s="357"/>
      <c r="DH6" s="357"/>
      <c r="DI6" s="357"/>
      <c r="DJ6" s="357"/>
      <c r="DK6" s="357"/>
      <c r="DL6" s="357"/>
      <c r="DM6" s="357"/>
      <c r="DN6" s="357"/>
      <c r="DO6" s="357"/>
      <c r="DQ6" s="357" t="n">
        <v>0.08</v>
      </c>
    </row>
    <row r="7" customFormat="false" ht="12.75" hidden="false" customHeight="false" outlineLevel="0" collapsed="false">
      <c r="A7" s="355" t="n">
        <v>36586</v>
      </c>
      <c r="B7" s="0" t="n">
        <v>0.91863</v>
      </c>
      <c r="C7" s="0" t="n">
        <v>0.9167</v>
      </c>
      <c r="D7" s="0" t="n">
        <v>0.981435</v>
      </c>
      <c r="E7" s="0" t="n">
        <v>0.981435</v>
      </c>
      <c r="F7" s="0" t="n">
        <v>0.977</v>
      </c>
      <c r="G7" s="0" t="n">
        <v>0.9875</v>
      </c>
      <c r="H7" s="0" t="n">
        <v>0.968</v>
      </c>
      <c r="I7" s="0" t="n">
        <v>0.865</v>
      </c>
      <c r="J7" s="0" t="n">
        <v>0.9849375</v>
      </c>
      <c r="K7" s="0" t="n">
        <v>0.985</v>
      </c>
      <c r="L7" s="0" t="n">
        <v>0.9875</v>
      </c>
      <c r="M7" s="0" t="n">
        <v>0.9875</v>
      </c>
      <c r="N7" s="0" t="n">
        <v>0.98</v>
      </c>
      <c r="O7" s="0" t="n">
        <v>0.936</v>
      </c>
      <c r="P7" s="0" t="n">
        <v>0.98</v>
      </c>
      <c r="Q7" s="0" t="n">
        <v>0.9875</v>
      </c>
      <c r="R7" s="0" t="n">
        <v>0.9875</v>
      </c>
      <c r="S7" s="0" t="n">
        <v>0.9875</v>
      </c>
      <c r="T7" s="0" t="n">
        <v>0.98</v>
      </c>
      <c r="U7" s="0" t="n">
        <v>0.98</v>
      </c>
      <c r="V7" s="0" t="n">
        <v>0.98</v>
      </c>
      <c r="W7" s="0" t="n">
        <v>0.98</v>
      </c>
      <c r="X7" s="0" t="n">
        <v>0.936</v>
      </c>
      <c r="Y7" s="0" t="n">
        <v>0.936</v>
      </c>
      <c r="Z7" s="0" t="n">
        <v>0.936</v>
      </c>
      <c r="AA7" s="0" t="n">
        <v>0.936</v>
      </c>
      <c r="AB7" s="0" t="n">
        <v>0.98</v>
      </c>
      <c r="AC7" s="0" t="n">
        <v>0.98</v>
      </c>
      <c r="AD7" s="0" t="n">
        <v>0.936</v>
      </c>
      <c r="AE7" s="0" t="n">
        <v>0.936</v>
      </c>
      <c r="AF7" s="0" t="n">
        <v>0.98</v>
      </c>
      <c r="AG7" s="0" t="n">
        <v>0.99</v>
      </c>
      <c r="AH7" s="0" t="n">
        <v>0.962535</v>
      </c>
      <c r="AI7" s="0" t="n">
        <v>0.962535</v>
      </c>
      <c r="AJ7" s="0" t="n">
        <v>0.98</v>
      </c>
      <c r="AK7" s="0" t="n">
        <v>1</v>
      </c>
      <c r="AL7" s="0" t="n">
        <v>0.985</v>
      </c>
      <c r="AM7" s="0" t="n">
        <v>0.981435</v>
      </c>
      <c r="AN7" s="353" t="n">
        <v>0.985</v>
      </c>
      <c r="AO7" s="353" t="n">
        <v>0.97</v>
      </c>
      <c r="AP7" s="353" t="n">
        <v>0.99</v>
      </c>
      <c r="AQ7" s="358" t="n">
        <v>0.981435</v>
      </c>
      <c r="AR7" s="0" t="n">
        <v>0.962535</v>
      </c>
      <c r="AS7" s="0" t="n">
        <v>0.977</v>
      </c>
      <c r="AT7" s="353" t="n">
        <v>0.945</v>
      </c>
      <c r="AU7" s="0" t="n">
        <v>0.962535</v>
      </c>
      <c r="AV7" s="0" t="n">
        <v>0.981435</v>
      </c>
      <c r="AW7" s="0" t="n">
        <v>0.981435</v>
      </c>
      <c r="AX7" s="0" t="n">
        <v>0.981435</v>
      </c>
      <c r="AY7" s="0" t="n">
        <v>0.962535</v>
      </c>
      <c r="AZ7" s="0" t="n">
        <v>0.962535</v>
      </c>
      <c r="BA7" s="0" t="n">
        <v>0.981435</v>
      </c>
      <c r="BB7" s="0" t="n">
        <v>0.99</v>
      </c>
      <c r="BE7" s="0" t="n">
        <v>1.062</v>
      </c>
      <c r="BF7" s="0" t="n">
        <v>1.03</v>
      </c>
      <c r="BG7" s="0" t="n">
        <v>1.0785</v>
      </c>
      <c r="BH7" s="0" t="n">
        <v>1.005</v>
      </c>
      <c r="BI7" s="0" t="n">
        <v>1</v>
      </c>
      <c r="BJ7" s="0" t="n">
        <v>1.85</v>
      </c>
      <c r="BK7" s="0" t="n">
        <v>2.2</v>
      </c>
      <c r="BL7" s="0" t="n">
        <v>1</v>
      </c>
      <c r="BM7" s="0" t="n">
        <v>1.2875</v>
      </c>
      <c r="BN7" s="0" t="n">
        <v>1.98</v>
      </c>
      <c r="BO7" s="0" t="n">
        <v>1.46</v>
      </c>
      <c r="BP7" s="0" t="n">
        <v>1.46</v>
      </c>
      <c r="BQ7" s="0" t="n">
        <v>1.225</v>
      </c>
      <c r="BR7" s="0" t="n">
        <v>1.04</v>
      </c>
      <c r="BS7" s="0" t="n">
        <v>1.38</v>
      </c>
      <c r="BT7" s="357"/>
      <c r="BU7" s="0" t="n">
        <v>1.0815</v>
      </c>
      <c r="BV7" s="357"/>
      <c r="BW7" s="357"/>
      <c r="BX7" s="357"/>
      <c r="BY7" s="357"/>
      <c r="BZ7" s="357"/>
      <c r="CA7" s="357"/>
      <c r="CB7" s="357"/>
      <c r="CC7" s="0" t="n">
        <v>0.865</v>
      </c>
      <c r="CD7" s="0" t="n">
        <v>0.89</v>
      </c>
      <c r="CE7" s="0" t="n">
        <v>0.91</v>
      </c>
      <c r="CF7" s="0" t="n">
        <v>0.935</v>
      </c>
      <c r="CG7" s="0" t="n">
        <v>0.99895</v>
      </c>
      <c r="CH7" s="0" t="n">
        <v>0.54</v>
      </c>
      <c r="CI7" s="0" t="n">
        <v>0.44</v>
      </c>
      <c r="CJ7" s="0" t="n">
        <v>0.865</v>
      </c>
      <c r="CK7" s="0" t="n">
        <v>0.765</v>
      </c>
      <c r="CL7" s="0" t="n">
        <v>0.515</v>
      </c>
      <c r="CM7" s="0" t="n">
        <v>0.785</v>
      </c>
      <c r="CN7" s="0" t="n">
        <v>0.8175</v>
      </c>
      <c r="CO7" s="0" t="n">
        <v>0.8</v>
      </c>
      <c r="CP7" s="0" t="n">
        <v>0.9</v>
      </c>
      <c r="CQ7" s="0" t="n">
        <v>0.83</v>
      </c>
      <c r="CR7" s="0" t="n">
        <v>0.89</v>
      </c>
      <c r="CS7" s="0" t="n">
        <v>0.985</v>
      </c>
      <c r="CT7" s="0" t="n">
        <v>0.97</v>
      </c>
      <c r="CU7" s="0" t="n">
        <v>0.99</v>
      </c>
      <c r="CV7" s="0" t="n">
        <v>0.945</v>
      </c>
      <c r="DA7" s="357" t="n">
        <v>0.062</v>
      </c>
      <c r="DB7" s="357" t="n">
        <v>0.03</v>
      </c>
      <c r="DC7" s="357" t="n">
        <v>0.0785</v>
      </c>
      <c r="DD7" s="357" t="n">
        <v>0.005</v>
      </c>
      <c r="DE7" s="357" t="n">
        <v>0</v>
      </c>
      <c r="DF7" s="357" t="n">
        <v>0.85</v>
      </c>
      <c r="DG7" s="357" t="n">
        <v>1.2</v>
      </c>
      <c r="DH7" s="357" t="n">
        <v>0</v>
      </c>
      <c r="DI7" s="357" t="n">
        <v>0.2875</v>
      </c>
      <c r="DJ7" s="357" t="n">
        <v>0.98</v>
      </c>
      <c r="DK7" s="357" t="n">
        <v>0.46</v>
      </c>
      <c r="DL7" s="357" t="n">
        <v>0.46</v>
      </c>
      <c r="DM7" s="357" t="n">
        <v>0.225</v>
      </c>
      <c r="DN7" s="357" t="n">
        <v>0.04</v>
      </c>
      <c r="DO7" s="357" t="n">
        <v>0.38</v>
      </c>
      <c r="DQ7" s="357" t="n">
        <v>0.0015</v>
      </c>
    </row>
    <row r="8" customFormat="false" ht="12.75" hidden="false" customHeight="false" outlineLevel="0" collapsed="false">
      <c r="A8" s="355" t="n">
        <v>36617</v>
      </c>
      <c r="B8" s="0" t="n">
        <v>0.9509375</v>
      </c>
      <c r="C8" s="0" t="n">
        <v>0.954</v>
      </c>
      <c r="D8" s="0" t="n">
        <v>0.98189</v>
      </c>
      <c r="E8" s="0" t="n">
        <v>0.98189</v>
      </c>
      <c r="F8" s="0" t="n">
        <v>0.977</v>
      </c>
      <c r="G8" s="0" t="n">
        <v>0.88992</v>
      </c>
      <c r="H8" s="0" t="n">
        <v>0.9040377</v>
      </c>
      <c r="I8" s="0" t="n">
        <v>0.92661875</v>
      </c>
      <c r="J8" s="0" t="n">
        <v>0.972138</v>
      </c>
      <c r="K8" s="0" t="n">
        <v>0.985</v>
      </c>
      <c r="L8" s="0" t="n">
        <v>0.9875</v>
      </c>
      <c r="M8" s="0" t="n">
        <v>0.9875</v>
      </c>
      <c r="N8" s="0" t="n">
        <v>0.98</v>
      </c>
      <c r="O8" s="0" t="n">
        <v>0.9404745</v>
      </c>
      <c r="P8" s="0" t="n">
        <v>0.98</v>
      </c>
      <c r="Q8" s="0" t="n">
        <v>0.9875</v>
      </c>
      <c r="R8" s="0" t="n">
        <v>0.9875</v>
      </c>
      <c r="S8" s="0" t="n">
        <v>0.9875</v>
      </c>
      <c r="T8" s="0" t="n">
        <v>0.98</v>
      </c>
      <c r="U8" s="0" t="n">
        <v>0.98</v>
      </c>
      <c r="V8" s="0" t="n">
        <v>0.98</v>
      </c>
      <c r="W8" s="0" t="n">
        <v>0.98</v>
      </c>
      <c r="X8" s="0" t="n">
        <v>0.9404745</v>
      </c>
      <c r="Y8" s="0" t="n">
        <v>0.9404745</v>
      </c>
      <c r="Z8" s="0" t="n">
        <v>0.9404745</v>
      </c>
      <c r="AA8" s="0" t="n">
        <v>0.9404745</v>
      </c>
      <c r="AB8" s="0" t="n">
        <v>0.98</v>
      </c>
      <c r="AC8" s="0" t="n">
        <v>0.98</v>
      </c>
      <c r="AD8" s="0" t="n">
        <v>0.9404745</v>
      </c>
      <c r="AE8" s="0" t="n">
        <v>0.9404745</v>
      </c>
      <c r="AF8" s="0" t="n">
        <v>0.98</v>
      </c>
      <c r="AG8" s="0" t="n">
        <v>0.99</v>
      </c>
      <c r="AH8" s="0" t="n">
        <v>0.963781</v>
      </c>
      <c r="AI8" s="0" t="n">
        <v>0.963781</v>
      </c>
      <c r="AJ8" s="0" t="n">
        <v>0.98</v>
      </c>
      <c r="AK8" s="0" t="n">
        <v>1</v>
      </c>
      <c r="AL8" s="0" t="n">
        <v>0.985</v>
      </c>
      <c r="AM8" s="0" t="n">
        <v>0.98189</v>
      </c>
      <c r="AN8" s="353" t="n">
        <v>0.985</v>
      </c>
      <c r="AO8" s="353" t="n">
        <v>0.99</v>
      </c>
      <c r="AP8" s="353" t="n">
        <v>0.99</v>
      </c>
      <c r="AQ8" s="0" t="n">
        <v>0.98189</v>
      </c>
      <c r="AR8" s="0" t="n">
        <v>0.963781</v>
      </c>
      <c r="AS8" s="0" t="n">
        <v>0.977</v>
      </c>
      <c r="AT8" s="353" t="n">
        <v>0.97</v>
      </c>
      <c r="AU8" s="0" t="n">
        <v>0.963781</v>
      </c>
      <c r="AV8" s="0" t="n">
        <v>0.98189</v>
      </c>
      <c r="AW8" s="0" t="n">
        <v>0.98189</v>
      </c>
      <c r="AX8" s="0" t="n">
        <v>0.98189</v>
      </c>
      <c r="AY8" s="0" t="n">
        <v>0.963781</v>
      </c>
      <c r="AZ8" s="0" t="n">
        <v>0.963781</v>
      </c>
      <c r="BA8" s="0" t="n">
        <v>0.98189</v>
      </c>
      <c r="BB8" s="0" t="n">
        <v>0.99</v>
      </c>
      <c r="BE8" s="0" t="n">
        <v>1.0625</v>
      </c>
      <c r="BF8" s="0" t="n">
        <v>1.06</v>
      </c>
      <c r="BG8" s="0" t="n">
        <v>1.079</v>
      </c>
      <c r="BH8" s="0" t="n">
        <v>1.0051</v>
      </c>
      <c r="BI8" s="0" t="n">
        <v>1</v>
      </c>
      <c r="BJ8" s="0" t="n">
        <v>1.854</v>
      </c>
      <c r="BK8" s="0" t="n">
        <v>2.20497</v>
      </c>
      <c r="BL8" s="0" t="n">
        <v>1.00175</v>
      </c>
      <c r="BM8" s="0" t="n">
        <v>1.2876</v>
      </c>
      <c r="BN8" s="0" t="n">
        <v>1.9815</v>
      </c>
      <c r="BO8" s="0" t="n">
        <v>1.4615</v>
      </c>
      <c r="BP8" s="0" t="n">
        <v>1.4615</v>
      </c>
      <c r="BQ8" s="0" t="n">
        <v>1.2265</v>
      </c>
      <c r="BR8" s="0" t="n">
        <v>1.0415</v>
      </c>
      <c r="BS8" s="0" t="n">
        <v>1.3815</v>
      </c>
      <c r="BT8" s="357"/>
      <c r="BU8" s="0" t="n">
        <v>1.0829</v>
      </c>
      <c r="BV8" s="357"/>
      <c r="BW8" s="357"/>
      <c r="BX8" s="357"/>
      <c r="BY8" s="357"/>
      <c r="BZ8" s="357"/>
      <c r="CA8" s="357"/>
      <c r="CB8" s="357"/>
      <c r="CC8" s="0" t="n">
        <v>0.895</v>
      </c>
      <c r="CD8" s="0" t="n">
        <v>0.9</v>
      </c>
      <c r="CE8" s="0" t="n">
        <v>0.91</v>
      </c>
      <c r="CF8" s="0" t="n">
        <v>0.96</v>
      </c>
      <c r="CG8" s="0" t="n">
        <v>0.99895</v>
      </c>
      <c r="CH8" s="0" t="n">
        <v>0.48</v>
      </c>
      <c r="CI8" s="0" t="n">
        <v>0.41</v>
      </c>
      <c r="CJ8" s="0" t="n">
        <v>0.925</v>
      </c>
      <c r="CK8" s="0" t="n">
        <v>0.755</v>
      </c>
      <c r="CL8" s="0" t="n">
        <v>0.575</v>
      </c>
      <c r="CM8" s="0" t="n">
        <v>0.895</v>
      </c>
      <c r="CN8" s="0" t="n">
        <v>0.9275</v>
      </c>
      <c r="CO8" s="0" t="n">
        <v>0.85</v>
      </c>
      <c r="CP8" s="0" t="n">
        <v>0.903</v>
      </c>
      <c r="CQ8" s="0" t="n">
        <v>0.92</v>
      </c>
      <c r="CR8" s="0" t="n">
        <v>0.89</v>
      </c>
      <c r="CS8" s="0" t="n">
        <v>0.985</v>
      </c>
      <c r="CT8" s="0" t="n">
        <v>0.99</v>
      </c>
      <c r="CU8" s="0" t="n">
        <v>0.99</v>
      </c>
      <c r="CV8" s="0" t="n">
        <v>0.97</v>
      </c>
      <c r="DA8" s="357" t="n">
        <v>0.0005</v>
      </c>
      <c r="DB8" s="357" t="n">
        <v>0.03</v>
      </c>
      <c r="DC8" s="357" t="n">
        <v>0.0005</v>
      </c>
      <c r="DD8" s="357" t="n">
        <v>0.0001</v>
      </c>
      <c r="DE8" s="357" t="n">
        <v>0</v>
      </c>
      <c r="DF8" s="357" t="n">
        <v>0.004</v>
      </c>
      <c r="DG8" s="357" t="n">
        <v>0.00497</v>
      </c>
      <c r="DH8" s="357" t="n">
        <v>0.00175</v>
      </c>
      <c r="DI8" s="357" t="n">
        <v>0.0001</v>
      </c>
      <c r="DJ8" s="357" t="n">
        <v>0.0015</v>
      </c>
      <c r="DK8" s="357" t="n">
        <v>0.0015</v>
      </c>
      <c r="DL8" s="357" t="n">
        <v>0.0015</v>
      </c>
      <c r="DM8" s="357" t="n">
        <v>0.0015</v>
      </c>
      <c r="DN8" s="357" t="n">
        <v>0.0015</v>
      </c>
      <c r="DO8" s="357" t="n">
        <v>0.0015</v>
      </c>
      <c r="DQ8" s="357" t="n">
        <v>0.0014</v>
      </c>
    </row>
    <row r="9" customFormat="false" ht="12.75" hidden="false" customHeight="false" outlineLevel="0" collapsed="false">
      <c r="A9" s="355" t="n">
        <v>36647</v>
      </c>
      <c r="B9" s="0" t="n">
        <v>0.988</v>
      </c>
      <c r="C9" s="0" t="n">
        <v>0.9828</v>
      </c>
      <c r="D9" s="0" t="n">
        <v>0.97155</v>
      </c>
      <c r="E9" s="0" t="n">
        <v>0.97155</v>
      </c>
      <c r="F9" s="0" t="n">
        <v>0.977</v>
      </c>
      <c r="G9" s="0" t="n">
        <v>0.631686</v>
      </c>
      <c r="H9" s="0" t="n">
        <v>0.9059852</v>
      </c>
      <c r="I9" s="0" t="n">
        <v>0.9282375</v>
      </c>
      <c r="J9" s="0" t="n">
        <v>0.8434435</v>
      </c>
      <c r="K9" s="0" t="n">
        <v>0.985</v>
      </c>
      <c r="L9" s="0" t="n">
        <v>0.9875</v>
      </c>
      <c r="M9" s="0" t="n">
        <v>0.9875</v>
      </c>
      <c r="N9" s="0" t="n">
        <v>0.98</v>
      </c>
      <c r="O9" s="0" t="n">
        <v>0.93861</v>
      </c>
      <c r="P9" s="0" t="n">
        <v>0.98</v>
      </c>
      <c r="Q9" s="0" t="n">
        <v>0.9875</v>
      </c>
      <c r="R9" s="0" t="n">
        <v>0.9875</v>
      </c>
      <c r="S9" s="0" t="n">
        <v>0.9875</v>
      </c>
      <c r="T9" s="0" t="n">
        <v>0.98</v>
      </c>
      <c r="U9" s="0" t="n">
        <v>0.98</v>
      </c>
      <c r="V9" s="0" t="n">
        <v>0.98</v>
      </c>
      <c r="W9" s="0" t="n">
        <v>0.98</v>
      </c>
      <c r="X9" s="0" t="n">
        <v>0.93861</v>
      </c>
      <c r="Y9" s="0" t="n">
        <v>0.93861</v>
      </c>
      <c r="Z9" s="0" t="n">
        <v>0.93861</v>
      </c>
      <c r="AA9" s="0" t="n">
        <v>0.93861</v>
      </c>
      <c r="AB9" s="0" t="n">
        <v>0.98</v>
      </c>
      <c r="AC9" s="0" t="n">
        <v>0.98</v>
      </c>
      <c r="AD9" s="0" t="n">
        <v>0.93861</v>
      </c>
      <c r="AE9" s="0" t="n">
        <v>0.93861</v>
      </c>
      <c r="AF9" s="0" t="n">
        <v>0.98</v>
      </c>
      <c r="AG9" s="0" t="n">
        <v>0.99</v>
      </c>
      <c r="AH9" s="0" t="n">
        <v>0.96494245</v>
      </c>
      <c r="AI9" s="0" t="n">
        <v>0.96494245</v>
      </c>
      <c r="AJ9" s="0" t="n">
        <v>0.98</v>
      </c>
      <c r="AK9" s="0" t="n">
        <v>1</v>
      </c>
      <c r="AL9" s="0" t="n">
        <v>0.985</v>
      </c>
      <c r="AM9" s="0" t="n">
        <v>0.97155</v>
      </c>
      <c r="AN9" s="353" t="n">
        <v>0.985</v>
      </c>
      <c r="AO9" s="353" t="n">
        <v>0.99</v>
      </c>
      <c r="AP9" s="353" t="n">
        <v>0.99</v>
      </c>
      <c r="AQ9" s="0" t="n">
        <v>0.97155</v>
      </c>
      <c r="AR9" s="0" t="n">
        <v>0.96494245</v>
      </c>
      <c r="AS9" s="0" t="n">
        <v>0.977</v>
      </c>
      <c r="AT9" s="353" t="n">
        <v>0.97</v>
      </c>
      <c r="AU9" s="0" t="n">
        <v>0.96494245</v>
      </c>
      <c r="AV9" s="0" t="n">
        <v>0.97155</v>
      </c>
      <c r="AW9" s="0" t="n">
        <v>0.97155</v>
      </c>
      <c r="AX9" s="0" t="n">
        <v>0.97155</v>
      </c>
      <c r="AY9" s="0" t="n">
        <v>0.96494245</v>
      </c>
      <c r="AZ9" s="0" t="n">
        <v>0.96494245</v>
      </c>
      <c r="BA9" s="0" t="n">
        <v>0.97155</v>
      </c>
      <c r="BB9" s="0" t="n">
        <v>0.99</v>
      </c>
      <c r="BE9" s="0" t="n">
        <v>1.06299</v>
      </c>
      <c r="BF9" s="0" t="n">
        <v>1.08</v>
      </c>
      <c r="BG9" s="0" t="n">
        <v>1.0795</v>
      </c>
      <c r="BH9" s="0" t="n">
        <v>1.0052</v>
      </c>
      <c r="BI9" s="0" t="n">
        <v>1</v>
      </c>
      <c r="BJ9" s="0" t="n">
        <v>1.8579</v>
      </c>
      <c r="BK9" s="0" t="n">
        <v>2.20972</v>
      </c>
      <c r="BL9" s="0" t="n">
        <v>1.0035</v>
      </c>
      <c r="BM9" s="0" t="n">
        <v>1.2877</v>
      </c>
      <c r="BN9" s="0" t="n">
        <v>1.983</v>
      </c>
      <c r="BO9" s="0" t="n">
        <v>1.4629</v>
      </c>
      <c r="BP9" s="0" t="n">
        <v>1.4629</v>
      </c>
      <c r="BQ9" s="0" t="n">
        <v>1.2279</v>
      </c>
      <c r="BR9" s="0" t="n">
        <v>1.0429</v>
      </c>
      <c r="BS9" s="0" t="n">
        <v>1.3829</v>
      </c>
      <c r="BT9" s="357"/>
      <c r="BU9" s="0" t="n">
        <v>1.084205</v>
      </c>
      <c r="BV9" s="357"/>
      <c r="BW9" s="357"/>
      <c r="BX9" s="357"/>
      <c r="BY9" s="357"/>
      <c r="BZ9" s="357"/>
      <c r="CA9" s="357"/>
      <c r="CB9" s="357"/>
      <c r="CC9" s="0" t="n">
        <v>0.965</v>
      </c>
      <c r="CD9" s="0" t="n">
        <v>0.91</v>
      </c>
      <c r="CE9" s="0" t="n">
        <v>0.9</v>
      </c>
      <c r="CF9" s="0" t="n">
        <v>0.97</v>
      </c>
      <c r="CG9" s="0" t="n">
        <v>0.99895</v>
      </c>
      <c r="CH9" s="0" t="n">
        <v>0.34</v>
      </c>
      <c r="CI9" s="0" t="n">
        <v>0.41</v>
      </c>
      <c r="CJ9" s="0" t="n">
        <v>0.925</v>
      </c>
      <c r="CK9" s="0" t="n">
        <v>0.655</v>
      </c>
      <c r="CL9" s="0" t="n">
        <v>0.625</v>
      </c>
      <c r="CM9" s="0" t="n">
        <v>0.9175</v>
      </c>
      <c r="CN9" s="0" t="n">
        <v>0.95</v>
      </c>
      <c r="CO9" s="0" t="n">
        <v>0.88</v>
      </c>
      <c r="CP9" s="0" t="n">
        <v>0.9</v>
      </c>
      <c r="CQ9" s="0" t="n">
        <v>0.935</v>
      </c>
      <c r="CR9" s="0" t="n">
        <v>0.89</v>
      </c>
      <c r="CS9" s="0" t="n">
        <v>0.985</v>
      </c>
      <c r="CT9" s="0" t="n">
        <v>0.99</v>
      </c>
      <c r="CU9" s="0" t="n">
        <v>0.99</v>
      </c>
      <c r="CV9" s="0" t="n">
        <v>0.97</v>
      </c>
      <c r="DA9" s="357" t="n">
        <v>0.00049</v>
      </c>
      <c r="DB9" s="357" t="n">
        <v>0.02</v>
      </c>
      <c r="DC9" s="357" t="n">
        <v>0.0005</v>
      </c>
      <c r="DD9" s="357" t="n">
        <v>0.0001</v>
      </c>
      <c r="DE9" s="357" t="n">
        <v>0</v>
      </c>
      <c r="DF9" s="357" t="n">
        <v>0.0039</v>
      </c>
      <c r="DG9" s="357" t="n">
        <v>0.00475</v>
      </c>
      <c r="DH9" s="357" t="n">
        <v>0.00175</v>
      </c>
      <c r="DI9" s="357" t="n">
        <v>0.0001</v>
      </c>
      <c r="DJ9" s="357" t="n">
        <v>0.0015</v>
      </c>
      <c r="DK9" s="357" t="n">
        <v>0.0014</v>
      </c>
      <c r="DL9" s="357" t="n">
        <v>0.0014</v>
      </c>
      <c r="DM9" s="357" t="n">
        <v>0.0014</v>
      </c>
      <c r="DN9" s="357" t="n">
        <v>0.0014</v>
      </c>
      <c r="DO9" s="357" t="n">
        <v>0.0014</v>
      </c>
      <c r="DQ9" s="357" t="n">
        <v>0.001305</v>
      </c>
    </row>
    <row r="10" customFormat="false" ht="12.75" hidden="false" customHeight="false" outlineLevel="0" collapsed="false">
      <c r="A10" s="355" t="n">
        <v>36678</v>
      </c>
      <c r="B10" s="0" t="n">
        <v>0.988</v>
      </c>
      <c r="C10" s="0" t="n">
        <v>0.988</v>
      </c>
      <c r="D10" s="0" t="n">
        <v>0.972</v>
      </c>
      <c r="E10" s="0" t="n">
        <v>0.972</v>
      </c>
      <c r="F10" s="0" t="n">
        <v>0.977</v>
      </c>
      <c r="G10" s="0" t="n">
        <v>0.632978</v>
      </c>
      <c r="H10" s="0" t="n">
        <v>0.9875</v>
      </c>
      <c r="I10" s="0" t="n">
        <v>0.92985625</v>
      </c>
      <c r="J10" s="0" t="n">
        <v>0.727607</v>
      </c>
      <c r="K10" s="0" t="n">
        <v>0.985</v>
      </c>
      <c r="L10" s="0" t="n">
        <v>0.9875</v>
      </c>
      <c r="M10" s="0" t="n">
        <v>0.9875</v>
      </c>
      <c r="N10" s="0" t="n">
        <v>0.98</v>
      </c>
      <c r="O10" s="0" t="n">
        <v>0.9423950125</v>
      </c>
      <c r="P10" s="0" t="n">
        <v>0.98</v>
      </c>
      <c r="Q10" s="0" t="n">
        <v>0.9875</v>
      </c>
      <c r="R10" s="0" t="n">
        <v>0.9875</v>
      </c>
      <c r="S10" s="0" t="n">
        <v>0.9875</v>
      </c>
      <c r="T10" s="0" t="n">
        <v>0.98</v>
      </c>
      <c r="U10" s="0" t="n">
        <v>0.98</v>
      </c>
      <c r="V10" s="0" t="n">
        <v>0.98</v>
      </c>
      <c r="W10" s="0" t="n">
        <v>0.98</v>
      </c>
      <c r="X10" s="0" t="n">
        <v>0.9423950125</v>
      </c>
      <c r="Y10" s="0" t="n">
        <v>0.9423950125</v>
      </c>
      <c r="Z10" s="0" t="n">
        <v>0.9423950125</v>
      </c>
      <c r="AA10" s="0" t="n">
        <v>0.9423950125</v>
      </c>
      <c r="AB10" s="0" t="n">
        <v>0.98</v>
      </c>
      <c r="AC10" s="0" t="n">
        <v>0.98</v>
      </c>
      <c r="AD10" s="0" t="n">
        <v>0.9423950125</v>
      </c>
      <c r="AE10" s="0" t="n">
        <v>0.9423950125</v>
      </c>
      <c r="AF10" s="0" t="n">
        <v>0.98</v>
      </c>
      <c r="AG10" s="0" t="n">
        <v>0.99</v>
      </c>
      <c r="AH10" s="0" t="n">
        <v>0.96601045</v>
      </c>
      <c r="AI10" s="0" t="n">
        <v>0.96601045</v>
      </c>
      <c r="AJ10" s="0" t="n">
        <v>0.98</v>
      </c>
      <c r="AK10" s="0" t="n">
        <v>1</v>
      </c>
      <c r="AL10" s="0" t="n">
        <v>0.985</v>
      </c>
      <c r="AM10" s="0" t="n">
        <v>0.972</v>
      </c>
      <c r="AN10" s="353" t="n">
        <v>0.985</v>
      </c>
      <c r="AO10" s="353" t="n">
        <v>0.99</v>
      </c>
      <c r="AP10" s="353" t="n">
        <v>0.99</v>
      </c>
      <c r="AQ10" s="0" t="n">
        <v>0.972</v>
      </c>
      <c r="AR10" s="0" t="n">
        <v>0.96601045</v>
      </c>
      <c r="AS10" s="0" t="n">
        <v>0.977</v>
      </c>
      <c r="AT10" s="353" t="n">
        <v>0.97</v>
      </c>
      <c r="AU10" s="0" t="n">
        <v>0.96601045</v>
      </c>
      <c r="AV10" s="0" t="n">
        <v>0.972</v>
      </c>
      <c r="AW10" s="0" t="n">
        <v>0.972</v>
      </c>
      <c r="AX10" s="0" t="n">
        <v>0.972</v>
      </c>
      <c r="AY10" s="0" t="n">
        <v>0.96601045</v>
      </c>
      <c r="AZ10" s="0" t="n">
        <v>0.96601045</v>
      </c>
      <c r="BA10" s="0" t="n">
        <v>0.972</v>
      </c>
      <c r="BB10" s="0" t="n">
        <v>0.99</v>
      </c>
      <c r="BE10" s="0" t="n">
        <v>1.0634701</v>
      </c>
      <c r="BF10" s="0" t="n">
        <v>1.09</v>
      </c>
      <c r="BG10" s="0" t="n">
        <v>1.08</v>
      </c>
      <c r="BH10" s="0" t="n">
        <v>1.0053</v>
      </c>
      <c r="BI10" s="0" t="n">
        <v>1</v>
      </c>
      <c r="BJ10" s="0" t="n">
        <v>1.8617</v>
      </c>
      <c r="BK10" s="0" t="n">
        <v>2.21412</v>
      </c>
      <c r="BL10" s="0" t="n">
        <v>1.00525</v>
      </c>
      <c r="BM10" s="0" t="n">
        <v>1.2878</v>
      </c>
      <c r="BN10" s="0" t="n">
        <v>1.9845</v>
      </c>
      <c r="BO10" s="0" t="n">
        <v>1.464205</v>
      </c>
      <c r="BP10" s="0" t="n">
        <v>1.464205</v>
      </c>
      <c r="BQ10" s="0" t="n">
        <v>1.229205</v>
      </c>
      <c r="BR10" s="0" t="n">
        <v>1.044205</v>
      </c>
      <c r="BS10" s="0" t="n">
        <v>1.384205</v>
      </c>
      <c r="BT10" s="357"/>
      <c r="BU10" s="0" t="n">
        <v>1.085405</v>
      </c>
      <c r="BV10" s="357"/>
      <c r="BW10" s="357"/>
      <c r="BX10" s="357"/>
      <c r="BY10" s="357"/>
      <c r="BZ10" s="357"/>
      <c r="CA10" s="357"/>
      <c r="CB10" s="357"/>
      <c r="CC10" s="0" t="n">
        <v>0.965</v>
      </c>
      <c r="CD10" s="0" t="n">
        <v>0.91</v>
      </c>
      <c r="CE10" s="0" t="n">
        <v>0.9</v>
      </c>
      <c r="CF10" s="0" t="n">
        <v>0.98</v>
      </c>
      <c r="CG10" s="0" t="n">
        <v>0.99895</v>
      </c>
      <c r="CH10" s="0" t="n">
        <v>0.34</v>
      </c>
      <c r="CI10" s="0" t="n">
        <v>0.46</v>
      </c>
      <c r="CJ10" s="0" t="n">
        <v>0.925</v>
      </c>
      <c r="CK10" s="0" t="n">
        <v>0.565</v>
      </c>
      <c r="CL10" s="0" t="n">
        <v>0.725</v>
      </c>
      <c r="CM10" s="0" t="n">
        <v>0.8825</v>
      </c>
      <c r="CN10" s="0" t="n">
        <v>0.915</v>
      </c>
      <c r="CO10" s="0" t="n">
        <v>0.88</v>
      </c>
      <c r="CP10" s="0" t="n">
        <v>0.9025</v>
      </c>
      <c r="CQ10" s="0" t="n">
        <v>0.915</v>
      </c>
      <c r="CR10" s="0" t="n">
        <v>0.89</v>
      </c>
      <c r="CS10" s="0" t="n">
        <v>0.985</v>
      </c>
      <c r="CT10" s="0" t="n">
        <v>0.99</v>
      </c>
      <c r="CU10" s="0" t="n">
        <v>0.99</v>
      </c>
      <c r="CV10" s="0" t="n">
        <v>0.97</v>
      </c>
      <c r="DA10" s="357" t="n">
        <v>0.0004801</v>
      </c>
      <c r="DB10" s="357" t="n">
        <v>0.01</v>
      </c>
      <c r="DC10" s="357" t="n">
        <v>0.0005</v>
      </c>
      <c r="DD10" s="357" t="n">
        <v>0.0001</v>
      </c>
      <c r="DE10" s="357" t="n">
        <v>0</v>
      </c>
      <c r="DF10" s="357" t="n">
        <v>0.0038</v>
      </c>
      <c r="DG10" s="357" t="n">
        <v>0.0044</v>
      </c>
      <c r="DH10" s="357" t="n">
        <v>0.00175</v>
      </c>
      <c r="DI10" s="357" t="n">
        <v>0.0001</v>
      </c>
      <c r="DJ10" s="357" t="n">
        <v>0.0015</v>
      </c>
      <c r="DK10" s="357" t="n">
        <v>0.001305</v>
      </c>
      <c r="DL10" s="357" t="n">
        <v>0.001305</v>
      </c>
      <c r="DM10" s="357" t="n">
        <v>0.001305</v>
      </c>
      <c r="DN10" s="357" t="n">
        <v>0.001305</v>
      </c>
      <c r="DO10" s="357" t="n">
        <v>0.001305</v>
      </c>
      <c r="DQ10" s="357" t="n">
        <v>0.0012</v>
      </c>
    </row>
    <row r="11" customFormat="false" ht="12.75" hidden="false" customHeight="false" outlineLevel="0" collapsed="false">
      <c r="A11" s="355" t="n">
        <v>36708</v>
      </c>
      <c r="B11" s="0" t="n">
        <v>0.988</v>
      </c>
      <c r="C11" s="0" t="n">
        <v>0.988</v>
      </c>
      <c r="D11" s="0" t="n">
        <v>0.97245</v>
      </c>
      <c r="E11" s="0" t="n">
        <v>0.97245</v>
      </c>
      <c r="F11" s="0" t="n">
        <v>0.977</v>
      </c>
      <c r="G11" s="0" t="n">
        <v>0.764814</v>
      </c>
      <c r="H11" s="0" t="n">
        <v>0.9875</v>
      </c>
      <c r="I11" s="0" t="n">
        <v>0.931475</v>
      </c>
      <c r="J11" s="0" t="n">
        <v>0.7534215</v>
      </c>
      <c r="K11" s="0" t="n">
        <v>0.985</v>
      </c>
      <c r="L11" s="0" t="n">
        <v>0.9875</v>
      </c>
      <c r="M11" s="0" t="n">
        <v>0.9875</v>
      </c>
      <c r="N11" s="0" t="n">
        <v>0.98</v>
      </c>
      <c r="O11" s="0" t="n">
        <v>0.9487050375</v>
      </c>
      <c r="P11" s="0" t="n">
        <v>0.98</v>
      </c>
      <c r="Q11" s="0" t="n">
        <v>0.9875</v>
      </c>
      <c r="R11" s="0" t="n">
        <v>0.9875</v>
      </c>
      <c r="S11" s="0" t="n">
        <v>0.9875</v>
      </c>
      <c r="T11" s="0" t="n">
        <v>0.98</v>
      </c>
      <c r="U11" s="0" t="n">
        <v>0.98</v>
      </c>
      <c r="V11" s="0" t="n">
        <v>0.98</v>
      </c>
      <c r="W11" s="0" t="n">
        <v>0.98</v>
      </c>
      <c r="X11" s="0" t="n">
        <v>0.9487050375</v>
      </c>
      <c r="Y11" s="0" t="n">
        <v>0.9487050375</v>
      </c>
      <c r="Z11" s="0" t="n">
        <v>0.9487050375</v>
      </c>
      <c r="AA11" s="0" t="n">
        <v>0.9487050375</v>
      </c>
      <c r="AB11" s="0" t="n">
        <v>0.98</v>
      </c>
      <c r="AC11" s="0" t="n">
        <v>0.98</v>
      </c>
      <c r="AD11" s="0" t="n">
        <v>0.9487050375</v>
      </c>
      <c r="AE11" s="0" t="n">
        <v>0.9487050375</v>
      </c>
      <c r="AF11" s="0" t="n">
        <v>0.98</v>
      </c>
      <c r="AG11" s="0" t="n">
        <v>0.99</v>
      </c>
      <c r="AH11" s="0" t="n">
        <v>0.96698945</v>
      </c>
      <c r="AI11" s="0" t="n">
        <v>0.96698945</v>
      </c>
      <c r="AJ11" s="0" t="n">
        <v>0.98</v>
      </c>
      <c r="AK11" s="0" t="n">
        <v>1</v>
      </c>
      <c r="AL11" s="0" t="n">
        <v>0.985</v>
      </c>
      <c r="AM11" s="0" t="n">
        <v>0.97245</v>
      </c>
      <c r="AN11" s="353" t="n">
        <v>0.985</v>
      </c>
      <c r="AO11" s="353" t="n">
        <v>0.99</v>
      </c>
      <c r="AP11" s="353" t="n">
        <v>0.99</v>
      </c>
      <c r="AQ11" s="0" t="n">
        <v>0.97245</v>
      </c>
      <c r="AR11" s="0" t="n">
        <v>0.96698945</v>
      </c>
      <c r="AS11" s="0" t="n">
        <v>0.977</v>
      </c>
      <c r="AT11" s="353" t="n">
        <v>0.97</v>
      </c>
      <c r="AU11" s="0" t="n">
        <v>0.96698945</v>
      </c>
      <c r="AV11" s="0" t="n">
        <v>0.97245</v>
      </c>
      <c r="AW11" s="0" t="n">
        <v>0.97245</v>
      </c>
      <c r="AX11" s="0" t="n">
        <v>0.97245</v>
      </c>
      <c r="AY11" s="0" t="n">
        <v>0.96698945</v>
      </c>
      <c r="AZ11" s="0" t="n">
        <v>0.96698945</v>
      </c>
      <c r="BA11" s="0" t="n">
        <v>0.97245</v>
      </c>
      <c r="BB11" s="0" t="n">
        <v>0.99</v>
      </c>
      <c r="BE11" s="0" t="n">
        <v>1.0639401</v>
      </c>
      <c r="BF11" s="0" t="n">
        <v>1.0902</v>
      </c>
      <c r="BG11" s="0" t="n">
        <v>1.0805</v>
      </c>
      <c r="BH11" s="0" t="n">
        <v>1.0054</v>
      </c>
      <c r="BI11" s="0" t="n">
        <v>1</v>
      </c>
      <c r="BJ11" s="0" t="n">
        <v>1.8654</v>
      </c>
      <c r="BK11" s="0" t="n">
        <v>2.21832</v>
      </c>
      <c r="BL11" s="0" t="n">
        <v>1.007</v>
      </c>
      <c r="BM11" s="0" t="n">
        <v>1.2879</v>
      </c>
      <c r="BN11" s="0" t="n">
        <v>1.986</v>
      </c>
      <c r="BO11" s="0" t="n">
        <v>1.465405</v>
      </c>
      <c r="BP11" s="0" t="n">
        <v>1.465405</v>
      </c>
      <c r="BQ11" s="0" t="n">
        <v>1.230405</v>
      </c>
      <c r="BR11" s="0" t="n">
        <v>1.045405</v>
      </c>
      <c r="BS11" s="0" t="n">
        <v>1.385405</v>
      </c>
      <c r="BT11" s="357"/>
      <c r="BU11" s="0" t="n">
        <v>1.086505</v>
      </c>
      <c r="BV11" s="357"/>
      <c r="BW11" s="357"/>
      <c r="BX11" s="357"/>
      <c r="BY11" s="357"/>
      <c r="BZ11" s="357"/>
      <c r="CA11" s="357"/>
      <c r="CB11" s="357"/>
      <c r="CC11" s="0" t="n">
        <v>0.975</v>
      </c>
      <c r="CD11" s="0" t="n">
        <v>0.91</v>
      </c>
      <c r="CE11" s="0" t="n">
        <v>0.9</v>
      </c>
      <c r="CF11" s="0" t="n">
        <v>0.97</v>
      </c>
      <c r="CG11" s="0" t="n">
        <v>0.99895</v>
      </c>
      <c r="CH11" s="0" t="n">
        <v>0.41</v>
      </c>
      <c r="CI11" s="0" t="n">
        <v>0.46</v>
      </c>
      <c r="CJ11" s="0" t="n">
        <v>0.925</v>
      </c>
      <c r="CK11" s="0" t="n">
        <v>0.585</v>
      </c>
      <c r="CL11" s="0" t="n">
        <v>0.725</v>
      </c>
      <c r="CM11" s="0" t="n">
        <v>0.8775</v>
      </c>
      <c r="CN11" s="0" t="n">
        <v>0.91</v>
      </c>
      <c r="CO11" s="0" t="n">
        <v>0.89</v>
      </c>
      <c r="CP11" s="0" t="n">
        <v>0.9075</v>
      </c>
      <c r="CQ11" s="0" t="n">
        <v>0.915</v>
      </c>
      <c r="CR11" s="0" t="n">
        <v>0.89</v>
      </c>
      <c r="CS11" s="0" t="n">
        <v>0.985</v>
      </c>
      <c r="CT11" s="0" t="n">
        <v>0.99</v>
      </c>
      <c r="CU11" s="0" t="n">
        <v>0.99</v>
      </c>
      <c r="CV11" s="0" t="n">
        <v>0.97</v>
      </c>
      <c r="DA11" s="357" t="n">
        <v>0.00047</v>
      </c>
      <c r="DB11" s="357" t="n">
        <v>0.0002</v>
      </c>
      <c r="DC11" s="357" t="n">
        <v>0.0005</v>
      </c>
      <c r="DD11" s="357" t="n">
        <v>0.0001</v>
      </c>
      <c r="DE11" s="357" t="n">
        <v>0</v>
      </c>
      <c r="DF11" s="357" t="n">
        <v>0.0037</v>
      </c>
      <c r="DG11" s="357" t="n">
        <v>0.0042</v>
      </c>
      <c r="DH11" s="357" t="n">
        <v>0.00175</v>
      </c>
      <c r="DI11" s="357" t="n">
        <v>0.0001</v>
      </c>
      <c r="DJ11" s="357" t="n">
        <v>0.0015</v>
      </c>
      <c r="DK11" s="357" t="n">
        <v>0.0012</v>
      </c>
      <c r="DL11" s="357" t="n">
        <v>0.0012</v>
      </c>
      <c r="DM11" s="357" t="n">
        <v>0.0012</v>
      </c>
      <c r="DN11" s="357" t="n">
        <v>0.0012</v>
      </c>
      <c r="DO11" s="357" t="n">
        <v>0.0012</v>
      </c>
      <c r="DQ11" s="357" t="n">
        <v>0.0011</v>
      </c>
    </row>
    <row r="12" customFormat="false" ht="12.75" hidden="false" customHeight="false" outlineLevel="0" collapsed="false">
      <c r="A12" s="355" t="n">
        <v>36739</v>
      </c>
      <c r="B12" s="0" t="n">
        <v>0.988</v>
      </c>
      <c r="C12" s="0" t="n">
        <v>0.988</v>
      </c>
      <c r="D12" s="0" t="n">
        <v>0.9729</v>
      </c>
      <c r="E12" s="0" t="n">
        <v>0.9729</v>
      </c>
      <c r="F12" s="0" t="n">
        <v>0.977</v>
      </c>
      <c r="G12" s="0" t="n">
        <v>0.80367</v>
      </c>
      <c r="H12" s="0" t="n">
        <v>0.9875</v>
      </c>
      <c r="I12" s="0" t="n">
        <v>0.92300625</v>
      </c>
      <c r="J12" s="0" t="n">
        <v>0.8694</v>
      </c>
      <c r="K12" s="0" t="n">
        <v>0.985</v>
      </c>
      <c r="L12" s="0" t="n">
        <v>0.9875</v>
      </c>
      <c r="M12" s="0" t="n">
        <v>0.9875</v>
      </c>
      <c r="N12" s="0" t="n">
        <v>0.98</v>
      </c>
      <c r="O12" s="0" t="n">
        <v>0.9706333875</v>
      </c>
      <c r="P12" s="0" t="n">
        <v>0.98</v>
      </c>
      <c r="Q12" s="0" t="n">
        <v>0.9875</v>
      </c>
      <c r="R12" s="0" t="n">
        <v>0.9875</v>
      </c>
      <c r="S12" s="0" t="n">
        <v>0.9875</v>
      </c>
      <c r="T12" s="0" t="n">
        <v>0.98</v>
      </c>
      <c r="U12" s="0" t="n">
        <v>0.98</v>
      </c>
      <c r="V12" s="0" t="n">
        <v>0.98</v>
      </c>
      <c r="W12" s="0" t="n">
        <v>0.98</v>
      </c>
      <c r="X12" s="0" t="n">
        <v>0.9706333875</v>
      </c>
      <c r="Y12" s="0" t="n">
        <v>0.9706333875</v>
      </c>
      <c r="Z12" s="0" t="n">
        <v>0.9706333875</v>
      </c>
      <c r="AA12" s="0" t="n">
        <v>0.9706333875</v>
      </c>
      <c r="AB12" s="0" t="n">
        <v>0.98</v>
      </c>
      <c r="AC12" s="0" t="n">
        <v>0.98</v>
      </c>
      <c r="AD12" s="0" t="n">
        <v>0.9706333875</v>
      </c>
      <c r="AE12" s="0" t="n">
        <v>0.9706333875</v>
      </c>
      <c r="AF12" s="0" t="n">
        <v>0.98</v>
      </c>
      <c r="AG12" s="0" t="n">
        <v>0.99</v>
      </c>
      <c r="AH12" s="0" t="n">
        <v>0.96787945</v>
      </c>
      <c r="AI12" s="0" t="n">
        <v>0.96787945</v>
      </c>
      <c r="AJ12" s="0" t="n">
        <v>0.98</v>
      </c>
      <c r="AK12" s="0" t="n">
        <v>1</v>
      </c>
      <c r="AL12" s="0" t="n">
        <v>0.985</v>
      </c>
      <c r="AM12" s="0" t="n">
        <v>0.9729</v>
      </c>
      <c r="AN12" s="353" t="n">
        <v>0.985</v>
      </c>
      <c r="AO12" s="353" t="n">
        <v>0.99</v>
      </c>
      <c r="AP12" s="353" t="n">
        <v>0.99</v>
      </c>
      <c r="AQ12" s="0" t="n">
        <v>0.9729</v>
      </c>
      <c r="AR12" s="0" t="n">
        <v>0.96787945</v>
      </c>
      <c r="AS12" s="0" t="n">
        <v>0.977</v>
      </c>
      <c r="AT12" s="353" t="n">
        <v>0.97</v>
      </c>
      <c r="AU12" s="0" t="n">
        <v>0.96787945</v>
      </c>
      <c r="AV12" s="0" t="n">
        <v>0.9729</v>
      </c>
      <c r="AW12" s="0" t="n">
        <v>0.9729</v>
      </c>
      <c r="AX12" s="0" t="n">
        <v>0.9729</v>
      </c>
      <c r="AY12" s="0" t="n">
        <v>0.96787945</v>
      </c>
      <c r="AZ12" s="0" t="n">
        <v>0.96787945</v>
      </c>
      <c r="BA12" s="0" t="n">
        <v>0.9729</v>
      </c>
      <c r="BB12" s="0" t="n">
        <v>0.99</v>
      </c>
      <c r="BE12" s="0" t="n">
        <v>1.0644001</v>
      </c>
      <c r="BF12" s="0" t="n">
        <v>1.0904</v>
      </c>
      <c r="BG12" s="0" t="n">
        <v>1.081</v>
      </c>
      <c r="BH12" s="0" t="n">
        <v>1.0055</v>
      </c>
      <c r="BI12" s="0" t="n">
        <v>1</v>
      </c>
      <c r="BJ12" s="0" t="n">
        <v>1.869</v>
      </c>
      <c r="BK12" s="0" t="n">
        <v>2.22208666666667</v>
      </c>
      <c r="BL12" s="0" t="n">
        <v>1.00875</v>
      </c>
      <c r="BM12" s="0" t="n">
        <v>1.288</v>
      </c>
      <c r="BN12" s="0" t="n">
        <v>1.9875</v>
      </c>
      <c r="BO12" s="0" t="n">
        <v>1.466505</v>
      </c>
      <c r="BP12" s="0" t="n">
        <v>1.466505</v>
      </c>
      <c r="BQ12" s="0" t="n">
        <v>1.231505</v>
      </c>
      <c r="BR12" s="0" t="n">
        <v>1.046505</v>
      </c>
      <c r="BS12" s="0" t="n">
        <v>1.386505</v>
      </c>
      <c r="BT12" s="357"/>
      <c r="BU12" s="0" t="n">
        <v>1.087505</v>
      </c>
      <c r="BV12" s="357"/>
      <c r="BW12" s="357"/>
      <c r="BX12" s="357"/>
      <c r="BY12" s="357"/>
      <c r="BZ12" s="357"/>
      <c r="CA12" s="357"/>
      <c r="CB12" s="357"/>
      <c r="CC12" s="0" t="n">
        <v>0.975</v>
      </c>
      <c r="CD12" s="0" t="n">
        <v>0.91</v>
      </c>
      <c r="CE12" s="0" t="n">
        <v>0.9</v>
      </c>
      <c r="CF12" s="0" t="n">
        <v>0.97</v>
      </c>
      <c r="CG12" s="0" t="n">
        <v>0.99895</v>
      </c>
      <c r="CH12" s="0" t="n">
        <v>0.43</v>
      </c>
      <c r="CI12" s="0" t="n">
        <v>0.51</v>
      </c>
      <c r="CJ12" s="0" t="n">
        <v>0.915</v>
      </c>
      <c r="CK12" s="0" t="n">
        <v>0.675</v>
      </c>
      <c r="CL12" s="0" t="n">
        <v>0.725</v>
      </c>
      <c r="CM12" s="0" t="n">
        <v>0.89</v>
      </c>
      <c r="CN12" s="0" t="n">
        <v>0.9225</v>
      </c>
      <c r="CO12" s="0" t="n">
        <v>0.915</v>
      </c>
      <c r="CP12" s="0" t="n">
        <v>0.9275</v>
      </c>
      <c r="CQ12" s="0" t="n">
        <v>0.915</v>
      </c>
      <c r="CR12" s="0" t="n">
        <v>0.89</v>
      </c>
      <c r="CS12" s="0" t="n">
        <v>0.985</v>
      </c>
      <c r="CT12" s="0" t="n">
        <v>0.99</v>
      </c>
      <c r="CU12" s="0" t="n">
        <v>0.99</v>
      </c>
      <c r="CV12" s="0" t="n">
        <v>0.97</v>
      </c>
      <c r="DA12" s="357" t="n">
        <v>0.00046</v>
      </c>
      <c r="DB12" s="357" t="n">
        <v>0.0002</v>
      </c>
      <c r="DC12" s="357" t="n">
        <v>0.000500000000000001</v>
      </c>
      <c r="DD12" s="357" t="n">
        <v>0.0001</v>
      </c>
      <c r="DE12" s="357" t="n">
        <v>0</v>
      </c>
      <c r="DF12" s="357" t="n">
        <v>0.0036</v>
      </c>
      <c r="DG12" s="357" t="n">
        <v>0.00376666666666667</v>
      </c>
      <c r="DH12" s="357" t="n">
        <v>0.00175</v>
      </c>
      <c r="DI12" s="357" t="n">
        <v>0.0001</v>
      </c>
      <c r="DJ12" s="357" t="n">
        <v>0.0015</v>
      </c>
      <c r="DK12" s="357" t="n">
        <v>0.0011</v>
      </c>
      <c r="DL12" s="357" t="n">
        <v>0.0011</v>
      </c>
      <c r="DM12" s="357" t="n">
        <v>0.0011</v>
      </c>
      <c r="DN12" s="357" t="n">
        <v>0.0011</v>
      </c>
      <c r="DO12" s="357" t="n">
        <v>0.0011</v>
      </c>
      <c r="DQ12" s="357" t="n">
        <v>0.001</v>
      </c>
    </row>
    <row r="13" customFormat="false" ht="12.75" hidden="false" customHeight="false" outlineLevel="0" collapsed="false">
      <c r="A13" s="355" t="n">
        <v>36770</v>
      </c>
      <c r="B13" s="0" t="n">
        <v>0.988</v>
      </c>
      <c r="C13" s="0" t="n">
        <v>0.988</v>
      </c>
      <c r="D13" s="0" t="n">
        <v>0.97326</v>
      </c>
      <c r="E13" s="0" t="n">
        <v>0.97326</v>
      </c>
      <c r="F13" s="0" t="n">
        <v>0.977</v>
      </c>
      <c r="G13" s="0" t="n">
        <v>0.861396</v>
      </c>
      <c r="H13" s="0" t="n">
        <v>0.9875</v>
      </c>
      <c r="I13" s="0" t="n">
        <v>0.9246075</v>
      </c>
      <c r="J13" s="0" t="n">
        <v>0.6891335</v>
      </c>
      <c r="K13" s="0" t="n">
        <v>0.985</v>
      </c>
      <c r="L13" s="0" t="n">
        <v>0.9875</v>
      </c>
      <c r="M13" s="0" t="n">
        <v>0.9875</v>
      </c>
      <c r="N13" s="0" t="n">
        <v>0.98</v>
      </c>
      <c r="O13" s="0" t="n">
        <v>0.9637046</v>
      </c>
      <c r="P13" s="0" t="n">
        <v>0.98</v>
      </c>
      <c r="Q13" s="0" t="n">
        <v>0.9875</v>
      </c>
      <c r="R13" s="0" t="n">
        <v>0.9875</v>
      </c>
      <c r="S13" s="0" t="n">
        <v>0.9875</v>
      </c>
      <c r="T13" s="0" t="n">
        <v>0.98</v>
      </c>
      <c r="U13" s="0" t="n">
        <v>0.98</v>
      </c>
      <c r="V13" s="0" t="n">
        <v>0.98</v>
      </c>
      <c r="W13" s="0" t="n">
        <v>0.98</v>
      </c>
      <c r="X13" s="0" t="n">
        <v>0.9637046</v>
      </c>
      <c r="Y13" s="0" t="n">
        <v>0.9637046</v>
      </c>
      <c r="Z13" s="0" t="n">
        <v>0.9637046</v>
      </c>
      <c r="AA13" s="0" t="n">
        <v>0.9637046</v>
      </c>
      <c r="AB13" s="0" t="n">
        <v>0.98</v>
      </c>
      <c r="AC13" s="0" t="n">
        <v>0.98</v>
      </c>
      <c r="AD13" s="0" t="n">
        <v>0.9637046</v>
      </c>
      <c r="AE13" s="0" t="n">
        <v>0.9637046</v>
      </c>
      <c r="AF13" s="0" t="n">
        <v>0.98</v>
      </c>
      <c r="AG13" s="0" t="n">
        <v>0.99</v>
      </c>
      <c r="AH13" s="0" t="n">
        <v>0.96868045</v>
      </c>
      <c r="AI13" s="0" t="n">
        <v>0.96868045</v>
      </c>
      <c r="AJ13" s="0" t="n">
        <v>0.98</v>
      </c>
      <c r="AK13" s="0" t="n">
        <v>1</v>
      </c>
      <c r="AL13" s="0" t="n">
        <v>0.985</v>
      </c>
      <c r="AM13" s="0" t="n">
        <v>0.97326</v>
      </c>
      <c r="AN13" s="353" t="n">
        <v>0.985</v>
      </c>
      <c r="AO13" s="353" t="n">
        <v>0.99</v>
      </c>
      <c r="AP13" s="353" t="n">
        <v>0.99</v>
      </c>
      <c r="AQ13" s="0" t="n">
        <v>0.97326</v>
      </c>
      <c r="AR13" s="0" t="n">
        <v>0.96868045</v>
      </c>
      <c r="AS13" s="0" t="n">
        <v>0.977</v>
      </c>
      <c r="AT13" s="353" t="n">
        <v>0.97</v>
      </c>
      <c r="AU13" s="0" t="n">
        <v>0.96868045</v>
      </c>
      <c r="AV13" s="0" t="n">
        <v>0.97326</v>
      </c>
      <c r="AW13" s="0" t="n">
        <v>0.97326</v>
      </c>
      <c r="AX13" s="0" t="n">
        <v>0.97326</v>
      </c>
      <c r="AY13" s="0" t="n">
        <v>0.96868045</v>
      </c>
      <c r="AZ13" s="0" t="n">
        <v>0.96868045</v>
      </c>
      <c r="BA13" s="0" t="n">
        <v>0.97326</v>
      </c>
      <c r="BB13" s="0" t="n">
        <v>0.99</v>
      </c>
      <c r="BE13" s="0" t="n">
        <v>1.0648501</v>
      </c>
      <c r="BF13" s="0" t="n">
        <v>1.0906</v>
      </c>
      <c r="BG13" s="0" t="n">
        <v>1.0814</v>
      </c>
      <c r="BH13" s="0" t="n">
        <v>1.0056</v>
      </c>
      <c r="BI13" s="0" t="n">
        <v>1</v>
      </c>
      <c r="BJ13" s="0" t="n">
        <v>1.8726</v>
      </c>
      <c r="BK13" s="0" t="n">
        <v>2.22545333333333</v>
      </c>
      <c r="BL13" s="0" t="n">
        <v>1.0105</v>
      </c>
      <c r="BM13" s="0" t="n">
        <v>1.2881</v>
      </c>
      <c r="BN13" s="0" t="n">
        <v>1.989</v>
      </c>
      <c r="BO13" s="0" t="n">
        <v>1.467505</v>
      </c>
      <c r="BP13" s="0" t="n">
        <v>1.467505</v>
      </c>
      <c r="BQ13" s="0" t="n">
        <v>1.232505</v>
      </c>
      <c r="BR13" s="0" t="n">
        <v>1.047505</v>
      </c>
      <c r="BS13" s="0" t="n">
        <v>1.387505</v>
      </c>
      <c r="BT13" s="357"/>
      <c r="BU13" s="0" t="n">
        <v>1.088405</v>
      </c>
      <c r="BV13" s="357"/>
      <c r="BW13" s="357"/>
      <c r="BX13" s="357"/>
      <c r="BY13" s="357"/>
      <c r="BZ13" s="357"/>
      <c r="CA13" s="357"/>
      <c r="CB13" s="357"/>
      <c r="CC13" s="0" t="n">
        <v>0.975</v>
      </c>
      <c r="CD13" s="0" t="n">
        <v>0.91</v>
      </c>
      <c r="CE13" s="0" t="n">
        <v>0.9</v>
      </c>
      <c r="CF13" s="0" t="n">
        <v>0.95</v>
      </c>
      <c r="CG13" s="0" t="n">
        <v>0.99895</v>
      </c>
      <c r="CH13" s="0" t="n">
        <v>0.46</v>
      </c>
      <c r="CI13" s="0" t="n">
        <v>0.54</v>
      </c>
      <c r="CJ13" s="0" t="n">
        <v>0.915</v>
      </c>
      <c r="CK13" s="0" t="n">
        <v>0.535</v>
      </c>
      <c r="CL13" s="0" t="n">
        <v>0.575</v>
      </c>
      <c r="CM13" s="0" t="n">
        <v>0.945</v>
      </c>
      <c r="CN13" s="0" t="n">
        <v>0.9775</v>
      </c>
      <c r="CO13" s="0" t="n">
        <v>0.945</v>
      </c>
      <c r="CP13" s="0" t="n">
        <v>0.92</v>
      </c>
      <c r="CQ13" s="0" t="n">
        <v>0.915</v>
      </c>
      <c r="CR13" s="0" t="n">
        <v>0.89</v>
      </c>
      <c r="CS13" s="0" t="n">
        <v>0.985</v>
      </c>
      <c r="CT13" s="0" t="n">
        <v>0.99</v>
      </c>
      <c r="CU13" s="0" t="n">
        <v>0.99</v>
      </c>
      <c r="CV13" s="0" t="n">
        <v>0.97</v>
      </c>
      <c r="DA13" s="357" t="n">
        <v>0.00045</v>
      </c>
      <c r="DB13" s="357" t="n">
        <v>0.0002</v>
      </c>
      <c r="DC13" s="357" t="n">
        <v>0.0004</v>
      </c>
      <c r="DD13" s="357" t="n">
        <v>0.0001</v>
      </c>
      <c r="DE13" s="357" t="n">
        <v>0</v>
      </c>
      <c r="DF13" s="357" t="n">
        <v>0.0036</v>
      </c>
      <c r="DG13" s="357" t="n">
        <v>0.00336666666666667</v>
      </c>
      <c r="DH13" s="357" t="n">
        <v>0.00175</v>
      </c>
      <c r="DI13" s="357" t="n">
        <v>0.0001</v>
      </c>
      <c r="DJ13" s="357" t="n">
        <v>0.0015</v>
      </c>
      <c r="DK13" s="357" t="n">
        <v>0.001</v>
      </c>
      <c r="DL13" s="357" t="n">
        <v>0.001</v>
      </c>
      <c r="DM13" s="357" t="n">
        <v>0.001</v>
      </c>
      <c r="DN13" s="357" t="n">
        <v>0.001</v>
      </c>
      <c r="DO13" s="357" t="n">
        <v>0.001</v>
      </c>
      <c r="DQ13" s="357" t="n">
        <v>0.0009</v>
      </c>
    </row>
    <row r="14" customFormat="false" ht="12.75" hidden="false" customHeight="false" outlineLevel="0" collapsed="false">
      <c r="A14" s="355" t="n">
        <v>36800</v>
      </c>
      <c r="B14" s="0" t="n">
        <v>0.988</v>
      </c>
      <c r="C14" s="0" t="n">
        <v>0.98172</v>
      </c>
      <c r="D14" s="0" t="n">
        <v>0.973575</v>
      </c>
      <c r="E14" s="0" t="n">
        <v>0.973575</v>
      </c>
      <c r="F14" s="0" t="n">
        <v>0.977</v>
      </c>
      <c r="G14" s="0" t="n">
        <v>0.863052</v>
      </c>
      <c r="H14" s="0" t="n">
        <v>0.9805048</v>
      </c>
      <c r="I14" s="0" t="n">
        <v>0.92620875</v>
      </c>
      <c r="J14" s="0" t="n">
        <v>0.676305</v>
      </c>
      <c r="K14" s="0" t="n">
        <v>0.985</v>
      </c>
      <c r="L14" s="0" t="n">
        <v>0.9875</v>
      </c>
      <c r="M14" s="0" t="n">
        <v>0.9875</v>
      </c>
      <c r="N14" s="0" t="n">
        <v>0.98</v>
      </c>
      <c r="O14" s="0" t="n">
        <v>0.9461855125</v>
      </c>
      <c r="P14" s="0" t="n">
        <v>0.98</v>
      </c>
      <c r="Q14" s="0" t="n">
        <v>0.9875</v>
      </c>
      <c r="R14" s="0" t="n">
        <v>0.9875</v>
      </c>
      <c r="S14" s="0" t="n">
        <v>0.9875</v>
      </c>
      <c r="T14" s="0" t="n">
        <v>0.98</v>
      </c>
      <c r="U14" s="0" t="n">
        <v>0.98</v>
      </c>
      <c r="V14" s="0" t="n">
        <v>0.98</v>
      </c>
      <c r="W14" s="0" t="n">
        <v>0.98</v>
      </c>
      <c r="X14" s="0" t="n">
        <v>0.9461855125</v>
      </c>
      <c r="Y14" s="0" t="n">
        <v>0.9461855125</v>
      </c>
      <c r="Z14" s="0" t="n">
        <v>0.9461855125</v>
      </c>
      <c r="AA14" s="0" t="n">
        <v>0.9461855125</v>
      </c>
      <c r="AB14" s="0" t="n">
        <v>0.98</v>
      </c>
      <c r="AC14" s="0" t="n">
        <v>0.98</v>
      </c>
      <c r="AD14" s="0" t="n">
        <v>0.9461855125</v>
      </c>
      <c r="AE14" s="0" t="n">
        <v>0.9461855125</v>
      </c>
      <c r="AF14" s="0" t="n">
        <v>0.98</v>
      </c>
      <c r="AG14" s="0" t="n">
        <v>0.99</v>
      </c>
      <c r="AH14" s="0" t="n">
        <v>0.96939245</v>
      </c>
      <c r="AI14" s="0" t="n">
        <v>0.96939245</v>
      </c>
      <c r="AJ14" s="0" t="n">
        <v>0.98</v>
      </c>
      <c r="AK14" s="0" t="n">
        <v>1</v>
      </c>
      <c r="AL14" s="0" t="n">
        <v>0.985</v>
      </c>
      <c r="AM14" s="0" t="n">
        <v>0.973575</v>
      </c>
      <c r="AN14" s="353" t="n">
        <v>0.985</v>
      </c>
      <c r="AO14" s="353" t="n">
        <v>0.98</v>
      </c>
      <c r="AP14" s="353" t="n">
        <v>0.99</v>
      </c>
      <c r="AQ14" s="0" t="n">
        <v>0.973575</v>
      </c>
      <c r="AR14" s="0" t="n">
        <v>0.96939245</v>
      </c>
      <c r="AS14" s="0" t="n">
        <v>0.977</v>
      </c>
      <c r="AT14" s="353" t="n">
        <v>0.97</v>
      </c>
      <c r="AU14" s="0" t="n">
        <v>0.96939245</v>
      </c>
      <c r="AV14" s="0" t="n">
        <v>0.973575</v>
      </c>
      <c r="AW14" s="0" t="n">
        <v>0.973575</v>
      </c>
      <c r="AX14" s="0" t="n">
        <v>0.973575</v>
      </c>
      <c r="AY14" s="0" t="n">
        <v>0.96939245</v>
      </c>
      <c r="AZ14" s="0" t="n">
        <v>0.96939245</v>
      </c>
      <c r="BA14" s="0" t="n">
        <v>0.973575</v>
      </c>
      <c r="BB14" s="0" t="n">
        <v>0.99</v>
      </c>
      <c r="BE14" s="0" t="n">
        <v>1.0652901</v>
      </c>
      <c r="BF14" s="0" t="n">
        <v>1.0908</v>
      </c>
      <c r="BG14" s="0" t="n">
        <v>1.08175</v>
      </c>
      <c r="BH14" s="0" t="n">
        <v>1.0057</v>
      </c>
      <c r="BI14" s="0" t="n">
        <v>1</v>
      </c>
      <c r="BJ14" s="0" t="n">
        <v>1.8762</v>
      </c>
      <c r="BK14" s="0" t="n">
        <v>2.22842</v>
      </c>
      <c r="BL14" s="0" t="n">
        <v>1.01225</v>
      </c>
      <c r="BM14" s="0" t="n">
        <v>1.2882</v>
      </c>
      <c r="BN14" s="0" t="n">
        <v>1.9905</v>
      </c>
      <c r="BO14" s="0" t="n">
        <v>1.468405</v>
      </c>
      <c r="BP14" s="0" t="n">
        <v>1.468405</v>
      </c>
      <c r="BQ14" s="0" t="n">
        <v>1.233405</v>
      </c>
      <c r="BR14" s="0" t="n">
        <v>1.048405</v>
      </c>
      <c r="BS14" s="0" t="n">
        <v>1.388405</v>
      </c>
      <c r="BT14" s="357"/>
      <c r="BU14" s="0" t="n">
        <v>1.089205</v>
      </c>
      <c r="BV14" s="357"/>
      <c r="BW14" s="357"/>
      <c r="BX14" s="357"/>
      <c r="BY14" s="357"/>
      <c r="BZ14" s="357"/>
      <c r="CA14" s="357"/>
      <c r="CB14" s="357"/>
      <c r="CC14" s="0" t="n">
        <v>0.955</v>
      </c>
      <c r="CD14" s="0" t="n">
        <v>0.9</v>
      </c>
      <c r="CE14" s="0" t="n">
        <v>0.9</v>
      </c>
      <c r="CF14" s="0" t="n">
        <v>0.94</v>
      </c>
      <c r="CG14" s="0" t="n">
        <v>0.99895</v>
      </c>
      <c r="CH14" s="0" t="n">
        <v>0.46</v>
      </c>
      <c r="CI14" s="0" t="n">
        <v>0.44</v>
      </c>
      <c r="CJ14" s="0" t="n">
        <v>0.915</v>
      </c>
      <c r="CK14" s="0" t="n">
        <v>0.525</v>
      </c>
      <c r="CL14" s="0" t="n">
        <v>0.505</v>
      </c>
      <c r="CM14" s="0" t="n">
        <v>0.805</v>
      </c>
      <c r="CN14" s="0" t="n">
        <v>0.8375</v>
      </c>
      <c r="CO14" s="0" t="n">
        <v>0.875</v>
      </c>
      <c r="CP14" s="0" t="n">
        <v>0.9025</v>
      </c>
      <c r="CQ14" s="0" t="n">
        <v>0.82</v>
      </c>
      <c r="CR14" s="0" t="n">
        <v>0.89</v>
      </c>
      <c r="CS14" s="0" t="n">
        <v>0.985</v>
      </c>
      <c r="CT14" s="0" t="n">
        <v>0.98</v>
      </c>
      <c r="CU14" s="0" t="n">
        <v>0.99</v>
      </c>
      <c r="CV14" s="0" t="n">
        <v>0.97</v>
      </c>
      <c r="DA14" s="357" t="n">
        <v>0.00044</v>
      </c>
      <c r="DB14" s="357" t="n">
        <v>0.0002</v>
      </c>
      <c r="DC14" s="357" t="n">
        <v>0.00035</v>
      </c>
      <c r="DD14" s="357" t="n">
        <v>0.0001</v>
      </c>
      <c r="DE14" s="357" t="n">
        <v>0</v>
      </c>
      <c r="DF14" s="357" t="n">
        <v>0.0036</v>
      </c>
      <c r="DG14" s="357" t="n">
        <v>0.00296666666666666</v>
      </c>
      <c r="DH14" s="357" t="n">
        <v>0.00175</v>
      </c>
      <c r="DI14" s="357" t="n">
        <v>0.0001</v>
      </c>
      <c r="DJ14" s="357" t="n">
        <v>0.0015</v>
      </c>
      <c r="DK14" s="357" t="n">
        <v>0.0009</v>
      </c>
      <c r="DL14" s="357" t="n">
        <v>0.0009</v>
      </c>
      <c r="DM14" s="357" t="n">
        <v>0.0009</v>
      </c>
      <c r="DN14" s="357" t="n">
        <v>0.0009</v>
      </c>
      <c r="DO14" s="357" t="n">
        <v>0.000900000000000001</v>
      </c>
      <c r="DQ14" s="357" t="n">
        <v>0.0008</v>
      </c>
    </row>
    <row r="15" customFormat="false" ht="12.75" hidden="false" customHeight="false" outlineLevel="0" collapsed="false">
      <c r="A15" s="355" t="n">
        <v>36831</v>
      </c>
      <c r="B15" s="0" t="n">
        <v>0.988</v>
      </c>
      <c r="C15" s="0" t="n">
        <v>0.9819</v>
      </c>
      <c r="D15" s="0" t="n">
        <v>0.9630245</v>
      </c>
      <c r="E15" s="0" t="n">
        <v>0.9630245</v>
      </c>
      <c r="F15" s="0" t="n">
        <v>0.977</v>
      </c>
      <c r="G15" s="0" t="n">
        <v>0.902304</v>
      </c>
      <c r="H15" s="0" t="n">
        <v>0.9875</v>
      </c>
      <c r="I15" s="0" t="n">
        <v>0.907529999999999</v>
      </c>
      <c r="J15" s="0" t="n">
        <v>0.6248255</v>
      </c>
      <c r="K15" s="0" t="n">
        <v>0.96612</v>
      </c>
      <c r="L15" s="0" t="n">
        <v>0.9875</v>
      </c>
      <c r="M15" s="0" t="n">
        <v>0.9875</v>
      </c>
      <c r="N15" s="0" t="n">
        <v>0.98</v>
      </c>
      <c r="O15" s="0" t="n">
        <v>0.9469075125</v>
      </c>
      <c r="P15" s="0" t="n">
        <v>0.98</v>
      </c>
      <c r="Q15" s="0" t="n">
        <v>0.9875</v>
      </c>
      <c r="R15" s="0" t="n">
        <v>0.9875</v>
      </c>
      <c r="S15" s="0" t="n">
        <v>0.9875</v>
      </c>
      <c r="T15" s="0" t="n">
        <v>0.98</v>
      </c>
      <c r="U15" s="0" t="n">
        <v>0.98</v>
      </c>
      <c r="V15" s="0" t="n">
        <v>0.98</v>
      </c>
      <c r="W15" s="0" t="n">
        <v>0.98</v>
      </c>
      <c r="X15" s="0" t="n">
        <v>0.9469075125</v>
      </c>
      <c r="Y15" s="0" t="n">
        <v>0.9469075125</v>
      </c>
      <c r="Z15" s="0" t="n">
        <v>0.9469075125</v>
      </c>
      <c r="AA15" s="0" t="n">
        <v>0.9469075125</v>
      </c>
      <c r="AB15" s="0" t="n">
        <v>0.98</v>
      </c>
      <c r="AC15" s="0" t="n">
        <v>0.98</v>
      </c>
      <c r="AD15" s="0" t="n">
        <v>0.9469075125</v>
      </c>
      <c r="AE15" s="0" t="n">
        <v>0.9469075125</v>
      </c>
      <c r="AF15" s="0" t="n">
        <v>0.98</v>
      </c>
      <c r="AG15" s="0" t="n">
        <v>0.99</v>
      </c>
      <c r="AH15" s="0" t="n">
        <v>0.97001545</v>
      </c>
      <c r="AI15" s="0" t="n">
        <v>0.97001545</v>
      </c>
      <c r="AJ15" s="0" t="n">
        <v>0.98</v>
      </c>
      <c r="AK15" s="0" t="n">
        <v>1</v>
      </c>
      <c r="AL15" s="0" t="n">
        <v>0.96612</v>
      </c>
      <c r="AM15" s="0" t="n">
        <v>0.9630245</v>
      </c>
      <c r="AN15" s="353" t="n">
        <v>0.985</v>
      </c>
      <c r="AO15" s="353" t="n">
        <v>0.97</v>
      </c>
      <c r="AP15" s="353" t="n">
        <v>0.99</v>
      </c>
      <c r="AQ15" s="0" t="n">
        <v>0.9630245</v>
      </c>
      <c r="AR15" s="0" t="n">
        <v>0.97001545</v>
      </c>
      <c r="AS15" s="0" t="n">
        <v>0.977</v>
      </c>
      <c r="AT15" s="353" t="n">
        <v>0.97</v>
      </c>
      <c r="AU15" s="0" t="n">
        <v>0.97001545</v>
      </c>
      <c r="AV15" s="0" t="n">
        <v>0.9630245</v>
      </c>
      <c r="AW15" s="0" t="n">
        <v>0.9630245</v>
      </c>
      <c r="AX15" s="0" t="n">
        <v>0.9630245</v>
      </c>
      <c r="AY15" s="0" t="n">
        <v>0.97001545</v>
      </c>
      <c r="AZ15" s="0" t="n">
        <v>0.97001545</v>
      </c>
      <c r="BA15" s="0" t="n">
        <v>0.9630245</v>
      </c>
      <c r="BB15" s="0" t="n">
        <v>0.99</v>
      </c>
      <c r="BE15" s="0" t="n">
        <v>1.0657207</v>
      </c>
      <c r="BF15" s="0" t="n">
        <v>1.091</v>
      </c>
      <c r="BG15" s="0" t="n">
        <v>1.08205</v>
      </c>
      <c r="BH15" s="0" t="n">
        <v>1.0058</v>
      </c>
      <c r="BI15" s="0" t="n">
        <v>1</v>
      </c>
      <c r="BJ15" s="0" t="n">
        <v>1.8798</v>
      </c>
      <c r="BK15" s="0" t="n">
        <v>2.23098666666667</v>
      </c>
      <c r="BL15" s="0" t="n">
        <v>1.014</v>
      </c>
      <c r="BM15" s="0" t="n">
        <v>1.2883</v>
      </c>
      <c r="BN15" s="0" t="n">
        <v>1.992</v>
      </c>
      <c r="BO15" s="0" t="n">
        <v>1.469205</v>
      </c>
      <c r="BP15" s="0" t="n">
        <v>1.469205</v>
      </c>
      <c r="BQ15" s="0" t="n">
        <v>1.234205</v>
      </c>
      <c r="BR15" s="0" t="n">
        <v>1.049205</v>
      </c>
      <c r="BS15" s="0" t="n">
        <v>1.389205</v>
      </c>
      <c r="BT15" s="357"/>
      <c r="BU15" s="0" t="n">
        <v>1.089905</v>
      </c>
      <c r="BV15" s="357"/>
      <c r="BW15" s="357"/>
      <c r="BX15" s="357"/>
      <c r="BY15" s="357"/>
      <c r="BZ15" s="357"/>
      <c r="CA15" s="357"/>
      <c r="CB15" s="357"/>
      <c r="CC15" s="0" t="n">
        <v>0.955</v>
      </c>
      <c r="CD15" s="0" t="n">
        <v>0.9</v>
      </c>
      <c r="CE15" s="0" t="n">
        <v>0.89</v>
      </c>
      <c r="CF15" s="0" t="n">
        <v>0.94</v>
      </c>
      <c r="CG15" s="0" t="n">
        <v>0.999</v>
      </c>
      <c r="CH15" s="0" t="n">
        <v>0.48</v>
      </c>
      <c r="CI15" s="0" t="n">
        <v>0.45</v>
      </c>
      <c r="CJ15" s="0" t="n">
        <v>0.895</v>
      </c>
      <c r="CK15" s="0" t="n">
        <v>0.485</v>
      </c>
      <c r="CL15" s="0" t="n">
        <v>0.485</v>
      </c>
      <c r="CM15" s="0" t="n">
        <v>0.795</v>
      </c>
      <c r="CN15" s="0" t="n">
        <v>0.8275</v>
      </c>
      <c r="CO15" s="0" t="n">
        <v>0.85</v>
      </c>
      <c r="CP15" s="0" t="n">
        <v>0.9025</v>
      </c>
      <c r="CQ15" s="0" t="n">
        <v>0.82</v>
      </c>
      <c r="CR15" s="0" t="n">
        <v>0.89</v>
      </c>
      <c r="CS15" s="0" t="n">
        <v>0.985</v>
      </c>
      <c r="CT15" s="0" t="n">
        <v>0.97</v>
      </c>
      <c r="CU15" s="0" t="n">
        <v>0.99</v>
      </c>
      <c r="CV15" s="0" t="n">
        <v>0.97</v>
      </c>
      <c r="DA15" s="357" t="n">
        <v>0.0004306</v>
      </c>
      <c r="DB15" s="357" t="n">
        <v>0.0002</v>
      </c>
      <c r="DC15" s="357" t="n">
        <v>0.0003</v>
      </c>
      <c r="DD15" s="357" t="n">
        <v>0.0001</v>
      </c>
      <c r="DE15" s="357" t="n">
        <v>0</v>
      </c>
      <c r="DF15" s="357" t="n">
        <v>0.0036</v>
      </c>
      <c r="DG15" s="357" t="n">
        <v>0.00256666666666666</v>
      </c>
      <c r="DH15" s="357" t="n">
        <v>0.00175</v>
      </c>
      <c r="DI15" s="357" t="n">
        <v>0.0001</v>
      </c>
      <c r="DJ15" s="357" t="n">
        <v>0.0015</v>
      </c>
      <c r="DK15" s="357" t="n">
        <v>0.0008</v>
      </c>
      <c r="DL15" s="357" t="n">
        <v>0.0008</v>
      </c>
      <c r="DM15" s="357" t="n">
        <v>0.0008</v>
      </c>
      <c r="DN15" s="357" t="n">
        <v>0.0008</v>
      </c>
      <c r="DO15" s="357" t="n">
        <v>0.000800000000000002</v>
      </c>
      <c r="DQ15" s="357" t="n">
        <v>0.0007</v>
      </c>
    </row>
    <row r="16" customFormat="false" ht="12.75" hidden="false" customHeight="false" outlineLevel="0" collapsed="false">
      <c r="A16" s="355" t="n">
        <v>36861</v>
      </c>
      <c r="B16" s="0" t="n">
        <v>0.988</v>
      </c>
      <c r="C16" s="0" t="n">
        <v>0.971168</v>
      </c>
      <c r="D16" s="0" t="n">
        <v>0.9415575</v>
      </c>
      <c r="E16" s="0" t="n">
        <v>0.9415575</v>
      </c>
      <c r="F16" s="0" t="n">
        <v>0.977</v>
      </c>
      <c r="G16" s="0" t="n">
        <v>0.960534</v>
      </c>
      <c r="H16" s="0" t="n">
        <v>0.9875</v>
      </c>
      <c r="I16" s="0" t="n">
        <v>0.878623749999999</v>
      </c>
      <c r="J16" s="0" t="n">
        <v>0.631316</v>
      </c>
      <c r="K16" s="0" t="n">
        <v>0.9668475</v>
      </c>
      <c r="L16" s="0" t="n">
        <v>0.86724395</v>
      </c>
      <c r="M16" s="0" t="n">
        <v>0.9150158625</v>
      </c>
      <c r="N16" s="0" t="n">
        <v>0.85208445</v>
      </c>
      <c r="O16" s="0" t="n">
        <v>0.9370402125</v>
      </c>
      <c r="P16" s="0" t="n">
        <v>0.85208445</v>
      </c>
      <c r="Q16" s="0" t="n">
        <v>0.86724395</v>
      </c>
      <c r="R16" s="0" t="n">
        <v>0.86724395</v>
      </c>
      <c r="S16" s="0" t="n">
        <v>0.86724395</v>
      </c>
      <c r="T16" s="0" t="n">
        <v>0.85208445</v>
      </c>
      <c r="U16" s="0" t="n">
        <v>0.85208445</v>
      </c>
      <c r="V16" s="0" t="n">
        <v>0.85208445</v>
      </c>
      <c r="W16" s="0" t="n">
        <v>0.85208445</v>
      </c>
      <c r="X16" s="0" t="n">
        <v>0.9370402125</v>
      </c>
      <c r="Y16" s="0" t="n">
        <v>0.9370402125</v>
      </c>
      <c r="Z16" s="0" t="n">
        <v>0.9370402125</v>
      </c>
      <c r="AA16" s="0" t="n">
        <v>0.9370402125</v>
      </c>
      <c r="AB16" s="0" t="n">
        <v>0.85208445</v>
      </c>
      <c r="AC16" s="0" t="n">
        <v>0.85208445</v>
      </c>
      <c r="AD16" s="0" t="n">
        <v>0.9370402125</v>
      </c>
      <c r="AE16" s="0" t="n">
        <v>0.9370402125</v>
      </c>
      <c r="AF16" s="0" t="n">
        <v>0.85208445</v>
      </c>
      <c r="AG16" s="0" t="n">
        <v>0.98</v>
      </c>
      <c r="AH16" s="0" t="n">
        <v>0.97054945</v>
      </c>
      <c r="AI16" s="0" t="n">
        <v>0.97054945</v>
      </c>
      <c r="AJ16" s="0" t="n">
        <v>0.85208445</v>
      </c>
      <c r="AK16" s="0" t="n">
        <v>1</v>
      </c>
      <c r="AL16" s="0" t="n">
        <v>0.9668475</v>
      </c>
      <c r="AM16" s="0" t="n">
        <v>0.9415575</v>
      </c>
      <c r="AN16" s="353" t="n">
        <v>0.985</v>
      </c>
      <c r="AO16" s="353" t="n">
        <v>0.97</v>
      </c>
      <c r="AP16" s="353" t="n">
        <v>0.99</v>
      </c>
      <c r="AQ16" s="0" t="n">
        <v>0.9415575</v>
      </c>
      <c r="AR16" s="0" t="n">
        <v>0.97054945</v>
      </c>
      <c r="AS16" s="0" t="n">
        <v>0.977</v>
      </c>
      <c r="AT16" s="353" t="n">
        <v>0.97</v>
      </c>
      <c r="AU16" s="0" t="n">
        <v>0.97054945</v>
      </c>
      <c r="AV16" s="0" t="n">
        <v>0.9415575</v>
      </c>
      <c r="AW16" s="0" t="n">
        <v>0.9415575</v>
      </c>
      <c r="AX16" s="0" t="n">
        <v>0.9415575</v>
      </c>
      <c r="AY16" s="0" t="n">
        <v>0.97054945</v>
      </c>
      <c r="AZ16" s="0" t="n">
        <v>0.97054945</v>
      </c>
      <c r="BA16" s="0" t="n">
        <v>0.9415575</v>
      </c>
      <c r="BB16" s="0" t="n">
        <v>0.99</v>
      </c>
      <c r="BE16" s="0" t="n">
        <v>1.0661414</v>
      </c>
      <c r="BF16" s="0" t="n">
        <v>1.0912</v>
      </c>
      <c r="BG16" s="0" t="n">
        <v>1.08225</v>
      </c>
      <c r="BH16" s="0" t="n">
        <v>1.0059</v>
      </c>
      <c r="BI16" s="0" t="n">
        <v>1</v>
      </c>
      <c r="BJ16" s="0" t="n">
        <v>1.8834</v>
      </c>
      <c r="BK16" s="0" t="n">
        <v>2.23315333333333</v>
      </c>
      <c r="BL16" s="0" t="n">
        <v>1.01575</v>
      </c>
      <c r="BM16" s="0" t="n">
        <v>1.2884</v>
      </c>
      <c r="BN16" s="0" t="n">
        <v>1.9935</v>
      </c>
      <c r="BO16" s="0" t="n">
        <v>1.469905</v>
      </c>
      <c r="BP16" s="0" t="n">
        <v>1.469905</v>
      </c>
      <c r="BQ16" s="0" t="n">
        <v>1.234905</v>
      </c>
      <c r="BR16" s="0" t="n">
        <v>1.049905</v>
      </c>
      <c r="BS16" s="0" t="n">
        <v>1.389905</v>
      </c>
      <c r="BT16" s="357"/>
      <c r="BU16" s="0" t="n">
        <v>1.090505</v>
      </c>
      <c r="BV16" s="357"/>
      <c r="BW16" s="357"/>
      <c r="BX16" s="357"/>
      <c r="BY16" s="357"/>
      <c r="BZ16" s="357"/>
      <c r="CA16" s="357"/>
      <c r="CB16" s="357"/>
      <c r="CC16" s="0" t="n">
        <v>0.935</v>
      </c>
      <c r="CD16" s="0" t="n">
        <v>0.89</v>
      </c>
      <c r="CE16" s="0" t="n">
        <v>0.87</v>
      </c>
      <c r="CF16" s="0" t="n">
        <v>0.92</v>
      </c>
      <c r="CG16" s="0" t="n">
        <v>0.999</v>
      </c>
      <c r="CH16" s="0" t="n">
        <v>0.51</v>
      </c>
      <c r="CI16" s="0" t="n">
        <v>0.47</v>
      </c>
      <c r="CJ16" s="0" t="n">
        <v>0.865</v>
      </c>
      <c r="CK16" s="0" t="n">
        <v>0.49</v>
      </c>
      <c r="CL16" s="0" t="n">
        <v>0.485</v>
      </c>
      <c r="CM16" s="0" t="n">
        <v>0.59</v>
      </c>
      <c r="CN16" s="0" t="n">
        <v>0.6225</v>
      </c>
      <c r="CO16" s="0" t="n">
        <v>0.69</v>
      </c>
      <c r="CP16" s="0" t="n">
        <v>0.8925</v>
      </c>
      <c r="CQ16" s="0" t="n">
        <v>0.715</v>
      </c>
      <c r="CR16" s="0" t="n">
        <v>0.89</v>
      </c>
      <c r="CS16" s="0" t="n">
        <v>0.985</v>
      </c>
      <c r="CT16" s="0" t="n">
        <v>0.97</v>
      </c>
      <c r="CU16" s="0" t="n">
        <v>0.99</v>
      </c>
      <c r="CV16" s="0" t="n">
        <v>0.97</v>
      </c>
      <c r="DA16" s="357" t="n">
        <v>0.0004207</v>
      </c>
      <c r="DB16" s="357" t="n">
        <v>0.0002</v>
      </c>
      <c r="DC16" s="357" t="n">
        <v>0.0002</v>
      </c>
      <c r="DD16" s="357" t="n">
        <v>0.0001</v>
      </c>
      <c r="DE16" s="357" t="n">
        <v>0</v>
      </c>
      <c r="DF16" s="357" t="n">
        <v>0.0036</v>
      </c>
      <c r="DG16" s="357" t="n">
        <v>0.00216666666666666</v>
      </c>
      <c r="DH16" s="357" t="n">
        <v>0.00175</v>
      </c>
      <c r="DI16" s="357" t="n">
        <v>0.0001</v>
      </c>
      <c r="DJ16" s="357" t="n">
        <v>0.0015</v>
      </c>
      <c r="DK16" s="357" t="n">
        <v>0.0007</v>
      </c>
      <c r="DL16" s="357" t="n">
        <v>0.0007</v>
      </c>
      <c r="DM16" s="357" t="n">
        <v>0.0007</v>
      </c>
      <c r="DN16" s="357" t="n">
        <v>0.0007</v>
      </c>
      <c r="DO16" s="357" t="n">
        <v>0.000700000000000003</v>
      </c>
      <c r="DQ16" s="357" t="n">
        <v>0.0006</v>
      </c>
    </row>
    <row r="17" customFormat="false" ht="12.75" hidden="false" customHeight="false" outlineLevel="0" collapsed="false">
      <c r="A17" s="355" t="n">
        <v>36892</v>
      </c>
      <c r="B17" s="0" t="n">
        <v>0.954564219</v>
      </c>
      <c r="C17" s="0" t="n">
        <v>0.938604</v>
      </c>
      <c r="D17" s="0" t="n">
        <v>0.9416445</v>
      </c>
      <c r="E17" s="0" t="n">
        <v>0.9416445</v>
      </c>
      <c r="F17" s="0" t="n">
        <v>0.977</v>
      </c>
      <c r="G17" s="0" t="n">
        <v>0.9875</v>
      </c>
      <c r="H17" s="0" t="n">
        <v>0.9875</v>
      </c>
      <c r="I17" s="0" t="n">
        <v>0.819047249999999</v>
      </c>
      <c r="J17" s="0" t="n">
        <v>0.64425</v>
      </c>
      <c r="K17" s="0" t="n">
        <v>0.985</v>
      </c>
      <c r="L17" s="0" t="n">
        <v>0.889655525</v>
      </c>
      <c r="M17" s="0" t="n">
        <v>0.9374469375</v>
      </c>
      <c r="N17" s="0" t="n">
        <v>0.85249845</v>
      </c>
      <c r="O17" s="0" t="n">
        <v>0.9244444</v>
      </c>
      <c r="P17" s="0" t="n">
        <v>0.85249845</v>
      </c>
      <c r="Q17" s="0" t="n">
        <v>0.889655525</v>
      </c>
      <c r="R17" s="0" t="n">
        <v>0.889655525</v>
      </c>
      <c r="S17" s="0" t="n">
        <v>0.889655525</v>
      </c>
      <c r="T17" s="0" t="n">
        <v>0.85249845</v>
      </c>
      <c r="U17" s="0" t="n">
        <v>0.85249845</v>
      </c>
      <c r="V17" s="0" t="n">
        <v>0.85249845</v>
      </c>
      <c r="W17" s="0" t="n">
        <v>0.85249845</v>
      </c>
      <c r="X17" s="0" t="n">
        <v>0.9244444</v>
      </c>
      <c r="Y17" s="0" t="n">
        <v>0.9244444</v>
      </c>
      <c r="Z17" s="0" t="n">
        <v>0.9244444</v>
      </c>
      <c r="AA17" s="0" t="n">
        <v>0.9244444</v>
      </c>
      <c r="AB17" s="0" t="n">
        <v>0.85249845</v>
      </c>
      <c r="AC17" s="0" t="n">
        <v>0.85249845</v>
      </c>
      <c r="AD17" s="0" t="n">
        <v>0.9244444</v>
      </c>
      <c r="AE17" s="0" t="n">
        <v>0.9244444</v>
      </c>
      <c r="AF17" s="0" t="n">
        <v>0.85249845</v>
      </c>
      <c r="AG17" s="0" t="n">
        <v>0.98</v>
      </c>
      <c r="AH17" s="0" t="n">
        <v>0.97099445</v>
      </c>
      <c r="AI17" s="0" t="n">
        <v>0.97099445</v>
      </c>
      <c r="AJ17" s="0" t="n">
        <v>0.85249845</v>
      </c>
      <c r="AK17" s="0" t="n">
        <v>1</v>
      </c>
      <c r="AL17" s="0" t="n">
        <v>0.985</v>
      </c>
      <c r="AM17" s="0" t="n">
        <v>0.9416445</v>
      </c>
      <c r="AN17" s="353" t="n">
        <v>0.985</v>
      </c>
      <c r="AO17" s="353" t="n">
        <v>0.96</v>
      </c>
      <c r="AP17" s="353" t="n">
        <v>0.99</v>
      </c>
      <c r="AQ17" s="0" t="n">
        <v>0.9416445</v>
      </c>
      <c r="AR17" s="0" t="n">
        <v>0.97099445</v>
      </c>
      <c r="AS17" s="0" t="n">
        <v>0.977</v>
      </c>
      <c r="AT17" s="353" t="n">
        <v>0.97</v>
      </c>
      <c r="AU17" s="0" t="n">
        <v>0.97099445</v>
      </c>
      <c r="AV17" s="0" t="n">
        <v>0.9416445</v>
      </c>
      <c r="AW17" s="0" t="n">
        <v>0.9416445</v>
      </c>
      <c r="AX17" s="0" t="n">
        <v>0.9416445</v>
      </c>
      <c r="AY17" s="0" t="n">
        <v>0.97099445</v>
      </c>
      <c r="AZ17" s="0" t="n">
        <v>0.97099445</v>
      </c>
      <c r="BA17" s="0" t="n">
        <v>0.9416445</v>
      </c>
      <c r="BB17" s="0" t="n">
        <v>0.99</v>
      </c>
      <c r="BE17" s="0" t="n">
        <v>1.0665522</v>
      </c>
      <c r="BF17" s="0" t="n">
        <v>1.0914</v>
      </c>
      <c r="BG17" s="0" t="n">
        <v>1.08235</v>
      </c>
      <c r="BH17" s="0" t="n">
        <v>1.006</v>
      </c>
      <c r="BI17" s="0" t="n">
        <v>1</v>
      </c>
      <c r="BJ17" s="0" t="n">
        <v>1.887</v>
      </c>
      <c r="BK17" s="0" t="n">
        <v>2.23492</v>
      </c>
      <c r="BL17" s="0" t="n">
        <v>1.01745</v>
      </c>
      <c r="BM17" s="0" t="n">
        <v>1.2885</v>
      </c>
      <c r="BN17" s="0" t="n">
        <v>1.995</v>
      </c>
      <c r="BO17" s="0" t="n">
        <v>1.470505</v>
      </c>
      <c r="BP17" s="0" t="n">
        <v>1.470505</v>
      </c>
      <c r="BQ17" s="0" t="n">
        <v>1.235505</v>
      </c>
      <c r="BR17" s="0" t="n">
        <v>1.050505</v>
      </c>
      <c r="BS17" s="0" t="n">
        <v>1.390505</v>
      </c>
      <c r="BT17" s="357"/>
      <c r="BU17" s="0" t="n">
        <v>1.091005</v>
      </c>
      <c r="BV17" s="357"/>
      <c r="BW17" s="357"/>
      <c r="BX17" s="357"/>
      <c r="BY17" s="357"/>
      <c r="BZ17" s="357"/>
      <c r="CA17" s="357"/>
      <c r="CB17" s="357"/>
      <c r="CC17" s="0" t="n">
        <v>0.895</v>
      </c>
      <c r="CD17" s="0" t="n">
        <v>0.86</v>
      </c>
      <c r="CE17" s="0" t="n">
        <v>0.87</v>
      </c>
      <c r="CF17" s="0" t="n">
        <v>0.92</v>
      </c>
      <c r="CG17" s="0" t="n">
        <v>0.999</v>
      </c>
      <c r="CH17" s="0" t="n">
        <v>0.58</v>
      </c>
      <c r="CI17" s="0" t="n">
        <v>0.45</v>
      </c>
      <c r="CJ17" s="0" t="n">
        <v>0.805</v>
      </c>
      <c r="CK17" s="0" t="n">
        <v>0.5</v>
      </c>
      <c r="CL17" s="0" t="n">
        <v>0.505</v>
      </c>
      <c r="CM17" s="0" t="n">
        <v>0.605</v>
      </c>
      <c r="CN17" s="0" t="n">
        <v>0.6375</v>
      </c>
      <c r="CO17" s="0" t="n">
        <v>0.69</v>
      </c>
      <c r="CP17" s="0" t="n">
        <v>0.88</v>
      </c>
      <c r="CQ17" s="0" t="n">
        <v>0.64</v>
      </c>
      <c r="CR17" s="0" t="n">
        <v>0.89</v>
      </c>
      <c r="CS17" s="0" t="n">
        <v>0.985</v>
      </c>
      <c r="CT17" s="0" t="n">
        <v>0.96</v>
      </c>
      <c r="CU17" s="0" t="n">
        <v>0.99</v>
      </c>
      <c r="CV17" s="0" t="n">
        <v>0.97</v>
      </c>
      <c r="DA17" s="357" t="n">
        <v>0.0004108</v>
      </c>
      <c r="DB17" s="357" t="n">
        <v>0.0002</v>
      </c>
      <c r="DC17" s="357" t="n">
        <v>0.0001</v>
      </c>
      <c r="DD17" s="357" t="n">
        <v>0.0001</v>
      </c>
      <c r="DE17" s="357" t="n">
        <v>0</v>
      </c>
      <c r="DF17" s="357" t="n">
        <v>0.0036</v>
      </c>
      <c r="DG17" s="357" t="n">
        <v>0.00176666666666666</v>
      </c>
      <c r="DH17" s="357" t="n">
        <v>0.0017</v>
      </c>
      <c r="DI17" s="357" t="n">
        <v>0.0001</v>
      </c>
      <c r="DJ17" s="357" t="n">
        <v>0.0015</v>
      </c>
      <c r="DK17" s="357" t="n">
        <v>0.0006</v>
      </c>
      <c r="DL17" s="357" t="n">
        <v>0.0006</v>
      </c>
      <c r="DM17" s="357" t="n">
        <v>0.0006</v>
      </c>
      <c r="DN17" s="357" t="n">
        <v>0.0006</v>
      </c>
      <c r="DO17" s="357" t="n">
        <v>0.000600000000000004</v>
      </c>
      <c r="DQ17" s="357" t="n">
        <v>0.0005</v>
      </c>
    </row>
    <row r="18" customFormat="false" ht="12.75" hidden="false" customHeight="false" outlineLevel="0" collapsed="false">
      <c r="A18" s="355" t="n">
        <v>36923</v>
      </c>
      <c r="B18" s="0" t="n">
        <v>0.9229144315</v>
      </c>
      <c r="C18" s="0" t="n">
        <v>0.938776</v>
      </c>
      <c r="D18" s="0" t="n">
        <v>0.9633716</v>
      </c>
      <c r="E18" s="0" t="n">
        <v>0.9633716</v>
      </c>
      <c r="F18" s="0" t="n">
        <v>0.977</v>
      </c>
      <c r="G18" s="0" t="n">
        <v>0.9875</v>
      </c>
      <c r="H18" s="0" t="n">
        <v>0.9875</v>
      </c>
      <c r="I18" s="0" t="n">
        <v>0.861139499999999</v>
      </c>
      <c r="J18" s="0" t="n">
        <v>0.7795425</v>
      </c>
      <c r="K18" s="0" t="n">
        <v>0.985</v>
      </c>
      <c r="L18" s="0" t="n">
        <v>0.934088175</v>
      </c>
      <c r="M18" s="0" t="n">
        <v>0.9818958375</v>
      </c>
      <c r="N18" s="0" t="n">
        <v>0.87756355</v>
      </c>
      <c r="O18" s="0" t="n">
        <v>0.9222568875</v>
      </c>
      <c r="P18" s="0" t="n">
        <v>0.87756355</v>
      </c>
      <c r="Q18" s="0" t="n">
        <v>0.934088175</v>
      </c>
      <c r="R18" s="0" t="n">
        <v>0.934088175</v>
      </c>
      <c r="S18" s="0" t="n">
        <v>0.934088175</v>
      </c>
      <c r="T18" s="0" t="n">
        <v>0.87756355</v>
      </c>
      <c r="U18" s="0" t="n">
        <v>0.87756355</v>
      </c>
      <c r="V18" s="0" t="n">
        <v>0.87756355</v>
      </c>
      <c r="W18" s="0" t="n">
        <v>0.87756355</v>
      </c>
      <c r="X18" s="0" t="n">
        <v>0.9222568875</v>
      </c>
      <c r="Y18" s="0" t="n">
        <v>0.9222568875</v>
      </c>
      <c r="Z18" s="0" t="n">
        <v>0.9222568875</v>
      </c>
      <c r="AA18" s="0" t="n">
        <v>0.9222568875</v>
      </c>
      <c r="AB18" s="0" t="n">
        <v>0.87756355</v>
      </c>
      <c r="AC18" s="0" t="n">
        <v>0.87756355</v>
      </c>
      <c r="AD18" s="0" t="n">
        <v>0.9222568875</v>
      </c>
      <c r="AE18" s="0" t="n">
        <v>0.9222568875</v>
      </c>
      <c r="AF18" s="0" t="n">
        <v>0.87756355</v>
      </c>
      <c r="AG18" s="0" t="n">
        <v>0.98</v>
      </c>
      <c r="AH18" s="0" t="n">
        <v>0.97135935</v>
      </c>
      <c r="AI18" s="0" t="n">
        <v>0.97135935</v>
      </c>
      <c r="AJ18" s="0" t="n">
        <v>0.87756355</v>
      </c>
      <c r="AK18" s="0" t="n">
        <v>1</v>
      </c>
      <c r="AL18" s="0" t="n">
        <v>0.985</v>
      </c>
      <c r="AM18" s="0" t="n">
        <v>0.9633716</v>
      </c>
      <c r="AN18" s="353" t="n">
        <v>0.985</v>
      </c>
      <c r="AO18" s="353" t="n">
        <v>0.97</v>
      </c>
      <c r="AP18" s="353" t="n">
        <v>0.99</v>
      </c>
      <c r="AQ18" s="0" t="n">
        <v>0.9633716</v>
      </c>
      <c r="AR18" s="0" t="n">
        <v>0.97135935</v>
      </c>
      <c r="AS18" s="0" t="n">
        <v>0.977</v>
      </c>
      <c r="AT18" s="353" t="n">
        <v>0.97</v>
      </c>
      <c r="AU18" s="0" t="n">
        <v>0.97135935</v>
      </c>
      <c r="AV18" s="0" t="n">
        <v>0.9633716</v>
      </c>
      <c r="AW18" s="0" t="n">
        <v>0.9633716</v>
      </c>
      <c r="AX18" s="0" t="n">
        <v>0.9633716</v>
      </c>
      <c r="AY18" s="0" t="n">
        <v>0.97135935</v>
      </c>
      <c r="AZ18" s="0" t="n">
        <v>0.97135935</v>
      </c>
      <c r="BA18" s="0" t="n">
        <v>0.9633716</v>
      </c>
      <c r="BB18" s="0" t="n">
        <v>0.99</v>
      </c>
      <c r="BE18" s="0" t="n">
        <v>1.0669531</v>
      </c>
      <c r="BF18" s="0" t="n">
        <v>1.0916</v>
      </c>
      <c r="BG18" s="0" t="n">
        <v>1.08244</v>
      </c>
      <c r="BH18" s="0" t="n">
        <v>1.0061</v>
      </c>
      <c r="BI18" s="0" t="n">
        <v>1</v>
      </c>
      <c r="BJ18" s="0" t="n">
        <v>1.8906</v>
      </c>
      <c r="BK18" s="0" t="n">
        <v>2.23628666666667</v>
      </c>
      <c r="BL18" s="0" t="n">
        <v>1.0191</v>
      </c>
      <c r="BM18" s="0" t="n">
        <v>1.2885</v>
      </c>
      <c r="BN18" s="0" t="n">
        <v>1.9965</v>
      </c>
      <c r="BO18" s="0" t="n">
        <v>1.471005</v>
      </c>
      <c r="BP18" s="0" t="n">
        <v>1.471005</v>
      </c>
      <c r="BQ18" s="0" t="n">
        <v>1.236005</v>
      </c>
      <c r="BR18" s="0" t="n">
        <v>1.051005</v>
      </c>
      <c r="BS18" s="0" t="n">
        <v>1.391005</v>
      </c>
      <c r="BT18" s="357"/>
      <c r="BU18" s="0" t="n">
        <v>1.091415</v>
      </c>
      <c r="BV18" s="357"/>
      <c r="BW18" s="357"/>
      <c r="BX18" s="357"/>
      <c r="BY18" s="357"/>
      <c r="BZ18" s="357"/>
      <c r="CA18" s="357"/>
      <c r="CB18" s="357"/>
      <c r="CC18" s="0" t="n">
        <v>0.865</v>
      </c>
      <c r="CD18" s="0" t="n">
        <v>0.86</v>
      </c>
      <c r="CE18" s="0" t="n">
        <v>0.89</v>
      </c>
      <c r="CF18" s="0" t="n">
        <v>0.935</v>
      </c>
      <c r="CG18" s="0" t="n">
        <v>0.99895</v>
      </c>
      <c r="CH18" s="0" t="n">
        <v>0.58</v>
      </c>
      <c r="CI18" s="0" t="n">
        <v>0.45</v>
      </c>
      <c r="CJ18" s="0" t="n">
        <v>0.845</v>
      </c>
      <c r="CK18" s="0" t="n">
        <v>0.605</v>
      </c>
      <c r="CL18" s="0" t="n">
        <v>0.505</v>
      </c>
      <c r="CM18" s="0" t="n">
        <v>0.635</v>
      </c>
      <c r="CN18" s="0" t="n">
        <v>0.6675</v>
      </c>
      <c r="CO18" s="0" t="n">
        <v>0.71</v>
      </c>
      <c r="CP18" s="0" t="n">
        <v>0.8775</v>
      </c>
      <c r="CQ18" s="0" t="n">
        <v>0.67</v>
      </c>
      <c r="CR18" s="0" t="n">
        <v>0.89</v>
      </c>
      <c r="CS18" s="0" t="n">
        <v>0.985</v>
      </c>
      <c r="CT18" s="0" t="n">
        <v>0.97</v>
      </c>
      <c r="CU18" s="0" t="n">
        <v>0.99</v>
      </c>
      <c r="CV18" s="0" t="n">
        <v>0.97</v>
      </c>
      <c r="DA18" s="357" t="n">
        <v>0.0004009</v>
      </c>
      <c r="DB18" s="357" t="n">
        <v>0.0002</v>
      </c>
      <c r="DC18" s="357" t="n">
        <v>9E-005</v>
      </c>
      <c r="DD18" s="357" t="n">
        <v>0.0001</v>
      </c>
      <c r="DE18" s="357" t="n">
        <v>0</v>
      </c>
      <c r="DF18" s="357" t="n">
        <v>0.0036</v>
      </c>
      <c r="DG18" s="357" t="n">
        <v>0.00136666666666666</v>
      </c>
      <c r="DH18" s="357" t="n">
        <v>0.00165</v>
      </c>
      <c r="DI18" s="357" t="n">
        <v>0</v>
      </c>
      <c r="DJ18" s="357" t="n">
        <v>0.0015</v>
      </c>
      <c r="DK18" s="357" t="n">
        <v>0.0005</v>
      </c>
      <c r="DL18" s="357" t="n">
        <v>0.0005</v>
      </c>
      <c r="DM18" s="357" t="n">
        <v>0.0005</v>
      </c>
      <c r="DN18" s="357" t="n">
        <v>0.0005</v>
      </c>
      <c r="DO18" s="357" t="n">
        <v>0.000500000000000005</v>
      </c>
      <c r="DQ18" s="357" t="n">
        <v>0.00041</v>
      </c>
    </row>
    <row r="19" customFormat="false" ht="12.75" hidden="false" customHeight="false" outlineLevel="0" collapsed="false">
      <c r="A19" s="355" t="n">
        <v>36951</v>
      </c>
      <c r="B19" s="0" t="n">
        <v>0.9232526465</v>
      </c>
      <c r="C19" s="0" t="n">
        <v>0.971702</v>
      </c>
      <c r="D19" s="0" t="n">
        <v>0.985</v>
      </c>
      <c r="E19" s="0" t="n">
        <v>0.985</v>
      </c>
      <c r="F19" s="0" t="n">
        <v>0.977</v>
      </c>
      <c r="G19" s="0" t="n">
        <v>0.9875</v>
      </c>
      <c r="H19" s="0" t="n">
        <v>0.9875</v>
      </c>
      <c r="I19" s="0" t="n">
        <v>0.893112499999999</v>
      </c>
      <c r="J19" s="0" t="n">
        <v>0.985</v>
      </c>
      <c r="K19" s="0" t="n">
        <v>0.985</v>
      </c>
      <c r="L19" s="0" t="n">
        <v>0.9875</v>
      </c>
      <c r="M19" s="0" t="n">
        <v>0.9875</v>
      </c>
      <c r="N19" s="0" t="n">
        <v>0.98</v>
      </c>
      <c r="O19" s="0" t="n">
        <v>0.9462645</v>
      </c>
      <c r="P19" s="0" t="n">
        <v>0.98</v>
      </c>
      <c r="Q19" s="0" t="n">
        <v>0.9875</v>
      </c>
      <c r="R19" s="0" t="n">
        <v>0.9875</v>
      </c>
      <c r="S19" s="0" t="n">
        <v>0.9875</v>
      </c>
      <c r="T19" s="0" t="n">
        <v>0.98</v>
      </c>
      <c r="U19" s="0" t="n">
        <v>0.98</v>
      </c>
      <c r="V19" s="0" t="n">
        <v>0.98</v>
      </c>
      <c r="W19" s="0" t="n">
        <v>0.98</v>
      </c>
      <c r="X19" s="0" t="n">
        <v>0.9462645</v>
      </c>
      <c r="Y19" s="0" t="n">
        <v>0.9462645</v>
      </c>
      <c r="Z19" s="0" t="n">
        <v>0.9462645</v>
      </c>
      <c r="AA19" s="0" t="n">
        <v>0.9462645</v>
      </c>
      <c r="AB19" s="0" t="n">
        <v>0.98</v>
      </c>
      <c r="AC19" s="0" t="n">
        <v>0.98</v>
      </c>
      <c r="AD19" s="0" t="n">
        <v>0.9462645</v>
      </c>
      <c r="AE19" s="0" t="n">
        <v>0.9462645</v>
      </c>
      <c r="AF19" s="0" t="n">
        <v>0.98</v>
      </c>
      <c r="AG19" s="0" t="n">
        <v>0.99</v>
      </c>
      <c r="AH19" s="0" t="n">
        <v>0.97164415</v>
      </c>
      <c r="AI19" s="0" t="n">
        <v>0.97164415</v>
      </c>
      <c r="AJ19" s="0" t="n">
        <v>0.98</v>
      </c>
      <c r="AK19" s="0" t="n">
        <v>1</v>
      </c>
      <c r="AL19" s="0" t="n">
        <v>0.985</v>
      </c>
      <c r="AM19" s="0" t="n">
        <v>0.985</v>
      </c>
      <c r="AN19" s="353" t="n">
        <v>0.985</v>
      </c>
      <c r="AO19" s="353" t="n">
        <v>0.97</v>
      </c>
      <c r="AP19" s="353" t="n">
        <v>0.99</v>
      </c>
      <c r="AQ19" s="0" t="n">
        <v>0.985</v>
      </c>
      <c r="AR19" s="0" t="n">
        <v>0.97164415</v>
      </c>
      <c r="AS19" s="0" t="n">
        <v>0.977</v>
      </c>
      <c r="AT19" s="353" t="n">
        <v>0.97</v>
      </c>
      <c r="AU19" s="0" t="n">
        <v>0.97164415</v>
      </c>
      <c r="AV19" s="0" t="n">
        <v>0.985</v>
      </c>
      <c r="AW19" s="0" t="n">
        <v>0.985</v>
      </c>
      <c r="AX19" s="0" t="n">
        <v>0.985</v>
      </c>
      <c r="AY19" s="0" t="n">
        <v>0.97164415</v>
      </c>
      <c r="AZ19" s="0" t="n">
        <v>0.97164415</v>
      </c>
      <c r="BA19" s="0" t="n">
        <v>0.985</v>
      </c>
      <c r="BB19" s="0" t="n">
        <v>0.99</v>
      </c>
      <c r="BE19" s="0" t="n">
        <v>1.0673441</v>
      </c>
      <c r="BF19" s="0" t="n">
        <v>1.0918</v>
      </c>
      <c r="BG19" s="0" t="n">
        <v>1.08252</v>
      </c>
      <c r="BH19" s="0" t="n">
        <v>1.0062</v>
      </c>
      <c r="BI19" s="0" t="n">
        <v>1</v>
      </c>
      <c r="BJ19" s="0" t="n">
        <v>1.8942</v>
      </c>
      <c r="BK19" s="0" t="n">
        <v>2.23725333333333</v>
      </c>
      <c r="BL19" s="0" t="n">
        <v>1.0207</v>
      </c>
      <c r="BM19" s="0" t="n">
        <v>1.2885</v>
      </c>
      <c r="BN19" s="0" t="n">
        <v>1.998</v>
      </c>
      <c r="BO19" s="0" t="n">
        <v>1.471505</v>
      </c>
      <c r="BP19" s="0" t="n">
        <v>1.471505</v>
      </c>
      <c r="BQ19" s="0" t="n">
        <v>1.236405</v>
      </c>
      <c r="BR19" s="0" t="n">
        <v>1.051405</v>
      </c>
      <c r="BS19" s="0" t="n">
        <v>1.391405</v>
      </c>
      <c r="BT19" s="357"/>
      <c r="BU19" s="0" t="n">
        <v>1.091735</v>
      </c>
      <c r="BV19" s="357"/>
      <c r="BW19" s="357"/>
      <c r="BX19" s="357"/>
      <c r="BY19" s="357"/>
      <c r="BZ19" s="357"/>
      <c r="CA19" s="357"/>
      <c r="CB19" s="357"/>
      <c r="CC19" s="0" t="n">
        <v>0.865</v>
      </c>
      <c r="CD19" s="0" t="n">
        <v>0.89</v>
      </c>
      <c r="CE19" s="0" t="n">
        <v>0.91</v>
      </c>
      <c r="CF19" s="0" t="n">
        <v>0.935</v>
      </c>
      <c r="CG19" s="0" t="n">
        <v>0.99895</v>
      </c>
      <c r="CH19" s="0" t="n">
        <v>0.54</v>
      </c>
      <c r="CI19" s="0" t="n">
        <v>0.45</v>
      </c>
      <c r="CJ19" s="0" t="n">
        <v>0.875</v>
      </c>
      <c r="CK19" s="0" t="n">
        <v>0.775</v>
      </c>
      <c r="CL19" s="0" t="n">
        <v>0.515</v>
      </c>
      <c r="CM19" s="0" t="n">
        <v>0.785</v>
      </c>
      <c r="CN19" s="0" t="n">
        <v>0.8175</v>
      </c>
      <c r="CO19" s="0" t="n">
        <v>0.8</v>
      </c>
      <c r="CP19" s="0" t="n">
        <v>0.9</v>
      </c>
      <c r="CQ19" s="0" t="n">
        <v>0.83</v>
      </c>
      <c r="CR19" s="0" t="n">
        <v>0.89</v>
      </c>
      <c r="CS19" s="0" t="n">
        <v>0.985</v>
      </c>
      <c r="CT19" s="0" t="n">
        <v>0.97</v>
      </c>
      <c r="CU19" s="0" t="n">
        <v>0.99</v>
      </c>
      <c r="CV19" s="0" t="n">
        <v>0.97</v>
      </c>
      <c r="DA19" s="357" t="n">
        <v>0.000391</v>
      </c>
      <c r="DB19" s="357" t="n">
        <v>0.0002</v>
      </c>
      <c r="DC19" s="357" t="n">
        <v>8E-005</v>
      </c>
      <c r="DD19" s="357" t="n">
        <v>0.0001</v>
      </c>
      <c r="DE19" s="357" t="n">
        <v>0</v>
      </c>
      <c r="DF19" s="357" t="n">
        <v>0.0036</v>
      </c>
      <c r="DG19" s="357" t="n">
        <v>0.00096666666666666</v>
      </c>
      <c r="DH19" s="357" t="n">
        <v>0.0016</v>
      </c>
      <c r="DI19" s="357" t="n">
        <v>0</v>
      </c>
      <c r="DJ19" s="357" t="n">
        <v>0.0015</v>
      </c>
      <c r="DK19" s="357" t="n">
        <v>0.0005</v>
      </c>
      <c r="DL19" s="357" t="n">
        <v>0.0005</v>
      </c>
      <c r="DM19" s="357" t="n">
        <v>0.0004</v>
      </c>
      <c r="DN19" s="357" t="n">
        <v>0.0004</v>
      </c>
      <c r="DO19" s="357" t="n">
        <v>0.000400000000000006</v>
      </c>
      <c r="DQ19" s="357" t="n">
        <v>0.00032</v>
      </c>
    </row>
    <row r="20" customFormat="false" ht="12.75" hidden="false" customHeight="false" outlineLevel="0" collapsed="false">
      <c r="A20" s="355" t="n">
        <v>36982</v>
      </c>
      <c r="B20" s="0" t="n">
        <v>0.955614054</v>
      </c>
      <c r="C20" s="0" t="n">
        <v>0.9828</v>
      </c>
      <c r="D20" s="0" t="n">
        <v>0.985</v>
      </c>
      <c r="E20" s="0" t="n">
        <v>0.985</v>
      </c>
      <c r="F20" s="0" t="n">
        <v>0.977</v>
      </c>
      <c r="G20" s="0" t="n">
        <v>0.910944</v>
      </c>
      <c r="H20" s="0" t="n">
        <v>0.9398837</v>
      </c>
      <c r="I20" s="0" t="n">
        <v>0.955803749999999</v>
      </c>
      <c r="J20" s="0" t="n">
        <v>0.985</v>
      </c>
      <c r="K20" s="0" t="n">
        <v>0.985</v>
      </c>
      <c r="L20" s="0" t="n">
        <v>0.9875</v>
      </c>
      <c r="M20" s="0" t="n">
        <v>0.9875</v>
      </c>
      <c r="N20" s="0" t="n">
        <v>0.98</v>
      </c>
      <c r="O20" s="0" t="n">
        <v>0.949689615</v>
      </c>
      <c r="P20" s="0" t="n">
        <v>0.98</v>
      </c>
      <c r="Q20" s="0" t="n">
        <v>0.9875</v>
      </c>
      <c r="R20" s="0" t="n">
        <v>0.9875</v>
      </c>
      <c r="S20" s="0" t="n">
        <v>0.9875</v>
      </c>
      <c r="T20" s="0" t="n">
        <v>0.98</v>
      </c>
      <c r="U20" s="0" t="n">
        <v>0.98</v>
      </c>
      <c r="V20" s="0" t="n">
        <v>0.98</v>
      </c>
      <c r="W20" s="0" t="n">
        <v>0.98</v>
      </c>
      <c r="X20" s="0" t="n">
        <v>0.949689615</v>
      </c>
      <c r="Y20" s="0" t="n">
        <v>0.949689615</v>
      </c>
      <c r="Z20" s="0" t="n">
        <v>0.949689615</v>
      </c>
      <c r="AA20" s="0" t="n">
        <v>0.949689615</v>
      </c>
      <c r="AB20" s="0" t="n">
        <v>0.98</v>
      </c>
      <c r="AC20" s="0" t="n">
        <v>0.98</v>
      </c>
      <c r="AD20" s="0" t="n">
        <v>0.949689615</v>
      </c>
      <c r="AE20" s="0" t="n">
        <v>0.949689615</v>
      </c>
      <c r="AF20" s="0" t="n">
        <v>0.98</v>
      </c>
      <c r="AG20" s="0" t="n">
        <v>0.99</v>
      </c>
      <c r="AH20" s="0" t="n">
        <v>0.97184885</v>
      </c>
      <c r="AI20" s="0" t="n">
        <v>0.97184885</v>
      </c>
      <c r="AJ20" s="0" t="n">
        <v>0.98</v>
      </c>
      <c r="AK20" s="0" t="n">
        <v>1</v>
      </c>
      <c r="AL20" s="0" t="n">
        <v>0.985</v>
      </c>
      <c r="AM20" s="0" t="n">
        <v>0.985</v>
      </c>
      <c r="AN20" s="353" t="n">
        <v>0.985</v>
      </c>
      <c r="AO20" s="353" t="n">
        <v>0.99</v>
      </c>
      <c r="AP20" s="353" t="n">
        <v>0.99</v>
      </c>
      <c r="AQ20" s="0" t="n">
        <v>0.985</v>
      </c>
      <c r="AR20" s="0" t="n">
        <v>0.97184885</v>
      </c>
      <c r="AS20" s="0" t="n">
        <v>0.977</v>
      </c>
      <c r="AT20" s="353" t="n">
        <v>0.975</v>
      </c>
      <c r="AU20" s="0" t="n">
        <v>0.97184885</v>
      </c>
      <c r="AV20" s="0" t="n">
        <v>0.985</v>
      </c>
      <c r="AW20" s="0" t="n">
        <v>0.985</v>
      </c>
      <c r="AX20" s="0" t="n">
        <v>0.985</v>
      </c>
      <c r="AY20" s="0" t="n">
        <v>0.97184885</v>
      </c>
      <c r="AZ20" s="0" t="n">
        <v>0.97184885</v>
      </c>
      <c r="BA20" s="0" t="n">
        <v>0.985</v>
      </c>
      <c r="BB20" s="0" t="n">
        <v>0.99</v>
      </c>
      <c r="BE20" s="0" t="n">
        <v>1.0677252</v>
      </c>
      <c r="BF20" s="0" t="n">
        <v>1.092</v>
      </c>
      <c r="BG20" s="0" t="n">
        <v>1.08259</v>
      </c>
      <c r="BH20" s="0" t="n">
        <v>1.0063</v>
      </c>
      <c r="BI20" s="0" t="n">
        <v>1</v>
      </c>
      <c r="BJ20" s="0" t="n">
        <v>1.8978</v>
      </c>
      <c r="BK20" s="0" t="n">
        <v>2.23781833333333</v>
      </c>
      <c r="BL20" s="0" t="n">
        <v>1.02225</v>
      </c>
      <c r="BM20" s="0" t="n">
        <v>1.2885</v>
      </c>
      <c r="BN20" s="0" t="n">
        <v>1.9995</v>
      </c>
      <c r="BO20" s="0" t="n">
        <v>1.472005</v>
      </c>
      <c r="BP20" s="0" t="n">
        <v>1.472005</v>
      </c>
      <c r="BQ20" s="0" t="n">
        <v>1.236705</v>
      </c>
      <c r="BR20" s="0" t="n">
        <v>1.051705</v>
      </c>
      <c r="BS20" s="0" t="n">
        <v>1.391805</v>
      </c>
      <c r="BT20" s="357"/>
      <c r="BU20" s="0" t="n">
        <v>1.091965</v>
      </c>
      <c r="BV20" s="357"/>
      <c r="BW20" s="357"/>
      <c r="BX20" s="357"/>
      <c r="BY20" s="357"/>
      <c r="BZ20" s="357"/>
      <c r="CA20" s="357"/>
      <c r="CB20" s="357"/>
      <c r="CC20" s="0" t="n">
        <v>0.895</v>
      </c>
      <c r="CD20" s="0" t="n">
        <v>0.9</v>
      </c>
      <c r="CE20" s="0" t="n">
        <v>0.91</v>
      </c>
      <c r="CF20" s="0" t="n">
        <v>0.96</v>
      </c>
      <c r="CG20" s="0" t="n">
        <v>0.99895</v>
      </c>
      <c r="CH20" s="0" t="n">
        <v>0.48</v>
      </c>
      <c r="CI20" s="0" t="n">
        <v>0.42</v>
      </c>
      <c r="CJ20" s="0" t="n">
        <v>0.935</v>
      </c>
      <c r="CK20" s="0" t="n">
        <v>0.765</v>
      </c>
      <c r="CL20" s="0" t="n">
        <v>0.575</v>
      </c>
      <c r="CM20" s="0" t="n">
        <v>0.895</v>
      </c>
      <c r="CN20" s="0" t="n">
        <v>0.9275</v>
      </c>
      <c r="CO20" s="0" t="n">
        <v>0.85</v>
      </c>
      <c r="CP20" s="0" t="n">
        <v>0.903</v>
      </c>
      <c r="CQ20" s="0" t="n">
        <v>0.92</v>
      </c>
      <c r="CR20" s="0" t="n">
        <v>0.89</v>
      </c>
      <c r="CS20" s="0" t="n">
        <v>0.985</v>
      </c>
      <c r="CT20" s="0" t="n">
        <v>0.99</v>
      </c>
      <c r="CU20" s="0" t="n">
        <v>0.99</v>
      </c>
      <c r="CV20" s="0" t="n">
        <v>0.975</v>
      </c>
      <c r="DA20" s="357" t="n">
        <v>0.0003811</v>
      </c>
      <c r="DB20" s="357" t="n">
        <v>0.0002</v>
      </c>
      <c r="DC20" s="357" t="n">
        <v>7E-005</v>
      </c>
      <c r="DD20" s="357" t="n">
        <v>0.0001</v>
      </c>
      <c r="DE20" s="357" t="n">
        <v>0</v>
      </c>
      <c r="DF20" s="357" t="n">
        <v>0.0036</v>
      </c>
      <c r="DG20" s="357" t="n">
        <v>0.000565</v>
      </c>
      <c r="DH20" s="357" t="n">
        <v>0.00155</v>
      </c>
      <c r="DI20" s="357" t="n">
        <v>0</v>
      </c>
      <c r="DJ20" s="357" t="n">
        <v>0.0015</v>
      </c>
      <c r="DK20" s="357" t="n">
        <v>0.0005</v>
      </c>
      <c r="DL20" s="357" t="n">
        <v>0.0005</v>
      </c>
      <c r="DM20" s="357" t="n">
        <v>0.0003</v>
      </c>
      <c r="DN20" s="357" t="n">
        <v>0.0003</v>
      </c>
      <c r="DO20" s="357" t="n">
        <v>0.000400000000000006</v>
      </c>
      <c r="DQ20" s="357" t="n">
        <v>0.00023</v>
      </c>
    </row>
    <row r="21" customFormat="false" ht="12.75" hidden="false" customHeight="false" outlineLevel="0" collapsed="false">
      <c r="A21" s="355" t="n">
        <v>37012</v>
      </c>
      <c r="B21" s="0" t="n">
        <v>0.988</v>
      </c>
      <c r="C21" s="0" t="n">
        <v>0.988</v>
      </c>
      <c r="D21" s="0" t="n">
        <v>0.985</v>
      </c>
      <c r="E21" s="0" t="n">
        <v>0.985</v>
      </c>
      <c r="F21" s="0" t="n">
        <v>0.977</v>
      </c>
      <c r="G21" s="0" t="n">
        <v>0.646476</v>
      </c>
      <c r="H21" s="0" t="n">
        <v>0.9401189</v>
      </c>
      <c r="I21" s="0" t="n">
        <v>0.957206249999999</v>
      </c>
      <c r="J21" s="0" t="n">
        <v>0.8568525</v>
      </c>
      <c r="K21" s="0" t="n">
        <v>0.985</v>
      </c>
      <c r="L21" s="0" t="n">
        <v>0.9875</v>
      </c>
      <c r="M21" s="0" t="n">
        <v>0.9875</v>
      </c>
      <c r="N21" s="0" t="n">
        <v>0.98</v>
      </c>
      <c r="O21" s="0" t="n">
        <v>0.946782</v>
      </c>
      <c r="P21" s="0" t="n">
        <v>0.98</v>
      </c>
      <c r="Q21" s="0" t="n">
        <v>0.9875</v>
      </c>
      <c r="R21" s="0" t="n">
        <v>0.9875</v>
      </c>
      <c r="S21" s="0" t="n">
        <v>0.9875</v>
      </c>
      <c r="T21" s="0" t="n">
        <v>0.98</v>
      </c>
      <c r="U21" s="0" t="n">
        <v>0.98</v>
      </c>
      <c r="V21" s="0" t="n">
        <v>0.98</v>
      </c>
      <c r="W21" s="0" t="n">
        <v>0.98</v>
      </c>
      <c r="X21" s="0" t="n">
        <v>0.946782</v>
      </c>
      <c r="Y21" s="0" t="n">
        <v>0.946782</v>
      </c>
      <c r="Z21" s="0" t="n">
        <v>0.946782</v>
      </c>
      <c r="AA21" s="0" t="n">
        <v>0.946782</v>
      </c>
      <c r="AB21" s="0" t="n">
        <v>0.98</v>
      </c>
      <c r="AC21" s="0" t="n">
        <v>0.98</v>
      </c>
      <c r="AD21" s="0" t="n">
        <v>0.946782</v>
      </c>
      <c r="AE21" s="0" t="n">
        <v>0.946782</v>
      </c>
      <c r="AF21" s="0" t="n">
        <v>0.98</v>
      </c>
      <c r="AG21" s="0" t="n">
        <v>0.99</v>
      </c>
      <c r="AH21" s="0" t="n">
        <v>0.97202685</v>
      </c>
      <c r="AI21" s="0" t="n">
        <v>0.97202685</v>
      </c>
      <c r="AJ21" s="0" t="n">
        <v>0.98</v>
      </c>
      <c r="AK21" s="0" t="n">
        <v>1</v>
      </c>
      <c r="AL21" s="0" t="n">
        <v>0.985</v>
      </c>
      <c r="AM21" s="0" t="n">
        <v>0.985</v>
      </c>
      <c r="AN21" s="353" t="n">
        <v>0.985</v>
      </c>
      <c r="AO21" s="353" t="n">
        <v>0.99</v>
      </c>
      <c r="AP21" s="353" t="n">
        <v>0.99</v>
      </c>
      <c r="AQ21" s="0" t="n">
        <v>0.985</v>
      </c>
      <c r="AR21" s="0" t="n">
        <v>0.97202685</v>
      </c>
      <c r="AS21" s="0" t="n">
        <v>0.977</v>
      </c>
      <c r="AT21" s="353" t="n">
        <v>0.975</v>
      </c>
      <c r="AU21" s="0" t="n">
        <v>0.97202685</v>
      </c>
      <c r="AV21" s="0" t="n">
        <v>0.985</v>
      </c>
      <c r="AW21" s="0" t="n">
        <v>0.985</v>
      </c>
      <c r="AX21" s="0" t="n">
        <v>0.985</v>
      </c>
      <c r="AY21" s="0" t="n">
        <v>0.97202685</v>
      </c>
      <c r="AZ21" s="0" t="n">
        <v>0.97202685</v>
      </c>
      <c r="BA21" s="0" t="n">
        <v>0.985</v>
      </c>
      <c r="BB21" s="0" t="n">
        <v>0.99</v>
      </c>
      <c r="BE21" s="0" t="n">
        <v>1.0680964</v>
      </c>
      <c r="BF21" s="0" t="n">
        <v>1.0922</v>
      </c>
      <c r="BG21" s="0" t="n">
        <v>1.08265</v>
      </c>
      <c r="BH21" s="0" t="n">
        <v>1.0064</v>
      </c>
      <c r="BI21" s="0" t="n">
        <v>1</v>
      </c>
      <c r="BJ21" s="0" t="n">
        <v>1.9014</v>
      </c>
      <c r="BK21" s="0" t="n">
        <v>2.23837833333333</v>
      </c>
      <c r="BL21" s="0" t="n">
        <v>1.02375</v>
      </c>
      <c r="BM21" s="0" t="n">
        <v>1.2885</v>
      </c>
      <c r="BN21" s="0" t="n">
        <v>2.001</v>
      </c>
      <c r="BO21" s="0" t="n">
        <v>1.472505</v>
      </c>
      <c r="BP21" s="0" t="n">
        <v>1.472505</v>
      </c>
      <c r="BQ21" s="0" t="n">
        <v>1.237005</v>
      </c>
      <c r="BR21" s="0" t="n">
        <v>1.05198</v>
      </c>
      <c r="BS21" s="0" t="n">
        <v>1.392205</v>
      </c>
      <c r="BT21" s="357"/>
      <c r="BU21" s="0" t="n">
        <v>1.092165</v>
      </c>
      <c r="BV21" s="357"/>
      <c r="BW21" s="357"/>
      <c r="BX21" s="357"/>
      <c r="BY21" s="357"/>
      <c r="BZ21" s="357"/>
      <c r="CA21" s="357"/>
      <c r="CB21" s="357"/>
      <c r="CC21" s="0" t="n">
        <v>0.965</v>
      </c>
      <c r="CD21" s="0" t="n">
        <v>0.91</v>
      </c>
      <c r="CE21" s="0" t="n">
        <v>0.91</v>
      </c>
      <c r="CF21" s="0" t="n">
        <v>0.97</v>
      </c>
      <c r="CG21" s="0" t="n">
        <v>0.99895</v>
      </c>
      <c r="CH21" s="0" t="n">
        <v>0.34</v>
      </c>
      <c r="CI21" s="0" t="n">
        <v>0.42</v>
      </c>
      <c r="CJ21" s="0" t="n">
        <v>0.935</v>
      </c>
      <c r="CK21" s="0" t="n">
        <v>0.665</v>
      </c>
      <c r="CL21" s="0" t="n">
        <v>0.625</v>
      </c>
      <c r="CM21" s="0" t="n">
        <v>0.9175</v>
      </c>
      <c r="CN21" s="0" t="n">
        <v>0.95</v>
      </c>
      <c r="CO21" s="0" t="n">
        <v>0.88</v>
      </c>
      <c r="CP21" s="0" t="n">
        <v>0.9</v>
      </c>
      <c r="CQ21" s="0" t="n">
        <v>0.935</v>
      </c>
      <c r="CR21" s="0" t="n">
        <v>0.89</v>
      </c>
      <c r="CS21" s="0" t="n">
        <v>0.985</v>
      </c>
      <c r="CT21" s="0" t="n">
        <v>0.99</v>
      </c>
      <c r="CU21" s="0" t="n">
        <v>0.99</v>
      </c>
      <c r="CV21" s="0" t="n">
        <v>0.975</v>
      </c>
      <c r="DA21" s="357" t="n">
        <v>0.0003712</v>
      </c>
      <c r="DB21" s="357" t="n">
        <v>0.0002</v>
      </c>
      <c r="DC21" s="357" t="n">
        <v>6E-005</v>
      </c>
      <c r="DD21" s="357" t="n">
        <v>0.0001</v>
      </c>
      <c r="DE21" s="357" t="n">
        <v>0</v>
      </c>
      <c r="DF21" s="357" t="n">
        <v>0.0036</v>
      </c>
      <c r="DG21" s="357" t="n">
        <v>0.00056</v>
      </c>
      <c r="DH21" s="357" t="n">
        <v>0.0015</v>
      </c>
      <c r="DI21" s="357" t="n">
        <v>0</v>
      </c>
      <c r="DJ21" s="357" t="n">
        <v>0.0015</v>
      </c>
      <c r="DK21" s="357" t="n">
        <v>0.0005</v>
      </c>
      <c r="DL21" s="357" t="n">
        <v>0.0005</v>
      </c>
      <c r="DM21" s="357" t="n">
        <v>0.0003</v>
      </c>
      <c r="DN21" s="357" t="n">
        <v>0.000275</v>
      </c>
      <c r="DO21" s="357" t="n">
        <v>0.000400000000000006</v>
      </c>
      <c r="DQ21" s="357" t="n">
        <v>0.0002</v>
      </c>
    </row>
    <row r="22" customFormat="false" ht="12.75" hidden="false" customHeight="false" outlineLevel="0" collapsed="false">
      <c r="A22" s="355" t="n">
        <v>37043</v>
      </c>
      <c r="B22" s="0" t="n">
        <v>0.988</v>
      </c>
      <c r="C22" s="0" t="n">
        <v>0.988</v>
      </c>
      <c r="D22" s="0" t="n">
        <v>0.985</v>
      </c>
      <c r="E22" s="0" t="n">
        <v>0.985</v>
      </c>
      <c r="F22" s="0" t="n">
        <v>0.977</v>
      </c>
      <c r="G22" s="0" t="n">
        <v>0.6477</v>
      </c>
      <c r="H22" s="0" t="n">
        <v>0.9875</v>
      </c>
      <c r="I22" s="0" t="n">
        <v>0.958561999999999</v>
      </c>
      <c r="J22" s="0" t="n">
        <v>0.7408875</v>
      </c>
      <c r="K22" s="0" t="n">
        <v>0.985</v>
      </c>
      <c r="L22" s="0" t="n">
        <v>0.9875</v>
      </c>
      <c r="M22" s="0" t="n">
        <v>0.9875</v>
      </c>
      <c r="N22" s="0" t="n">
        <v>0.98</v>
      </c>
      <c r="O22" s="0" t="n">
        <v>0.9496601375</v>
      </c>
      <c r="P22" s="0" t="n">
        <v>0.98</v>
      </c>
      <c r="Q22" s="0" t="n">
        <v>0.9875</v>
      </c>
      <c r="R22" s="0" t="n">
        <v>0.9875</v>
      </c>
      <c r="S22" s="0" t="n">
        <v>0.9875</v>
      </c>
      <c r="T22" s="0" t="n">
        <v>0.98</v>
      </c>
      <c r="U22" s="0" t="n">
        <v>0.98</v>
      </c>
      <c r="V22" s="0" t="n">
        <v>0.98</v>
      </c>
      <c r="W22" s="0" t="n">
        <v>0.98</v>
      </c>
      <c r="X22" s="0" t="n">
        <v>0.9496601375</v>
      </c>
      <c r="Y22" s="0" t="n">
        <v>0.9496601375</v>
      </c>
      <c r="Z22" s="0" t="n">
        <v>0.9496601375</v>
      </c>
      <c r="AA22" s="0" t="n">
        <v>0.9496601375</v>
      </c>
      <c r="AB22" s="0" t="n">
        <v>0.98</v>
      </c>
      <c r="AC22" s="0" t="n">
        <v>0.98</v>
      </c>
      <c r="AD22" s="0" t="n">
        <v>0.9496601375</v>
      </c>
      <c r="AE22" s="0" t="n">
        <v>0.9496601375</v>
      </c>
      <c r="AF22" s="0" t="n">
        <v>0.98</v>
      </c>
      <c r="AG22" s="0" t="n">
        <v>0.99</v>
      </c>
      <c r="AH22" s="0" t="n">
        <v>0.9720847</v>
      </c>
      <c r="AI22" s="0" t="n">
        <v>0.9720847</v>
      </c>
      <c r="AJ22" s="0" t="n">
        <v>0.98</v>
      </c>
      <c r="AK22" s="0" t="n">
        <v>1</v>
      </c>
      <c r="AL22" s="0" t="n">
        <v>0.985</v>
      </c>
      <c r="AM22" s="0" t="n">
        <v>0.985</v>
      </c>
      <c r="AN22" s="353" t="n">
        <v>0.985</v>
      </c>
      <c r="AO22" s="353" t="n">
        <v>0.99</v>
      </c>
      <c r="AP22" s="353" t="n">
        <v>0.99</v>
      </c>
      <c r="AQ22" s="0" t="n">
        <v>0.985</v>
      </c>
      <c r="AR22" s="0" t="n">
        <v>0.9720847</v>
      </c>
      <c r="AS22" s="0" t="n">
        <v>0.977</v>
      </c>
      <c r="AT22" s="353" t="n">
        <v>0.975</v>
      </c>
      <c r="AU22" s="0" t="n">
        <v>0.9720847</v>
      </c>
      <c r="AV22" s="0" t="n">
        <v>0.985</v>
      </c>
      <c r="AW22" s="0" t="n">
        <v>0.985</v>
      </c>
      <c r="AX22" s="0" t="n">
        <v>0.985</v>
      </c>
      <c r="AY22" s="0" t="n">
        <v>0.9720847</v>
      </c>
      <c r="AZ22" s="0" t="n">
        <v>0.9720847</v>
      </c>
      <c r="BA22" s="0" t="n">
        <v>0.985</v>
      </c>
      <c r="BB22" s="0" t="n">
        <v>0.99</v>
      </c>
      <c r="BE22" s="0" t="n">
        <v>1.0684577</v>
      </c>
      <c r="BF22" s="0" t="n">
        <v>1.0924</v>
      </c>
      <c r="BG22" s="0" t="n">
        <v>1.0827</v>
      </c>
      <c r="BH22" s="0" t="n">
        <v>1.0065</v>
      </c>
      <c r="BI22" s="0" t="n">
        <v>1</v>
      </c>
      <c r="BJ22" s="0" t="n">
        <v>1.905</v>
      </c>
      <c r="BK22" s="0" t="n">
        <v>2.23893333333333</v>
      </c>
      <c r="BL22" s="0" t="n">
        <v>1.0252</v>
      </c>
      <c r="BM22" s="0" t="n">
        <v>1.2885</v>
      </c>
      <c r="BN22" s="0" t="n">
        <v>2.001</v>
      </c>
      <c r="BO22" s="0" t="n">
        <v>1.473005</v>
      </c>
      <c r="BP22" s="0" t="n">
        <v>1.473005</v>
      </c>
      <c r="BQ22" s="0" t="n">
        <v>1.237305</v>
      </c>
      <c r="BR22" s="0" t="n">
        <v>1.052255</v>
      </c>
      <c r="BS22" s="0" t="n">
        <v>1.392605</v>
      </c>
      <c r="BT22" s="357"/>
      <c r="BU22" s="0" t="n">
        <v>1.09223</v>
      </c>
      <c r="BV22" s="357"/>
      <c r="BW22" s="357"/>
      <c r="BX22" s="357"/>
      <c r="BY22" s="357"/>
      <c r="BZ22" s="357"/>
      <c r="CA22" s="357"/>
      <c r="CB22" s="357"/>
      <c r="CC22" s="0" t="n">
        <v>0.965</v>
      </c>
      <c r="CD22" s="0" t="n">
        <v>0.91</v>
      </c>
      <c r="CE22" s="0" t="n">
        <v>0.91</v>
      </c>
      <c r="CF22" s="0" t="n">
        <v>0.98</v>
      </c>
      <c r="CG22" s="0" t="n">
        <v>0.99895</v>
      </c>
      <c r="CH22" s="0" t="n">
        <v>0.34</v>
      </c>
      <c r="CI22" s="0" t="n">
        <v>0.47</v>
      </c>
      <c r="CJ22" s="0" t="n">
        <v>0.935</v>
      </c>
      <c r="CK22" s="0" t="n">
        <v>0.575</v>
      </c>
      <c r="CL22" s="0" t="n">
        <v>0.725</v>
      </c>
      <c r="CM22" s="0" t="n">
        <v>0.8825</v>
      </c>
      <c r="CN22" s="0" t="n">
        <v>0.915</v>
      </c>
      <c r="CO22" s="0" t="n">
        <v>0.88</v>
      </c>
      <c r="CP22" s="0" t="n">
        <v>0.9025</v>
      </c>
      <c r="CQ22" s="0" t="n">
        <v>0.915</v>
      </c>
      <c r="CR22" s="0" t="n">
        <v>0.89</v>
      </c>
      <c r="CS22" s="0" t="n">
        <v>0.985</v>
      </c>
      <c r="CT22" s="0" t="n">
        <v>0.99</v>
      </c>
      <c r="CU22" s="0" t="n">
        <v>0.99</v>
      </c>
      <c r="CV22" s="0" t="n">
        <v>0.975</v>
      </c>
      <c r="DA22" s="357" t="n">
        <v>0.0003613</v>
      </c>
      <c r="DB22" s="357" t="n">
        <v>0.0002</v>
      </c>
      <c r="DC22" s="357" t="n">
        <v>5E-005</v>
      </c>
      <c r="DD22" s="357" t="n">
        <v>0.0001</v>
      </c>
      <c r="DE22" s="357" t="n">
        <v>0</v>
      </c>
      <c r="DF22" s="357" t="n">
        <v>0.0036</v>
      </c>
      <c r="DG22" s="357" t="n">
        <v>0.000555</v>
      </c>
      <c r="DH22" s="357" t="n">
        <v>0.00145</v>
      </c>
      <c r="DI22" s="357" t="n">
        <v>0</v>
      </c>
      <c r="DJ22" s="357" t="n">
        <v>0</v>
      </c>
      <c r="DK22" s="357" t="n">
        <v>0.0005</v>
      </c>
      <c r="DL22" s="357" t="n">
        <v>0.0005</v>
      </c>
      <c r="DM22" s="357" t="n">
        <v>0.0003</v>
      </c>
      <c r="DN22" s="357" t="n">
        <v>0.000275</v>
      </c>
      <c r="DO22" s="357" t="n">
        <v>0.000400000000000006</v>
      </c>
      <c r="DQ22" s="357" t="n">
        <v>6.5E-005</v>
      </c>
    </row>
    <row r="23" customFormat="false" ht="12.75" hidden="false" customHeight="false" outlineLevel="0" collapsed="false">
      <c r="A23" s="355" t="n">
        <v>37073</v>
      </c>
      <c r="B23" s="0" t="n">
        <v>0.988</v>
      </c>
      <c r="C23" s="0" t="n">
        <v>0.988</v>
      </c>
      <c r="D23" s="0" t="n">
        <v>0.985</v>
      </c>
      <c r="E23" s="0" t="n">
        <v>0.985</v>
      </c>
      <c r="F23" s="0" t="n">
        <v>0.977</v>
      </c>
      <c r="G23" s="0" t="n">
        <v>0.782526</v>
      </c>
      <c r="H23" s="0" t="n">
        <v>0.9875</v>
      </c>
      <c r="I23" s="0" t="n">
        <v>0.959870999999999</v>
      </c>
      <c r="J23" s="0" t="n">
        <v>0.7666575</v>
      </c>
      <c r="K23" s="0" t="n">
        <v>0.985</v>
      </c>
      <c r="L23" s="0" t="n">
        <v>0.9875</v>
      </c>
      <c r="M23" s="0" t="n">
        <v>0.9875</v>
      </c>
      <c r="N23" s="0" t="n">
        <v>0.98</v>
      </c>
      <c r="O23" s="0" t="n">
        <v>0.955170975</v>
      </c>
      <c r="P23" s="0" t="n">
        <v>0.98</v>
      </c>
      <c r="Q23" s="0" t="n">
        <v>0.9875</v>
      </c>
      <c r="R23" s="0" t="n">
        <v>0.9875</v>
      </c>
      <c r="S23" s="0" t="n">
        <v>0.9875</v>
      </c>
      <c r="T23" s="0" t="n">
        <v>0.98</v>
      </c>
      <c r="U23" s="0" t="n">
        <v>0.98</v>
      </c>
      <c r="V23" s="0" t="n">
        <v>0.98</v>
      </c>
      <c r="W23" s="0" t="n">
        <v>0.98</v>
      </c>
      <c r="X23" s="0" t="n">
        <v>0.955170975</v>
      </c>
      <c r="Y23" s="0" t="n">
        <v>0.955170975</v>
      </c>
      <c r="Z23" s="0" t="n">
        <v>0.955170975</v>
      </c>
      <c r="AA23" s="0" t="n">
        <v>0.955170975</v>
      </c>
      <c r="AB23" s="0" t="n">
        <v>0.98</v>
      </c>
      <c r="AC23" s="0" t="n">
        <v>0.98</v>
      </c>
      <c r="AD23" s="0" t="n">
        <v>0.955170975</v>
      </c>
      <c r="AE23" s="0" t="n">
        <v>0.955170975</v>
      </c>
      <c r="AF23" s="0" t="n">
        <v>0.98</v>
      </c>
      <c r="AG23" s="0" t="n">
        <v>0.99</v>
      </c>
      <c r="AH23" s="0" t="n">
        <v>0.97214255</v>
      </c>
      <c r="AI23" s="0" t="n">
        <v>0.97214255</v>
      </c>
      <c r="AJ23" s="0" t="n">
        <v>0.98</v>
      </c>
      <c r="AK23" s="0" t="n">
        <v>1</v>
      </c>
      <c r="AL23" s="0" t="n">
        <v>0.985</v>
      </c>
      <c r="AM23" s="0" t="n">
        <v>0.985</v>
      </c>
      <c r="AN23" s="353" t="n">
        <v>0.985</v>
      </c>
      <c r="AO23" s="353" t="n">
        <v>0.99</v>
      </c>
      <c r="AP23" s="353" t="n">
        <v>0.99</v>
      </c>
      <c r="AQ23" s="0" t="n">
        <v>0.985</v>
      </c>
      <c r="AR23" s="0" t="n">
        <v>0.97214255</v>
      </c>
      <c r="AS23" s="0" t="n">
        <v>0.977</v>
      </c>
      <c r="AT23" s="353" t="n">
        <v>0.975</v>
      </c>
      <c r="AU23" s="0" t="n">
        <v>0.97214255</v>
      </c>
      <c r="AV23" s="0" t="n">
        <v>0.985</v>
      </c>
      <c r="AW23" s="0" t="n">
        <v>0.985</v>
      </c>
      <c r="AX23" s="0" t="n">
        <v>0.985</v>
      </c>
      <c r="AY23" s="0" t="n">
        <v>0.97214255</v>
      </c>
      <c r="AZ23" s="0" t="n">
        <v>0.97214255</v>
      </c>
      <c r="BA23" s="0" t="n">
        <v>0.985</v>
      </c>
      <c r="BB23" s="0" t="n">
        <v>0.99</v>
      </c>
      <c r="BE23" s="0" t="n">
        <v>1.0688091</v>
      </c>
      <c r="BF23" s="0" t="n">
        <v>1.0926</v>
      </c>
      <c r="BG23" s="0" t="n">
        <v>1.0827</v>
      </c>
      <c r="BH23" s="0" t="n">
        <v>1.0066</v>
      </c>
      <c r="BI23" s="0" t="n">
        <v>1</v>
      </c>
      <c r="BJ23" s="0" t="n">
        <v>1.9086</v>
      </c>
      <c r="BK23" s="0" t="n">
        <v>2.23948333333333</v>
      </c>
      <c r="BL23" s="0" t="n">
        <v>1.0266</v>
      </c>
      <c r="BM23" s="0" t="n">
        <v>1.2885</v>
      </c>
      <c r="BN23" s="0" t="n">
        <v>2.001</v>
      </c>
      <c r="BO23" s="0" t="n">
        <v>1.473505</v>
      </c>
      <c r="BP23" s="0" t="n">
        <v>1.473505</v>
      </c>
      <c r="BQ23" s="0" t="n">
        <v>1.237605</v>
      </c>
      <c r="BR23" s="0" t="n">
        <v>1.05253</v>
      </c>
      <c r="BS23" s="0" t="n">
        <v>1.393005</v>
      </c>
      <c r="BT23" s="357"/>
      <c r="BU23" s="0" t="n">
        <v>1.092295</v>
      </c>
      <c r="BV23" s="357"/>
      <c r="BW23" s="357"/>
      <c r="BX23" s="357"/>
      <c r="BY23" s="357"/>
      <c r="BZ23" s="357"/>
      <c r="CA23" s="357"/>
      <c r="CB23" s="357"/>
      <c r="CC23" s="0" t="n">
        <v>0.975</v>
      </c>
      <c r="CD23" s="0" t="n">
        <v>0.91</v>
      </c>
      <c r="CE23" s="0" t="n">
        <v>0.91</v>
      </c>
      <c r="CF23" s="0" t="n">
        <v>0.97</v>
      </c>
      <c r="CG23" s="0" t="n">
        <v>0.99895</v>
      </c>
      <c r="CH23" s="0" t="n">
        <v>0.41</v>
      </c>
      <c r="CI23" s="0" t="n">
        <v>0.47</v>
      </c>
      <c r="CJ23" s="0" t="n">
        <v>0.935</v>
      </c>
      <c r="CK23" s="0" t="n">
        <v>0.595</v>
      </c>
      <c r="CL23" s="0" t="n">
        <v>0.725</v>
      </c>
      <c r="CM23" s="0" t="n">
        <v>0.8775</v>
      </c>
      <c r="CN23" s="0" t="n">
        <v>0.91</v>
      </c>
      <c r="CO23" s="0" t="n">
        <v>0.89</v>
      </c>
      <c r="CP23" s="0" t="n">
        <v>0.9075</v>
      </c>
      <c r="CQ23" s="0" t="n">
        <v>0.915</v>
      </c>
      <c r="CR23" s="0" t="n">
        <v>0.89</v>
      </c>
      <c r="CS23" s="0" t="n">
        <v>0.985</v>
      </c>
      <c r="CT23" s="0" t="n">
        <v>0.99</v>
      </c>
      <c r="CU23" s="0" t="n">
        <v>0.99</v>
      </c>
      <c r="CV23" s="0" t="n">
        <v>0.975</v>
      </c>
      <c r="DA23" s="357" t="n">
        <v>0.0003514</v>
      </c>
      <c r="DB23" s="357" t="n">
        <v>0.0002</v>
      </c>
      <c r="DC23" s="357" t="n">
        <v>0</v>
      </c>
      <c r="DD23" s="357" t="n">
        <v>0.0001</v>
      </c>
      <c r="DE23" s="357" t="n">
        <v>0</v>
      </c>
      <c r="DF23" s="357" t="n">
        <v>0.0036</v>
      </c>
      <c r="DG23" s="357" t="n">
        <v>0.00055</v>
      </c>
      <c r="DH23" s="357" t="n">
        <v>0.0014</v>
      </c>
      <c r="DI23" s="357" t="n">
        <v>0</v>
      </c>
      <c r="DJ23" s="357" t="n">
        <v>0</v>
      </c>
      <c r="DK23" s="357" t="n">
        <v>0.0005</v>
      </c>
      <c r="DL23" s="357" t="n">
        <v>0.0005</v>
      </c>
      <c r="DM23" s="357" t="n">
        <v>0.0003</v>
      </c>
      <c r="DN23" s="357" t="n">
        <v>0.000275</v>
      </c>
      <c r="DO23" s="357" t="n">
        <v>0.000400000000000006</v>
      </c>
      <c r="DQ23" s="357" t="n">
        <v>6.5E-005</v>
      </c>
    </row>
    <row r="24" customFormat="false" ht="12.75" hidden="false" customHeight="false" outlineLevel="0" collapsed="false">
      <c r="A24" s="355" t="n">
        <v>37104</v>
      </c>
      <c r="B24" s="0" t="n">
        <v>0.988</v>
      </c>
      <c r="C24" s="0" t="n">
        <v>0.988</v>
      </c>
      <c r="D24" s="0" t="n">
        <v>0.985</v>
      </c>
      <c r="E24" s="0" t="n">
        <v>0.985</v>
      </c>
      <c r="F24" s="0" t="n">
        <v>0.977</v>
      </c>
      <c r="G24" s="0" t="n">
        <v>0.822246</v>
      </c>
      <c r="H24" s="0" t="n">
        <v>0.9875</v>
      </c>
      <c r="I24" s="0" t="n">
        <v>0.950853749999999</v>
      </c>
      <c r="J24" s="0" t="n">
        <v>0.8826225</v>
      </c>
      <c r="K24" s="0" t="n">
        <v>0.985</v>
      </c>
      <c r="L24" s="0" t="n">
        <v>0.9875</v>
      </c>
      <c r="M24" s="0" t="n">
        <v>0.9875</v>
      </c>
      <c r="N24" s="0" t="n">
        <v>0.98</v>
      </c>
      <c r="O24" s="0" t="n">
        <v>0.9764766375</v>
      </c>
      <c r="P24" s="0" t="n">
        <v>0.98</v>
      </c>
      <c r="Q24" s="0" t="n">
        <v>0.9875</v>
      </c>
      <c r="R24" s="0" t="n">
        <v>0.9875</v>
      </c>
      <c r="S24" s="0" t="n">
        <v>0.9875</v>
      </c>
      <c r="T24" s="0" t="n">
        <v>0.98</v>
      </c>
      <c r="U24" s="0" t="n">
        <v>0.98</v>
      </c>
      <c r="V24" s="0" t="n">
        <v>0.98</v>
      </c>
      <c r="W24" s="0" t="n">
        <v>0.98</v>
      </c>
      <c r="X24" s="0" t="n">
        <v>0.9764766375</v>
      </c>
      <c r="Y24" s="0" t="n">
        <v>0.9764766375</v>
      </c>
      <c r="Z24" s="0" t="n">
        <v>0.9764766375</v>
      </c>
      <c r="AA24" s="0" t="n">
        <v>0.9764766375</v>
      </c>
      <c r="AB24" s="0" t="n">
        <v>0.98</v>
      </c>
      <c r="AC24" s="0" t="n">
        <v>0.98</v>
      </c>
      <c r="AD24" s="0" t="n">
        <v>0.9764766375</v>
      </c>
      <c r="AE24" s="0" t="n">
        <v>0.9764766375</v>
      </c>
      <c r="AF24" s="0" t="n">
        <v>0.98</v>
      </c>
      <c r="AG24" s="0" t="n">
        <v>0.99</v>
      </c>
      <c r="AH24" s="0" t="n">
        <v>0.9722004</v>
      </c>
      <c r="AI24" s="0" t="n">
        <v>0.9722004</v>
      </c>
      <c r="AJ24" s="0" t="n">
        <v>0.98</v>
      </c>
      <c r="AK24" s="0" t="n">
        <v>1</v>
      </c>
      <c r="AL24" s="0" t="n">
        <v>0.985</v>
      </c>
      <c r="AM24" s="0" t="n">
        <v>0.985</v>
      </c>
      <c r="AN24" s="353" t="n">
        <v>0.985</v>
      </c>
      <c r="AO24" s="353" t="n">
        <v>0.99</v>
      </c>
      <c r="AP24" s="353" t="n">
        <v>0.99</v>
      </c>
      <c r="AQ24" s="0" t="n">
        <v>0.985</v>
      </c>
      <c r="AR24" s="0" t="n">
        <v>0.9722004</v>
      </c>
      <c r="AS24" s="0" t="n">
        <v>0.977</v>
      </c>
      <c r="AT24" s="353" t="n">
        <v>0.975</v>
      </c>
      <c r="AU24" s="0" t="n">
        <v>0.9722004</v>
      </c>
      <c r="AV24" s="0" t="n">
        <v>0.985</v>
      </c>
      <c r="AW24" s="0" t="n">
        <v>0.985</v>
      </c>
      <c r="AX24" s="0" t="n">
        <v>0.985</v>
      </c>
      <c r="AY24" s="0" t="n">
        <v>0.9722004</v>
      </c>
      <c r="AZ24" s="0" t="n">
        <v>0.9722004</v>
      </c>
      <c r="BA24" s="0" t="n">
        <v>0.985</v>
      </c>
      <c r="BB24" s="0" t="n">
        <v>0.99</v>
      </c>
      <c r="BE24" s="0" t="n">
        <v>1.0691506</v>
      </c>
      <c r="BF24" s="0" t="n">
        <v>1.0928</v>
      </c>
      <c r="BG24" s="0" t="n">
        <v>1.0827</v>
      </c>
      <c r="BH24" s="0" t="n">
        <v>1.0067</v>
      </c>
      <c r="BI24" s="0" t="n">
        <v>1</v>
      </c>
      <c r="BJ24" s="0" t="n">
        <v>1.9122</v>
      </c>
      <c r="BK24" s="0" t="n">
        <v>2.24002833333333</v>
      </c>
      <c r="BL24" s="0" t="n">
        <v>1.02795</v>
      </c>
      <c r="BM24" s="0" t="n">
        <v>1.2885</v>
      </c>
      <c r="BN24" s="0" t="n">
        <v>2.001</v>
      </c>
      <c r="BO24" s="0" t="n">
        <v>1.474005</v>
      </c>
      <c r="BP24" s="0" t="n">
        <v>1.474005</v>
      </c>
      <c r="BQ24" s="0" t="n">
        <v>1.237905</v>
      </c>
      <c r="BR24" s="0" t="n">
        <v>1.052805</v>
      </c>
      <c r="BS24" s="0" t="n">
        <v>1.393405</v>
      </c>
      <c r="BT24" s="357"/>
      <c r="BU24" s="0" t="n">
        <v>1.09236</v>
      </c>
      <c r="BV24" s="357"/>
      <c r="BW24" s="357"/>
      <c r="BX24" s="357"/>
      <c r="BY24" s="357"/>
      <c r="BZ24" s="357"/>
      <c r="CA24" s="357"/>
      <c r="CB24" s="357"/>
      <c r="CC24" s="0" t="n">
        <v>0.975</v>
      </c>
      <c r="CD24" s="0" t="n">
        <v>0.91</v>
      </c>
      <c r="CE24" s="0" t="n">
        <v>0.91</v>
      </c>
      <c r="CF24" s="0" t="n">
        <v>0.97</v>
      </c>
      <c r="CG24" s="0" t="n">
        <v>0.99895</v>
      </c>
      <c r="CH24" s="0" t="n">
        <v>0.43</v>
      </c>
      <c r="CI24" s="0" t="n">
        <v>0.52</v>
      </c>
      <c r="CJ24" s="0" t="n">
        <v>0.925</v>
      </c>
      <c r="CK24" s="0" t="n">
        <v>0.685</v>
      </c>
      <c r="CL24" s="0" t="n">
        <v>0.725</v>
      </c>
      <c r="CM24" s="0" t="n">
        <v>0.89</v>
      </c>
      <c r="CN24" s="0" t="n">
        <v>0.9225</v>
      </c>
      <c r="CO24" s="0" t="n">
        <v>0.915</v>
      </c>
      <c r="CP24" s="0" t="n">
        <v>0.9275</v>
      </c>
      <c r="CQ24" s="0" t="n">
        <v>0.915</v>
      </c>
      <c r="CR24" s="0" t="n">
        <v>0.89</v>
      </c>
      <c r="CS24" s="0" t="n">
        <v>0.985</v>
      </c>
      <c r="CT24" s="0" t="n">
        <v>0.99</v>
      </c>
      <c r="CU24" s="0" t="n">
        <v>0.99</v>
      </c>
      <c r="CV24" s="0" t="n">
        <v>0.975</v>
      </c>
      <c r="DA24" s="357" t="n">
        <v>0.0003415</v>
      </c>
      <c r="DB24" s="357" t="n">
        <v>0.0002</v>
      </c>
      <c r="DC24" s="357" t="n">
        <v>0</v>
      </c>
      <c r="DD24" s="357" t="n">
        <v>0.0001</v>
      </c>
      <c r="DE24" s="357" t="n">
        <v>0</v>
      </c>
      <c r="DF24" s="357" t="n">
        <v>0.0036</v>
      </c>
      <c r="DG24" s="357" t="n">
        <v>0.000545</v>
      </c>
      <c r="DH24" s="357" t="n">
        <v>0.00135</v>
      </c>
      <c r="DI24" s="357" t="n">
        <v>0</v>
      </c>
      <c r="DJ24" s="357" t="n">
        <v>0</v>
      </c>
      <c r="DK24" s="357" t="n">
        <v>0.0005</v>
      </c>
      <c r="DL24" s="357" t="n">
        <v>0.0005</v>
      </c>
      <c r="DM24" s="357" t="n">
        <v>0.0003</v>
      </c>
      <c r="DN24" s="357" t="n">
        <v>0.000275</v>
      </c>
      <c r="DO24" s="357" t="n">
        <v>0.000400000000000006</v>
      </c>
      <c r="DQ24" s="357" t="n">
        <v>6.5E-005</v>
      </c>
    </row>
    <row r="25" customFormat="false" ht="12.75" hidden="false" customHeight="false" outlineLevel="0" collapsed="false">
      <c r="A25" s="355" t="n">
        <v>37135</v>
      </c>
      <c r="B25" s="0" t="n">
        <v>0.988</v>
      </c>
      <c r="C25" s="0" t="n">
        <v>0.988</v>
      </c>
      <c r="D25" s="0" t="n">
        <v>0.985</v>
      </c>
      <c r="E25" s="0" t="n">
        <v>0.985</v>
      </c>
      <c r="F25" s="0" t="n">
        <v>0.977</v>
      </c>
      <c r="G25" s="0" t="n">
        <v>0.881268</v>
      </c>
      <c r="H25" s="0" t="n">
        <v>0.9875</v>
      </c>
      <c r="I25" s="0" t="n">
        <v>0.952056249999999</v>
      </c>
      <c r="J25" s="0" t="n">
        <v>0.7022325</v>
      </c>
      <c r="K25" s="0" t="n">
        <v>0.985</v>
      </c>
      <c r="L25" s="0" t="n">
        <v>0.9875</v>
      </c>
      <c r="M25" s="0" t="n">
        <v>0.9875</v>
      </c>
      <c r="N25" s="0" t="n">
        <v>0.98</v>
      </c>
      <c r="O25" s="0" t="n">
        <v>0.9688336</v>
      </c>
      <c r="P25" s="0" t="n">
        <v>0.98</v>
      </c>
      <c r="Q25" s="0" t="n">
        <v>0.9875</v>
      </c>
      <c r="R25" s="0" t="n">
        <v>0.9875</v>
      </c>
      <c r="S25" s="0" t="n">
        <v>0.9875</v>
      </c>
      <c r="T25" s="0" t="n">
        <v>0.98</v>
      </c>
      <c r="U25" s="0" t="n">
        <v>0.98</v>
      </c>
      <c r="V25" s="0" t="n">
        <v>0.98</v>
      </c>
      <c r="W25" s="0" t="n">
        <v>0.98</v>
      </c>
      <c r="X25" s="0" t="n">
        <v>0.9688336</v>
      </c>
      <c r="Y25" s="0" t="n">
        <v>0.9688336</v>
      </c>
      <c r="Z25" s="0" t="n">
        <v>0.9688336</v>
      </c>
      <c r="AA25" s="0" t="n">
        <v>0.9688336</v>
      </c>
      <c r="AB25" s="0" t="n">
        <v>0.98</v>
      </c>
      <c r="AC25" s="0" t="n">
        <v>0.98</v>
      </c>
      <c r="AD25" s="0" t="n">
        <v>0.9688336</v>
      </c>
      <c r="AE25" s="0" t="n">
        <v>0.9688336</v>
      </c>
      <c r="AF25" s="0" t="n">
        <v>0.98</v>
      </c>
      <c r="AG25" s="0" t="n">
        <v>0.99</v>
      </c>
      <c r="AH25" s="0" t="n">
        <v>0.97225825</v>
      </c>
      <c r="AI25" s="0" t="n">
        <v>0.97225825</v>
      </c>
      <c r="AJ25" s="0" t="n">
        <v>0.98</v>
      </c>
      <c r="AK25" s="0" t="n">
        <v>1</v>
      </c>
      <c r="AL25" s="0" t="n">
        <v>0.985</v>
      </c>
      <c r="AM25" s="0" t="n">
        <v>0.985</v>
      </c>
      <c r="AN25" s="353" t="n">
        <v>0.985</v>
      </c>
      <c r="AO25" s="353" t="n">
        <v>0.99</v>
      </c>
      <c r="AP25" s="353" t="n">
        <v>0.99</v>
      </c>
      <c r="AQ25" s="0" t="n">
        <v>0.985</v>
      </c>
      <c r="AR25" s="0" t="n">
        <v>0.97225825</v>
      </c>
      <c r="AS25" s="0" t="n">
        <v>0.977</v>
      </c>
      <c r="AT25" s="353" t="n">
        <v>0.975</v>
      </c>
      <c r="AU25" s="0" t="n">
        <v>0.97225825</v>
      </c>
      <c r="AV25" s="0" t="n">
        <v>0.985</v>
      </c>
      <c r="AW25" s="0" t="n">
        <v>0.985</v>
      </c>
      <c r="AX25" s="0" t="n">
        <v>0.985</v>
      </c>
      <c r="AY25" s="0" t="n">
        <v>0.97225825</v>
      </c>
      <c r="AZ25" s="0" t="n">
        <v>0.97225825</v>
      </c>
      <c r="BA25" s="0" t="n">
        <v>0.985</v>
      </c>
      <c r="BB25" s="0" t="n">
        <v>0.99</v>
      </c>
      <c r="BE25" s="0" t="n">
        <v>1.0694822</v>
      </c>
      <c r="BF25" s="0" t="n">
        <v>1.093</v>
      </c>
      <c r="BG25" s="0" t="n">
        <v>1.0827</v>
      </c>
      <c r="BH25" s="0" t="n">
        <v>1.0068</v>
      </c>
      <c r="BI25" s="0" t="n">
        <v>1</v>
      </c>
      <c r="BJ25" s="0" t="n">
        <v>1.9158</v>
      </c>
      <c r="BK25" s="0" t="n">
        <v>2.24057133333333</v>
      </c>
      <c r="BL25" s="0" t="n">
        <v>1.02925</v>
      </c>
      <c r="BM25" s="0" t="n">
        <v>1.2885</v>
      </c>
      <c r="BN25" s="0" t="n">
        <v>2.001</v>
      </c>
      <c r="BO25" s="0" t="n">
        <v>1.474505</v>
      </c>
      <c r="BP25" s="0" t="n">
        <v>1.474505</v>
      </c>
      <c r="BQ25" s="0" t="n">
        <v>1.238205</v>
      </c>
      <c r="BR25" s="0" t="n">
        <v>1.05308</v>
      </c>
      <c r="BS25" s="0" t="n">
        <v>1.393805</v>
      </c>
      <c r="BT25" s="357"/>
      <c r="BU25" s="0" t="n">
        <v>1.092425</v>
      </c>
      <c r="BV25" s="357"/>
      <c r="BW25" s="357"/>
      <c r="BX25" s="357"/>
      <c r="BY25" s="357"/>
      <c r="BZ25" s="357"/>
      <c r="CA25" s="357"/>
      <c r="CB25" s="357"/>
      <c r="CC25" s="0" t="n">
        <v>0.975</v>
      </c>
      <c r="CD25" s="0" t="n">
        <v>0.91</v>
      </c>
      <c r="CE25" s="0" t="n">
        <v>0.91</v>
      </c>
      <c r="CF25" s="0" t="n">
        <v>0.95</v>
      </c>
      <c r="CG25" s="0" t="n">
        <v>0.99895</v>
      </c>
      <c r="CH25" s="0" t="n">
        <v>0.46</v>
      </c>
      <c r="CI25" s="0" t="n">
        <v>0.55</v>
      </c>
      <c r="CJ25" s="0" t="n">
        <v>0.925</v>
      </c>
      <c r="CK25" s="0" t="n">
        <v>0.545</v>
      </c>
      <c r="CL25" s="0" t="n">
        <v>0.575</v>
      </c>
      <c r="CM25" s="0" t="n">
        <v>0.945</v>
      </c>
      <c r="CN25" s="0" t="n">
        <v>0.9775</v>
      </c>
      <c r="CO25" s="0" t="n">
        <v>0.945</v>
      </c>
      <c r="CP25" s="0" t="n">
        <v>0.92</v>
      </c>
      <c r="CQ25" s="0" t="n">
        <v>0.915</v>
      </c>
      <c r="CR25" s="0" t="n">
        <v>0.89</v>
      </c>
      <c r="CS25" s="0" t="n">
        <v>0.985</v>
      </c>
      <c r="CT25" s="0" t="n">
        <v>0.99</v>
      </c>
      <c r="CU25" s="0" t="n">
        <v>0.99</v>
      </c>
      <c r="CV25" s="0" t="n">
        <v>0.975</v>
      </c>
      <c r="DA25" s="357" t="n">
        <v>0.0003316</v>
      </c>
      <c r="DB25" s="357" t="n">
        <v>0.0002</v>
      </c>
      <c r="DC25" s="357" t="n">
        <v>0</v>
      </c>
      <c r="DD25" s="357" t="n">
        <v>0.0001</v>
      </c>
      <c r="DE25" s="357" t="n">
        <v>0</v>
      </c>
      <c r="DF25" s="357" t="n">
        <v>0.0036</v>
      </c>
      <c r="DG25" s="357" t="n">
        <v>0.000543</v>
      </c>
      <c r="DH25" s="357" t="n">
        <v>0.0013</v>
      </c>
      <c r="DI25" s="357" t="n">
        <v>0</v>
      </c>
      <c r="DJ25" s="357" t="n">
        <v>0</v>
      </c>
      <c r="DK25" s="357" t="n">
        <v>0.0005</v>
      </c>
      <c r="DL25" s="357" t="n">
        <v>0.0005</v>
      </c>
      <c r="DM25" s="357" t="n">
        <v>0.0003</v>
      </c>
      <c r="DN25" s="357" t="n">
        <v>0.000275</v>
      </c>
      <c r="DO25" s="357" t="n">
        <v>0.000400000000000006</v>
      </c>
      <c r="DQ25" s="357" t="n">
        <v>6.5E-005</v>
      </c>
    </row>
    <row r="26" customFormat="false" ht="12.75" hidden="false" customHeight="false" outlineLevel="0" collapsed="false">
      <c r="A26" s="355" t="n">
        <v>37165</v>
      </c>
      <c r="B26" s="0" t="n">
        <v>0.988</v>
      </c>
      <c r="C26" s="0" t="n">
        <v>0.98388</v>
      </c>
      <c r="D26" s="0" t="n">
        <v>0.985</v>
      </c>
      <c r="E26" s="0" t="n">
        <v>0.985</v>
      </c>
      <c r="F26" s="0" t="n">
        <v>0.977</v>
      </c>
      <c r="G26" s="0" t="n">
        <v>0.882924000000001</v>
      </c>
      <c r="H26" s="0" t="n">
        <v>0.9875</v>
      </c>
      <c r="I26" s="0" t="n">
        <v>0.953212499999999</v>
      </c>
      <c r="J26" s="0" t="n">
        <v>0.6893475</v>
      </c>
      <c r="K26" s="0" t="n">
        <v>0.985</v>
      </c>
      <c r="L26" s="0" t="n">
        <v>0.9875</v>
      </c>
      <c r="M26" s="0" t="n">
        <v>0.9875</v>
      </c>
      <c r="N26" s="0" t="n">
        <v>0.98</v>
      </c>
      <c r="O26" s="0" t="n">
        <v>0.9506528875</v>
      </c>
      <c r="P26" s="0" t="n">
        <v>0.98</v>
      </c>
      <c r="Q26" s="0" t="n">
        <v>0.9875</v>
      </c>
      <c r="R26" s="0" t="n">
        <v>0.9875</v>
      </c>
      <c r="S26" s="0" t="n">
        <v>0.9875</v>
      </c>
      <c r="T26" s="0" t="n">
        <v>0.98</v>
      </c>
      <c r="U26" s="0" t="n">
        <v>0.98</v>
      </c>
      <c r="V26" s="0" t="n">
        <v>0.98</v>
      </c>
      <c r="W26" s="0" t="n">
        <v>0.98</v>
      </c>
      <c r="X26" s="0" t="n">
        <v>0.9506528875</v>
      </c>
      <c r="Y26" s="0" t="n">
        <v>0.9506528875</v>
      </c>
      <c r="Z26" s="0" t="n">
        <v>0.9506528875</v>
      </c>
      <c r="AA26" s="0" t="n">
        <v>0.9506528875</v>
      </c>
      <c r="AB26" s="0" t="n">
        <v>0.98</v>
      </c>
      <c r="AC26" s="0" t="n">
        <v>0.98</v>
      </c>
      <c r="AD26" s="0" t="n">
        <v>0.9506528875</v>
      </c>
      <c r="AE26" s="0" t="n">
        <v>0.9506528875</v>
      </c>
      <c r="AF26" s="0" t="n">
        <v>0.98</v>
      </c>
      <c r="AG26" s="0" t="n">
        <v>0.99</v>
      </c>
      <c r="AH26" s="0" t="n">
        <v>0.9723161</v>
      </c>
      <c r="AI26" s="0" t="n">
        <v>0.9723161</v>
      </c>
      <c r="AJ26" s="0" t="n">
        <v>0.98</v>
      </c>
      <c r="AK26" s="0" t="n">
        <v>1</v>
      </c>
      <c r="AL26" s="0" t="n">
        <v>0.985</v>
      </c>
      <c r="AM26" s="0" t="n">
        <v>0.985</v>
      </c>
      <c r="AN26" s="353" t="n">
        <v>0.985</v>
      </c>
      <c r="AO26" s="353" t="n">
        <v>0.98</v>
      </c>
      <c r="AP26" s="353" t="n">
        <v>0.99</v>
      </c>
      <c r="AQ26" s="0" t="n">
        <v>0.985</v>
      </c>
      <c r="AR26" s="0" t="n">
        <v>0.9723161</v>
      </c>
      <c r="AS26" s="0" t="n">
        <v>0.977</v>
      </c>
      <c r="AT26" s="353" t="n">
        <v>0.975</v>
      </c>
      <c r="AU26" s="0" t="n">
        <v>0.9723161</v>
      </c>
      <c r="AV26" s="0" t="n">
        <v>0.985</v>
      </c>
      <c r="AW26" s="0" t="n">
        <v>0.985</v>
      </c>
      <c r="AX26" s="0" t="n">
        <v>0.985</v>
      </c>
      <c r="AY26" s="0" t="n">
        <v>0.9723161</v>
      </c>
      <c r="AZ26" s="0" t="n">
        <v>0.9723161</v>
      </c>
      <c r="BA26" s="0" t="n">
        <v>0.985</v>
      </c>
      <c r="BB26" s="0" t="n">
        <v>0.99</v>
      </c>
      <c r="BE26" s="0" t="n">
        <v>1.0698039</v>
      </c>
      <c r="BF26" s="0" t="n">
        <v>1.0932</v>
      </c>
      <c r="BG26" s="0" t="n">
        <v>1.0827</v>
      </c>
      <c r="BH26" s="0" t="n">
        <v>1.0069</v>
      </c>
      <c r="BI26" s="0" t="n">
        <v>1</v>
      </c>
      <c r="BJ26" s="0" t="n">
        <v>1.9194</v>
      </c>
      <c r="BK26" s="0" t="n">
        <v>2.24110633333333</v>
      </c>
      <c r="BL26" s="0" t="n">
        <v>1.0305</v>
      </c>
      <c r="BM26" s="0" t="n">
        <v>1.2885</v>
      </c>
      <c r="BN26" s="0" t="n">
        <v>2.001</v>
      </c>
      <c r="BO26" s="0" t="n">
        <v>1.475005</v>
      </c>
      <c r="BP26" s="0" t="n">
        <v>1.475005</v>
      </c>
      <c r="BQ26" s="0" t="n">
        <v>1.238505</v>
      </c>
      <c r="BR26" s="0" t="n">
        <v>1.053355</v>
      </c>
      <c r="BS26" s="0" t="n">
        <v>1.394205</v>
      </c>
      <c r="BT26" s="357"/>
      <c r="BU26" s="0" t="n">
        <v>1.09249</v>
      </c>
      <c r="BV26" s="357"/>
      <c r="BW26" s="357"/>
      <c r="BX26" s="357"/>
      <c r="BY26" s="357"/>
      <c r="BZ26" s="357"/>
      <c r="CA26" s="357"/>
      <c r="CB26" s="357"/>
      <c r="CC26" s="0" t="n">
        <v>0.955</v>
      </c>
      <c r="CD26" s="0" t="n">
        <v>0.9</v>
      </c>
      <c r="CE26" s="0" t="n">
        <v>0.91</v>
      </c>
      <c r="CF26" s="0" t="n">
        <v>0.94</v>
      </c>
      <c r="CG26" s="0" t="n">
        <v>0.99895</v>
      </c>
      <c r="CH26" s="0" t="n">
        <v>0.46</v>
      </c>
      <c r="CI26" s="0" t="n">
        <v>0.45</v>
      </c>
      <c r="CJ26" s="0" t="n">
        <v>0.925</v>
      </c>
      <c r="CK26" s="0" t="n">
        <v>0.535</v>
      </c>
      <c r="CL26" s="0" t="n">
        <v>0.505</v>
      </c>
      <c r="CM26" s="0" t="n">
        <v>0.805</v>
      </c>
      <c r="CN26" s="0" t="n">
        <v>0.8375</v>
      </c>
      <c r="CO26" s="0" t="n">
        <v>0.875</v>
      </c>
      <c r="CP26" s="0" t="n">
        <v>0.9025</v>
      </c>
      <c r="CQ26" s="0" t="n">
        <v>0.82</v>
      </c>
      <c r="CR26" s="0" t="n">
        <v>0.89</v>
      </c>
      <c r="CS26" s="0" t="n">
        <v>0.985</v>
      </c>
      <c r="CT26" s="0" t="n">
        <v>0.98</v>
      </c>
      <c r="CU26" s="0" t="n">
        <v>0.99</v>
      </c>
      <c r="CV26" s="0" t="n">
        <v>0.975</v>
      </c>
      <c r="DA26" s="357" t="n">
        <v>0.000321700000000001</v>
      </c>
      <c r="DB26" s="357" t="n">
        <v>0.0002</v>
      </c>
      <c r="DC26" s="357" t="n">
        <v>0</v>
      </c>
      <c r="DD26" s="357" t="n">
        <v>0.0001</v>
      </c>
      <c r="DE26" s="357" t="n">
        <v>0</v>
      </c>
      <c r="DF26" s="357" t="n">
        <v>0.0036</v>
      </c>
      <c r="DG26" s="357" t="n">
        <v>0.000535</v>
      </c>
      <c r="DH26" s="357" t="n">
        <v>0.00125</v>
      </c>
      <c r="DI26" s="357" t="n">
        <v>0</v>
      </c>
      <c r="DJ26" s="357" t="n">
        <v>0</v>
      </c>
      <c r="DK26" s="357" t="n">
        <v>0.0005</v>
      </c>
      <c r="DL26" s="357" t="n">
        <v>0.0005</v>
      </c>
      <c r="DM26" s="357" t="n">
        <v>0.0003</v>
      </c>
      <c r="DN26" s="357" t="n">
        <v>0.000275</v>
      </c>
      <c r="DO26" s="357" t="n">
        <v>0.000400000000000006</v>
      </c>
      <c r="DQ26" s="357" t="n">
        <v>6.5E-005</v>
      </c>
    </row>
    <row r="27" customFormat="false" ht="12.75" hidden="false" customHeight="false" outlineLevel="0" collapsed="false">
      <c r="A27" s="355" t="n">
        <v>37196</v>
      </c>
      <c r="B27" s="0" t="n">
        <v>0.988</v>
      </c>
      <c r="C27" s="0" t="n">
        <v>0.98406</v>
      </c>
      <c r="D27" s="0" t="n">
        <v>0.97443</v>
      </c>
      <c r="E27" s="0" t="n">
        <v>0.97443</v>
      </c>
      <c r="F27" s="0" t="n">
        <v>0.977</v>
      </c>
      <c r="G27" s="0" t="n">
        <v>0.92304</v>
      </c>
      <c r="H27" s="0" t="n">
        <v>0.9875</v>
      </c>
      <c r="I27" s="0" t="n">
        <v>0.9336885</v>
      </c>
      <c r="J27" s="0" t="n">
        <v>0.6378075</v>
      </c>
      <c r="K27" s="0" t="n">
        <v>0.970485</v>
      </c>
      <c r="L27" s="0" t="n">
        <v>0.9875</v>
      </c>
      <c r="M27" s="0" t="n">
        <v>0.9875</v>
      </c>
      <c r="N27" s="0" t="n">
        <v>0.98</v>
      </c>
      <c r="O27" s="0" t="n">
        <v>0.950901075</v>
      </c>
      <c r="P27" s="0" t="n">
        <v>0.98</v>
      </c>
      <c r="Q27" s="0" t="n">
        <v>0.9875</v>
      </c>
      <c r="R27" s="0" t="n">
        <v>0.9875</v>
      </c>
      <c r="S27" s="0" t="n">
        <v>0.9875</v>
      </c>
      <c r="T27" s="0" t="n">
        <v>0.98</v>
      </c>
      <c r="U27" s="0" t="n">
        <v>0.98</v>
      </c>
      <c r="V27" s="0" t="n">
        <v>0.98</v>
      </c>
      <c r="W27" s="0" t="n">
        <v>0.98</v>
      </c>
      <c r="X27" s="0" t="n">
        <v>0.950901075</v>
      </c>
      <c r="Y27" s="0" t="n">
        <v>0.950901075</v>
      </c>
      <c r="Z27" s="0" t="n">
        <v>0.950901075</v>
      </c>
      <c r="AA27" s="0" t="n">
        <v>0.950901075</v>
      </c>
      <c r="AB27" s="0" t="n">
        <v>0.98</v>
      </c>
      <c r="AC27" s="0" t="n">
        <v>0.98</v>
      </c>
      <c r="AD27" s="0" t="n">
        <v>0.950901075</v>
      </c>
      <c r="AE27" s="0" t="n">
        <v>0.950901075</v>
      </c>
      <c r="AF27" s="0" t="n">
        <v>0.98</v>
      </c>
      <c r="AG27" s="0" t="n">
        <v>0.99</v>
      </c>
      <c r="AH27" s="0" t="n">
        <v>0.97237395</v>
      </c>
      <c r="AI27" s="0" t="n">
        <v>0.97237395</v>
      </c>
      <c r="AJ27" s="0" t="n">
        <v>0.98</v>
      </c>
      <c r="AK27" s="0" t="n">
        <v>1</v>
      </c>
      <c r="AL27" s="0" t="n">
        <v>0.970485</v>
      </c>
      <c r="AM27" s="0" t="n">
        <v>0.97443</v>
      </c>
      <c r="AN27" s="353" t="n">
        <v>0.985</v>
      </c>
      <c r="AO27" s="353" t="n">
        <v>0.97</v>
      </c>
      <c r="AP27" s="353" t="n">
        <v>0.99</v>
      </c>
      <c r="AQ27" s="0" t="n">
        <v>0.97443</v>
      </c>
      <c r="AR27" s="0" t="n">
        <v>0.97237395</v>
      </c>
      <c r="AS27" s="0" t="n">
        <v>0.977</v>
      </c>
      <c r="AT27" s="353" t="n">
        <v>0.975</v>
      </c>
      <c r="AU27" s="0" t="n">
        <v>0.97237395</v>
      </c>
      <c r="AV27" s="0" t="n">
        <v>0.97443</v>
      </c>
      <c r="AW27" s="0" t="n">
        <v>0.97443</v>
      </c>
      <c r="AX27" s="0" t="n">
        <v>0.97443</v>
      </c>
      <c r="AY27" s="0" t="n">
        <v>0.97237395</v>
      </c>
      <c r="AZ27" s="0" t="n">
        <v>0.97237395</v>
      </c>
      <c r="BA27" s="0" t="n">
        <v>0.97443</v>
      </c>
      <c r="BB27" s="0" t="n">
        <v>0.99</v>
      </c>
      <c r="BE27" s="0" t="n">
        <v>1.0701157</v>
      </c>
      <c r="BF27" s="0" t="n">
        <v>1.0934</v>
      </c>
      <c r="BG27" s="0" t="n">
        <v>1.0827</v>
      </c>
      <c r="BH27" s="0" t="n">
        <v>1.007</v>
      </c>
      <c r="BI27" s="0" t="n">
        <v>1</v>
      </c>
      <c r="BJ27" s="0" t="n">
        <v>1.923</v>
      </c>
      <c r="BK27" s="0" t="n">
        <v>2.24163633333333</v>
      </c>
      <c r="BL27" s="0" t="n">
        <v>1.0317</v>
      </c>
      <c r="BM27" s="0" t="n">
        <v>1.2885</v>
      </c>
      <c r="BN27" s="0" t="n">
        <v>2.001</v>
      </c>
      <c r="BO27" s="0" t="n">
        <v>1.475505</v>
      </c>
      <c r="BP27" s="0" t="n">
        <v>1.475505</v>
      </c>
      <c r="BQ27" s="0" t="n">
        <v>1.238805</v>
      </c>
      <c r="BR27" s="0" t="n">
        <v>1.05363</v>
      </c>
      <c r="BS27" s="0" t="n">
        <v>1.394605</v>
      </c>
      <c r="BT27" s="357"/>
      <c r="BU27" s="0" t="n">
        <v>1.092555</v>
      </c>
      <c r="BV27" s="357"/>
      <c r="BW27" s="357"/>
      <c r="BX27" s="357"/>
      <c r="BY27" s="357"/>
      <c r="BZ27" s="357"/>
      <c r="CA27" s="357"/>
      <c r="CB27" s="357"/>
      <c r="CC27" s="0" t="n">
        <v>0.955</v>
      </c>
      <c r="CD27" s="0" t="n">
        <v>0.9</v>
      </c>
      <c r="CE27" s="0" t="n">
        <v>0.9</v>
      </c>
      <c r="CF27" s="0" t="n">
        <v>0.94</v>
      </c>
      <c r="CG27" s="0" t="n">
        <v>0.999</v>
      </c>
      <c r="CH27" s="0" t="n">
        <v>0.48</v>
      </c>
      <c r="CI27" s="0" t="n">
        <v>0.46</v>
      </c>
      <c r="CJ27" s="0" t="n">
        <v>0.905</v>
      </c>
      <c r="CK27" s="0" t="n">
        <v>0.495</v>
      </c>
      <c r="CL27" s="0" t="n">
        <v>0.485</v>
      </c>
      <c r="CM27" s="0" t="n">
        <v>0.795</v>
      </c>
      <c r="CN27" s="0" t="n">
        <v>0.8275</v>
      </c>
      <c r="CO27" s="0" t="n">
        <v>0.85</v>
      </c>
      <c r="CP27" s="0" t="n">
        <v>0.9025</v>
      </c>
      <c r="CQ27" s="0" t="n">
        <v>0.82</v>
      </c>
      <c r="CR27" s="0" t="n">
        <v>0.89</v>
      </c>
      <c r="CS27" s="0" t="n">
        <v>0.985</v>
      </c>
      <c r="CT27" s="0" t="n">
        <v>0.97</v>
      </c>
      <c r="CU27" s="0" t="n">
        <v>0.99</v>
      </c>
      <c r="CV27" s="0" t="n">
        <v>0.975</v>
      </c>
      <c r="DA27" s="357" t="n">
        <v>0.000311800000000001</v>
      </c>
      <c r="DB27" s="357" t="n">
        <v>0.0002</v>
      </c>
      <c r="DC27" s="357" t="n">
        <v>0</v>
      </c>
      <c r="DD27" s="357" t="n">
        <v>0.0001</v>
      </c>
      <c r="DE27" s="357" t="n">
        <v>0</v>
      </c>
      <c r="DF27" s="357" t="n">
        <v>0.0036</v>
      </c>
      <c r="DG27" s="357" t="n">
        <v>0.00053</v>
      </c>
      <c r="DH27" s="357" t="n">
        <v>0.0012</v>
      </c>
      <c r="DI27" s="357" t="n">
        <v>0</v>
      </c>
      <c r="DJ27" s="357" t="n">
        <v>0</v>
      </c>
      <c r="DK27" s="357" t="n">
        <v>0.0005</v>
      </c>
      <c r="DL27" s="357" t="n">
        <v>0.0005</v>
      </c>
      <c r="DM27" s="357" t="n">
        <v>0.0003</v>
      </c>
      <c r="DN27" s="357" t="n">
        <v>0.000275</v>
      </c>
      <c r="DO27" s="357" t="n">
        <v>0.000400000000000006</v>
      </c>
      <c r="DQ27" s="357" t="n">
        <v>6.5E-005</v>
      </c>
    </row>
    <row r="28" customFormat="false" ht="12.75" hidden="false" customHeight="false" outlineLevel="0" collapsed="false">
      <c r="A28" s="355" t="n">
        <v>37226</v>
      </c>
      <c r="B28" s="0" t="n">
        <v>0.988</v>
      </c>
      <c r="C28" s="0" t="n">
        <v>0.973304</v>
      </c>
      <c r="D28" s="0" t="n">
        <v>0.952776</v>
      </c>
      <c r="E28" s="0" t="n">
        <v>0.952776</v>
      </c>
      <c r="F28" s="0" t="n">
        <v>0.977</v>
      </c>
      <c r="G28" s="0" t="n">
        <v>0.982566000000001</v>
      </c>
      <c r="H28" s="0" t="n">
        <v>0.9875</v>
      </c>
      <c r="I28" s="0" t="n">
        <v>0.903743749999999</v>
      </c>
      <c r="J28" s="0" t="n">
        <v>0.64425</v>
      </c>
      <c r="K28" s="0" t="n">
        <v>0.970485</v>
      </c>
      <c r="L28" s="0" t="n">
        <v>0.870842949999999</v>
      </c>
      <c r="M28" s="0" t="n">
        <v>0.9188131125</v>
      </c>
      <c r="N28" s="0" t="n">
        <v>0.85498245</v>
      </c>
      <c r="O28" s="0" t="n">
        <v>0.9406102125</v>
      </c>
      <c r="P28" s="0" t="n">
        <v>0.85498245</v>
      </c>
      <c r="Q28" s="0" t="n">
        <v>0.870842949999999</v>
      </c>
      <c r="R28" s="0" t="n">
        <v>0.870842949999999</v>
      </c>
      <c r="S28" s="0" t="n">
        <v>0.870842949999999</v>
      </c>
      <c r="T28" s="0" t="n">
        <v>0.85498245</v>
      </c>
      <c r="U28" s="0" t="n">
        <v>0.85498245</v>
      </c>
      <c r="V28" s="0" t="n">
        <v>0.85498245</v>
      </c>
      <c r="W28" s="0" t="n">
        <v>0.85498245</v>
      </c>
      <c r="X28" s="0" t="n">
        <v>0.9406102125</v>
      </c>
      <c r="Y28" s="0" t="n">
        <v>0.9406102125</v>
      </c>
      <c r="Z28" s="0" t="n">
        <v>0.9406102125</v>
      </c>
      <c r="AA28" s="0" t="n">
        <v>0.9406102125</v>
      </c>
      <c r="AB28" s="0" t="n">
        <v>0.85498245</v>
      </c>
      <c r="AC28" s="0" t="n">
        <v>0.85498245</v>
      </c>
      <c r="AD28" s="0" t="n">
        <v>0.9406102125</v>
      </c>
      <c r="AE28" s="0" t="n">
        <v>0.9406102125</v>
      </c>
      <c r="AF28" s="0" t="n">
        <v>0.85498245</v>
      </c>
      <c r="AG28" s="0" t="n">
        <v>0.98</v>
      </c>
      <c r="AH28" s="0" t="n">
        <v>0.9724318</v>
      </c>
      <c r="AI28" s="0" t="n">
        <v>0.9724318</v>
      </c>
      <c r="AJ28" s="0" t="n">
        <v>0.85498245</v>
      </c>
      <c r="AK28" s="0" t="n">
        <v>1</v>
      </c>
      <c r="AL28" s="0" t="n">
        <v>0.970485</v>
      </c>
      <c r="AM28" s="0" t="n">
        <v>0.952776</v>
      </c>
      <c r="AN28" s="353" t="n">
        <v>0.985</v>
      </c>
      <c r="AO28" s="353" t="n">
        <v>0.97</v>
      </c>
      <c r="AP28" s="353" t="n">
        <v>0.99</v>
      </c>
      <c r="AQ28" s="0" t="n">
        <v>0.952776</v>
      </c>
      <c r="AR28" s="0" t="n">
        <v>0.9724318</v>
      </c>
      <c r="AS28" s="0" t="n">
        <v>0.977</v>
      </c>
      <c r="AT28" s="353" t="n">
        <v>0.975</v>
      </c>
      <c r="AU28" s="0" t="n">
        <v>0.9724318</v>
      </c>
      <c r="AV28" s="0" t="n">
        <v>0.952776</v>
      </c>
      <c r="AW28" s="0" t="n">
        <v>0.952776</v>
      </c>
      <c r="AX28" s="0" t="n">
        <v>0.952776</v>
      </c>
      <c r="AY28" s="0" t="n">
        <v>0.9724318</v>
      </c>
      <c r="AZ28" s="0" t="n">
        <v>0.9724318</v>
      </c>
      <c r="BA28" s="0" t="n">
        <v>0.952776</v>
      </c>
      <c r="BB28" s="0" t="n">
        <v>0.99</v>
      </c>
      <c r="BE28" s="0" t="n">
        <v>1.0704176</v>
      </c>
      <c r="BF28" s="0" t="n">
        <v>1.0936</v>
      </c>
      <c r="BG28" s="0" t="n">
        <v>1.0827</v>
      </c>
      <c r="BH28" s="0" t="n">
        <v>1.0071</v>
      </c>
      <c r="BI28" s="0" t="n">
        <v>1</v>
      </c>
      <c r="BJ28" s="0" t="n">
        <v>1.9266</v>
      </c>
      <c r="BK28" s="0" t="n">
        <v>2.24216133333333</v>
      </c>
      <c r="BL28" s="0" t="n">
        <v>1.03285</v>
      </c>
      <c r="BM28" s="0" t="n">
        <v>1.2885</v>
      </c>
      <c r="BN28" s="0" t="n">
        <v>2.001</v>
      </c>
      <c r="BO28" s="0" t="n">
        <v>1.476005</v>
      </c>
      <c r="BP28" s="0" t="n">
        <v>1.476005</v>
      </c>
      <c r="BQ28" s="0" t="n">
        <v>1.239105</v>
      </c>
      <c r="BR28" s="0" t="n">
        <v>1.053905</v>
      </c>
      <c r="BS28" s="0" t="n">
        <v>1.395005</v>
      </c>
      <c r="BT28" s="357"/>
      <c r="BU28" s="0" t="n">
        <v>1.09262</v>
      </c>
      <c r="BV28" s="357"/>
      <c r="BW28" s="357"/>
      <c r="BX28" s="357"/>
      <c r="BY28" s="357"/>
      <c r="BZ28" s="357"/>
      <c r="CA28" s="357"/>
      <c r="CB28" s="357"/>
      <c r="CC28" s="0" t="n">
        <v>0.935</v>
      </c>
      <c r="CD28" s="0" t="n">
        <v>0.89</v>
      </c>
      <c r="CE28" s="0" t="n">
        <v>0.88</v>
      </c>
      <c r="CF28" s="0" t="n">
        <v>0.92</v>
      </c>
      <c r="CG28" s="0" t="n">
        <v>0.999</v>
      </c>
      <c r="CH28" s="0" t="n">
        <v>0.51</v>
      </c>
      <c r="CI28" s="0" t="n">
        <v>0.48</v>
      </c>
      <c r="CJ28" s="0" t="n">
        <v>0.875</v>
      </c>
      <c r="CK28" s="0" t="n">
        <v>0.5</v>
      </c>
      <c r="CL28" s="0" t="n">
        <v>0.485</v>
      </c>
      <c r="CM28" s="0" t="n">
        <v>0.59</v>
      </c>
      <c r="CN28" s="0" t="n">
        <v>0.6225</v>
      </c>
      <c r="CO28" s="0" t="n">
        <v>0.69</v>
      </c>
      <c r="CP28" s="0" t="n">
        <v>0.8925</v>
      </c>
      <c r="CQ28" s="0" t="n">
        <v>0.715</v>
      </c>
      <c r="CR28" s="0" t="n">
        <v>0.89</v>
      </c>
      <c r="CS28" s="0" t="n">
        <v>0.985</v>
      </c>
      <c r="CT28" s="0" t="n">
        <v>0.97</v>
      </c>
      <c r="CU28" s="0" t="n">
        <v>0.99</v>
      </c>
      <c r="CV28" s="0" t="n">
        <v>0.975</v>
      </c>
      <c r="DA28" s="357" t="n">
        <v>0.000301900000000001</v>
      </c>
      <c r="DB28" s="357" t="n">
        <v>0.0002</v>
      </c>
      <c r="DC28" s="357" t="n">
        <v>0</v>
      </c>
      <c r="DD28" s="357" t="n">
        <v>0.0001</v>
      </c>
      <c r="DE28" s="357" t="n">
        <v>0</v>
      </c>
      <c r="DF28" s="357" t="n">
        <v>0.0036</v>
      </c>
      <c r="DG28" s="357" t="n">
        <v>0.000525</v>
      </c>
      <c r="DH28" s="357" t="n">
        <v>0.00115</v>
      </c>
      <c r="DI28" s="357" t="n">
        <v>0</v>
      </c>
      <c r="DJ28" s="357" t="n">
        <v>0</v>
      </c>
      <c r="DK28" s="357" t="n">
        <v>0.0005</v>
      </c>
      <c r="DL28" s="357" t="n">
        <v>0.0005</v>
      </c>
      <c r="DM28" s="357" t="n">
        <v>0.0003</v>
      </c>
      <c r="DN28" s="357" t="n">
        <v>0.000275</v>
      </c>
      <c r="DO28" s="357" t="n">
        <v>0.000400000000000006</v>
      </c>
      <c r="DQ28" s="357" t="n">
        <v>6.5E-005</v>
      </c>
    </row>
    <row r="29" customFormat="false" ht="12.75" hidden="false" customHeight="false" outlineLevel="0" collapsed="false">
      <c r="A29" s="355" t="n">
        <v>37257</v>
      </c>
      <c r="B29" s="0" t="n">
        <v>0.958278827</v>
      </c>
      <c r="C29" s="0" t="n">
        <v>0.940668</v>
      </c>
      <c r="D29" s="0" t="n">
        <v>0.941949</v>
      </c>
      <c r="E29" s="0" t="n">
        <v>0.941949</v>
      </c>
      <c r="F29" s="0" t="n">
        <v>0.977</v>
      </c>
      <c r="G29" s="0" t="n">
        <v>0.9875</v>
      </c>
      <c r="H29" s="0" t="n">
        <v>0.9875</v>
      </c>
      <c r="I29" s="0" t="n">
        <v>0.83232975</v>
      </c>
      <c r="J29" s="0" t="n">
        <v>0.657135</v>
      </c>
      <c r="K29" s="0" t="n">
        <v>0.985</v>
      </c>
      <c r="L29" s="0" t="n">
        <v>0.893285524999999</v>
      </c>
      <c r="M29" s="0" t="n">
        <v>0.941271937499999</v>
      </c>
      <c r="N29" s="0" t="n">
        <v>0.85518945</v>
      </c>
      <c r="O29" s="0" t="n">
        <v>0.9276784</v>
      </c>
      <c r="P29" s="0" t="n">
        <v>0.85518945</v>
      </c>
      <c r="Q29" s="0" t="n">
        <v>0.893285524999999</v>
      </c>
      <c r="R29" s="0" t="n">
        <v>0.893285524999999</v>
      </c>
      <c r="S29" s="0" t="n">
        <v>0.893285524999999</v>
      </c>
      <c r="T29" s="0" t="n">
        <v>0.85518945</v>
      </c>
      <c r="U29" s="0" t="n">
        <v>0.85518945</v>
      </c>
      <c r="V29" s="0" t="n">
        <v>0.85518945</v>
      </c>
      <c r="W29" s="0" t="n">
        <v>0.85518945</v>
      </c>
      <c r="X29" s="0" t="n">
        <v>0.9276784</v>
      </c>
      <c r="Y29" s="0" t="n">
        <v>0.9276784</v>
      </c>
      <c r="Z29" s="0" t="n">
        <v>0.9276784</v>
      </c>
      <c r="AA29" s="0" t="n">
        <v>0.9276784</v>
      </c>
      <c r="AB29" s="0" t="n">
        <v>0.85518945</v>
      </c>
      <c r="AC29" s="0" t="n">
        <v>0.85518945</v>
      </c>
      <c r="AD29" s="0" t="n">
        <v>0.9276784</v>
      </c>
      <c r="AE29" s="0" t="n">
        <v>0.9276784</v>
      </c>
      <c r="AF29" s="0" t="n">
        <v>0.85518945</v>
      </c>
      <c r="AG29" s="0" t="n">
        <v>0.98</v>
      </c>
      <c r="AH29" s="0" t="n">
        <v>0.97248965</v>
      </c>
      <c r="AI29" s="0" t="n">
        <v>0.97248965</v>
      </c>
      <c r="AJ29" s="0" t="n">
        <v>0.85518945</v>
      </c>
      <c r="AK29" s="0" t="n">
        <v>1</v>
      </c>
      <c r="AL29" s="0" t="n">
        <v>0.985</v>
      </c>
      <c r="AM29" s="0" t="n">
        <v>0.941949</v>
      </c>
      <c r="AN29" s="353" t="n">
        <v>0.985</v>
      </c>
      <c r="AO29" s="353" t="n">
        <v>0.96</v>
      </c>
      <c r="AP29" s="353" t="n">
        <v>0.99</v>
      </c>
      <c r="AQ29" s="0" t="n">
        <v>0.941949</v>
      </c>
      <c r="AR29" s="0" t="n">
        <v>0.97248965</v>
      </c>
      <c r="AS29" s="0" t="n">
        <v>0.977</v>
      </c>
      <c r="AT29" s="353" t="n">
        <v>0.975</v>
      </c>
      <c r="AU29" s="0" t="n">
        <v>0.97248965</v>
      </c>
      <c r="AV29" s="0" t="n">
        <v>0.941949</v>
      </c>
      <c r="AW29" s="0" t="n">
        <v>0.941949</v>
      </c>
      <c r="AX29" s="0" t="n">
        <v>0.941949</v>
      </c>
      <c r="AY29" s="0" t="n">
        <v>0.97248965</v>
      </c>
      <c r="AZ29" s="0" t="n">
        <v>0.97248965</v>
      </c>
      <c r="BA29" s="0" t="n">
        <v>0.941949</v>
      </c>
      <c r="BB29" s="0" t="n">
        <v>0.99</v>
      </c>
      <c r="BE29" s="0" t="n">
        <v>1.0707026</v>
      </c>
      <c r="BF29" s="0" t="n">
        <v>1.0938</v>
      </c>
      <c r="BG29" s="0" t="n">
        <v>1.0827</v>
      </c>
      <c r="BH29" s="0" t="n">
        <v>1.0072</v>
      </c>
      <c r="BI29" s="0" t="n">
        <v>1</v>
      </c>
      <c r="BJ29" s="0" t="n">
        <v>1.9302</v>
      </c>
      <c r="BK29" s="0" t="n">
        <v>2.24268133333333</v>
      </c>
      <c r="BL29" s="0" t="n">
        <v>1.03395</v>
      </c>
      <c r="BM29" s="0" t="n">
        <v>1.2885</v>
      </c>
      <c r="BN29" s="0" t="n">
        <v>2.001</v>
      </c>
      <c r="BO29" s="0" t="n">
        <v>1.476505</v>
      </c>
      <c r="BP29" s="0" t="n">
        <v>1.476505</v>
      </c>
      <c r="BQ29" s="0" t="n">
        <v>1.239405</v>
      </c>
      <c r="BR29" s="0" t="n">
        <v>1.05418</v>
      </c>
      <c r="BS29" s="0" t="n">
        <v>1.395405</v>
      </c>
      <c r="BT29" s="357"/>
      <c r="BU29" s="0" t="n">
        <v>1.092685</v>
      </c>
      <c r="BV29" s="357"/>
      <c r="BW29" s="357"/>
      <c r="BX29" s="357"/>
      <c r="BY29" s="357"/>
      <c r="BZ29" s="357"/>
      <c r="CA29" s="357"/>
      <c r="CB29" s="357"/>
      <c r="CC29" s="0" t="n">
        <v>0.895</v>
      </c>
      <c r="CD29" s="0" t="n">
        <v>0.86</v>
      </c>
      <c r="CE29" s="0" t="n">
        <v>0.87</v>
      </c>
      <c r="CF29" s="0" t="n">
        <v>0.92</v>
      </c>
      <c r="CG29" s="0" t="n">
        <v>0.999</v>
      </c>
      <c r="CH29" s="0" t="n">
        <v>0.58</v>
      </c>
      <c r="CI29" s="0" t="n">
        <v>0.45</v>
      </c>
      <c r="CJ29" s="0" t="n">
        <v>0.805</v>
      </c>
      <c r="CK29" s="0" t="n">
        <v>0.51</v>
      </c>
      <c r="CL29" s="0" t="n">
        <v>0.505</v>
      </c>
      <c r="CM29" s="0" t="n">
        <v>0.605</v>
      </c>
      <c r="CN29" s="0" t="n">
        <v>0.6375</v>
      </c>
      <c r="CO29" s="0" t="n">
        <v>0.69</v>
      </c>
      <c r="CP29" s="0" t="n">
        <v>0.88</v>
      </c>
      <c r="CQ29" s="0" t="n">
        <v>0.64</v>
      </c>
      <c r="CR29" s="0" t="n">
        <v>0.89</v>
      </c>
      <c r="CS29" s="0" t="n">
        <v>0.985</v>
      </c>
      <c r="CT29" s="0" t="n">
        <v>0.96</v>
      </c>
      <c r="CU29" s="0" t="n">
        <v>0.99</v>
      </c>
      <c r="CV29" s="0" t="n">
        <v>0.975</v>
      </c>
      <c r="DA29" s="357" t="n">
        <v>0.000285</v>
      </c>
      <c r="DB29" s="357" t="n">
        <v>0.0002</v>
      </c>
      <c r="DC29" s="357" t="n">
        <v>0</v>
      </c>
      <c r="DD29" s="357" t="n">
        <v>0.0001</v>
      </c>
      <c r="DE29" s="357" t="n">
        <v>0</v>
      </c>
      <c r="DF29" s="357" t="n">
        <v>0.0036</v>
      </c>
      <c r="DG29" s="357" t="n">
        <v>0.00052</v>
      </c>
      <c r="DH29" s="357" t="n">
        <v>0.0011</v>
      </c>
      <c r="DI29" s="357" t="n">
        <v>0</v>
      </c>
      <c r="DJ29" s="357" t="n">
        <v>0</v>
      </c>
      <c r="DK29" s="357" t="n">
        <v>0.0005</v>
      </c>
      <c r="DL29" s="357" t="n">
        <v>0.0005</v>
      </c>
      <c r="DM29" s="357" t="n">
        <v>0.0003</v>
      </c>
      <c r="DN29" s="357" t="n">
        <v>0.000275</v>
      </c>
      <c r="DO29" s="357" t="n">
        <v>0.000400000000000006</v>
      </c>
      <c r="DQ29" s="357" t="n">
        <v>6.5E-005</v>
      </c>
    </row>
    <row r="30" customFormat="false" ht="12.75" hidden="false" customHeight="false" outlineLevel="0" collapsed="false">
      <c r="A30" s="355" t="n">
        <v>37288</v>
      </c>
      <c r="B30" s="0" t="n">
        <v>0.926404274</v>
      </c>
      <c r="C30" s="0" t="n">
        <v>0.94084</v>
      </c>
      <c r="D30" s="0" t="n">
        <v>0.963603</v>
      </c>
      <c r="E30" s="0" t="n">
        <v>0.963603</v>
      </c>
      <c r="F30" s="0" t="n">
        <v>0.977</v>
      </c>
      <c r="G30" s="0" t="n">
        <v>0.9875</v>
      </c>
      <c r="H30" s="0" t="n">
        <v>0.9875</v>
      </c>
      <c r="I30" s="0" t="n">
        <v>0.874575</v>
      </c>
      <c r="J30" s="0" t="n">
        <v>0.7924275</v>
      </c>
      <c r="K30" s="0" t="n">
        <v>0.985</v>
      </c>
      <c r="L30" s="0" t="n">
        <v>0.937898174999999</v>
      </c>
      <c r="M30" s="0" t="n">
        <v>0.985900837499999</v>
      </c>
      <c r="N30" s="0" t="n">
        <v>0.88019055</v>
      </c>
      <c r="O30" s="0" t="n">
        <v>0.9252842625</v>
      </c>
      <c r="P30" s="0" t="n">
        <v>0.88019055</v>
      </c>
      <c r="Q30" s="0" t="n">
        <v>0.937898174999999</v>
      </c>
      <c r="R30" s="0" t="n">
        <v>0.937898174999999</v>
      </c>
      <c r="S30" s="0" t="n">
        <v>0.937898174999999</v>
      </c>
      <c r="T30" s="0" t="n">
        <v>0.88019055</v>
      </c>
      <c r="U30" s="0" t="n">
        <v>0.88019055</v>
      </c>
      <c r="V30" s="0" t="n">
        <v>0.88019055</v>
      </c>
      <c r="W30" s="0" t="n">
        <v>0.88019055</v>
      </c>
      <c r="X30" s="0" t="n">
        <v>0.9252842625</v>
      </c>
      <c r="Y30" s="0" t="n">
        <v>0.9252842625</v>
      </c>
      <c r="Z30" s="0" t="n">
        <v>0.9252842625</v>
      </c>
      <c r="AA30" s="0" t="n">
        <v>0.9252842625</v>
      </c>
      <c r="AB30" s="0" t="n">
        <v>0.88019055</v>
      </c>
      <c r="AC30" s="0" t="n">
        <v>0.88019055</v>
      </c>
      <c r="AD30" s="0" t="n">
        <v>0.9252842625</v>
      </c>
      <c r="AE30" s="0" t="n">
        <v>0.9252842625</v>
      </c>
      <c r="AF30" s="0" t="n">
        <v>0.88019055</v>
      </c>
      <c r="AG30" s="0" t="n">
        <v>0.98</v>
      </c>
      <c r="AH30" s="0" t="n">
        <v>0.9725475</v>
      </c>
      <c r="AI30" s="0" t="n">
        <v>0.9725475</v>
      </c>
      <c r="AJ30" s="0" t="n">
        <v>0.88019055</v>
      </c>
      <c r="AK30" s="0" t="n">
        <v>1</v>
      </c>
      <c r="AL30" s="0" t="n">
        <v>0.985</v>
      </c>
      <c r="AM30" s="0" t="n">
        <v>0.963603</v>
      </c>
      <c r="AN30" s="353" t="n">
        <v>0.985</v>
      </c>
      <c r="AO30" s="353" t="n">
        <v>0.97</v>
      </c>
      <c r="AP30" s="353" t="n">
        <v>0.99</v>
      </c>
      <c r="AQ30" s="0" t="n">
        <v>0.963603</v>
      </c>
      <c r="AR30" s="0" t="n">
        <v>0.9725475</v>
      </c>
      <c r="AS30" s="0" t="n">
        <v>0.977</v>
      </c>
      <c r="AT30" s="353" t="n">
        <v>0.975</v>
      </c>
      <c r="AU30" s="0" t="n">
        <v>0.9725475</v>
      </c>
      <c r="AV30" s="0" t="n">
        <v>0.963603</v>
      </c>
      <c r="AW30" s="0" t="n">
        <v>0.963603</v>
      </c>
      <c r="AX30" s="0" t="n">
        <v>0.963603</v>
      </c>
      <c r="AY30" s="0" t="n">
        <v>0.9725475</v>
      </c>
      <c r="AZ30" s="0" t="n">
        <v>0.9725475</v>
      </c>
      <c r="BA30" s="0" t="n">
        <v>0.963603</v>
      </c>
      <c r="BB30" s="0" t="n">
        <v>0.99</v>
      </c>
      <c r="BE30" s="0" t="n">
        <v>1.0709876</v>
      </c>
      <c r="BF30" s="0" t="n">
        <v>1.094</v>
      </c>
      <c r="BG30" s="0" t="n">
        <v>1.0827</v>
      </c>
      <c r="BH30" s="0" t="n">
        <v>1.0073</v>
      </c>
      <c r="BI30" s="0" t="n">
        <v>1</v>
      </c>
      <c r="BJ30" s="0" t="n">
        <v>1.9338</v>
      </c>
      <c r="BK30" s="0" t="n">
        <v>2.24319633333333</v>
      </c>
      <c r="BL30" s="0" t="n">
        <v>1.035</v>
      </c>
      <c r="BM30" s="0" t="n">
        <v>1.2885</v>
      </c>
      <c r="BN30" s="0" t="n">
        <v>2.001</v>
      </c>
      <c r="BO30" s="0" t="n">
        <v>1.477005</v>
      </c>
      <c r="BP30" s="0" t="n">
        <v>1.477005</v>
      </c>
      <c r="BQ30" s="0" t="n">
        <v>1.239705</v>
      </c>
      <c r="BR30" s="0" t="n">
        <v>1.054455</v>
      </c>
      <c r="BS30" s="0" t="n">
        <v>1.395805</v>
      </c>
      <c r="BT30" s="357"/>
      <c r="BU30" s="0" t="n">
        <v>1.09275</v>
      </c>
      <c r="BV30" s="357"/>
      <c r="BW30" s="357"/>
      <c r="BX30" s="357"/>
      <c r="BY30" s="357"/>
      <c r="BZ30" s="357"/>
      <c r="CA30" s="357"/>
      <c r="CB30" s="357"/>
      <c r="CC30" s="0" t="n">
        <v>0.865</v>
      </c>
      <c r="CD30" s="0" t="n">
        <v>0.86</v>
      </c>
      <c r="CE30" s="0" t="n">
        <v>0.89</v>
      </c>
      <c r="CF30" s="0" t="n">
        <v>0.935</v>
      </c>
      <c r="CG30" s="0" t="n">
        <v>0.99895</v>
      </c>
      <c r="CH30" s="0" t="n">
        <v>0.58</v>
      </c>
      <c r="CI30" s="0" t="n">
        <v>0.45</v>
      </c>
      <c r="CJ30" s="0" t="n">
        <v>0.845</v>
      </c>
      <c r="CK30" s="0" t="n">
        <v>0.615</v>
      </c>
      <c r="CL30" s="0" t="n">
        <v>0.505</v>
      </c>
      <c r="CM30" s="0" t="n">
        <v>0.635</v>
      </c>
      <c r="CN30" s="0" t="n">
        <v>0.6675</v>
      </c>
      <c r="CO30" s="0" t="n">
        <v>0.71</v>
      </c>
      <c r="CP30" s="0" t="n">
        <v>0.8775</v>
      </c>
      <c r="CQ30" s="0" t="n">
        <v>0.67</v>
      </c>
      <c r="CR30" s="0" t="n">
        <v>0.89</v>
      </c>
      <c r="CS30" s="0" t="n">
        <v>0.985</v>
      </c>
      <c r="CT30" s="0" t="n">
        <v>0.97</v>
      </c>
      <c r="CU30" s="0" t="n">
        <v>0.99</v>
      </c>
      <c r="CV30" s="0" t="n">
        <v>0.975</v>
      </c>
      <c r="DA30" s="357" t="n">
        <v>0.000285</v>
      </c>
      <c r="DB30" s="357" t="n">
        <v>0.0002</v>
      </c>
      <c r="DC30" s="357" t="n">
        <v>0</v>
      </c>
      <c r="DD30" s="357" t="n">
        <v>0.0001</v>
      </c>
      <c r="DE30" s="357" t="n">
        <v>0</v>
      </c>
      <c r="DF30" s="357" t="n">
        <v>0.0036</v>
      </c>
      <c r="DG30" s="357" t="n">
        <v>0.000515</v>
      </c>
      <c r="DH30" s="357" t="n">
        <v>0.00105</v>
      </c>
      <c r="DI30" s="357" t="n">
        <v>0</v>
      </c>
      <c r="DJ30" s="357" t="n">
        <v>0</v>
      </c>
      <c r="DK30" s="357" t="n">
        <v>0.0005</v>
      </c>
      <c r="DL30" s="357" t="n">
        <v>0.0005</v>
      </c>
      <c r="DM30" s="357" t="n">
        <v>0.0003</v>
      </c>
      <c r="DN30" s="357" t="n">
        <v>0.000275</v>
      </c>
      <c r="DO30" s="357" t="n">
        <v>0.000400000000000006</v>
      </c>
      <c r="DQ30" s="357" t="n">
        <v>6.5E-005</v>
      </c>
    </row>
    <row r="31" customFormat="false" ht="12.75" hidden="false" customHeight="false" outlineLevel="0" collapsed="false">
      <c r="A31" s="355" t="n">
        <v>37316</v>
      </c>
      <c r="B31" s="0" t="n">
        <v>0.926650799000001</v>
      </c>
      <c r="C31" s="0" t="n">
        <v>0.973838</v>
      </c>
      <c r="D31" s="0" t="n">
        <v>0.985</v>
      </c>
      <c r="E31" s="0" t="n">
        <v>0.985</v>
      </c>
      <c r="F31" s="0" t="n">
        <v>0.977</v>
      </c>
      <c r="G31" s="0" t="n">
        <v>0.9875</v>
      </c>
      <c r="H31" s="0" t="n">
        <v>0.9875</v>
      </c>
      <c r="I31" s="0" t="n">
        <v>0.906499999999999</v>
      </c>
      <c r="J31" s="0" t="n">
        <v>0.985</v>
      </c>
      <c r="K31" s="0" t="n">
        <v>0.985</v>
      </c>
      <c r="L31" s="0" t="n">
        <v>0.9875</v>
      </c>
      <c r="M31" s="0" t="n">
        <v>0.9875</v>
      </c>
      <c r="N31" s="0" t="n">
        <v>0.98</v>
      </c>
      <c r="O31" s="0" t="n">
        <v>0.949257</v>
      </c>
      <c r="P31" s="0" t="n">
        <v>0.98</v>
      </c>
      <c r="Q31" s="0" t="n">
        <v>0.9875</v>
      </c>
      <c r="R31" s="0" t="n">
        <v>0.9875</v>
      </c>
      <c r="S31" s="0" t="n">
        <v>0.9875</v>
      </c>
      <c r="T31" s="0" t="n">
        <v>0.98</v>
      </c>
      <c r="U31" s="0" t="n">
        <v>0.98</v>
      </c>
      <c r="V31" s="0" t="n">
        <v>0.98</v>
      </c>
      <c r="W31" s="0" t="n">
        <v>0.98</v>
      </c>
      <c r="X31" s="0" t="n">
        <v>0.949257</v>
      </c>
      <c r="Y31" s="0" t="n">
        <v>0.949257</v>
      </c>
      <c r="Z31" s="0" t="n">
        <v>0.949257</v>
      </c>
      <c r="AA31" s="0" t="n">
        <v>0.949257</v>
      </c>
      <c r="AB31" s="0" t="n">
        <v>0.98</v>
      </c>
      <c r="AC31" s="0" t="n">
        <v>0.98</v>
      </c>
      <c r="AD31" s="0" t="n">
        <v>0.949257</v>
      </c>
      <c r="AE31" s="0" t="n">
        <v>0.949257</v>
      </c>
      <c r="AF31" s="0" t="n">
        <v>0.98</v>
      </c>
      <c r="AG31" s="0" t="n">
        <v>0.99</v>
      </c>
      <c r="AH31" s="0" t="n">
        <v>0.97260535</v>
      </c>
      <c r="AI31" s="0" t="n">
        <v>0.97260535</v>
      </c>
      <c r="AJ31" s="0" t="n">
        <v>0.98</v>
      </c>
      <c r="AK31" s="0" t="n">
        <v>1</v>
      </c>
      <c r="AL31" s="0" t="n">
        <v>0.985</v>
      </c>
      <c r="AM31" s="0" t="n">
        <v>0.985</v>
      </c>
      <c r="AN31" s="353" t="n">
        <v>0.985</v>
      </c>
      <c r="AO31" s="353" t="n">
        <v>0.97</v>
      </c>
      <c r="AP31" s="353" t="n">
        <v>0.99</v>
      </c>
      <c r="AQ31" s="0" t="n">
        <v>0.985</v>
      </c>
      <c r="AR31" s="0" t="n">
        <v>0.97260535</v>
      </c>
      <c r="AS31" s="0" t="n">
        <v>0.977</v>
      </c>
      <c r="AT31" s="353" t="n">
        <v>0.975</v>
      </c>
      <c r="AU31" s="0" t="n">
        <v>0.97260535</v>
      </c>
      <c r="AV31" s="0" t="n">
        <v>0.985</v>
      </c>
      <c r="AW31" s="0" t="n">
        <v>0.985</v>
      </c>
      <c r="AX31" s="0" t="n">
        <v>0.985</v>
      </c>
      <c r="AY31" s="0" t="n">
        <v>0.97260535</v>
      </c>
      <c r="AZ31" s="0" t="n">
        <v>0.97260535</v>
      </c>
      <c r="BA31" s="0" t="n">
        <v>0.985</v>
      </c>
      <c r="BB31" s="0" t="n">
        <v>0.99</v>
      </c>
      <c r="BE31" s="0" t="n">
        <v>1.0712726</v>
      </c>
      <c r="BF31" s="0" t="n">
        <v>1.0942</v>
      </c>
      <c r="BG31" s="0" t="n">
        <v>1.0827</v>
      </c>
      <c r="BH31" s="0" t="n">
        <v>1.0074</v>
      </c>
      <c r="BI31" s="0" t="n">
        <v>1</v>
      </c>
      <c r="BJ31" s="0" t="n">
        <v>1.9374</v>
      </c>
      <c r="BK31" s="0" t="n">
        <v>2.24370633333333</v>
      </c>
      <c r="BL31" s="0" t="n">
        <v>1.036</v>
      </c>
      <c r="BM31" s="0" t="n">
        <v>1.2885</v>
      </c>
      <c r="BN31" s="0" t="n">
        <v>2.001</v>
      </c>
      <c r="BO31" s="0" t="n">
        <v>1.477505</v>
      </c>
      <c r="BP31" s="0" t="n">
        <v>1.477505</v>
      </c>
      <c r="BQ31" s="0" t="n">
        <v>1.240005</v>
      </c>
      <c r="BR31" s="0" t="n">
        <v>1.05473</v>
      </c>
      <c r="BS31" s="0" t="n">
        <v>1.396205</v>
      </c>
      <c r="BT31" s="357"/>
      <c r="BU31" s="0" t="n">
        <v>1.092815</v>
      </c>
      <c r="BV31" s="357"/>
      <c r="BW31" s="357"/>
      <c r="BX31" s="357"/>
      <c r="BY31" s="357"/>
      <c r="BZ31" s="357"/>
      <c r="CA31" s="357"/>
      <c r="CB31" s="357"/>
      <c r="CC31" s="0" t="n">
        <v>0.865</v>
      </c>
      <c r="CD31" s="0" t="n">
        <v>0.89</v>
      </c>
      <c r="CE31" s="0" t="n">
        <v>0.91</v>
      </c>
      <c r="CF31" s="0" t="n">
        <v>0.935</v>
      </c>
      <c r="CG31" s="0" t="n">
        <v>0.99895</v>
      </c>
      <c r="CH31" s="0" t="n">
        <v>0.54</v>
      </c>
      <c r="CI31" s="0" t="n">
        <v>0.45</v>
      </c>
      <c r="CJ31" s="0" t="n">
        <v>0.875</v>
      </c>
      <c r="CK31" s="0" t="n">
        <v>0.785</v>
      </c>
      <c r="CL31" s="0" t="n">
        <v>0.515</v>
      </c>
      <c r="CM31" s="0" t="n">
        <v>0.785</v>
      </c>
      <c r="CN31" s="0" t="n">
        <v>0.8175</v>
      </c>
      <c r="CO31" s="0" t="n">
        <v>0.8</v>
      </c>
      <c r="CP31" s="0" t="n">
        <v>0.9</v>
      </c>
      <c r="CQ31" s="0" t="n">
        <v>0.83</v>
      </c>
      <c r="CR31" s="0" t="n">
        <v>0.89</v>
      </c>
      <c r="CS31" s="0" t="n">
        <v>0.985</v>
      </c>
      <c r="CT31" s="0" t="n">
        <v>0.97</v>
      </c>
      <c r="CU31" s="0" t="n">
        <v>0.99</v>
      </c>
      <c r="CV31" s="0" t="n">
        <v>0.975</v>
      </c>
      <c r="DA31" s="357" t="n">
        <v>0.000285</v>
      </c>
      <c r="DB31" s="357" t="n">
        <v>0.0002</v>
      </c>
      <c r="DC31" s="357" t="n">
        <v>0</v>
      </c>
      <c r="DD31" s="357" t="n">
        <v>0.0001</v>
      </c>
      <c r="DE31" s="357" t="n">
        <v>0</v>
      </c>
      <c r="DF31" s="357" t="n">
        <v>0.0036</v>
      </c>
      <c r="DG31" s="357" t="n">
        <v>0.00051</v>
      </c>
      <c r="DH31" s="357" t="n">
        <v>0.001</v>
      </c>
      <c r="DI31" s="357" t="n">
        <v>0</v>
      </c>
      <c r="DJ31" s="357" t="n">
        <v>0</v>
      </c>
      <c r="DK31" s="357" t="n">
        <v>0.0005</v>
      </c>
      <c r="DL31" s="357" t="n">
        <v>0.0005</v>
      </c>
      <c r="DM31" s="357" t="n">
        <v>0.0003</v>
      </c>
      <c r="DN31" s="357" t="n">
        <v>0.000275</v>
      </c>
      <c r="DO31" s="357" t="n">
        <v>0.000400000000000006</v>
      </c>
      <c r="DQ31" s="357" t="n">
        <v>6.5E-005</v>
      </c>
    </row>
    <row r="32" customFormat="false" ht="12.75" hidden="false" customHeight="false" outlineLevel="0" collapsed="false">
      <c r="A32" s="355" t="n">
        <v>37347</v>
      </c>
      <c r="B32" s="0" t="n">
        <v>0.959044052000001</v>
      </c>
      <c r="C32" s="0" t="n">
        <v>0.98496</v>
      </c>
      <c r="D32" s="0" t="n">
        <v>0.985</v>
      </c>
      <c r="E32" s="0" t="n">
        <v>0.985</v>
      </c>
      <c r="F32" s="0" t="n">
        <v>0.977</v>
      </c>
      <c r="G32" s="0" t="n">
        <v>0.931680000000001</v>
      </c>
      <c r="H32" s="0" t="n">
        <v>0.94256876</v>
      </c>
      <c r="I32" s="0" t="n">
        <v>0.969548249999999</v>
      </c>
      <c r="J32" s="0" t="n">
        <v>0.985</v>
      </c>
      <c r="K32" s="0" t="n">
        <v>0.985</v>
      </c>
      <c r="L32" s="0" t="n">
        <v>0.9875</v>
      </c>
      <c r="M32" s="0" t="n">
        <v>0.9875</v>
      </c>
      <c r="N32" s="0" t="n">
        <v>0.98</v>
      </c>
      <c r="O32" s="0" t="n">
        <v>0.952669515</v>
      </c>
      <c r="P32" s="0" t="n">
        <v>0.98</v>
      </c>
      <c r="Q32" s="0" t="n">
        <v>0.9875</v>
      </c>
      <c r="R32" s="0" t="n">
        <v>0.9875</v>
      </c>
      <c r="S32" s="0" t="n">
        <v>0.9875</v>
      </c>
      <c r="T32" s="0" t="n">
        <v>0.98</v>
      </c>
      <c r="U32" s="0" t="n">
        <v>0.98</v>
      </c>
      <c r="V32" s="0" t="n">
        <v>0.98</v>
      </c>
      <c r="W32" s="0" t="n">
        <v>0.98</v>
      </c>
      <c r="X32" s="0" t="n">
        <v>0.952669515</v>
      </c>
      <c r="Y32" s="0" t="n">
        <v>0.952669515</v>
      </c>
      <c r="Z32" s="0" t="n">
        <v>0.952669515</v>
      </c>
      <c r="AA32" s="0" t="n">
        <v>0.952669515</v>
      </c>
      <c r="AB32" s="0" t="n">
        <v>0.98</v>
      </c>
      <c r="AC32" s="0" t="n">
        <v>0.98</v>
      </c>
      <c r="AD32" s="0" t="n">
        <v>0.952669515</v>
      </c>
      <c r="AE32" s="0" t="n">
        <v>0.952669515</v>
      </c>
      <c r="AF32" s="0" t="n">
        <v>0.98</v>
      </c>
      <c r="AG32" s="0" t="n">
        <v>0.99</v>
      </c>
      <c r="AH32" s="0" t="n">
        <v>0.9726632</v>
      </c>
      <c r="AI32" s="0" t="n">
        <v>0.9726632</v>
      </c>
      <c r="AJ32" s="0" t="n">
        <v>0.98</v>
      </c>
      <c r="AK32" s="0" t="n">
        <v>1</v>
      </c>
      <c r="AL32" s="0" t="n">
        <v>0.985</v>
      </c>
      <c r="AM32" s="0" t="n">
        <v>0.985</v>
      </c>
      <c r="AN32" s="353" t="n">
        <v>0.985</v>
      </c>
      <c r="AO32" s="353" t="n">
        <v>0.99</v>
      </c>
      <c r="AP32" s="353" t="n">
        <v>0.99</v>
      </c>
      <c r="AQ32" s="0" t="n">
        <v>0.985</v>
      </c>
      <c r="AR32" s="0" t="n">
        <v>0.9726632</v>
      </c>
      <c r="AS32" s="0" t="n">
        <v>0.977</v>
      </c>
      <c r="AT32" s="353" t="n">
        <v>0.9775</v>
      </c>
      <c r="AU32" s="0" t="n">
        <v>0.9726632</v>
      </c>
      <c r="AV32" s="0" t="n">
        <v>0.985</v>
      </c>
      <c r="AW32" s="0" t="n">
        <v>0.985</v>
      </c>
      <c r="AX32" s="0" t="n">
        <v>0.985</v>
      </c>
      <c r="AY32" s="0" t="n">
        <v>0.9726632</v>
      </c>
      <c r="AZ32" s="0" t="n">
        <v>0.9726632</v>
      </c>
      <c r="BA32" s="0" t="n">
        <v>0.985</v>
      </c>
      <c r="BB32" s="0" t="n">
        <v>0.99</v>
      </c>
      <c r="BE32" s="0" t="n">
        <v>1.0715576</v>
      </c>
      <c r="BF32" s="0" t="n">
        <v>1.0944</v>
      </c>
      <c r="BG32" s="0" t="n">
        <v>1.0827</v>
      </c>
      <c r="BH32" s="0" t="n">
        <v>1.0075</v>
      </c>
      <c r="BI32" s="0" t="n">
        <v>1</v>
      </c>
      <c r="BJ32" s="0" t="n">
        <v>1.941</v>
      </c>
      <c r="BK32" s="0" t="n">
        <v>2.24421133333333</v>
      </c>
      <c r="BL32" s="0" t="n">
        <v>1.03695</v>
      </c>
      <c r="BM32" s="0" t="n">
        <v>1.2885</v>
      </c>
      <c r="BN32" s="0" t="n">
        <v>2.001</v>
      </c>
      <c r="BO32" s="0" t="n">
        <v>1.478005</v>
      </c>
      <c r="BP32" s="0" t="n">
        <v>1.478005</v>
      </c>
      <c r="BQ32" s="0" t="n">
        <v>1.240305</v>
      </c>
      <c r="BR32" s="0" t="n">
        <v>1.055005</v>
      </c>
      <c r="BS32" s="0" t="n">
        <v>1.396605</v>
      </c>
      <c r="BT32" s="357"/>
      <c r="BU32" s="0" t="n">
        <v>1.09288</v>
      </c>
      <c r="BV32" s="357"/>
      <c r="BW32" s="357"/>
      <c r="BX32" s="357"/>
      <c r="BY32" s="357"/>
      <c r="BZ32" s="357"/>
      <c r="CA32" s="357"/>
      <c r="CB32" s="357"/>
      <c r="CC32" s="0" t="n">
        <v>0.895</v>
      </c>
      <c r="CD32" s="0" t="n">
        <v>0.9</v>
      </c>
      <c r="CE32" s="0" t="n">
        <v>0.91</v>
      </c>
      <c r="CF32" s="0" t="n">
        <v>0.96</v>
      </c>
      <c r="CG32" s="0" t="n">
        <v>0.99895</v>
      </c>
      <c r="CH32" s="0" t="n">
        <v>0.48</v>
      </c>
      <c r="CI32" s="0" t="n">
        <v>0.42</v>
      </c>
      <c r="CJ32" s="0" t="n">
        <v>0.935</v>
      </c>
      <c r="CK32" s="0" t="n">
        <v>0.775</v>
      </c>
      <c r="CL32" s="0" t="n">
        <v>0.575</v>
      </c>
      <c r="CM32" s="0" t="n">
        <v>0.895</v>
      </c>
      <c r="CN32" s="0" t="n">
        <v>0.9275</v>
      </c>
      <c r="CO32" s="0" t="n">
        <v>0.85</v>
      </c>
      <c r="CP32" s="0" t="n">
        <v>0.903</v>
      </c>
      <c r="CQ32" s="0" t="n">
        <v>0.92</v>
      </c>
      <c r="CR32" s="0" t="n">
        <v>0.89</v>
      </c>
      <c r="CS32" s="0" t="n">
        <v>0.985</v>
      </c>
      <c r="CT32" s="0" t="n">
        <v>0.99</v>
      </c>
      <c r="CU32" s="0" t="n">
        <v>0.99</v>
      </c>
      <c r="CV32" s="0" t="n">
        <v>0.9775</v>
      </c>
      <c r="DA32" s="357" t="n">
        <v>0.000285</v>
      </c>
      <c r="DB32" s="357" t="n">
        <v>0.0002</v>
      </c>
      <c r="DC32" s="357" t="n">
        <v>0</v>
      </c>
      <c r="DD32" s="357" t="n">
        <v>0.0001</v>
      </c>
      <c r="DE32" s="357" t="n">
        <v>0</v>
      </c>
      <c r="DF32" s="357" t="n">
        <v>0.0036</v>
      </c>
      <c r="DG32" s="357" t="n">
        <v>0.000505</v>
      </c>
      <c r="DH32" s="357" t="n">
        <v>0.00095</v>
      </c>
      <c r="DI32" s="357" t="n">
        <v>0</v>
      </c>
      <c r="DJ32" s="357" t="n">
        <v>0</v>
      </c>
      <c r="DK32" s="357" t="n">
        <v>0.0005</v>
      </c>
      <c r="DL32" s="357" t="n">
        <v>0.0005</v>
      </c>
      <c r="DM32" s="357" t="n">
        <v>0.0003</v>
      </c>
      <c r="DN32" s="357" t="n">
        <v>0.000275</v>
      </c>
      <c r="DO32" s="357" t="n">
        <v>0.000400000000000006</v>
      </c>
      <c r="DQ32" s="357" t="n">
        <v>6.5E-005</v>
      </c>
    </row>
    <row r="33" customFormat="false" ht="12.75" hidden="false" customHeight="false" outlineLevel="0" collapsed="false">
      <c r="A33" s="355" t="n">
        <v>37377</v>
      </c>
      <c r="B33" s="0" t="n">
        <v>0.988</v>
      </c>
      <c r="C33" s="0" t="n">
        <v>0.988</v>
      </c>
      <c r="D33" s="0" t="n">
        <v>0.985</v>
      </c>
      <c r="E33" s="0" t="n">
        <v>0.985</v>
      </c>
      <c r="F33" s="0" t="n">
        <v>0.977</v>
      </c>
      <c r="G33" s="0" t="n">
        <v>0.661164</v>
      </c>
      <c r="H33" s="0" t="n">
        <v>0.94277876</v>
      </c>
      <c r="I33" s="0" t="n">
        <v>0.970389749999999</v>
      </c>
      <c r="J33" s="0" t="n">
        <v>0.8697375</v>
      </c>
      <c r="K33" s="0" t="n">
        <v>0.985</v>
      </c>
      <c r="L33" s="0" t="n">
        <v>0.9875</v>
      </c>
      <c r="M33" s="0" t="n">
        <v>0.9875</v>
      </c>
      <c r="N33" s="0" t="n">
        <v>0.98</v>
      </c>
      <c r="O33" s="0" t="n">
        <v>0.949752</v>
      </c>
      <c r="P33" s="0" t="n">
        <v>0.98</v>
      </c>
      <c r="Q33" s="0" t="n">
        <v>0.9875</v>
      </c>
      <c r="R33" s="0" t="n">
        <v>0.9875</v>
      </c>
      <c r="S33" s="0" t="n">
        <v>0.9875</v>
      </c>
      <c r="T33" s="0" t="n">
        <v>0.98</v>
      </c>
      <c r="U33" s="0" t="n">
        <v>0.98</v>
      </c>
      <c r="V33" s="0" t="n">
        <v>0.98</v>
      </c>
      <c r="W33" s="0" t="n">
        <v>0.98</v>
      </c>
      <c r="X33" s="0" t="n">
        <v>0.949752</v>
      </c>
      <c r="Y33" s="0" t="n">
        <v>0.949752</v>
      </c>
      <c r="Z33" s="0" t="n">
        <v>0.949752</v>
      </c>
      <c r="AA33" s="0" t="n">
        <v>0.949752</v>
      </c>
      <c r="AB33" s="0" t="n">
        <v>0.98</v>
      </c>
      <c r="AC33" s="0" t="n">
        <v>0.98</v>
      </c>
      <c r="AD33" s="0" t="n">
        <v>0.949752</v>
      </c>
      <c r="AE33" s="0" t="n">
        <v>0.949752</v>
      </c>
      <c r="AF33" s="0" t="n">
        <v>0.98</v>
      </c>
      <c r="AG33" s="0" t="n">
        <v>0.99</v>
      </c>
      <c r="AH33" s="0" t="n">
        <v>0.97272105</v>
      </c>
      <c r="AI33" s="0" t="n">
        <v>0.97272105</v>
      </c>
      <c r="AJ33" s="0" t="n">
        <v>0.98</v>
      </c>
      <c r="AK33" s="0" t="n">
        <v>1</v>
      </c>
      <c r="AL33" s="0" t="n">
        <v>0.985</v>
      </c>
      <c r="AM33" s="0" t="n">
        <v>0.985</v>
      </c>
      <c r="AN33" s="353" t="n">
        <v>0.985</v>
      </c>
      <c r="AO33" s="353" t="n">
        <v>0.99</v>
      </c>
      <c r="AP33" s="353" t="n">
        <v>0.99</v>
      </c>
      <c r="AQ33" s="0" t="n">
        <v>0.985</v>
      </c>
      <c r="AR33" s="0" t="n">
        <v>0.97272105</v>
      </c>
      <c r="AS33" s="0" t="n">
        <v>0.977</v>
      </c>
      <c r="AT33" s="353" t="n">
        <v>0.9775</v>
      </c>
      <c r="AU33" s="0" t="n">
        <v>0.97272105</v>
      </c>
      <c r="AV33" s="0" t="n">
        <v>0.985</v>
      </c>
      <c r="AW33" s="0" t="n">
        <v>0.985</v>
      </c>
      <c r="AX33" s="0" t="n">
        <v>0.985</v>
      </c>
      <c r="AY33" s="0" t="n">
        <v>0.97272105</v>
      </c>
      <c r="AZ33" s="0" t="n">
        <v>0.97272105</v>
      </c>
      <c r="BA33" s="0" t="n">
        <v>0.985</v>
      </c>
      <c r="BB33" s="0" t="n">
        <v>0.99</v>
      </c>
      <c r="BE33" s="0" t="n">
        <v>1.0718426</v>
      </c>
      <c r="BF33" s="0" t="n">
        <v>1.0946</v>
      </c>
      <c r="BG33" s="0" t="n">
        <v>1.0827</v>
      </c>
      <c r="BH33" s="0" t="n">
        <v>1.0076</v>
      </c>
      <c r="BI33" s="0" t="n">
        <v>1</v>
      </c>
      <c r="BJ33" s="0" t="n">
        <v>1.9446</v>
      </c>
      <c r="BK33" s="0" t="n">
        <v>2.24471133333333</v>
      </c>
      <c r="BL33" s="0" t="n">
        <v>1.03785</v>
      </c>
      <c r="BM33" s="0" t="n">
        <v>1.2885</v>
      </c>
      <c r="BN33" s="0" t="n">
        <v>2.001</v>
      </c>
      <c r="BO33" s="0" t="n">
        <v>1.478505</v>
      </c>
      <c r="BP33" s="0" t="n">
        <v>1.478505</v>
      </c>
      <c r="BQ33" s="0" t="n">
        <v>1.240605</v>
      </c>
      <c r="BR33" s="0" t="n">
        <v>1.05528</v>
      </c>
      <c r="BS33" s="0" t="n">
        <v>1.397005</v>
      </c>
      <c r="BT33" s="357"/>
      <c r="BU33" s="0" t="n">
        <v>1.092945</v>
      </c>
      <c r="BV33" s="357"/>
      <c r="BW33" s="357"/>
      <c r="BX33" s="357"/>
      <c r="BY33" s="357"/>
      <c r="BZ33" s="357"/>
      <c r="CA33" s="357"/>
      <c r="CB33" s="357"/>
      <c r="CC33" s="0" t="n">
        <v>0.965</v>
      </c>
      <c r="CD33" s="0" t="n">
        <v>0.91</v>
      </c>
      <c r="CE33" s="0" t="n">
        <v>0.91</v>
      </c>
      <c r="CF33" s="0" t="n">
        <v>0.97</v>
      </c>
      <c r="CG33" s="0" t="n">
        <v>0.99895</v>
      </c>
      <c r="CH33" s="0" t="n">
        <v>0.34</v>
      </c>
      <c r="CI33" s="0" t="n">
        <v>0.42</v>
      </c>
      <c r="CJ33" s="0" t="n">
        <v>0.935</v>
      </c>
      <c r="CK33" s="0" t="n">
        <v>0.675</v>
      </c>
      <c r="CL33" s="0" t="n">
        <v>0.625</v>
      </c>
      <c r="CM33" s="0" t="n">
        <v>0.9175</v>
      </c>
      <c r="CN33" s="0" t="n">
        <v>0.95</v>
      </c>
      <c r="CO33" s="0" t="n">
        <v>0.88</v>
      </c>
      <c r="CP33" s="0" t="n">
        <v>0.9</v>
      </c>
      <c r="CQ33" s="0" t="n">
        <v>0.935</v>
      </c>
      <c r="CR33" s="0" t="n">
        <v>0.89</v>
      </c>
      <c r="CS33" s="0" t="n">
        <v>0.985</v>
      </c>
      <c r="CT33" s="0" t="n">
        <v>0.99</v>
      </c>
      <c r="CU33" s="0" t="n">
        <v>0.99</v>
      </c>
      <c r="CV33" s="0" t="n">
        <v>0.9775</v>
      </c>
      <c r="DA33" s="357" t="n">
        <v>0.000285</v>
      </c>
      <c r="DB33" s="357" t="n">
        <v>0.0002</v>
      </c>
      <c r="DC33" s="357" t="n">
        <v>0</v>
      </c>
      <c r="DD33" s="357" t="n">
        <v>0.0001</v>
      </c>
      <c r="DE33" s="357" t="n">
        <v>0</v>
      </c>
      <c r="DF33" s="357" t="n">
        <v>0.0036</v>
      </c>
      <c r="DG33" s="357" t="n">
        <v>0.0005</v>
      </c>
      <c r="DH33" s="357" t="n">
        <v>0.0009</v>
      </c>
      <c r="DI33" s="357" t="n">
        <v>0</v>
      </c>
      <c r="DJ33" s="357" t="n">
        <v>0</v>
      </c>
      <c r="DK33" s="357" t="n">
        <v>0.0005</v>
      </c>
      <c r="DL33" s="357" t="n">
        <v>0.0005</v>
      </c>
      <c r="DM33" s="357" t="n">
        <v>0.0003</v>
      </c>
      <c r="DN33" s="357" t="n">
        <v>0.000275</v>
      </c>
      <c r="DO33" s="357" t="n">
        <v>0.000400000000000006</v>
      </c>
      <c r="DQ33" s="357" t="n">
        <v>6.5E-005</v>
      </c>
    </row>
    <row r="34" customFormat="false" ht="12.75" hidden="false" customHeight="false" outlineLevel="0" collapsed="false">
      <c r="A34" s="355" t="n">
        <v>37408</v>
      </c>
      <c r="B34" s="0" t="n">
        <v>0.988</v>
      </c>
      <c r="C34" s="0" t="n">
        <v>0.988</v>
      </c>
      <c r="D34" s="0" t="n">
        <v>0.985</v>
      </c>
      <c r="E34" s="0" t="n">
        <v>0.985</v>
      </c>
      <c r="F34" s="0" t="n">
        <v>0.977</v>
      </c>
      <c r="G34" s="0" t="n">
        <v>0.662388000000001</v>
      </c>
      <c r="H34" s="0" t="n">
        <v>0.9875</v>
      </c>
      <c r="I34" s="0" t="n">
        <v>0.971184499999999</v>
      </c>
      <c r="J34" s="0" t="n">
        <v>0.7537725</v>
      </c>
      <c r="K34" s="0" t="n">
        <v>0.985</v>
      </c>
      <c r="L34" s="0" t="n">
        <v>0.9875</v>
      </c>
      <c r="M34" s="0" t="n">
        <v>0.9875</v>
      </c>
      <c r="N34" s="0" t="n">
        <v>0.98</v>
      </c>
      <c r="O34" s="0" t="n">
        <v>0.9526383875</v>
      </c>
      <c r="P34" s="0" t="n">
        <v>0.98</v>
      </c>
      <c r="Q34" s="0" t="n">
        <v>0.9875</v>
      </c>
      <c r="R34" s="0" t="n">
        <v>0.9875</v>
      </c>
      <c r="S34" s="0" t="n">
        <v>0.9875</v>
      </c>
      <c r="T34" s="0" t="n">
        <v>0.98</v>
      </c>
      <c r="U34" s="0" t="n">
        <v>0.98</v>
      </c>
      <c r="V34" s="0" t="n">
        <v>0.98</v>
      </c>
      <c r="W34" s="0" t="n">
        <v>0.98</v>
      </c>
      <c r="X34" s="0" t="n">
        <v>0.9526383875</v>
      </c>
      <c r="Y34" s="0" t="n">
        <v>0.9526383875</v>
      </c>
      <c r="Z34" s="0" t="n">
        <v>0.9526383875</v>
      </c>
      <c r="AA34" s="0" t="n">
        <v>0.9526383875</v>
      </c>
      <c r="AB34" s="0" t="n">
        <v>0.98</v>
      </c>
      <c r="AC34" s="0" t="n">
        <v>0.98</v>
      </c>
      <c r="AD34" s="0" t="n">
        <v>0.9526383875</v>
      </c>
      <c r="AE34" s="0" t="n">
        <v>0.9526383875</v>
      </c>
      <c r="AF34" s="0" t="n">
        <v>0.98</v>
      </c>
      <c r="AG34" s="0" t="n">
        <v>0.99</v>
      </c>
      <c r="AH34" s="0" t="n">
        <v>0.9727789</v>
      </c>
      <c r="AI34" s="0" t="n">
        <v>0.9727789</v>
      </c>
      <c r="AJ34" s="0" t="n">
        <v>0.98</v>
      </c>
      <c r="AK34" s="0" t="n">
        <v>1</v>
      </c>
      <c r="AL34" s="0" t="n">
        <v>0.985</v>
      </c>
      <c r="AM34" s="0" t="n">
        <v>0.985</v>
      </c>
      <c r="AN34" s="353" t="n">
        <v>0.985</v>
      </c>
      <c r="AO34" s="353" t="n">
        <v>0.99</v>
      </c>
      <c r="AP34" s="353" t="n">
        <v>0.99</v>
      </c>
      <c r="AQ34" s="0" t="n">
        <v>0.985</v>
      </c>
      <c r="AR34" s="0" t="n">
        <v>0.9727789</v>
      </c>
      <c r="AS34" s="0" t="n">
        <v>0.977</v>
      </c>
      <c r="AT34" s="353" t="n">
        <v>0.9775</v>
      </c>
      <c r="AU34" s="0" t="n">
        <v>0.9727789</v>
      </c>
      <c r="AV34" s="0" t="n">
        <v>0.985</v>
      </c>
      <c r="AW34" s="0" t="n">
        <v>0.985</v>
      </c>
      <c r="AX34" s="0" t="n">
        <v>0.985</v>
      </c>
      <c r="AY34" s="0" t="n">
        <v>0.9727789</v>
      </c>
      <c r="AZ34" s="0" t="n">
        <v>0.9727789</v>
      </c>
      <c r="BA34" s="0" t="n">
        <v>0.985</v>
      </c>
      <c r="BB34" s="0" t="n">
        <v>0.99</v>
      </c>
      <c r="BE34" s="0" t="n">
        <v>1.0721276</v>
      </c>
      <c r="BF34" s="0" t="n">
        <v>1.0948</v>
      </c>
      <c r="BG34" s="0" t="n">
        <v>1.0827</v>
      </c>
      <c r="BH34" s="0" t="n">
        <v>1.0077</v>
      </c>
      <c r="BI34" s="0" t="n">
        <v>1</v>
      </c>
      <c r="BJ34" s="0" t="n">
        <v>1.9482</v>
      </c>
      <c r="BK34" s="0" t="n">
        <v>2.24520633333333</v>
      </c>
      <c r="BL34" s="0" t="n">
        <v>1.0387</v>
      </c>
      <c r="BM34" s="0" t="n">
        <v>1.2885</v>
      </c>
      <c r="BN34" s="0" t="n">
        <v>2.001</v>
      </c>
      <c r="BO34" s="0" t="n">
        <v>1.479005</v>
      </c>
      <c r="BP34" s="0" t="n">
        <v>1.479005</v>
      </c>
      <c r="BQ34" s="0" t="n">
        <v>1.240905</v>
      </c>
      <c r="BR34" s="0" t="n">
        <v>1.055555</v>
      </c>
      <c r="BS34" s="0" t="n">
        <v>1.397405</v>
      </c>
      <c r="BT34" s="357"/>
      <c r="BU34" s="0" t="n">
        <v>1.09301</v>
      </c>
      <c r="BV34" s="357"/>
      <c r="BW34" s="357"/>
      <c r="BX34" s="357"/>
      <c r="BY34" s="357"/>
      <c r="BZ34" s="357"/>
      <c r="CA34" s="357"/>
      <c r="CB34" s="357"/>
      <c r="CC34" s="0" t="n">
        <v>0.965</v>
      </c>
      <c r="CD34" s="0" t="n">
        <v>0.91</v>
      </c>
      <c r="CE34" s="0" t="n">
        <v>0.91</v>
      </c>
      <c r="CF34" s="0" t="n">
        <v>0.98</v>
      </c>
      <c r="CG34" s="0" t="n">
        <v>0.99895</v>
      </c>
      <c r="CH34" s="0" t="n">
        <v>0.34</v>
      </c>
      <c r="CI34" s="0" t="n">
        <v>0.47</v>
      </c>
      <c r="CJ34" s="0" t="n">
        <v>0.935</v>
      </c>
      <c r="CK34" s="0" t="n">
        <v>0.585</v>
      </c>
      <c r="CL34" s="0" t="n">
        <v>0.725</v>
      </c>
      <c r="CM34" s="0" t="n">
        <v>0.8825</v>
      </c>
      <c r="CN34" s="0" t="n">
        <v>0.915</v>
      </c>
      <c r="CO34" s="0" t="n">
        <v>0.88</v>
      </c>
      <c r="CP34" s="0" t="n">
        <v>0.9025</v>
      </c>
      <c r="CQ34" s="0" t="n">
        <v>0.915</v>
      </c>
      <c r="CR34" s="0" t="n">
        <v>0.89</v>
      </c>
      <c r="CS34" s="0" t="n">
        <v>0.985</v>
      </c>
      <c r="CT34" s="0" t="n">
        <v>0.99</v>
      </c>
      <c r="CU34" s="0" t="n">
        <v>0.99</v>
      </c>
      <c r="CV34" s="0" t="n">
        <v>0.9775</v>
      </c>
      <c r="DA34" s="357" t="n">
        <v>0.000285</v>
      </c>
      <c r="DB34" s="357" t="n">
        <v>0.0002</v>
      </c>
      <c r="DC34" s="357" t="n">
        <v>0</v>
      </c>
      <c r="DD34" s="357" t="n">
        <v>0.0001</v>
      </c>
      <c r="DE34" s="357" t="n">
        <v>0</v>
      </c>
      <c r="DF34" s="357" t="n">
        <v>0.0036</v>
      </c>
      <c r="DG34" s="357" t="n">
        <v>0.000495</v>
      </c>
      <c r="DH34" s="357" t="n">
        <v>0.00085</v>
      </c>
      <c r="DI34" s="357" t="n">
        <v>0</v>
      </c>
      <c r="DJ34" s="357" t="n">
        <v>0</v>
      </c>
      <c r="DK34" s="357" t="n">
        <v>0.0005</v>
      </c>
      <c r="DL34" s="357" t="n">
        <v>0.0005</v>
      </c>
      <c r="DM34" s="357" t="n">
        <v>0.0003</v>
      </c>
      <c r="DN34" s="357" t="n">
        <v>0.000275</v>
      </c>
      <c r="DO34" s="357" t="n">
        <v>0.000400000000000006</v>
      </c>
      <c r="DQ34" s="357" t="n">
        <v>6.5E-005</v>
      </c>
    </row>
    <row r="35" customFormat="false" ht="12.75" hidden="false" customHeight="false" outlineLevel="0" collapsed="false">
      <c r="A35" s="355" t="n">
        <v>37438</v>
      </c>
      <c r="B35" s="0" t="n">
        <v>0.988</v>
      </c>
      <c r="C35" s="0" t="n">
        <v>0.988</v>
      </c>
      <c r="D35" s="0" t="n">
        <v>0.985</v>
      </c>
      <c r="E35" s="0" t="n">
        <v>0.985</v>
      </c>
      <c r="F35" s="0" t="n">
        <v>0.977</v>
      </c>
      <c r="G35" s="0" t="n">
        <v>0.800238</v>
      </c>
      <c r="H35" s="0" t="n">
        <v>0.9875</v>
      </c>
      <c r="I35" s="0" t="n">
        <v>0.971932499999999</v>
      </c>
      <c r="J35" s="0" t="n">
        <v>0.7795425</v>
      </c>
      <c r="K35" s="0" t="n">
        <v>0.985</v>
      </c>
      <c r="L35" s="0" t="n">
        <v>0.9875</v>
      </c>
      <c r="M35" s="0" t="n">
        <v>0.9875</v>
      </c>
      <c r="N35" s="0" t="n">
        <v>0.98</v>
      </c>
      <c r="O35" s="0" t="n">
        <v>0.958165725</v>
      </c>
      <c r="P35" s="0" t="n">
        <v>0.98</v>
      </c>
      <c r="Q35" s="0" t="n">
        <v>0.9875</v>
      </c>
      <c r="R35" s="0" t="n">
        <v>0.9875</v>
      </c>
      <c r="S35" s="0" t="n">
        <v>0.9875</v>
      </c>
      <c r="T35" s="0" t="n">
        <v>0.98</v>
      </c>
      <c r="U35" s="0" t="n">
        <v>0.98</v>
      </c>
      <c r="V35" s="0" t="n">
        <v>0.98</v>
      </c>
      <c r="W35" s="0" t="n">
        <v>0.98</v>
      </c>
      <c r="X35" s="0" t="n">
        <v>0.958165725</v>
      </c>
      <c r="Y35" s="0" t="n">
        <v>0.958165725</v>
      </c>
      <c r="Z35" s="0" t="n">
        <v>0.958165725</v>
      </c>
      <c r="AA35" s="0" t="n">
        <v>0.958165725</v>
      </c>
      <c r="AB35" s="0" t="n">
        <v>0.98</v>
      </c>
      <c r="AC35" s="0" t="n">
        <v>0.98</v>
      </c>
      <c r="AD35" s="0" t="n">
        <v>0.958165725</v>
      </c>
      <c r="AE35" s="0" t="n">
        <v>0.958165725</v>
      </c>
      <c r="AF35" s="0" t="n">
        <v>0.98</v>
      </c>
      <c r="AG35" s="0" t="n">
        <v>0.99</v>
      </c>
      <c r="AH35" s="0" t="n">
        <v>0.97283675</v>
      </c>
      <c r="AI35" s="0" t="n">
        <v>0.97283675</v>
      </c>
      <c r="AJ35" s="0" t="n">
        <v>0.98</v>
      </c>
      <c r="AK35" s="0" t="n">
        <v>1</v>
      </c>
      <c r="AL35" s="0" t="n">
        <v>0.985</v>
      </c>
      <c r="AM35" s="0" t="n">
        <v>0.985</v>
      </c>
      <c r="AN35" s="353" t="n">
        <v>0.985</v>
      </c>
      <c r="AO35" s="353" t="n">
        <v>0.99</v>
      </c>
      <c r="AP35" s="353" t="n">
        <v>0.99</v>
      </c>
      <c r="AQ35" s="0" t="n">
        <v>0.985</v>
      </c>
      <c r="AR35" s="0" t="n">
        <v>0.97283675</v>
      </c>
      <c r="AS35" s="0" t="n">
        <v>0.977</v>
      </c>
      <c r="AT35" s="353" t="n">
        <v>0.9775</v>
      </c>
      <c r="AU35" s="0" t="n">
        <v>0.97283675</v>
      </c>
      <c r="AV35" s="0" t="n">
        <v>0.985</v>
      </c>
      <c r="AW35" s="0" t="n">
        <v>0.985</v>
      </c>
      <c r="AX35" s="0" t="n">
        <v>0.985</v>
      </c>
      <c r="AY35" s="0" t="n">
        <v>0.97283675</v>
      </c>
      <c r="AZ35" s="0" t="n">
        <v>0.97283675</v>
      </c>
      <c r="BA35" s="0" t="n">
        <v>0.985</v>
      </c>
      <c r="BB35" s="0" t="n">
        <v>0.99</v>
      </c>
      <c r="BE35" s="0" t="n">
        <v>1.0724126</v>
      </c>
      <c r="BF35" s="0" t="n">
        <v>1.095</v>
      </c>
      <c r="BG35" s="0" t="n">
        <v>1.0827</v>
      </c>
      <c r="BH35" s="0" t="n">
        <v>1.0078</v>
      </c>
      <c r="BI35" s="0" t="n">
        <v>1</v>
      </c>
      <c r="BJ35" s="0" t="n">
        <v>1.9518</v>
      </c>
      <c r="BK35" s="0" t="n">
        <v>2.24569633333333</v>
      </c>
      <c r="BL35" s="0" t="n">
        <v>1.0395</v>
      </c>
      <c r="BM35" s="0" t="n">
        <v>1.2885</v>
      </c>
      <c r="BN35" s="0" t="n">
        <v>2.001</v>
      </c>
      <c r="BO35" s="0" t="n">
        <v>1.479505</v>
      </c>
      <c r="BP35" s="0" t="n">
        <v>1.479505</v>
      </c>
      <c r="BQ35" s="0" t="n">
        <v>1.241205</v>
      </c>
      <c r="BR35" s="0" t="n">
        <v>1.05583</v>
      </c>
      <c r="BS35" s="0" t="n">
        <v>1.397805</v>
      </c>
      <c r="BT35" s="357"/>
      <c r="BU35" s="0" t="n">
        <v>1.093075</v>
      </c>
      <c r="BV35" s="357"/>
      <c r="BW35" s="357"/>
      <c r="BX35" s="357"/>
      <c r="BY35" s="357"/>
      <c r="BZ35" s="357"/>
      <c r="CA35" s="357"/>
      <c r="CB35" s="357"/>
      <c r="CC35" s="0" t="n">
        <v>0.975</v>
      </c>
      <c r="CD35" s="0" t="n">
        <v>0.91</v>
      </c>
      <c r="CE35" s="0" t="n">
        <v>0.91</v>
      </c>
      <c r="CF35" s="0" t="n">
        <v>0.97</v>
      </c>
      <c r="CG35" s="0" t="n">
        <v>0.99895</v>
      </c>
      <c r="CH35" s="0" t="n">
        <v>0.41</v>
      </c>
      <c r="CI35" s="0" t="n">
        <v>0.47</v>
      </c>
      <c r="CJ35" s="0" t="n">
        <v>0.935</v>
      </c>
      <c r="CK35" s="0" t="n">
        <v>0.605</v>
      </c>
      <c r="CL35" s="0" t="n">
        <v>0.725</v>
      </c>
      <c r="CM35" s="0" t="n">
        <v>0.8775</v>
      </c>
      <c r="CN35" s="0" t="n">
        <v>0.91</v>
      </c>
      <c r="CO35" s="0" t="n">
        <v>0.89</v>
      </c>
      <c r="CP35" s="0" t="n">
        <v>0.9075</v>
      </c>
      <c r="CQ35" s="0" t="n">
        <v>0.915</v>
      </c>
      <c r="CR35" s="0" t="n">
        <v>0.89</v>
      </c>
      <c r="CS35" s="0" t="n">
        <v>0.985</v>
      </c>
      <c r="CT35" s="0" t="n">
        <v>0.99</v>
      </c>
      <c r="CU35" s="0" t="n">
        <v>0.99</v>
      </c>
      <c r="CV35" s="0" t="n">
        <v>0.9775</v>
      </c>
      <c r="DA35" s="357" t="n">
        <v>0.000285</v>
      </c>
      <c r="DB35" s="357" t="n">
        <v>0.0002</v>
      </c>
      <c r="DC35" s="357" t="n">
        <v>0</v>
      </c>
      <c r="DD35" s="357" t="n">
        <v>0.0001</v>
      </c>
      <c r="DE35" s="357" t="n">
        <v>0</v>
      </c>
      <c r="DF35" s="357" t="n">
        <v>0.0036</v>
      </c>
      <c r="DG35" s="357" t="n">
        <v>0.00049</v>
      </c>
      <c r="DH35" s="357" t="n">
        <v>0.0008</v>
      </c>
      <c r="DI35" s="357" t="n">
        <v>0</v>
      </c>
      <c r="DJ35" s="357" t="n">
        <v>0</v>
      </c>
      <c r="DK35" s="357" t="n">
        <v>0.0005</v>
      </c>
      <c r="DL35" s="357" t="n">
        <v>0.0005</v>
      </c>
      <c r="DM35" s="357" t="n">
        <v>0.0003</v>
      </c>
      <c r="DN35" s="357" t="n">
        <v>0.000275</v>
      </c>
      <c r="DO35" s="357" t="n">
        <v>0.000400000000000006</v>
      </c>
      <c r="DQ35" s="357" t="n">
        <v>6.5E-005</v>
      </c>
    </row>
    <row r="36" customFormat="false" ht="12.75" hidden="false" customHeight="false" outlineLevel="0" collapsed="false">
      <c r="A36" s="355" t="n">
        <v>37469</v>
      </c>
      <c r="B36" s="0" t="n">
        <v>0.988</v>
      </c>
      <c r="C36" s="0" t="n">
        <v>0.988</v>
      </c>
      <c r="D36" s="0" t="n">
        <v>0.985</v>
      </c>
      <c r="E36" s="0" t="n">
        <v>0.985</v>
      </c>
      <c r="F36" s="0" t="n">
        <v>0.977</v>
      </c>
      <c r="G36" s="0" t="n">
        <v>0.840822000000001</v>
      </c>
      <c r="H36" s="0" t="n">
        <v>0.9875</v>
      </c>
      <c r="I36" s="0" t="n">
        <v>0.962231249999999</v>
      </c>
      <c r="J36" s="0" t="n">
        <v>0.8955075</v>
      </c>
      <c r="K36" s="0" t="n">
        <v>0.985</v>
      </c>
      <c r="L36" s="0" t="n">
        <v>0.9875</v>
      </c>
      <c r="M36" s="0" t="n">
        <v>0.9875</v>
      </c>
      <c r="N36" s="0" t="n">
        <v>0.98</v>
      </c>
      <c r="O36" s="0" t="n">
        <v>0.9795373875</v>
      </c>
      <c r="P36" s="0" t="n">
        <v>0.98</v>
      </c>
      <c r="Q36" s="0" t="n">
        <v>0.9875</v>
      </c>
      <c r="R36" s="0" t="n">
        <v>0.9875</v>
      </c>
      <c r="S36" s="0" t="n">
        <v>0.9875</v>
      </c>
      <c r="T36" s="0" t="n">
        <v>0.98</v>
      </c>
      <c r="U36" s="0" t="n">
        <v>0.98</v>
      </c>
      <c r="V36" s="0" t="n">
        <v>0.98</v>
      </c>
      <c r="W36" s="0" t="n">
        <v>0.98</v>
      </c>
      <c r="X36" s="0" t="n">
        <v>0.9795373875</v>
      </c>
      <c r="Y36" s="0" t="n">
        <v>0.9795373875</v>
      </c>
      <c r="Z36" s="0" t="n">
        <v>0.9795373875</v>
      </c>
      <c r="AA36" s="0" t="n">
        <v>0.9795373875</v>
      </c>
      <c r="AB36" s="0" t="n">
        <v>0.98</v>
      </c>
      <c r="AC36" s="0" t="n">
        <v>0.98</v>
      </c>
      <c r="AD36" s="0" t="n">
        <v>0.9795373875</v>
      </c>
      <c r="AE36" s="0" t="n">
        <v>0.9795373875</v>
      </c>
      <c r="AF36" s="0" t="n">
        <v>0.98</v>
      </c>
      <c r="AG36" s="0" t="n">
        <v>0.99</v>
      </c>
      <c r="AH36" s="0" t="n">
        <v>0.9728946</v>
      </c>
      <c r="AI36" s="0" t="n">
        <v>0.9728946</v>
      </c>
      <c r="AJ36" s="0" t="n">
        <v>0.98</v>
      </c>
      <c r="AK36" s="0" t="n">
        <v>1</v>
      </c>
      <c r="AL36" s="0" t="n">
        <v>0.985</v>
      </c>
      <c r="AM36" s="0" t="n">
        <v>0.985</v>
      </c>
      <c r="AN36" s="353" t="n">
        <v>0.985</v>
      </c>
      <c r="AO36" s="353" t="n">
        <v>0.99</v>
      </c>
      <c r="AP36" s="353" t="n">
        <v>0.99</v>
      </c>
      <c r="AQ36" s="0" t="n">
        <v>0.985</v>
      </c>
      <c r="AR36" s="0" t="n">
        <v>0.9728946</v>
      </c>
      <c r="AS36" s="0" t="n">
        <v>0.977</v>
      </c>
      <c r="AT36" s="353" t="n">
        <v>0.9775</v>
      </c>
      <c r="AU36" s="0" t="n">
        <v>0.9728946</v>
      </c>
      <c r="AV36" s="0" t="n">
        <v>0.985</v>
      </c>
      <c r="AW36" s="0" t="n">
        <v>0.985</v>
      </c>
      <c r="AX36" s="0" t="n">
        <v>0.985</v>
      </c>
      <c r="AY36" s="0" t="n">
        <v>0.9728946</v>
      </c>
      <c r="AZ36" s="0" t="n">
        <v>0.9728946</v>
      </c>
      <c r="BA36" s="0" t="n">
        <v>0.985</v>
      </c>
      <c r="BB36" s="0" t="n">
        <v>0.99</v>
      </c>
      <c r="BE36" s="0" t="n">
        <v>1.0726976</v>
      </c>
      <c r="BF36" s="0" t="n">
        <v>1.0952</v>
      </c>
      <c r="BG36" s="0" t="n">
        <v>1.0827</v>
      </c>
      <c r="BH36" s="0" t="n">
        <v>1.0079</v>
      </c>
      <c r="BI36" s="0" t="n">
        <v>1</v>
      </c>
      <c r="BJ36" s="0" t="n">
        <v>1.9554</v>
      </c>
      <c r="BK36" s="0" t="n">
        <v>2.24618133333333</v>
      </c>
      <c r="BL36" s="0" t="n">
        <v>1.04025</v>
      </c>
      <c r="BM36" s="0" t="n">
        <v>1.2885</v>
      </c>
      <c r="BN36" s="0" t="n">
        <v>2.001</v>
      </c>
      <c r="BO36" s="0" t="n">
        <v>1.480005</v>
      </c>
      <c r="BP36" s="0" t="n">
        <v>1.480005</v>
      </c>
      <c r="BQ36" s="0" t="n">
        <v>1.241505</v>
      </c>
      <c r="BR36" s="0" t="n">
        <v>1.056105</v>
      </c>
      <c r="BS36" s="0" t="n">
        <v>1.398205</v>
      </c>
      <c r="BT36" s="357"/>
      <c r="BU36" s="0" t="n">
        <v>1.09314</v>
      </c>
      <c r="BV36" s="357"/>
      <c r="BW36" s="357"/>
      <c r="BX36" s="357"/>
      <c r="BY36" s="357"/>
      <c r="BZ36" s="357"/>
      <c r="CA36" s="357"/>
      <c r="CB36" s="357"/>
      <c r="CC36" s="0" t="n">
        <v>0.975</v>
      </c>
      <c r="CD36" s="0" t="n">
        <v>0.91</v>
      </c>
      <c r="CE36" s="0" t="n">
        <v>0.91</v>
      </c>
      <c r="CF36" s="0" t="n">
        <v>0.97</v>
      </c>
      <c r="CG36" s="0" t="n">
        <v>0.99895</v>
      </c>
      <c r="CH36" s="0" t="n">
        <v>0.43</v>
      </c>
      <c r="CI36" s="0" t="n">
        <v>0.52</v>
      </c>
      <c r="CJ36" s="0" t="n">
        <v>0.925</v>
      </c>
      <c r="CK36" s="0" t="n">
        <v>0.695</v>
      </c>
      <c r="CL36" s="0" t="n">
        <v>0.725</v>
      </c>
      <c r="CM36" s="0" t="n">
        <v>0.89</v>
      </c>
      <c r="CN36" s="0" t="n">
        <v>0.9225</v>
      </c>
      <c r="CO36" s="0" t="n">
        <v>0.915</v>
      </c>
      <c r="CP36" s="0" t="n">
        <v>0.9275</v>
      </c>
      <c r="CQ36" s="0" t="n">
        <v>0.915</v>
      </c>
      <c r="CR36" s="0" t="n">
        <v>0.89</v>
      </c>
      <c r="CS36" s="0" t="n">
        <v>0.985</v>
      </c>
      <c r="CT36" s="0" t="n">
        <v>0.99</v>
      </c>
      <c r="CU36" s="0" t="n">
        <v>0.99</v>
      </c>
      <c r="CV36" s="0" t="n">
        <v>0.9775</v>
      </c>
      <c r="DA36" s="357" t="n">
        <v>0.000285</v>
      </c>
      <c r="DB36" s="357" t="n">
        <v>0.0002</v>
      </c>
      <c r="DC36" s="357" t="n">
        <v>0</v>
      </c>
      <c r="DD36" s="357" t="n">
        <v>0.0001</v>
      </c>
      <c r="DE36" s="357" t="n">
        <v>0</v>
      </c>
      <c r="DF36" s="357" t="n">
        <v>0.0036</v>
      </c>
      <c r="DG36" s="357" t="n">
        <v>0.000485</v>
      </c>
      <c r="DH36" s="357" t="n">
        <v>0.00075</v>
      </c>
      <c r="DI36" s="357" t="n">
        <v>0</v>
      </c>
      <c r="DJ36" s="357" t="n">
        <v>0</v>
      </c>
      <c r="DK36" s="357" t="n">
        <v>0.0005</v>
      </c>
      <c r="DL36" s="357" t="n">
        <v>0.0005</v>
      </c>
      <c r="DM36" s="357" t="n">
        <v>0.0003</v>
      </c>
      <c r="DN36" s="357" t="n">
        <v>0.000275</v>
      </c>
      <c r="DO36" s="357" t="n">
        <v>0.000400000000000006</v>
      </c>
      <c r="DQ36" s="357" t="n">
        <v>6.5E-005</v>
      </c>
    </row>
    <row r="37" customFormat="false" ht="12.75" hidden="false" customHeight="false" outlineLevel="0" collapsed="false">
      <c r="A37" s="355" t="n">
        <v>37500</v>
      </c>
      <c r="B37" s="0" t="n">
        <v>0.988</v>
      </c>
      <c r="C37" s="0" t="n">
        <v>0.988</v>
      </c>
      <c r="D37" s="0" t="n">
        <v>0.985</v>
      </c>
      <c r="E37" s="0" t="n">
        <v>0.985</v>
      </c>
      <c r="F37" s="0" t="n">
        <v>0.977</v>
      </c>
      <c r="G37" s="0" t="n">
        <v>0.901140000000001</v>
      </c>
      <c r="H37" s="0" t="n">
        <v>0.9875</v>
      </c>
      <c r="I37" s="0" t="n">
        <v>0.962878749999999</v>
      </c>
      <c r="J37" s="0" t="n">
        <v>0.7151175</v>
      </c>
      <c r="K37" s="0" t="n">
        <v>0.985</v>
      </c>
      <c r="L37" s="0" t="n">
        <v>0.9875</v>
      </c>
      <c r="M37" s="0" t="n">
        <v>0.9875</v>
      </c>
      <c r="N37" s="0" t="n">
        <v>0.98</v>
      </c>
      <c r="O37" s="0" t="n">
        <v>0.9718696</v>
      </c>
      <c r="P37" s="0" t="n">
        <v>0.98</v>
      </c>
      <c r="Q37" s="0" t="n">
        <v>0.9875</v>
      </c>
      <c r="R37" s="0" t="n">
        <v>0.9875</v>
      </c>
      <c r="S37" s="0" t="n">
        <v>0.9875</v>
      </c>
      <c r="T37" s="0" t="n">
        <v>0.98</v>
      </c>
      <c r="U37" s="0" t="n">
        <v>0.98</v>
      </c>
      <c r="V37" s="0" t="n">
        <v>0.98</v>
      </c>
      <c r="W37" s="0" t="n">
        <v>0.98</v>
      </c>
      <c r="X37" s="0" t="n">
        <v>0.9718696</v>
      </c>
      <c r="Y37" s="0" t="n">
        <v>0.9718696</v>
      </c>
      <c r="Z37" s="0" t="n">
        <v>0.9718696</v>
      </c>
      <c r="AA37" s="0" t="n">
        <v>0.9718696</v>
      </c>
      <c r="AB37" s="0" t="n">
        <v>0.98</v>
      </c>
      <c r="AC37" s="0" t="n">
        <v>0.98</v>
      </c>
      <c r="AD37" s="0" t="n">
        <v>0.9718696</v>
      </c>
      <c r="AE37" s="0" t="n">
        <v>0.9718696</v>
      </c>
      <c r="AF37" s="0" t="n">
        <v>0.98</v>
      </c>
      <c r="AG37" s="0" t="n">
        <v>0.99</v>
      </c>
      <c r="AH37" s="0" t="n">
        <v>0.97295245</v>
      </c>
      <c r="AI37" s="0" t="n">
        <v>0.97295245</v>
      </c>
      <c r="AJ37" s="0" t="n">
        <v>0.98</v>
      </c>
      <c r="AK37" s="0" t="n">
        <v>1</v>
      </c>
      <c r="AL37" s="0" t="n">
        <v>0.985</v>
      </c>
      <c r="AM37" s="0" t="n">
        <v>0.985</v>
      </c>
      <c r="AN37" s="353" t="n">
        <v>0.985</v>
      </c>
      <c r="AO37" s="353" t="n">
        <v>0.99</v>
      </c>
      <c r="AP37" s="353" t="n">
        <v>0.99</v>
      </c>
      <c r="AQ37" s="0" t="n">
        <v>0.985</v>
      </c>
      <c r="AR37" s="0" t="n">
        <v>0.97295245</v>
      </c>
      <c r="AS37" s="0" t="n">
        <v>0.977</v>
      </c>
      <c r="AT37" s="353" t="n">
        <v>0.9775</v>
      </c>
      <c r="AU37" s="0" t="n">
        <v>0.97295245</v>
      </c>
      <c r="AV37" s="0" t="n">
        <v>0.985</v>
      </c>
      <c r="AW37" s="0" t="n">
        <v>0.985</v>
      </c>
      <c r="AX37" s="0" t="n">
        <v>0.985</v>
      </c>
      <c r="AY37" s="0" t="n">
        <v>0.97295245</v>
      </c>
      <c r="AZ37" s="0" t="n">
        <v>0.97295245</v>
      </c>
      <c r="BA37" s="0" t="n">
        <v>0.985</v>
      </c>
      <c r="BB37" s="0" t="n">
        <v>0.99</v>
      </c>
      <c r="BE37" s="0" t="n">
        <v>1.0729826</v>
      </c>
      <c r="BF37" s="0" t="n">
        <v>1.0954</v>
      </c>
      <c r="BG37" s="0" t="n">
        <v>1.0827</v>
      </c>
      <c r="BH37" s="0" t="n">
        <v>1.008</v>
      </c>
      <c r="BI37" s="0" t="n">
        <v>1</v>
      </c>
      <c r="BJ37" s="0" t="n">
        <v>1.959</v>
      </c>
      <c r="BK37" s="0" t="n">
        <v>2.24666133333333</v>
      </c>
      <c r="BL37" s="0" t="n">
        <v>1.04095</v>
      </c>
      <c r="BM37" s="0" t="n">
        <v>1.2885</v>
      </c>
      <c r="BN37" s="0" t="n">
        <v>2.001</v>
      </c>
      <c r="BO37" s="0" t="n">
        <v>1.480505</v>
      </c>
      <c r="BP37" s="0" t="n">
        <v>1.480505</v>
      </c>
      <c r="BQ37" s="0" t="n">
        <v>1.241805</v>
      </c>
      <c r="BR37" s="0" t="n">
        <v>1.05638</v>
      </c>
      <c r="BS37" s="0" t="n">
        <v>1.398605</v>
      </c>
      <c r="BT37" s="357"/>
      <c r="BU37" s="0" t="n">
        <v>1.093205</v>
      </c>
      <c r="BV37" s="357"/>
      <c r="BW37" s="357"/>
      <c r="BX37" s="357"/>
      <c r="BY37" s="357"/>
      <c r="BZ37" s="357"/>
      <c r="CA37" s="357"/>
      <c r="CB37" s="357"/>
      <c r="CC37" s="0" t="n">
        <v>0.975</v>
      </c>
      <c r="CD37" s="0" t="n">
        <v>0.91</v>
      </c>
      <c r="CE37" s="0" t="n">
        <v>0.91</v>
      </c>
      <c r="CF37" s="0" t="n">
        <v>0.95</v>
      </c>
      <c r="CG37" s="0" t="n">
        <v>0.99895</v>
      </c>
      <c r="CH37" s="0" t="n">
        <v>0.46</v>
      </c>
      <c r="CI37" s="0" t="n">
        <v>0.55</v>
      </c>
      <c r="CJ37" s="0" t="n">
        <v>0.925</v>
      </c>
      <c r="CK37" s="0" t="n">
        <v>0.555</v>
      </c>
      <c r="CL37" s="0" t="n">
        <v>0.575</v>
      </c>
      <c r="CM37" s="0" t="n">
        <v>0.945</v>
      </c>
      <c r="CN37" s="0" t="n">
        <v>0.9775</v>
      </c>
      <c r="CO37" s="0" t="n">
        <v>0.945</v>
      </c>
      <c r="CP37" s="0" t="n">
        <v>0.92</v>
      </c>
      <c r="CQ37" s="0" t="n">
        <v>0.915</v>
      </c>
      <c r="CR37" s="0" t="n">
        <v>0.89</v>
      </c>
      <c r="CS37" s="0" t="n">
        <v>0.985</v>
      </c>
      <c r="CT37" s="0" t="n">
        <v>0.99</v>
      </c>
      <c r="CU37" s="0" t="n">
        <v>0.99</v>
      </c>
      <c r="CV37" s="0" t="n">
        <v>0.9775</v>
      </c>
      <c r="DA37" s="357" t="n">
        <v>0.000285</v>
      </c>
      <c r="DB37" s="357" t="n">
        <v>0.0002</v>
      </c>
      <c r="DC37" s="357" t="n">
        <v>0</v>
      </c>
      <c r="DD37" s="357" t="n">
        <v>0.0001</v>
      </c>
      <c r="DE37" s="357" t="n">
        <v>0</v>
      </c>
      <c r="DF37" s="357" t="n">
        <v>0.0036</v>
      </c>
      <c r="DG37" s="357" t="n">
        <v>0.00048</v>
      </c>
      <c r="DH37" s="357" t="n">
        <v>0.0007</v>
      </c>
      <c r="DI37" s="357" t="n">
        <v>0</v>
      </c>
      <c r="DJ37" s="357" t="n">
        <v>0</v>
      </c>
      <c r="DK37" s="357" t="n">
        <v>0.0005</v>
      </c>
      <c r="DL37" s="357" t="n">
        <v>0.0005</v>
      </c>
      <c r="DM37" s="357" t="n">
        <v>0.0003</v>
      </c>
      <c r="DN37" s="357" t="n">
        <v>0.000275</v>
      </c>
      <c r="DO37" s="357" t="n">
        <v>0.000400000000000006</v>
      </c>
      <c r="DQ37" s="357" t="n">
        <v>6.5E-005</v>
      </c>
    </row>
    <row r="38" customFormat="false" ht="12.75" hidden="false" customHeight="false" outlineLevel="0" collapsed="false">
      <c r="A38" s="355" t="n">
        <v>37530</v>
      </c>
      <c r="B38" s="0" t="n">
        <v>0.988</v>
      </c>
      <c r="C38" s="0" t="n">
        <v>0.98604</v>
      </c>
      <c r="D38" s="0" t="n">
        <v>0.985</v>
      </c>
      <c r="E38" s="0" t="n">
        <v>0.985</v>
      </c>
      <c r="F38" s="0" t="n">
        <v>0.977</v>
      </c>
      <c r="G38" s="0" t="n">
        <v>0.902796000000001</v>
      </c>
      <c r="H38" s="0" t="n">
        <v>0.9875</v>
      </c>
      <c r="I38" s="0" t="n">
        <v>0.963526249999999</v>
      </c>
      <c r="J38" s="0" t="n">
        <v>0.7022325</v>
      </c>
      <c r="K38" s="0" t="n">
        <v>0.985</v>
      </c>
      <c r="L38" s="0" t="n">
        <v>0.9875</v>
      </c>
      <c r="M38" s="0" t="n">
        <v>0.9875</v>
      </c>
      <c r="N38" s="0" t="n">
        <v>0.98</v>
      </c>
      <c r="O38" s="0" t="n">
        <v>0.9536311375</v>
      </c>
      <c r="P38" s="0" t="n">
        <v>0.98</v>
      </c>
      <c r="Q38" s="0" t="n">
        <v>0.9875</v>
      </c>
      <c r="R38" s="0" t="n">
        <v>0.9875</v>
      </c>
      <c r="S38" s="0" t="n">
        <v>0.9875</v>
      </c>
      <c r="T38" s="0" t="n">
        <v>0.98</v>
      </c>
      <c r="U38" s="0" t="n">
        <v>0.98</v>
      </c>
      <c r="V38" s="0" t="n">
        <v>0.98</v>
      </c>
      <c r="W38" s="0" t="n">
        <v>0.98</v>
      </c>
      <c r="X38" s="0" t="n">
        <v>0.9536311375</v>
      </c>
      <c r="Y38" s="0" t="n">
        <v>0.9536311375</v>
      </c>
      <c r="Z38" s="0" t="n">
        <v>0.9536311375</v>
      </c>
      <c r="AA38" s="0" t="n">
        <v>0.9536311375</v>
      </c>
      <c r="AB38" s="0" t="n">
        <v>0.98</v>
      </c>
      <c r="AC38" s="0" t="n">
        <v>0.98</v>
      </c>
      <c r="AD38" s="0" t="n">
        <v>0.9536311375</v>
      </c>
      <c r="AE38" s="0" t="n">
        <v>0.9536311375</v>
      </c>
      <c r="AF38" s="0" t="n">
        <v>0.98</v>
      </c>
      <c r="AG38" s="0" t="n">
        <v>0.99</v>
      </c>
      <c r="AH38" s="0" t="n">
        <v>0.9730103</v>
      </c>
      <c r="AI38" s="0" t="n">
        <v>0.9730103</v>
      </c>
      <c r="AJ38" s="0" t="n">
        <v>0.98</v>
      </c>
      <c r="AK38" s="0" t="n">
        <v>1</v>
      </c>
      <c r="AL38" s="0" t="n">
        <v>0.985</v>
      </c>
      <c r="AM38" s="0" t="n">
        <v>0.985</v>
      </c>
      <c r="AN38" s="353" t="n">
        <v>0.985</v>
      </c>
      <c r="AO38" s="353" t="n">
        <v>0.98</v>
      </c>
      <c r="AP38" s="353" t="n">
        <v>0.99</v>
      </c>
      <c r="AQ38" s="0" t="n">
        <v>0.985</v>
      </c>
      <c r="AR38" s="0" t="n">
        <v>0.9730103</v>
      </c>
      <c r="AS38" s="0" t="n">
        <v>0.977</v>
      </c>
      <c r="AT38" s="353" t="n">
        <v>0.9775</v>
      </c>
      <c r="AU38" s="0" t="n">
        <v>0.9730103</v>
      </c>
      <c r="AV38" s="0" t="n">
        <v>0.985</v>
      </c>
      <c r="AW38" s="0" t="n">
        <v>0.985</v>
      </c>
      <c r="AX38" s="0" t="n">
        <v>0.985</v>
      </c>
      <c r="AY38" s="0" t="n">
        <v>0.9730103</v>
      </c>
      <c r="AZ38" s="0" t="n">
        <v>0.9730103</v>
      </c>
      <c r="BA38" s="0" t="n">
        <v>0.985</v>
      </c>
      <c r="BB38" s="0" t="n">
        <v>0.99</v>
      </c>
      <c r="BE38" s="0" t="n">
        <v>1.0732676</v>
      </c>
      <c r="BF38" s="0" t="n">
        <v>1.0956</v>
      </c>
      <c r="BG38" s="0" t="n">
        <v>1.0827</v>
      </c>
      <c r="BH38" s="0" t="n">
        <v>1.0081</v>
      </c>
      <c r="BI38" s="0" t="n">
        <v>1</v>
      </c>
      <c r="BJ38" s="0" t="n">
        <v>1.9626</v>
      </c>
      <c r="BK38" s="0" t="n">
        <v>2.24713633333333</v>
      </c>
      <c r="BL38" s="0" t="n">
        <v>1.04165</v>
      </c>
      <c r="BM38" s="0" t="n">
        <v>1.2885</v>
      </c>
      <c r="BN38" s="0" t="n">
        <v>2.001</v>
      </c>
      <c r="BO38" s="0" t="n">
        <v>1.481005</v>
      </c>
      <c r="BP38" s="0" t="n">
        <v>1.481005</v>
      </c>
      <c r="BQ38" s="0" t="n">
        <v>1.242105</v>
      </c>
      <c r="BR38" s="0" t="n">
        <v>1.056655</v>
      </c>
      <c r="BS38" s="0" t="n">
        <v>1.399005</v>
      </c>
      <c r="BT38" s="357"/>
      <c r="BU38" s="0" t="n">
        <v>1.09327</v>
      </c>
      <c r="BV38" s="357"/>
      <c r="BW38" s="357"/>
      <c r="BX38" s="357"/>
      <c r="BY38" s="357"/>
      <c r="BZ38" s="357"/>
      <c r="CA38" s="357"/>
      <c r="CB38" s="357"/>
      <c r="CC38" s="0" t="n">
        <v>0.955</v>
      </c>
      <c r="CD38" s="0" t="n">
        <v>0.9</v>
      </c>
      <c r="CE38" s="0" t="n">
        <v>0.91</v>
      </c>
      <c r="CF38" s="0" t="n">
        <v>0.94</v>
      </c>
      <c r="CG38" s="0" t="n">
        <v>0.99895</v>
      </c>
      <c r="CH38" s="0" t="n">
        <v>0.46</v>
      </c>
      <c r="CI38" s="0" t="n">
        <v>0.45</v>
      </c>
      <c r="CJ38" s="0" t="n">
        <v>0.925</v>
      </c>
      <c r="CK38" s="0" t="n">
        <v>0.545</v>
      </c>
      <c r="CL38" s="0" t="n">
        <v>0.505</v>
      </c>
      <c r="CM38" s="0" t="n">
        <v>0.805</v>
      </c>
      <c r="CN38" s="0" t="n">
        <v>0.8375</v>
      </c>
      <c r="CO38" s="0" t="n">
        <v>0.875</v>
      </c>
      <c r="CP38" s="0" t="n">
        <v>0.9025</v>
      </c>
      <c r="CQ38" s="0" t="n">
        <v>0.82</v>
      </c>
      <c r="CR38" s="0" t="n">
        <v>0.89</v>
      </c>
      <c r="CS38" s="0" t="n">
        <v>0.985</v>
      </c>
      <c r="CT38" s="0" t="n">
        <v>0.98</v>
      </c>
      <c r="CU38" s="0" t="n">
        <v>0.99</v>
      </c>
      <c r="CV38" s="0" t="n">
        <v>0.9775</v>
      </c>
      <c r="DA38" s="357" t="n">
        <v>0.000285</v>
      </c>
      <c r="DB38" s="357" t="n">
        <v>0.0002</v>
      </c>
      <c r="DC38" s="357" t="n">
        <v>0</v>
      </c>
      <c r="DD38" s="357" t="n">
        <v>0.0001</v>
      </c>
      <c r="DE38" s="357" t="n">
        <v>0</v>
      </c>
      <c r="DF38" s="357" t="n">
        <v>0.0036</v>
      </c>
      <c r="DG38" s="357" t="n">
        <v>0.000475</v>
      </c>
      <c r="DH38" s="357" t="n">
        <v>0.0007</v>
      </c>
      <c r="DI38" s="357" t="n">
        <v>0</v>
      </c>
      <c r="DJ38" s="357" t="n">
        <v>0</v>
      </c>
      <c r="DK38" s="357" t="n">
        <v>0.0005</v>
      </c>
      <c r="DL38" s="357" t="n">
        <v>0.0005</v>
      </c>
      <c r="DM38" s="357" t="n">
        <v>0.0003</v>
      </c>
      <c r="DN38" s="357" t="n">
        <v>0.000275</v>
      </c>
      <c r="DO38" s="357" t="n">
        <v>0.000400000000000006</v>
      </c>
      <c r="DQ38" s="357" t="n">
        <v>6.5E-005</v>
      </c>
    </row>
    <row r="39" customFormat="false" ht="12.75" hidden="false" customHeight="false" outlineLevel="0" collapsed="false">
      <c r="A39" s="355" t="n">
        <v>37561</v>
      </c>
      <c r="B39" s="0" t="n">
        <v>0.988</v>
      </c>
      <c r="C39" s="0" t="n">
        <v>0.98622</v>
      </c>
      <c r="D39" s="0" t="n">
        <v>0.97443</v>
      </c>
      <c r="E39" s="0" t="n">
        <v>0.97443</v>
      </c>
      <c r="F39" s="0" t="n">
        <v>0.977</v>
      </c>
      <c r="G39" s="0" t="n">
        <v>0.943776000000001</v>
      </c>
      <c r="H39" s="0" t="n">
        <v>0.9875</v>
      </c>
      <c r="I39" s="0" t="n">
        <v>0.943326749999999</v>
      </c>
      <c r="J39" s="0" t="n">
        <v>0.6506925</v>
      </c>
      <c r="K39" s="0" t="n">
        <v>0.970485</v>
      </c>
      <c r="L39" s="0" t="n">
        <v>0.9875</v>
      </c>
      <c r="M39" s="0" t="n">
        <v>0.9875</v>
      </c>
      <c r="N39" s="0" t="n">
        <v>0.98</v>
      </c>
      <c r="O39" s="0" t="n">
        <v>0.953879325</v>
      </c>
      <c r="P39" s="0" t="n">
        <v>0.98</v>
      </c>
      <c r="Q39" s="0" t="n">
        <v>0.9875</v>
      </c>
      <c r="R39" s="0" t="n">
        <v>0.9875</v>
      </c>
      <c r="S39" s="0" t="n">
        <v>0.9875</v>
      </c>
      <c r="T39" s="0" t="n">
        <v>0.98</v>
      </c>
      <c r="U39" s="0" t="n">
        <v>0.98</v>
      </c>
      <c r="V39" s="0" t="n">
        <v>0.98</v>
      </c>
      <c r="W39" s="0" t="n">
        <v>0.98</v>
      </c>
      <c r="X39" s="0" t="n">
        <v>0.953879325</v>
      </c>
      <c r="Y39" s="0" t="n">
        <v>0.953879325</v>
      </c>
      <c r="Z39" s="0" t="n">
        <v>0.953879325</v>
      </c>
      <c r="AA39" s="0" t="n">
        <v>0.953879325</v>
      </c>
      <c r="AB39" s="0" t="n">
        <v>0.98</v>
      </c>
      <c r="AC39" s="0" t="n">
        <v>0.98</v>
      </c>
      <c r="AD39" s="0" t="n">
        <v>0.953879325</v>
      </c>
      <c r="AE39" s="0" t="n">
        <v>0.953879325</v>
      </c>
      <c r="AF39" s="0" t="n">
        <v>0.98</v>
      </c>
      <c r="AG39" s="0" t="n">
        <v>0.99</v>
      </c>
      <c r="AH39" s="0" t="n">
        <v>0.97306815</v>
      </c>
      <c r="AI39" s="0" t="n">
        <v>0.97306815</v>
      </c>
      <c r="AJ39" s="0" t="n">
        <v>0.98</v>
      </c>
      <c r="AK39" s="0" t="n">
        <v>1</v>
      </c>
      <c r="AL39" s="0" t="n">
        <v>0.970485</v>
      </c>
      <c r="AM39" s="0" t="n">
        <v>0.97443</v>
      </c>
      <c r="AN39" s="353" t="n">
        <v>0.985</v>
      </c>
      <c r="AO39" s="353" t="n">
        <v>0.97</v>
      </c>
      <c r="AP39" s="353" t="n">
        <v>0.99</v>
      </c>
      <c r="AQ39" s="0" t="n">
        <v>0.97443</v>
      </c>
      <c r="AR39" s="0" t="n">
        <v>0.97306815</v>
      </c>
      <c r="AS39" s="0" t="n">
        <v>0.977</v>
      </c>
      <c r="AT39" s="353" t="n">
        <v>0.9775</v>
      </c>
      <c r="AU39" s="0" t="n">
        <v>0.97306815</v>
      </c>
      <c r="AV39" s="0" t="n">
        <v>0.97443</v>
      </c>
      <c r="AW39" s="0" t="n">
        <v>0.97443</v>
      </c>
      <c r="AX39" s="0" t="n">
        <v>0.97443</v>
      </c>
      <c r="AY39" s="0" t="n">
        <v>0.97306815</v>
      </c>
      <c r="AZ39" s="0" t="n">
        <v>0.97306815</v>
      </c>
      <c r="BA39" s="0" t="n">
        <v>0.97443</v>
      </c>
      <c r="BB39" s="0" t="n">
        <v>0.99</v>
      </c>
      <c r="BE39" s="0" t="n">
        <v>1.0735526</v>
      </c>
      <c r="BF39" s="0" t="n">
        <v>1.0958</v>
      </c>
      <c r="BG39" s="0" t="n">
        <v>1.0827</v>
      </c>
      <c r="BH39" s="0" t="n">
        <v>1.0082</v>
      </c>
      <c r="BI39" s="0" t="n">
        <v>1</v>
      </c>
      <c r="BJ39" s="0" t="n">
        <v>1.9662</v>
      </c>
      <c r="BK39" s="0" t="n">
        <v>2.24760633333333</v>
      </c>
      <c r="BL39" s="0" t="n">
        <v>1.04235</v>
      </c>
      <c r="BM39" s="0" t="n">
        <v>1.2885</v>
      </c>
      <c r="BN39" s="0" t="n">
        <v>2.001</v>
      </c>
      <c r="BO39" s="0" t="n">
        <v>1.481505</v>
      </c>
      <c r="BP39" s="0" t="n">
        <v>1.481505</v>
      </c>
      <c r="BQ39" s="0" t="n">
        <v>1.242405</v>
      </c>
      <c r="BR39" s="0" t="n">
        <v>1.05693</v>
      </c>
      <c r="BS39" s="0" t="n">
        <v>1.399405</v>
      </c>
      <c r="BT39" s="357"/>
      <c r="BU39" s="0" t="n">
        <v>1.093335</v>
      </c>
      <c r="BV39" s="357"/>
      <c r="BW39" s="357"/>
      <c r="BX39" s="357"/>
      <c r="BY39" s="357"/>
      <c r="BZ39" s="357"/>
      <c r="CA39" s="357"/>
      <c r="CB39" s="357"/>
      <c r="CC39" s="0" t="n">
        <v>0.955</v>
      </c>
      <c r="CD39" s="0" t="n">
        <v>0.9</v>
      </c>
      <c r="CE39" s="0" t="n">
        <v>0.9</v>
      </c>
      <c r="CF39" s="0" t="n">
        <v>0.94</v>
      </c>
      <c r="CG39" s="0" t="n">
        <v>0.999</v>
      </c>
      <c r="CH39" s="0" t="n">
        <v>0.48</v>
      </c>
      <c r="CI39" s="0" t="n">
        <v>0.46</v>
      </c>
      <c r="CJ39" s="0" t="n">
        <v>0.905</v>
      </c>
      <c r="CK39" s="0" t="n">
        <v>0.505</v>
      </c>
      <c r="CL39" s="0" t="n">
        <v>0.485</v>
      </c>
      <c r="CM39" s="0" t="n">
        <v>0.795</v>
      </c>
      <c r="CN39" s="0" t="n">
        <v>0.8275</v>
      </c>
      <c r="CO39" s="0" t="n">
        <v>0.85</v>
      </c>
      <c r="CP39" s="0" t="n">
        <v>0.9025</v>
      </c>
      <c r="CQ39" s="0" t="n">
        <v>0.82</v>
      </c>
      <c r="CR39" s="0" t="n">
        <v>0.89</v>
      </c>
      <c r="CS39" s="0" t="n">
        <v>0.985</v>
      </c>
      <c r="CT39" s="0" t="n">
        <v>0.97</v>
      </c>
      <c r="CU39" s="0" t="n">
        <v>0.99</v>
      </c>
      <c r="CV39" s="0" t="n">
        <v>0.9775</v>
      </c>
      <c r="DA39" s="357" t="n">
        <v>0.000285</v>
      </c>
      <c r="DB39" s="357" t="n">
        <v>0.0002</v>
      </c>
      <c r="DC39" s="357" t="n">
        <v>0</v>
      </c>
      <c r="DD39" s="357" t="n">
        <v>0.0001</v>
      </c>
      <c r="DE39" s="357" t="n">
        <v>0</v>
      </c>
      <c r="DF39" s="357" t="n">
        <v>0.0036</v>
      </c>
      <c r="DG39" s="357" t="n">
        <v>0.00047</v>
      </c>
      <c r="DH39" s="357" t="n">
        <v>0.0007</v>
      </c>
      <c r="DI39" s="357" t="n">
        <v>0</v>
      </c>
      <c r="DJ39" s="357" t="n">
        <v>0</v>
      </c>
      <c r="DK39" s="357" t="n">
        <v>0.0005</v>
      </c>
      <c r="DL39" s="357" t="n">
        <v>0.0005</v>
      </c>
      <c r="DM39" s="357" t="n">
        <v>0.0003</v>
      </c>
      <c r="DN39" s="357" t="n">
        <v>0.000275</v>
      </c>
      <c r="DO39" s="357" t="n">
        <v>0.000400000000000006</v>
      </c>
      <c r="DQ39" s="357" t="n">
        <v>6.5E-005</v>
      </c>
    </row>
    <row r="40" customFormat="false" ht="12.75" hidden="false" customHeight="false" outlineLevel="0" collapsed="false">
      <c r="A40" s="355" t="n">
        <v>37591</v>
      </c>
      <c r="B40" s="0" t="n">
        <v>0.988</v>
      </c>
      <c r="C40" s="0" t="n">
        <v>0.97544</v>
      </c>
      <c r="D40" s="0" t="n">
        <v>0.952776</v>
      </c>
      <c r="E40" s="0" t="n">
        <v>0.952776</v>
      </c>
      <c r="F40" s="0" t="n">
        <v>0.977</v>
      </c>
      <c r="G40" s="0" t="n">
        <v>0.9875</v>
      </c>
      <c r="H40" s="0" t="n">
        <v>0.9875</v>
      </c>
      <c r="I40" s="0" t="n">
        <v>0.912668749999999</v>
      </c>
      <c r="J40" s="0" t="n">
        <v>0.657135</v>
      </c>
      <c r="K40" s="0" t="n">
        <v>0.970485</v>
      </c>
      <c r="L40" s="0" t="n">
        <v>0.874382949999999</v>
      </c>
      <c r="M40" s="0" t="n">
        <v>0.922548112499999</v>
      </c>
      <c r="N40" s="0" t="n">
        <v>0.857466449999999</v>
      </c>
      <c r="O40" s="0" t="n">
        <v>0.9435554625</v>
      </c>
      <c r="P40" s="0" t="n">
        <v>0.857466449999999</v>
      </c>
      <c r="Q40" s="0" t="n">
        <v>0.874382949999999</v>
      </c>
      <c r="R40" s="0" t="n">
        <v>0.874382949999999</v>
      </c>
      <c r="S40" s="0" t="n">
        <v>0.874382949999999</v>
      </c>
      <c r="T40" s="0" t="n">
        <v>0.857466449999999</v>
      </c>
      <c r="U40" s="0" t="n">
        <v>0.857466449999999</v>
      </c>
      <c r="V40" s="0" t="n">
        <v>0.857466449999999</v>
      </c>
      <c r="W40" s="0" t="n">
        <v>0.857466449999999</v>
      </c>
      <c r="X40" s="0" t="n">
        <v>0.9435554625</v>
      </c>
      <c r="Y40" s="0" t="n">
        <v>0.9435554625</v>
      </c>
      <c r="Z40" s="0" t="n">
        <v>0.9435554625</v>
      </c>
      <c r="AA40" s="0" t="n">
        <v>0.9435554625</v>
      </c>
      <c r="AB40" s="0" t="n">
        <v>0.857466449999999</v>
      </c>
      <c r="AC40" s="0" t="n">
        <v>0.857466449999999</v>
      </c>
      <c r="AD40" s="0" t="n">
        <v>0.9435554625</v>
      </c>
      <c r="AE40" s="0" t="n">
        <v>0.9435554625</v>
      </c>
      <c r="AF40" s="0" t="n">
        <v>0.857466449999999</v>
      </c>
      <c r="AG40" s="0" t="n">
        <v>0.98</v>
      </c>
      <c r="AH40" s="0" t="n">
        <v>0.973126</v>
      </c>
      <c r="AI40" s="0" t="n">
        <v>0.973126</v>
      </c>
      <c r="AJ40" s="0" t="n">
        <v>0.857466449999999</v>
      </c>
      <c r="AK40" s="0" t="n">
        <v>1</v>
      </c>
      <c r="AL40" s="0" t="n">
        <v>0.970485</v>
      </c>
      <c r="AM40" s="0" t="n">
        <v>0.952776</v>
      </c>
      <c r="AN40" s="353" t="n">
        <v>0.985</v>
      </c>
      <c r="AO40" s="353" t="n">
        <v>0.97</v>
      </c>
      <c r="AP40" s="353" t="n">
        <v>0.99</v>
      </c>
      <c r="AQ40" s="0" t="n">
        <v>0.952776</v>
      </c>
      <c r="AR40" s="0" t="n">
        <v>0.973126</v>
      </c>
      <c r="AS40" s="0" t="n">
        <v>0.977</v>
      </c>
      <c r="AT40" s="353" t="n">
        <v>0.9775</v>
      </c>
      <c r="AU40" s="0" t="n">
        <v>0.973126</v>
      </c>
      <c r="AV40" s="0" t="n">
        <v>0.952776</v>
      </c>
      <c r="AW40" s="0" t="n">
        <v>0.952776</v>
      </c>
      <c r="AX40" s="0" t="n">
        <v>0.952776</v>
      </c>
      <c r="AY40" s="0" t="n">
        <v>0.973126</v>
      </c>
      <c r="AZ40" s="0" t="n">
        <v>0.973126</v>
      </c>
      <c r="BA40" s="0" t="n">
        <v>0.952776</v>
      </c>
      <c r="BB40" s="0" t="n">
        <v>0.99</v>
      </c>
      <c r="BE40" s="0" t="n">
        <v>1.0738376</v>
      </c>
      <c r="BF40" s="0" t="n">
        <v>1.096</v>
      </c>
      <c r="BG40" s="0" t="n">
        <v>1.0827</v>
      </c>
      <c r="BH40" s="0" t="n">
        <v>1.0083</v>
      </c>
      <c r="BI40" s="0" t="n">
        <v>1</v>
      </c>
      <c r="BJ40" s="0" t="n">
        <v>1.9698</v>
      </c>
      <c r="BK40" s="0" t="n">
        <v>2.24807633333333</v>
      </c>
      <c r="BL40" s="0" t="n">
        <v>1.04305</v>
      </c>
      <c r="BM40" s="0" t="n">
        <v>1.2885</v>
      </c>
      <c r="BN40" s="0" t="n">
        <v>2.001</v>
      </c>
      <c r="BO40" s="0" t="n">
        <v>1.482005</v>
      </c>
      <c r="BP40" s="0" t="n">
        <v>1.482005</v>
      </c>
      <c r="BQ40" s="0" t="n">
        <v>1.242705</v>
      </c>
      <c r="BR40" s="0" t="n">
        <v>1.057205</v>
      </c>
      <c r="BS40" s="0" t="n">
        <v>1.399805</v>
      </c>
      <c r="BT40" s="357"/>
      <c r="BU40" s="0" t="n">
        <v>1.0934</v>
      </c>
      <c r="BV40" s="357"/>
      <c r="BW40" s="357"/>
      <c r="BX40" s="357"/>
      <c r="BY40" s="357"/>
      <c r="BZ40" s="357"/>
      <c r="CA40" s="357"/>
      <c r="CB40" s="357"/>
      <c r="CC40" s="0" t="n">
        <v>0.935</v>
      </c>
      <c r="CD40" s="0" t="n">
        <v>0.89</v>
      </c>
      <c r="CE40" s="0" t="n">
        <v>0.88</v>
      </c>
      <c r="CF40" s="0" t="n">
        <v>0.92</v>
      </c>
      <c r="CG40" s="0" t="n">
        <v>0.999</v>
      </c>
      <c r="CH40" s="0" t="n">
        <v>0.51</v>
      </c>
      <c r="CI40" s="0" t="n">
        <v>0.48</v>
      </c>
      <c r="CJ40" s="0" t="n">
        <v>0.875</v>
      </c>
      <c r="CK40" s="0" t="n">
        <v>0.51</v>
      </c>
      <c r="CL40" s="0" t="n">
        <v>0.485</v>
      </c>
      <c r="CM40" s="0" t="n">
        <v>0.59</v>
      </c>
      <c r="CN40" s="0" t="n">
        <v>0.6225</v>
      </c>
      <c r="CO40" s="0" t="n">
        <v>0.69</v>
      </c>
      <c r="CP40" s="0" t="n">
        <v>0.8925</v>
      </c>
      <c r="CQ40" s="0" t="n">
        <v>0.715</v>
      </c>
      <c r="CR40" s="0" t="n">
        <v>0.89</v>
      </c>
      <c r="CS40" s="0" t="n">
        <v>0.985</v>
      </c>
      <c r="CT40" s="0" t="n">
        <v>0.97</v>
      </c>
      <c r="CU40" s="0" t="n">
        <v>0.99</v>
      </c>
      <c r="CV40" s="0" t="n">
        <v>0.9775</v>
      </c>
      <c r="DA40" s="357" t="n">
        <v>0.000285</v>
      </c>
      <c r="DB40" s="357" t="n">
        <v>0.0002</v>
      </c>
      <c r="DC40" s="357" t="n">
        <v>0</v>
      </c>
      <c r="DD40" s="357" t="n">
        <v>0.0001</v>
      </c>
      <c r="DE40" s="357" t="n">
        <v>0</v>
      </c>
      <c r="DF40" s="357" t="n">
        <v>0.0036</v>
      </c>
      <c r="DG40" s="357" t="n">
        <v>0.00047</v>
      </c>
      <c r="DH40" s="357" t="n">
        <v>0.0007</v>
      </c>
      <c r="DI40" s="357" t="n">
        <v>0</v>
      </c>
      <c r="DJ40" s="357" t="n">
        <v>0</v>
      </c>
      <c r="DK40" s="357" t="n">
        <v>0.0005</v>
      </c>
      <c r="DL40" s="357" t="n">
        <v>0.0005</v>
      </c>
      <c r="DM40" s="357" t="n">
        <v>0.0003</v>
      </c>
      <c r="DN40" s="357" t="n">
        <v>0.000275</v>
      </c>
      <c r="DO40" s="357" t="n">
        <v>0.000400000000000006</v>
      </c>
      <c r="DQ40" s="357" t="n">
        <v>6.5E-005</v>
      </c>
    </row>
    <row r="41" customFormat="false" ht="12.75" hidden="false" customHeight="false" outlineLevel="0" collapsed="false">
      <c r="A41" s="355" t="n">
        <v>37622</v>
      </c>
      <c r="B41" s="0" t="n">
        <v>0.961339727000001</v>
      </c>
      <c r="C41" s="0" t="n">
        <v>0.942732</v>
      </c>
      <c r="D41" s="0" t="n">
        <v>0.941949</v>
      </c>
      <c r="E41" s="0" t="n">
        <v>0.941949</v>
      </c>
      <c r="F41" s="0" t="n">
        <v>0.977</v>
      </c>
      <c r="G41" s="0" t="n">
        <v>0.9875</v>
      </c>
      <c r="H41" s="0" t="n">
        <v>0.9875</v>
      </c>
      <c r="I41" s="0" t="n">
        <v>0.840218749999999</v>
      </c>
      <c r="J41" s="0" t="n">
        <v>0.67002</v>
      </c>
      <c r="K41" s="0" t="n">
        <v>0.985</v>
      </c>
      <c r="L41" s="0" t="n">
        <v>0.896915524999999</v>
      </c>
      <c r="M41" s="0" t="n">
        <v>0.945096937499999</v>
      </c>
      <c r="N41" s="0" t="n">
        <v>0.857673449999999</v>
      </c>
      <c r="O41" s="0" t="n">
        <v>0.9305824</v>
      </c>
      <c r="P41" s="0" t="n">
        <v>0.857673449999999</v>
      </c>
      <c r="Q41" s="0" t="n">
        <v>0.896915524999999</v>
      </c>
      <c r="R41" s="0" t="n">
        <v>0.896915524999999</v>
      </c>
      <c r="S41" s="0" t="n">
        <v>0.896915524999999</v>
      </c>
      <c r="T41" s="0" t="n">
        <v>0.857673449999999</v>
      </c>
      <c r="U41" s="0" t="n">
        <v>0.857673449999999</v>
      </c>
      <c r="V41" s="0" t="n">
        <v>0.857673449999999</v>
      </c>
      <c r="W41" s="0" t="n">
        <v>0.857673449999999</v>
      </c>
      <c r="X41" s="0" t="n">
        <v>0.9305824</v>
      </c>
      <c r="Y41" s="0" t="n">
        <v>0.9305824</v>
      </c>
      <c r="Z41" s="0" t="n">
        <v>0.9305824</v>
      </c>
      <c r="AA41" s="0" t="n">
        <v>0.9305824</v>
      </c>
      <c r="AB41" s="0" t="n">
        <v>0.857673449999999</v>
      </c>
      <c r="AC41" s="0" t="n">
        <v>0.857673449999999</v>
      </c>
      <c r="AD41" s="0" t="n">
        <v>0.9305824</v>
      </c>
      <c r="AE41" s="0" t="n">
        <v>0.9305824</v>
      </c>
      <c r="AF41" s="0" t="n">
        <v>0.857673449999999</v>
      </c>
      <c r="AG41" s="0" t="n">
        <v>0.98</v>
      </c>
      <c r="AH41" s="0" t="n">
        <v>0.97318385</v>
      </c>
      <c r="AI41" s="0" t="n">
        <v>0.97318385</v>
      </c>
      <c r="AJ41" s="0" t="n">
        <v>0.857673449999999</v>
      </c>
      <c r="AK41" s="0" t="n">
        <v>1</v>
      </c>
      <c r="AL41" s="0" t="n">
        <v>0.985</v>
      </c>
      <c r="AM41" s="0" t="n">
        <v>0.941949</v>
      </c>
      <c r="AN41" s="353" t="n">
        <v>0.985</v>
      </c>
      <c r="AO41" s="353" t="n">
        <v>0.96</v>
      </c>
      <c r="AP41" s="353" t="n">
        <v>0.99</v>
      </c>
      <c r="AQ41" s="0" t="n">
        <v>0.941949</v>
      </c>
      <c r="AR41" s="0" t="n">
        <v>0.97318385</v>
      </c>
      <c r="AS41" s="0" t="n">
        <v>0.977</v>
      </c>
      <c r="AT41" s="353" t="n">
        <v>0.9775</v>
      </c>
      <c r="AU41" s="0" t="n">
        <v>0.97318385</v>
      </c>
      <c r="AV41" s="0" t="n">
        <v>0.941949</v>
      </c>
      <c r="AW41" s="0" t="n">
        <v>0.941949</v>
      </c>
      <c r="AX41" s="0" t="n">
        <v>0.941949</v>
      </c>
      <c r="AY41" s="0" t="n">
        <v>0.97318385</v>
      </c>
      <c r="AZ41" s="0" t="n">
        <v>0.97318385</v>
      </c>
      <c r="BA41" s="0" t="n">
        <v>0.941949</v>
      </c>
      <c r="BB41" s="0" t="n">
        <v>0.99</v>
      </c>
      <c r="BE41" s="0" t="n">
        <v>1.0741226</v>
      </c>
      <c r="BF41" s="0" t="n">
        <v>1.0962</v>
      </c>
      <c r="BG41" s="0" t="n">
        <v>1.0827</v>
      </c>
      <c r="BH41" s="0" t="n">
        <v>1.0084</v>
      </c>
      <c r="BI41" s="0" t="n">
        <v>1</v>
      </c>
      <c r="BJ41" s="0" t="n">
        <v>1.9734</v>
      </c>
      <c r="BK41" s="0" t="n">
        <v>2.24854633333333</v>
      </c>
      <c r="BL41" s="0" t="n">
        <v>1.04375</v>
      </c>
      <c r="BM41" s="0" t="n">
        <v>1.2885</v>
      </c>
      <c r="BN41" s="0" t="n">
        <v>2.001</v>
      </c>
      <c r="BO41" s="0" t="n">
        <v>1.482505</v>
      </c>
      <c r="BP41" s="0" t="n">
        <v>1.482505</v>
      </c>
      <c r="BQ41" s="0" t="n">
        <v>1.243005</v>
      </c>
      <c r="BR41" s="0" t="n">
        <v>1.05748</v>
      </c>
      <c r="BS41" s="0" t="n">
        <v>1.400205</v>
      </c>
      <c r="BT41" s="357"/>
      <c r="BU41" s="0" t="n">
        <v>1.093465</v>
      </c>
      <c r="BV41" s="357"/>
      <c r="BW41" s="357"/>
      <c r="BX41" s="357"/>
      <c r="BY41" s="357"/>
      <c r="BZ41" s="357"/>
      <c r="CA41" s="357"/>
      <c r="CB41" s="357"/>
      <c r="CC41" s="0" t="n">
        <v>0.895</v>
      </c>
      <c r="CD41" s="0" t="n">
        <v>0.86</v>
      </c>
      <c r="CE41" s="0" t="n">
        <v>0.87</v>
      </c>
      <c r="CF41" s="0" t="n">
        <v>0.92</v>
      </c>
      <c r="CG41" s="0" t="n">
        <v>0.999</v>
      </c>
      <c r="CH41" s="0" t="n">
        <v>0.58</v>
      </c>
      <c r="CI41" s="0" t="n">
        <v>0.45</v>
      </c>
      <c r="CJ41" s="0" t="n">
        <v>0.805</v>
      </c>
      <c r="CK41" s="0" t="n">
        <v>0.52</v>
      </c>
      <c r="CL41" s="0" t="n">
        <v>0.505</v>
      </c>
      <c r="CM41" s="0" t="n">
        <v>0.605</v>
      </c>
      <c r="CN41" s="0" t="n">
        <v>0.6375</v>
      </c>
      <c r="CO41" s="0" t="n">
        <v>0.69</v>
      </c>
      <c r="CP41" s="0" t="n">
        <v>0.88</v>
      </c>
      <c r="CQ41" s="0" t="n">
        <v>0.64</v>
      </c>
      <c r="CR41" s="0" t="n">
        <v>0.89</v>
      </c>
      <c r="CS41" s="0" t="n">
        <v>0.985</v>
      </c>
      <c r="CT41" s="0" t="n">
        <v>0.96</v>
      </c>
      <c r="CU41" s="0" t="n">
        <v>0.99</v>
      </c>
      <c r="CV41" s="0" t="n">
        <v>0.9775</v>
      </c>
      <c r="DA41" s="357" t="n">
        <v>0.000285</v>
      </c>
      <c r="DB41" s="357" t="n">
        <v>0.0002</v>
      </c>
      <c r="DC41" s="357" t="n">
        <v>0</v>
      </c>
      <c r="DD41" s="357" t="n">
        <v>0.0001</v>
      </c>
      <c r="DE41" s="357" t="n">
        <v>0</v>
      </c>
      <c r="DF41" s="357" t="n">
        <v>0.0036</v>
      </c>
      <c r="DG41" s="357" t="n">
        <v>0.00047</v>
      </c>
      <c r="DH41" s="357" t="n">
        <v>0.0007</v>
      </c>
      <c r="DI41" s="357" t="n">
        <v>0</v>
      </c>
      <c r="DJ41" s="357" t="n">
        <v>0</v>
      </c>
      <c r="DK41" s="357" t="n">
        <v>0.0005</v>
      </c>
      <c r="DL41" s="357" t="n">
        <v>0.0005</v>
      </c>
      <c r="DM41" s="357" t="n">
        <v>0.0003</v>
      </c>
      <c r="DN41" s="357" t="n">
        <v>0.000275</v>
      </c>
      <c r="DO41" s="357" t="n">
        <v>0.000400000000000006</v>
      </c>
      <c r="DQ41" s="357" t="n">
        <v>6.5E-005</v>
      </c>
    </row>
    <row r="42" customFormat="false" ht="12.75" hidden="false" customHeight="false" outlineLevel="0" collapsed="false">
      <c r="A42" s="355" t="n">
        <v>37653</v>
      </c>
      <c r="B42" s="0" t="n">
        <v>0.929362574000001</v>
      </c>
      <c r="C42" s="0" t="n">
        <v>0.942903999999999</v>
      </c>
      <c r="D42" s="0" t="n">
        <v>0.963603</v>
      </c>
      <c r="E42" s="0" t="n">
        <v>0.963603</v>
      </c>
      <c r="F42" s="0" t="n">
        <v>0.977</v>
      </c>
      <c r="G42" s="0" t="n">
        <v>0.9875</v>
      </c>
      <c r="H42" s="0" t="n">
        <v>0.9875</v>
      </c>
      <c r="I42" s="0" t="n">
        <v>0.882560249999999</v>
      </c>
      <c r="J42" s="0" t="n">
        <v>0.8053125</v>
      </c>
      <c r="K42" s="0" t="n">
        <v>0.985</v>
      </c>
      <c r="L42" s="0" t="n">
        <v>0.941708174999999</v>
      </c>
      <c r="M42" s="0" t="n">
        <v>0.9875</v>
      </c>
      <c r="N42" s="0" t="n">
        <v>0.882746549999999</v>
      </c>
      <c r="O42" s="0" t="n">
        <v>0.9281800125</v>
      </c>
      <c r="P42" s="0" t="n">
        <v>0.882746549999999</v>
      </c>
      <c r="Q42" s="0" t="n">
        <v>0.941708174999999</v>
      </c>
      <c r="R42" s="0" t="n">
        <v>0.941708174999999</v>
      </c>
      <c r="S42" s="0" t="n">
        <v>0.941708174999999</v>
      </c>
      <c r="T42" s="0" t="n">
        <v>0.882746549999999</v>
      </c>
      <c r="U42" s="0" t="n">
        <v>0.882746549999999</v>
      </c>
      <c r="V42" s="0" t="n">
        <v>0.882746549999999</v>
      </c>
      <c r="W42" s="0" t="n">
        <v>0.882746549999999</v>
      </c>
      <c r="X42" s="0" t="n">
        <v>0.9281800125</v>
      </c>
      <c r="Y42" s="0" t="n">
        <v>0.9281800125</v>
      </c>
      <c r="Z42" s="0" t="n">
        <v>0.9281800125</v>
      </c>
      <c r="AA42" s="0" t="n">
        <v>0.9281800125</v>
      </c>
      <c r="AB42" s="0" t="n">
        <v>0.882746549999999</v>
      </c>
      <c r="AC42" s="0" t="n">
        <v>0.882746549999999</v>
      </c>
      <c r="AD42" s="0" t="n">
        <v>0.9281800125</v>
      </c>
      <c r="AE42" s="0" t="n">
        <v>0.9281800125</v>
      </c>
      <c r="AF42" s="0" t="n">
        <v>0.882746549999999</v>
      </c>
      <c r="AG42" s="0" t="n">
        <v>0.98</v>
      </c>
      <c r="AH42" s="0" t="n">
        <v>0.9732417</v>
      </c>
      <c r="AI42" s="0" t="n">
        <v>0.9732417</v>
      </c>
      <c r="AJ42" s="0" t="n">
        <v>0.882746549999999</v>
      </c>
      <c r="AK42" s="0" t="n">
        <v>1</v>
      </c>
      <c r="AL42" s="0" t="n">
        <v>0.985</v>
      </c>
      <c r="AM42" s="0" t="n">
        <v>0.963603</v>
      </c>
      <c r="AN42" s="353" t="n">
        <v>0.985</v>
      </c>
      <c r="AO42" s="353" t="n">
        <v>0.97</v>
      </c>
      <c r="AP42" s="353" t="n">
        <v>0.99</v>
      </c>
      <c r="AQ42" s="0" t="n">
        <v>0.963603</v>
      </c>
      <c r="AR42" s="0" t="n">
        <v>0.9732417</v>
      </c>
      <c r="AS42" s="0" t="n">
        <v>0.977</v>
      </c>
      <c r="AT42" s="353" t="n">
        <v>0.9775</v>
      </c>
      <c r="AU42" s="0" t="n">
        <v>0.9732417</v>
      </c>
      <c r="AV42" s="0" t="n">
        <v>0.963603</v>
      </c>
      <c r="AW42" s="0" t="n">
        <v>0.963603</v>
      </c>
      <c r="AX42" s="0" t="n">
        <v>0.963603</v>
      </c>
      <c r="AY42" s="0" t="n">
        <v>0.9732417</v>
      </c>
      <c r="AZ42" s="0" t="n">
        <v>0.9732417</v>
      </c>
      <c r="BA42" s="0" t="n">
        <v>0.963603</v>
      </c>
      <c r="BB42" s="0" t="n">
        <v>0.99</v>
      </c>
      <c r="BE42" s="0" t="n">
        <v>1.0744076</v>
      </c>
      <c r="BF42" s="0" t="n">
        <v>1.0964</v>
      </c>
      <c r="BG42" s="0" t="n">
        <v>1.0827</v>
      </c>
      <c r="BH42" s="0" t="n">
        <v>1.0085</v>
      </c>
      <c r="BI42" s="0" t="n">
        <v>1</v>
      </c>
      <c r="BJ42" s="0" t="n">
        <v>1.977</v>
      </c>
      <c r="BK42" s="0" t="n">
        <v>2.24901633333333</v>
      </c>
      <c r="BL42" s="0" t="n">
        <v>1.04445</v>
      </c>
      <c r="BM42" s="0" t="n">
        <v>1.2885</v>
      </c>
      <c r="BN42" s="0" t="n">
        <v>2.001</v>
      </c>
      <c r="BO42" s="0" t="n">
        <v>1.483005</v>
      </c>
      <c r="BP42" s="0" t="n">
        <v>1.483005</v>
      </c>
      <c r="BQ42" s="0" t="n">
        <v>1.243305</v>
      </c>
      <c r="BR42" s="0" t="n">
        <v>1.057755</v>
      </c>
      <c r="BS42" s="0" t="n">
        <v>1.400605</v>
      </c>
      <c r="BT42" s="357"/>
      <c r="BU42" s="0" t="n">
        <v>1.09353</v>
      </c>
      <c r="BV42" s="357"/>
      <c r="BW42" s="357"/>
      <c r="BX42" s="357"/>
      <c r="BY42" s="357"/>
      <c r="BZ42" s="357"/>
      <c r="CA42" s="357"/>
      <c r="CB42" s="357"/>
      <c r="CC42" s="0" t="n">
        <v>0.865</v>
      </c>
      <c r="CD42" s="0" t="n">
        <v>0.86</v>
      </c>
      <c r="CE42" s="0" t="n">
        <v>0.89</v>
      </c>
      <c r="CF42" s="0" t="n">
        <v>0.935</v>
      </c>
      <c r="CG42" s="0" t="n">
        <v>0.99895</v>
      </c>
      <c r="CH42" s="0" t="n">
        <v>0.58</v>
      </c>
      <c r="CI42" s="0" t="n">
        <v>0.45</v>
      </c>
      <c r="CJ42" s="0" t="n">
        <v>0.845</v>
      </c>
      <c r="CK42" s="0" t="n">
        <v>0.625</v>
      </c>
      <c r="CL42" s="0" t="n">
        <v>0.505</v>
      </c>
      <c r="CM42" s="0" t="n">
        <v>0.635</v>
      </c>
      <c r="CN42" s="0" t="n">
        <v>0.6675</v>
      </c>
      <c r="CO42" s="0" t="n">
        <v>0.71</v>
      </c>
      <c r="CP42" s="0" t="n">
        <v>0.8775</v>
      </c>
      <c r="CQ42" s="0" t="n">
        <v>0.67</v>
      </c>
      <c r="CR42" s="0" t="n">
        <v>0.89</v>
      </c>
      <c r="CS42" s="0" t="n">
        <v>0.985</v>
      </c>
      <c r="CT42" s="0" t="n">
        <v>0.97</v>
      </c>
      <c r="CU42" s="0" t="n">
        <v>0.99</v>
      </c>
      <c r="CV42" s="0" t="n">
        <v>0.9775</v>
      </c>
      <c r="DA42" s="357" t="n">
        <v>0.000285</v>
      </c>
      <c r="DB42" s="357" t="n">
        <v>0.0002</v>
      </c>
      <c r="DC42" s="357" t="n">
        <v>0</v>
      </c>
      <c r="DD42" s="357" t="n">
        <v>0.0001</v>
      </c>
      <c r="DE42" s="357" t="n">
        <v>0</v>
      </c>
      <c r="DF42" s="357" t="n">
        <v>0.0036</v>
      </c>
      <c r="DG42" s="357" t="n">
        <v>0.00047</v>
      </c>
      <c r="DH42" s="357" t="n">
        <v>0.0007</v>
      </c>
      <c r="DI42" s="357" t="n">
        <v>0</v>
      </c>
      <c r="DJ42" s="357" t="n">
        <v>0</v>
      </c>
      <c r="DK42" s="357" t="n">
        <v>0.0005</v>
      </c>
      <c r="DL42" s="357" t="n">
        <v>0.0005</v>
      </c>
      <c r="DM42" s="357" t="n">
        <v>0.0003</v>
      </c>
      <c r="DN42" s="357" t="n">
        <v>0.000275</v>
      </c>
      <c r="DO42" s="357" t="n">
        <v>0.000400000000000006</v>
      </c>
      <c r="DQ42" s="357" t="n">
        <v>6.5E-005</v>
      </c>
    </row>
    <row r="43" customFormat="false" ht="12.75" hidden="false" customHeight="false" outlineLevel="0" collapsed="false">
      <c r="A43" s="355" t="n">
        <v>37681</v>
      </c>
      <c r="B43" s="0" t="n">
        <v>0.929609099000001</v>
      </c>
      <c r="C43" s="0" t="n">
        <v>0.975974</v>
      </c>
      <c r="D43" s="0" t="n">
        <v>0.985</v>
      </c>
      <c r="E43" s="0" t="n">
        <v>0.985</v>
      </c>
      <c r="F43" s="0" t="n">
        <v>0.977</v>
      </c>
      <c r="G43" s="0" t="n">
        <v>0.9875</v>
      </c>
      <c r="H43" s="0" t="n">
        <v>0.9875</v>
      </c>
      <c r="I43" s="0" t="n">
        <v>0.914506249999999</v>
      </c>
      <c r="J43" s="0" t="n">
        <v>0.985</v>
      </c>
      <c r="K43" s="0" t="n">
        <v>0.985</v>
      </c>
      <c r="L43" s="0" t="n">
        <v>0.9875</v>
      </c>
      <c r="M43" s="0" t="n">
        <v>0.9875</v>
      </c>
      <c r="N43" s="0" t="n">
        <v>0.98</v>
      </c>
      <c r="O43" s="0" t="n">
        <v>0.952227</v>
      </c>
      <c r="P43" s="0" t="n">
        <v>0.98</v>
      </c>
      <c r="Q43" s="0" t="n">
        <v>0.9875</v>
      </c>
      <c r="R43" s="0" t="n">
        <v>0.9875</v>
      </c>
      <c r="S43" s="0" t="n">
        <v>0.9875</v>
      </c>
      <c r="T43" s="0" t="n">
        <v>0.98</v>
      </c>
      <c r="U43" s="0" t="n">
        <v>0.98</v>
      </c>
      <c r="V43" s="0" t="n">
        <v>0.98</v>
      </c>
      <c r="W43" s="0" t="n">
        <v>0.98</v>
      </c>
      <c r="X43" s="0" t="n">
        <v>0.952227</v>
      </c>
      <c r="Y43" s="0" t="n">
        <v>0.952227</v>
      </c>
      <c r="Z43" s="0" t="n">
        <v>0.952227</v>
      </c>
      <c r="AA43" s="0" t="n">
        <v>0.952227</v>
      </c>
      <c r="AB43" s="0" t="n">
        <v>0.98</v>
      </c>
      <c r="AC43" s="0" t="n">
        <v>0.98</v>
      </c>
      <c r="AD43" s="0" t="n">
        <v>0.952227</v>
      </c>
      <c r="AE43" s="0" t="n">
        <v>0.952227</v>
      </c>
      <c r="AF43" s="0" t="n">
        <v>0.98</v>
      </c>
      <c r="AG43" s="0" t="n">
        <v>0.99</v>
      </c>
      <c r="AH43" s="0" t="n">
        <v>0.97329955</v>
      </c>
      <c r="AI43" s="0" t="n">
        <v>0.97329955</v>
      </c>
      <c r="AJ43" s="0" t="n">
        <v>0.98</v>
      </c>
      <c r="AK43" s="0" t="n">
        <v>1</v>
      </c>
      <c r="AL43" s="0" t="n">
        <v>0.985</v>
      </c>
      <c r="AM43" s="0" t="n">
        <v>0.985</v>
      </c>
      <c r="AN43" s="353" t="n">
        <v>0.985</v>
      </c>
      <c r="AO43" s="353" t="n">
        <v>0.97</v>
      </c>
      <c r="AP43" s="353" t="n">
        <v>0.99</v>
      </c>
      <c r="AQ43" s="0" t="n">
        <v>0.985</v>
      </c>
      <c r="AR43" s="0" t="n">
        <v>0.97329955</v>
      </c>
      <c r="AS43" s="0" t="n">
        <v>0.977</v>
      </c>
      <c r="AT43" s="353" t="n">
        <v>0.9775</v>
      </c>
      <c r="AU43" s="0" t="n">
        <v>0.97329955</v>
      </c>
      <c r="AV43" s="0" t="n">
        <v>0.985</v>
      </c>
      <c r="AW43" s="0" t="n">
        <v>0.985</v>
      </c>
      <c r="AX43" s="0" t="n">
        <v>0.985</v>
      </c>
      <c r="AY43" s="0" t="n">
        <v>0.97329955</v>
      </c>
      <c r="AZ43" s="0" t="n">
        <v>0.97329955</v>
      </c>
      <c r="BA43" s="0" t="n">
        <v>0.985</v>
      </c>
      <c r="BB43" s="0" t="n">
        <v>0.99</v>
      </c>
      <c r="BE43" s="0" t="n">
        <v>1.0746926</v>
      </c>
      <c r="BF43" s="0" t="n">
        <v>1.0966</v>
      </c>
      <c r="BG43" s="0" t="n">
        <v>1.0827</v>
      </c>
      <c r="BH43" s="0" t="n">
        <v>1.0086</v>
      </c>
      <c r="BI43" s="0" t="n">
        <v>1</v>
      </c>
      <c r="BJ43" s="0" t="n">
        <v>1.9806</v>
      </c>
      <c r="BK43" s="0" t="n">
        <v>2.24948633333333</v>
      </c>
      <c r="BL43" s="0" t="n">
        <v>1.04515</v>
      </c>
      <c r="BM43" s="0" t="n">
        <v>1.2885</v>
      </c>
      <c r="BN43" s="0" t="n">
        <v>2.001</v>
      </c>
      <c r="BO43" s="0" t="n">
        <v>1.483505</v>
      </c>
      <c r="BP43" s="0" t="n">
        <v>1.483505</v>
      </c>
      <c r="BQ43" s="0" t="n">
        <v>1.243605</v>
      </c>
      <c r="BR43" s="0" t="n">
        <v>1.05803</v>
      </c>
      <c r="BS43" s="0" t="n">
        <v>1.401005</v>
      </c>
      <c r="BT43" s="357"/>
      <c r="BU43" s="0" t="n">
        <v>1.093595</v>
      </c>
      <c r="BV43" s="357"/>
      <c r="BW43" s="357"/>
      <c r="BX43" s="357"/>
      <c r="BY43" s="357"/>
      <c r="BZ43" s="357"/>
      <c r="CA43" s="357"/>
      <c r="CB43" s="357"/>
      <c r="CC43" s="0" t="n">
        <v>0.865</v>
      </c>
      <c r="CD43" s="0" t="n">
        <v>0.89</v>
      </c>
      <c r="CE43" s="0" t="n">
        <v>0.91</v>
      </c>
      <c r="CF43" s="0" t="n">
        <v>0.935</v>
      </c>
      <c r="CG43" s="0" t="n">
        <v>0.99895</v>
      </c>
      <c r="CH43" s="0" t="n">
        <v>0.54</v>
      </c>
      <c r="CI43" s="0" t="n">
        <v>0.45</v>
      </c>
      <c r="CJ43" s="0" t="n">
        <v>0.875</v>
      </c>
      <c r="CK43" s="0" t="n">
        <v>0.795</v>
      </c>
      <c r="CL43" s="0" t="n">
        <v>0.515</v>
      </c>
      <c r="CM43" s="0" t="n">
        <v>0.785</v>
      </c>
      <c r="CN43" s="0" t="n">
        <v>0.8175</v>
      </c>
      <c r="CO43" s="0" t="n">
        <v>0.8</v>
      </c>
      <c r="CP43" s="0" t="n">
        <v>0.9</v>
      </c>
      <c r="CQ43" s="0" t="n">
        <v>0.83</v>
      </c>
      <c r="CR43" s="0" t="n">
        <v>0.89</v>
      </c>
      <c r="CS43" s="0" t="n">
        <v>0.985</v>
      </c>
      <c r="CT43" s="0" t="n">
        <v>0.97</v>
      </c>
      <c r="CU43" s="0" t="n">
        <v>0.99</v>
      </c>
      <c r="CV43" s="0" t="n">
        <v>0.9775</v>
      </c>
      <c r="DA43" s="357" t="n">
        <v>0.000285</v>
      </c>
      <c r="DB43" s="357" t="n">
        <v>0.0002</v>
      </c>
      <c r="DC43" s="357" t="n">
        <v>0</v>
      </c>
      <c r="DD43" s="357" t="n">
        <v>0.0001</v>
      </c>
      <c r="DE43" s="357" t="n">
        <v>0</v>
      </c>
      <c r="DF43" s="357" t="n">
        <v>0.0036</v>
      </c>
      <c r="DG43" s="357" t="n">
        <v>0.00047</v>
      </c>
      <c r="DH43" s="357" t="n">
        <v>0.0007</v>
      </c>
      <c r="DI43" s="357" t="n">
        <v>0</v>
      </c>
      <c r="DJ43" s="357" t="n">
        <v>0</v>
      </c>
      <c r="DK43" s="357" t="n">
        <v>0.0005</v>
      </c>
      <c r="DL43" s="357" t="n">
        <v>0.0005</v>
      </c>
      <c r="DM43" s="357" t="n">
        <v>0.0003</v>
      </c>
      <c r="DN43" s="357" t="n">
        <v>0.000275</v>
      </c>
      <c r="DO43" s="357" t="n">
        <v>0.000400000000000006</v>
      </c>
      <c r="DQ43" s="357" t="n">
        <v>6.5E-005</v>
      </c>
    </row>
    <row r="44" customFormat="false" ht="12.75" hidden="false" customHeight="false" outlineLevel="0" collapsed="false">
      <c r="A44" s="355" t="n">
        <v>37712</v>
      </c>
      <c r="B44" s="0" t="n">
        <v>0.962104952000002</v>
      </c>
      <c r="C44" s="0" t="n">
        <v>0.987119999999999</v>
      </c>
      <c r="D44" s="0" t="n">
        <v>0.985</v>
      </c>
      <c r="E44" s="0" t="n">
        <v>0.985</v>
      </c>
      <c r="F44" s="0" t="n">
        <v>0.977</v>
      </c>
      <c r="G44" s="0" t="n">
        <v>0.952416000000001</v>
      </c>
      <c r="H44" s="0" t="n">
        <v>0.94498166</v>
      </c>
      <c r="I44" s="0" t="n">
        <v>0.977869749999999</v>
      </c>
      <c r="J44" s="0" t="n">
        <v>0.985</v>
      </c>
      <c r="K44" s="0" t="n">
        <v>0.985</v>
      </c>
      <c r="L44" s="0" t="n">
        <v>0.9875</v>
      </c>
      <c r="M44" s="0" t="n">
        <v>0.9875</v>
      </c>
      <c r="N44" s="0" t="n">
        <v>0.98</v>
      </c>
      <c r="O44" s="0" t="n">
        <v>0.955649415</v>
      </c>
      <c r="P44" s="0" t="n">
        <v>0.98</v>
      </c>
      <c r="Q44" s="0" t="n">
        <v>0.9875</v>
      </c>
      <c r="R44" s="0" t="n">
        <v>0.9875</v>
      </c>
      <c r="S44" s="0" t="n">
        <v>0.9875</v>
      </c>
      <c r="T44" s="0" t="n">
        <v>0.98</v>
      </c>
      <c r="U44" s="0" t="n">
        <v>0.98</v>
      </c>
      <c r="V44" s="0" t="n">
        <v>0.98</v>
      </c>
      <c r="W44" s="0" t="n">
        <v>0.98</v>
      </c>
      <c r="X44" s="0" t="n">
        <v>0.955649415</v>
      </c>
      <c r="Y44" s="0" t="n">
        <v>0.955649415</v>
      </c>
      <c r="Z44" s="0" t="n">
        <v>0.955649415</v>
      </c>
      <c r="AA44" s="0" t="n">
        <v>0.955649415</v>
      </c>
      <c r="AB44" s="0" t="n">
        <v>0.98</v>
      </c>
      <c r="AC44" s="0" t="n">
        <v>0.98</v>
      </c>
      <c r="AD44" s="0" t="n">
        <v>0.955649415</v>
      </c>
      <c r="AE44" s="0" t="n">
        <v>0.955649415</v>
      </c>
      <c r="AF44" s="0" t="n">
        <v>0.98</v>
      </c>
      <c r="AG44" s="0" t="n">
        <v>0.99</v>
      </c>
      <c r="AH44" s="0" t="n">
        <v>0.9733574</v>
      </c>
      <c r="AI44" s="0" t="n">
        <v>0.9733574</v>
      </c>
      <c r="AJ44" s="0" t="n">
        <v>0.98</v>
      </c>
      <c r="AK44" s="0" t="n">
        <v>1</v>
      </c>
      <c r="AL44" s="0" t="n">
        <v>0.985</v>
      </c>
      <c r="AM44" s="0" t="n">
        <v>0.985</v>
      </c>
      <c r="AN44" s="353" t="n">
        <v>0.985</v>
      </c>
      <c r="AO44" s="353" t="n">
        <v>0.99</v>
      </c>
      <c r="AP44" s="353" t="n">
        <v>0.99</v>
      </c>
      <c r="AQ44" s="0" t="n">
        <v>0.985</v>
      </c>
      <c r="AR44" s="0" t="n">
        <v>0.9733574</v>
      </c>
      <c r="AS44" s="0" t="n">
        <v>0.977</v>
      </c>
      <c r="AT44" s="353" t="n">
        <v>0.9775</v>
      </c>
      <c r="AU44" s="0" t="n">
        <v>0.9733574</v>
      </c>
      <c r="AV44" s="0" t="n">
        <v>0.985</v>
      </c>
      <c r="AW44" s="0" t="n">
        <v>0.985</v>
      </c>
      <c r="AX44" s="0" t="n">
        <v>0.985</v>
      </c>
      <c r="AY44" s="0" t="n">
        <v>0.9733574</v>
      </c>
      <c r="AZ44" s="0" t="n">
        <v>0.9733574</v>
      </c>
      <c r="BA44" s="0" t="n">
        <v>0.985</v>
      </c>
      <c r="BB44" s="0" t="n">
        <v>0.99</v>
      </c>
      <c r="BE44" s="0" t="n">
        <v>1.0749776</v>
      </c>
      <c r="BF44" s="0" t="n">
        <v>1.0968</v>
      </c>
      <c r="BG44" s="0" t="n">
        <v>1.0827</v>
      </c>
      <c r="BH44" s="0" t="n">
        <v>1.0087</v>
      </c>
      <c r="BI44" s="0" t="n">
        <v>1</v>
      </c>
      <c r="BJ44" s="0" t="n">
        <v>1.9842</v>
      </c>
      <c r="BK44" s="0" t="n">
        <v>2.24995633333333</v>
      </c>
      <c r="BL44" s="0" t="n">
        <v>1.04585</v>
      </c>
      <c r="BM44" s="0" t="n">
        <v>1.2885</v>
      </c>
      <c r="BN44" s="0" t="n">
        <v>2.001</v>
      </c>
      <c r="BO44" s="0" t="n">
        <v>1.484005</v>
      </c>
      <c r="BP44" s="0" t="n">
        <v>1.484005</v>
      </c>
      <c r="BQ44" s="0" t="n">
        <v>1.243905</v>
      </c>
      <c r="BR44" s="0" t="n">
        <v>1.058305</v>
      </c>
      <c r="BS44" s="0" t="n">
        <v>1.401405</v>
      </c>
      <c r="BT44" s="357"/>
      <c r="BU44" s="0" t="n">
        <v>1.09366</v>
      </c>
      <c r="BV44" s="357"/>
      <c r="BW44" s="357"/>
      <c r="BX44" s="357"/>
      <c r="BY44" s="357"/>
      <c r="BZ44" s="357"/>
      <c r="CA44" s="357"/>
      <c r="CB44" s="357"/>
      <c r="CC44" s="0" t="n">
        <v>0.895</v>
      </c>
      <c r="CD44" s="0" t="n">
        <v>0.9</v>
      </c>
      <c r="CE44" s="0" t="n">
        <v>0.91</v>
      </c>
      <c r="CF44" s="0" t="n">
        <v>0.96</v>
      </c>
      <c r="CG44" s="0" t="n">
        <v>0.99895</v>
      </c>
      <c r="CH44" s="0" t="n">
        <v>0.48</v>
      </c>
      <c r="CI44" s="0" t="n">
        <v>0.42</v>
      </c>
      <c r="CJ44" s="0" t="n">
        <v>0.935</v>
      </c>
      <c r="CK44" s="0" t="n">
        <v>0.785</v>
      </c>
      <c r="CL44" s="0" t="n">
        <v>0.575</v>
      </c>
      <c r="CM44" s="0" t="n">
        <v>0.895</v>
      </c>
      <c r="CN44" s="0" t="n">
        <v>0.9275</v>
      </c>
      <c r="CO44" s="0" t="n">
        <v>0.85</v>
      </c>
      <c r="CP44" s="0" t="n">
        <v>0.903</v>
      </c>
      <c r="CQ44" s="0" t="n">
        <v>0.92</v>
      </c>
      <c r="CR44" s="0" t="n">
        <v>0.89</v>
      </c>
      <c r="CS44" s="0" t="n">
        <v>0.985</v>
      </c>
      <c r="CT44" s="0" t="n">
        <v>0.99</v>
      </c>
      <c r="CU44" s="0" t="n">
        <v>0.99</v>
      </c>
      <c r="CV44" s="0" t="n">
        <v>0.9775</v>
      </c>
      <c r="DA44" s="357" t="n">
        <v>0.000285</v>
      </c>
      <c r="DB44" s="357" t="n">
        <v>0.0002</v>
      </c>
      <c r="DC44" s="357" t="n">
        <v>0</v>
      </c>
      <c r="DD44" s="357" t="n">
        <v>0.0001</v>
      </c>
      <c r="DE44" s="357" t="n">
        <v>0</v>
      </c>
      <c r="DF44" s="357" t="n">
        <v>0.0036</v>
      </c>
      <c r="DG44" s="357" t="n">
        <v>0.00047</v>
      </c>
      <c r="DH44" s="357" t="n">
        <v>0.0007</v>
      </c>
      <c r="DI44" s="357" t="n">
        <v>0</v>
      </c>
      <c r="DJ44" s="357" t="n">
        <v>0</v>
      </c>
      <c r="DK44" s="357" t="n">
        <v>0.0005</v>
      </c>
      <c r="DL44" s="357" t="n">
        <v>0.0005</v>
      </c>
      <c r="DM44" s="357" t="n">
        <v>0.0003</v>
      </c>
      <c r="DN44" s="357" t="n">
        <v>0.000275</v>
      </c>
      <c r="DO44" s="357" t="n">
        <v>0.000400000000000006</v>
      </c>
      <c r="DQ44" s="357" t="n">
        <v>6.5E-005</v>
      </c>
    </row>
    <row r="45" customFormat="false" ht="12.75" hidden="false" customHeight="false" outlineLevel="0" collapsed="false">
      <c r="A45" s="355" t="n">
        <v>37742</v>
      </c>
      <c r="B45" s="0" t="n">
        <v>0.988</v>
      </c>
      <c r="C45" s="0" t="n">
        <v>0.988</v>
      </c>
      <c r="D45" s="0" t="n">
        <v>0.985</v>
      </c>
      <c r="E45" s="0" t="n">
        <v>0.985</v>
      </c>
      <c r="F45" s="0" t="n">
        <v>0.977</v>
      </c>
      <c r="G45" s="0" t="n">
        <v>0.675852000000001</v>
      </c>
      <c r="H45" s="0" t="n">
        <v>0.94517906</v>
      </c>
      <c r="I45" s="0" t="n">
        <v>0.978524249999999</v>
      </c>
      <c r="J45" s="0" t="n">
        <v>0.8826225</v>
      </c>
      <c r="K45" s="0" t="n">
        <v>0.985</v>
      </c>
      <c r="L45" s="0" t="n">
        <v>0.9875</v>
      </c>
      <c r="M45" s="0" t="n">
        <v>0.9875</v>
      </c>
      <c r="N45" s="0" t="n">
        <v>0.98</v>
      </c>
      <c r="O45" s="0" t="n">
        <v>0.952722</v>
      </c>
      <c r="P45" s="0" t="n">
        <v>0.98</v>
      </c>
      <c r="Q45" s="0" t="n">
        <v>0.9875</v>
      </c>
      <c r="R45" s="0" t="n">
        <v>0.9875</v>
      </c>
      <c r="S45" s="0" t="n">
        <v>0.9875</v>
      </c>
      <c r="T45" s="0" t="n">
        <v>0.98</v>
      </c>
      <c r="U45" s="0" t="n">
        <v>0.98</v>
      </c>
      <c r="V45" s="0" t="n">
        <v>0.98</v>
      </c>
      <c r="W45" s="0" t="n">
        <v>0.98</v>
      </c>
      <c r="X45" s="0" t="n">
        <v>0.952722</v>
      </c>
      <c r="Y45" s="0" t="n">
        <v>0.952722</v>
      </c>
      <c r="Z45" s="0" t="n">
        <v>0.952722</v>
      </c>
      <c r="AA45" s="0" t="n">
        <v>0.952722</v>
      </c>
      <c r="AB45" s="0" t="n">
        <v>0.98</v>
      </c>
      <c r="AC45" s="0" t="n">
        <v>0.98</v>
      </c>
      <c r="AD45" s="0" t="n">
        <v>0.952722</v>
      </c>
      <c r="AE45" s="0" t="n">
        <v>0.952722</v>
      </c>
      <c r="AF45" s="0" t="n">
        <v>0.98</v>
      </c>
      <c r="AG45" s="0" t="n">
        <v>0.99</v>
      </c>
      <c r="AH45" s="0" t="n">
        <v>0.97341525</v>
      </c>
      <c r="AI45" s="0" t="n">
        <v>0.97341525</v>
      </c>
      <c r="AJ45" s="0" t="n">
        <v>0.98</v>
      </c>
      <c r="AK45" s="0" t="n">
        <v>1</v>
      </c>
      <c r="AL45" s="0" t="n">
        <v>0.985</v>
      </c>
      <c r="AM45" s="0" t="n">
        <v>0.985</v>
      </c>
      <c r="AN45" s="353" t="n">
        <v>0.985</v>
      </c>
      <c r="AO45" s="353" t="n">
        <v>0.99</v>
      </c>
      <c r="AP45" s="353" t="n">
        <v>0.99</v>
      </c>
      <c r="AQ45" s="0" t="n">
        <v>0.985</v>
      </c>
      <c r="AR45" s="0" t="n">
        <v>0.97341525</v>
      </c>
      <c r="AS45" s="0" t="n">
        <v>0.977</v>
      </c>
      <c r="AT45" s="353" t="n">
        <v>0.9775</v>
      </c>
      <c r="AU45" s="0" t="n">
        <v>0.97341525</v>
      </c>
      <c r="AV45" s="0" t="n">
        <v>0.985</v>
      </c>
      <c r="AW45" s="0" t="n">
        <v>0.985</v>
      </c>
      <c r="AX45" s="0" t="n">
        <v>0.985</v>
      </c>
      <c r="AY45" s="0" t="n">
        <v>0.97341525</v>
      </c>
      <c r="AZ45" s="0" t="n">
        <v>0.97341525</v>
      </c>
      <c r="BA45" s="0" t="n">
        <v>0.985</v>
      </c>
      <c r="BB45" s="0" t="n">
        <v>0.99</v>
      </c>
      <c r="BE45" s="0" t="n">
        <v>1.0752626</v>
      </c>
      <c r="BF45" s="0" t="n">
        <v>1.097</v>
      </c>
      <c r="BG45" s="0" t="n">
        <v>1.0827</v>
      </c>
      <c r="BH45" s="0" t="n">
        <v>1.0088</v>
      </c>
      <c r="BI45" s="0" t="n">
        <v>1</v>
      </c>
      <c r="BJ45" s="0" t="n">
        <v>1.9878</v>
      </c>
      <c r="BK45" s="0" t="n">
        <v>2.25042633333333</v>
      </c>
      <c r="BL45" s="0" t="n">
        <v>1.04655</v>
      </c>
      <c r="BM45" s="0" t="n">
        <v>1.2885</v>
      </c>
      <c r="BN45" s="0" t="n">
        <v>2.001</v>
      </c>
      <c r="BO45" s="0" t="n">
        <v>1.484505</v>
      </c>
      <c r="BP45" s="0" t="n">
        <v>1.484505</v>
      </c>
      <c r="BQ45" s="0" t="n">
        <v>1.244205</v>
      </c>
      <c r="BR45" s="0" t="n">
        <v>1.05858</v>
      </c>
      <c r="BS45" s="0" t="n">
        <v>1.401805</v>
      </c>
      <c r="BT45" s="357"/>
      <c r="BU45" s="0" t="n">
        <v>1.093725</v>
      </c>
      <c r="BV45" s="357"/>
      <c r="BW45" s="357"/>
      <c r="BX45" s="357"/>
      <c r="BY45" s="357"/>
      <c r="BZ45" s="357"/>
      <c r="CA45" s="357"/>
      <c r="CB45" s="357"/>
      <c r="CC45" s="0" t="n">
        <v>0.965</v>
      </c>
      <c r="CD45" s="0" t="n">
        <v>0.91</v>
      </c>
      <c r="CE45" s="0" t="n">
        <v>0.91</v>
      </c>
      <c r="CF45" s="0" t="n">
        <v>0.97</v>
      </c>
      <c r="CG45" s="0" t="n">
        <v>0.99895</v>
      </c>
      <c r="CH45" s="0" t="n">
        <v>0.34</v>
      </c>
      <c r="CI45" s="0" t="n">
        <v>0.42</v>
      </c>
      <c r="CJ45" s="0" t="n">
        <v>0.935</v>
      </c>
      <c r="CK45" s="0" t="n">
        <v>0.685</v>
      </c>
      <c r="CL45" s="0" t="n">
        <v>0.625</v>
      </c>
      <c r="CM45" s="0" t="n">
        <v>0.9175</v>
      </c>
      <c r="CN45" s="0" t="n">
        <v>0.95</v>
      </c>
      <c r="CO45" s="0" t="n">
        <v>0.88</v>
      </c>
      <c r="CP45" s="0" t="n">
        <v>0.9</v>
      </c>
      <c r="CQ45" s="0" t="n">
        <v>0.935</v>
      </c>
      <c r="CR45" s="0" t="n">
        <v>0.89</v>
      </c>
      <c r="CS45" s="0" t="n">
        <v>0.985</v>
      </c>
      <c r="CT45" s="0" t="n">
        <v>0.99</v>
      </c>
      <c r="CU45" s="0" t="n">
        <v>0.99</v>
      </c>
      <c r="CV45" s="0" t="n">
        <v>0.9775</v>
      </c>
      <c r="DA45" s="357" t="n">
        <v>0.000285</v>
      </c>
      <c r="DB45" s="357" t="n">
        <v>0.0002</v>
      </c>
      <c r="DC45" s="357" t="n">
        <v>0</v>
      </c>
      <c r="DD45" s="357" t="n">
        <v>0.0001</v>
      </c>
      <c r="DE45" s="357" t="n">
        <v>0</v>
      </c>
      <c r="DF45" s="357" t="n">
        <v>0.0036</v>
      </c>
      <c r="DG45" s="357" t="n">
        <v>0.00047</v>
      </c>
      <c r="DH45" s="357" t="n">
        <v>0.0007</v>
      </c>
      <c r="DI45" s="357" t="n">
        <v>0</v>
      </c>
      <c r="DJ45" s="357" t="n">
        <v>0</v>
      </c>
      <c r="DK45" s="357" t="n">
        <v>0.0005</v>
      </c>
      <c r="DL45" s="357" t="n">
        <v>0.0005</v>
      </c>
      <c r="DM45" s="357" t="n">
        <v>0.0003</v>
      </c>
      <c r="DN45" s="357" t="n">
        <v>0.000275</v>
      </c>
      <c r="DO45" s="357" t="n">
        <v>0.000400000000000006</v>
      </c>
      <c r="DQ45" s="357" t="n">
        <v>6.5E-005</v>
      </c>
    </row>
    <row r="46" customFormat="false" ht="12.75" hidden="false" customHeight="false" outlineLevel="0" collapsed="false">
      <c r="A46" s="355" t="n">
        <v>37773</v>
      </c>
      <c r="B46" s="0" t="n">
        <v>0.988</v>
      </c>
      <c r="C46" s="0" t="n">
        <v>0.988</v>
      </c>
      <c r="D46" s="0" t="n">
        <v>0.985</v>
      </c>
      <c r="E46" s="0" t="n">
        <v>0.985</v>
      </c>
      <c r="F46" s="0" t="n">
        <v>0.977</v>
      </c>
      <c r="G46" s="0" t="n">
        <v>0.677076000000001</v>
      </c>
      <c r="H46" s="0" t="n">
        <v>0.9875</v>
      </c>
      <c r="I46" s="0" t="n">
        <v>0.979178749999999</v>
      </c>
      <c r="J46" s="0" t="n">
        <v>0.7666575</v>
      </c>
      <c r="K46" s="0" t="n">
        <v>0.985</v>
      </c>
      <c r="L46" s="0" t="n">
        <v>0.9875</v>
      </c>
      <c r="M46" s="0" t="n">
        <v>0.9875</v>
      </c>
      <c r="N46" s="0" t="n">
        <v>0.98</v>
      </c>
      <c r="O46" s="0" t="n">
        <v>0.9556166375</v>
      </c>
      <c r="P46" s="0" t="n">
        <v>0.98</v>
      </c>
      <c r="Q46" s="0" t="n">
        <v>0.9875</v>
      </c>
      <c r="R46" s="0" t="n">
        <v>0.9875</v>
      </c>
      <c r="S46" s="0" t="n">
        <v>0.9875</v>
      </c>
      <c r="T46" s="0" t="n">
        <v>0.98</v>
      </c>
      <c r="U46" s="0" t="n">
        <v>0.98</v>
      </c>
      <c r="V46" s="0" t="n">
        <v>0.98</v>
      </c>
      <c r="W46" s="0" t="n">
        <v>0.98</v>
      </c>
      <c r="X46" s="0" t="n">
        <v>0.9556166375</v>
      </c>
      <c r="Y46" s="0" t="n">
        <v>0.9556166375</v>
      </c>
      <c r="Z46" s="0" t="n">
        <v>0.9556166375</v>
      </c>
      <c r="AA46" s="0" t="n">
        <v>0.9556166375</v>
      </c>
      <c r="AB46" s="0" t="n">
        <v>0.98</v>
      </c>
      <c r="AC46" s="0" t="n">
        <v>0.98</v>
      </c>
      <c r="AD46" s="0" t="n">
        <v>0.9556166375</v>
      </c>
      <c r="AE46" s="0" t="n">
        <v>0.9556166375</v>
      </c>
      <c r="AF46" s="0" t="n">
        <v>0.98</v>
      </c>
      <c r="AG46" s="0" t="n">
        <v>0.99</v>
      </c>
      <c r="AH46" s="0" t="n">
        <v>0.973473099999999</v>
      </c>
      <c r="AI46" s="0" t="n">
        <v>0.973473099999999</v>
      </c>
      <c r="AJ46" s="0" t="n">
        <v>0.98</v>
      </c>
      <c r="AK46" s="0" t="n">
        <v>1</v>
      </c>
      <c r="AL46" s="0" t="n">
        <v>0.985</v>
      </c>
      <c r="AM46" s="0" t="n">
        <v>0.985</v>
      </c>
      <c r="AN46" s="353" t="n">
        <v>0.985</v>
      </c>
      <c r="AO46" s="353" t="n">
        <v>0.99</v>
      </c>
      <c r="AP46" s="353" t="n">
        <v>0.99</v>
      </c>
      <c r="AQ46" s="0" t="n">
        <v>0.985</v>
      </c>
      <c r="AR46" s="0" t="n">
        <v>0.973473099999999</v>
      </c>
      <c r="AS46" s="0" t="n">
        <v>0.977</v>
      </c>
      <c r="AT46" s="353" t="n">
        <v>0.9775</v>
      </c>
      <c r="AU46" s="0" t="n">
        <v>0.973473099999999</v>
      </c>
      <c r="AV46" s="0" t="n">
        <v>0.985</v>
      </c>
      <c r="AW46" s="0" t="n">
        <v>0.985</v>
      </c>
      <c r="AX46" s="0" t="n">
        <v>0.985</v>
      </c>
      <c r="AY46" s="0" t="n">
        <v>0.973473099999999</v>
      </c>
      <c r="AZ46" s="0" t="n">
        <v>0.973473099999999</v>
      </c>
      <c r="BA46" s="0" t="n">
        <v>0.985</v>
      </c>
      <c r="BB46" s="0" t="n">
        <v>0.99</v>
      </c>
      <c r="BE46" s="0" t="n">
        <v>1.0755476</v>
      </c>
      <c r="BF46" s="0" t="n">
        <v>1.0972</v>
      </c>
      <c r="BG46" s="0" t="n">
        <v>1.0827</v>
      </c>
      <c r="BH46" s="0" t="n">
        <v>1.0089</v>
      </c>
      <c r="BI46" s="0" t="n">
        <v>1</v>
      </c>
      <c r="BJ46" s="0" t="n">
        <v>1.9914</v>
      </c>
      <c r="BK46" s="0" t="n">
        <v>2.25089633333333</v>
      </c>
      <c r="BL46" s="0" t="n">
        <v>1.04725</v>
      </c>
      <c r="BM46" s="0" t="n">
        <v>1.2885</v>
      </c>
      <c r="BN46" s="0" t="n">
        <v>2.001</v>
      </c>
      <c r="BO46" s="0" t="n">
        <v>1.485005</v>
      </c>
      <c r="BP46" s="0" t="n">
        <v>1.485005</v>
      </c>
      <c r="BQ46" s="0" t="n">
        <v>1.244505</v>
      </c>
      <c r="BR46" s="0" t="n">
        <v>1.058855</v>
      </c>
      <c r="BS46" s="0" t="n">
        <v>1.402205</v>
      </c>
      <c r="BT46" s="357"/>
      <c r="BU46" s="0" t="n">
        <v>1.09379</v>
      </c>
      <c r="BV46" s="357"/>
      <c r="BW46" s="357"/>
      <c r="BX46" s="357"/>
      <c r="BY46" s="357"/>
      <c r="BZ46" s="357"/>
      <c r="CA46" s="357"/>
      <c r="CB46" s="357"/>
      <c r="CC46" s="0" t="n">
        <v>0.965</v>
      </c>
      <c r="CD46" s="0" t="n">
        <v>0.91</v>
      </c>
      <c r="CE46" s="0" t="n">
        <v>0.91</v>
      </c>
      <c r="CF46" s="0" t="n">
        <v>0.98</v>
      </c>
      <c r="CG46" s="0" t="n">
        <v>0.99895</v>
      </c>
      <c r="CH46" s="0" t="n">
        <v>0.34</v>
      </c>
      <c r="CI46" s="0" t="n">
        <v>0.47</v>
      </c>
      <c r="CJ46" s="0" t="n">
        <v>0.935</v>
      </c>
      <c r="CK46" s="0" t="n">
        <v>0.595</v>
      </c>
      <c r="CL46" s="0" t="n">
        <v>0.725</v>
      </c>
      <c r="CM46" s="0" t="n">
        <v>0.8825</v>
      </c>
      <c r="CN46" s="0" t="n">
        <v>0.915</v>
      </c>
      <c r="CO46" s="0" t="n">
        <v>0.88</v>
      </c>
      <c r="CP46" s="0" t="n">
        <v>0.9025</v>
      </c>
      <c r="CQ46" s="0" t="n">
        <v>0.915</v>
      </c>
      <c r="CR46" s="0" t="n">
        <v>0.89</v>
      </c>
      <c r="CS46" s="0" t="n">
        <v>0.985</v>
      </c>
      <c r="CT46" s="0" t="n">
        <v>0.99</v>
      </c>
      <c r="CU46" s="0" t="n">
        <v>0.99</v>
      </c>
      <c r="CV46" s="0" t="n">
        <v>0.9775</v>
      </c>
      <c r="DA46" s="357" t="n">
        <v>0.000285</v>
      </c>
      <c r="DB46" s="357" t="n">
        <v>0.0002</v>
      </c>
      <c r="DC46" s="357" t="n">
        <v>0</v>
      </c>
      <c r="DD46" s="357" t="n">
        <v>0.0001</v>
      </c>
      <c r="DE46" s="357" t="n">
        <v>0</v>
      </c>
      <c r="DF46" s="357" t="n">
        <v>0.0036</v>
      </c>
      <c r="DG46" s="357" t="n">
        <v>0.00047</v>
      </c>
      <c r="DH46" s="357" t="n">
        <v>0.0007</v>
      </c>
      <c r="DI46" s="357" t="n">
        <v>0</v>
      </c>
      <c r="DJ46" s="357" t="n">
        <v>0</v>
      </c>
      <c r="DK46" s="357" t="n">
        <v>0.0005</v>
      </c>
      <c r="DL46" s="357" t="n">
        <v>0.0005</v>
      </c>
      <c r="DM46" s="357" t="n">
        <v>0.0003</v>
      </c>
      <c r="DN46" s="357" t="n">
        <v>0.000275</v>
      </c>
      <c r="DO46" s="357" t="n">
        <v>0.000400000000000006</v>
      </c>
      <c r="DQ46" s="357" t="n">
        <v>6.5E-005</v>
      </c>
    </row>
    <row r="47" customFormat="false" ht="12.75" hidden="false" customHeight="false" outlineLevel="0" collapsed="false">
      <c r="A47" s="355" t="n">
        <v>37803</v>
      </c>
      <c r="B47" s="0" t="n">
        <v>0.988</v>
      </c>
      <c r="C47" s="0" t="n">
        <v>0.988</v>
      </c>
      <c r="D47" s="0" t="n">
        <v>0.985</v>
      </c>
      <c r="E47" s="0" t="n">
        <v>0.985</v>
      </c>
      <c r="F47" s="0" t="n">
        <v>0.977</v>
      </c>
      <c r="G47" s="0" t="n">
        <v>0.817950000000001</v>
      </c>
      <c r="H47" s="0" t="n">
        <v>0.9875</v>
      </c>
      <c r="I47" s="0" t="n">
        <v>0.979833249999999</v>
      </c>
      <c r="J47" s="0" t="n">
        <v>0.7924275</v>
      </c>
      <c r="K47" s="0" t="n">
        <v>0.985</v>
      </c>
      <c r="L47" s="0" t="n">
        <v>0.9875</v>
      </c>
      <c r="M47" s="0" t="n">
        <v>0.9875</v>
      </c>
      <c r="N47" s="0" t="n">
        <v>0.98</v>
      </c>
      <c r="O47" s="0" t="n">
        <v>0.961160475</v>
      </c>
      <c r="P47" s="0" t="n">
        <v>0.98</v>
      </c>
      <c r="Q47" s="0" t="n">
        <v>0.9875</v>
      </c>
      <c r="R47" s="0" t="n">
        <v>0.9875</v>
      </c>
      <c r="S47" s="0" t="n">
        <v>0.9875</v>
      </c>
      <c r="T47" s="0" t="n">
        <v>0.98</v>
      </c>
      <c r="U47" s="0" t="n">
        <v>0.98</v>
      </c>
      <c r="V47" s="0" t="n">
        <v>0.98</v>
      </c>
      <c r="W47" s="0" t="n">
        <v>0.98</v>
      </c>
      <c r="X47" s="0" t="n">
        <v>0.961160475</v>
      </c>
      <c r="Y47" s="0" t="n">
        <v>0.961160475</v>
      </c>
      <c r="Z47" s="0" t="n">
        <v>0.961160475</v>
      </c>
      <c r="AA47" s="0" t="n">
        <v>0.961160475</v>
      </c>
      <c r="AB47" s="0" t="n">
        <v>0.98</v>
      </c>
      <c r="AC47" s="0" t="n">
        <v>0.98</v>
      </c>
      <c r="AD47" s="0" t="n">
        <v>0.961160475</v>
      </c>
      <c r="AE47" s="0" t="n">
        <v>0.961160475</v>
      </c>
      <c r="AF47" s="0" t="n">
        <v>0.98</v>
      </c>
      <c r="AG47" s="0" t="n">
        <v>0.99</v>
      </c>
      <c r="AH47" s="0" t="n">
        <v>0.97353095</v>
      </c>
      <c r="AI47" s="0" t="n">
        <v>0.97353095</v>
      </c>
      <c r="AJ47" s="0" t="n">
        <v>0.98</v>
      </c>
      <c r="AK47" s="0" t="n">
        <v>1</v>
      </c>
      <c r="AL47" s="0" t="n">
        <v>0.985</v>
      </c>
      <c r="AM47" s="0" t="n">
        <v>0.985</v>
      </c>
      <c r="AN47" s="353" t="n">
        <v>0.985</v>
      </c>
      <c r="AO47" s="353" t="n">
        <v>0.99</v>
      </c>
      <c r="AP47" s="353" t="n">
        <v>0.99</v>
      </c>
      <c r="AQ47" s="0" t="n">
        <v>0.985</v>
      </c>
      <c r="AR47" s="0" t="n">
        <v>0.97353095</v>
      </c>
      <c r="AS47" s="0" t="n">
        <v>0.977</v>
      </c>
      <c r="AT47" s="353" t="n">
        <v>0.9775</v>
      </c>
      <c r="AU47" s="0" t="n">
        <v>0.97353095</v>
      </c>
      <c r="AV47" s="0" t="n">
        <v>0.985</v>
      </c>
      <c r="AW47" s="0" t="n">
        <v>0.985</v>
      </c>
      <c r="AX47" s="0" t="n">
        <v>0.985</v>
      </c>
      <c r="AY47" s="0" t="n">
        <v>0.97353095</v>
      </c>
      <c r="AZ47" s="0" t="n">
        <v>0.97353095</v>
      </c>
      <c r="BA47" s="0" t="n">
        <v>0.985</v>
      </c>
      <c r="BB47" s="0" t="n">
        <v>0.99</v>
      </c>
      <c r="BE47" s="0" t="n">
        <v>1.0758326</v>
      </c>
      <c r="BF47" s="0" t="n">
        <v>1.0974</v>
      </c>
      <c r="BG47" s="0" t="n">
        <v>1.0827</v>
      </c>
      <c r="BH47" s="0" t="n">
        <v>1.009</v>
      </c>
      <c r="BI47" s="0" t="n">
        <v>1</v>
      </c>
      <c r="BJ47" s="0" t="n">
        <v>1.995</v>
      </c>
      <c r="BK47" s="0" t="n">
        <v>2.25136633333333</v>
      </c>
      <c r="BL47" s="0" t="n">
        <v>1.04795</v>
      </c>
      <c r="BM47" s="0" t="n">
        <v>1.2885</v>
      </c>
      <c r="BN47" s="0" t="n">
        <v>2.001</v>
      </c>
      <c r="BO47" s="0" t="n">
        <v>1.485505</v>
      </c>
      <c r="BP47" s="0" t="n">
        <v>1.485505</v>
      </c>
      <c r="BQ47" s="0" t="n">
        <v>1.244805</v>
      </c>
      <c r="BR47" s="0" t="n">
        <v>1.05913</v>
      </c>
      <c r="BS47" s="0" t="n">
        <v>1.402605</v>
      </c>
      <c r="BT47" s="357"/>
      <c r="BU47" s="0" t="n">
        <v>1.093855</v>
      </c>
      <c r="BV47" s="357"/>
      <c r="BW47" s="357"/>
      <c r="BX47" s="357"/>
      <c r="BY47" s="357"/>
      <c r="BZ47" s="357"/>
      <c r="CA47" s="357"/>
      <c r="CB47" s="357"/>
      <c r="CC47" s="0" t="n">
        <v>0.975</v>
      </c>
      <c r="CD47" s="0" t="n">
        <v>0.91</v>
      </c>
      <c r="CE47" s="0" t="n">
        <v>0.91</v>
      </c>
      <c r="CF47" s="0" t="n">
        <v>0.97</v>
      </c>
      <c r="CG47" s="0" t="n">
        <v>0.99895</v>
      </c>
      <c r="CH47" s="0" t="n">
        <v>0.41</v>
      </c>
      <c r="CI47" s="0" t="n">
        <v>0.47</v>
      </c>
      <c r="CJ47" s="0" t="n">
        <v>0.935</v>
      </c>
      <c r="CK47" s="0" t="n">
        <v>0.615</v>
      </c>
      <c r="CL47" s="0" t="n">
        <v>0.725</v>
      </c>
      <c r="CM47" s="0" t="n">
        <v>0.8775</v>
      </c>
      <c r="CN47" s="0" t="n">
        <v>0.91</v>
      </c>
      <c r="CO47" s="0" t="n">
        <v>0.89</v>
      </c>
      <c r="CP47" s="0" t="n">
        <v>0.9075</v>
      </c>
      <c r="CQ47" s="0" t="n">
        <v>0.915</v>
      </c>
      <c r="CR47" s="0" t="n">
        <v>0.89</v>
      </c>
      <c r="CS47" s="0" t="n">
        <v>0.985</v>
      </c>
      <c r="CT47" s="0" t="n">
        <v>0.99</v>
      </c>
      <c r="CU47" s="0" t="n">
        <v>0.99</v>
      </c>
      <c r="CV47" s="0" t="n">
        <v>0.9775</v>
      </c>
      <c r="DA47" s="357" t="n">
        <v>0.000285</v>
      </c>
      <c r="DB47" s="357" t="n">
        <v>0.0002</v>
      </c>
      <c r="DC47" s="357" t="n">
        <v>0</v>
      </c>
      <c r="DD47" s="357" t="n">
        <v>0.0001</v>
      </c>
      <c r="DE47" s="357" t="n">
        <v>0</v>
      </c>
      <c r="DF47" s="357" t="n">
        <v>0.0036</v>
      </c>
      <c r="DG47" s="357" t="n">
        <v>0.00047</v>
      </c>
      <c r="DH47" s="357" t="n">
        <v>0.0007</v>
      </c>
      <c r="DI47" s="357" t="n">
        <v>0</v>
      </c>
      <c r="DJ47" s="357" t="n">
        <v>0</v>
      </c>
      <c r="DK47" s="357" t="n">
        <v>0.0005</v>
      </c>
      <c r="DL47" s="357" t="n">
        <v>0.0005</v>
      </c>
      <c r="DM47" s="357" t="n">
        <v>0.0003</v>
      </c>
      <c r="DN47" s="357" t="n">
        <v>0.000275</v>
      </c>
      <c r="DO47" s="357" t="n">
        <v>0.000400000000000006</v>
      </c>
      <c r="DQ47" s="357" t="n">
        <v>6.5E-005</v>
      </c>
    </row>
    <row r="48" customFormat="false" ht="12.75" hidden="false" customHeight="false" outlineLevel="0" collapsed="false">
      <c r="A48" s="355" t="n">
        <v>37834</v>
      </c>
      <c r="B48" s="0" t="n">
        <v>0.988</v>
      </c>
      <c r="C48" s="0" t="n">
        <v>0.988</v>
      </c>
      <c r="D48" s="0" t="n">
        <v>0.985</v>
      </c>
      <c r="E48" s="0" t="n">
        <v>0.985</v>
      </c>
      <c r="F48" s="0" t="n">
        <v>0.977</v>
      </c>
      <c r="G48" s="0" t="n">
        <v>0.859398000000001</v>
      </c>
      <c r="H48" s="0" t="n">
        <v>0.9875</v>
      </c>
      <c r="I48" s="0" t="n">
        <v>0.970001249999999</v>
      </c>
      <c r="J48" s="0" t="n">
        <v>0.9083925</v>
      </c>
      <c r="K48" s="0" t="n">
        <v>0.985</v>
      </c>
      <c r="L48" s="0" t="n">
        <v>0.9875</v>
      </c>
      <c r="M48" s="0" t="n">
        <v>0.9875</v>
      </c>
      <c r="N48" s="0" t="n">
        <v>0.98</v>
      </c>
      <c r="O48" s="0" t="n">
        <v>0.9825981375</v>
      </c>
      <c r="P48" s="0" t="n">
        <v>0.98</v>
      </c>
      <c r="Q48" s="0" t="n">
        <v>0.9875</v>
      </c>
      <c r="R48" s="0" t="n">
        <v>0.9875</v>
      </c>
      <c r="S48" s="0" t="n">
        <v>0.9875</v>
      </c>
      <c r="T48" s="0" t="n">
        <v>0.98</v>
      </c>
      <c r="U48" s="0" t="n">
        <v>0.98</v>
      </c>
      <c r="V48" s="0" t="n">
        <v>0.98</v>
      </c>
      <c r="W48" s="0" t="n">
        <v>0.98</v>
      </c>
      <c r="X48" s="0" t="n">
        <v>0.9825981375</v>
      </c>
      <c r="Y48" s="0" t="n">
        <v>0.9825981375</v>
      </c>
      <c r="Z48" s="0" t="n">
        <v>0.9825981375</v>
      </c>
      <c r="AA48" s="0" t="n">
        <v>0.9825981375</v>
      </c>
      <c r="AB48" s="0" t="n">
        <v>0.98</v>
      </c>
      <c r="AC48" s="0" t="n">
        <v>0.98</v>
      </c>
      <c r="AD48" s="0" t="n">
        <v>0.9825981375</v>
      </c>
      <c r="AE48" s="0" t="n">
        <v>0.9825981375</v>
      </c>
      <c r="AF48" s="0" t="n">
        <v>0.98</v>
      </c>
      <c r="AG48" s="0" t="n">
        <v>0.99</v>
      </c>
      <c r="AH48" s="0" t="n">
        <v>0.9735888</v>
      </c>
      <c r="AI48" s="0" t="n">
        <v>0.9735888</v>
      </c>
      <c r="AJ48" s="0" t="n">
        <v>0.98</v>
      </c>
      <c r="AK48" s="0" t="n">
        <v>1</v>
      </c>
      <c r="AL48" s="0" t="n">
        <v>0.985</v>
      </c>
      <c r="AM48" s="0" t="n">
        <v>0.985</v>
      </c>
      <c r="AN48" s="353" t="n">
        <v>0.985</v>
      </c>
      <c r="AO48" s="353" t="n">
        <v>0.99</v>
      </c>
      <c r="AP48" s="353" t="n">
        <v>0.99</v>
      </c>
      <c r="AQ48" s="0" t="n">
        <v>0.985</v>
      </c>
      <c r="AR48" s="0" t="n">
        <v>0.9735888</v>
      </c>
      <c r="AS48" s="0" t="n">
        <v>0.977</v>
      </c>
      <c r="AT48" s="353" t="n">
        <v>0.9775</v>
      </c>
      <c r="AU48" s="0" t="n">
        <v>0.9735888</v>
      </c>
      <c r="AV48" s="0" t="n">
        <v>0.985</v>
      </c>
      <c r="AW48" s="0" t="n">
        <v>0.985</v>
      </c>
      <c r="AX48" s="0" t="n">
        <v>0.985</v>
      </c>
      <c r="AY48" s="0" t="n">
        <v>0.9735888</v>
      </c>
      <c r="AZ48" s="0" t="n">
        <v>0.9735888</v>
      </c>
      <c r="BA48" s="0" t="n">
        <v>0.985</v>
      </c>
      <c r="BB48" s="0" t="n">
        <v>0.99</v>
      </c>
      <c r="BE48" s="0" t="n">
        <v>1.0761176</v>
      </c>
      <c r="BF48" s="0" t="n">
        <v>1.0976</v>
      </c>
      <c r="BG48" s="0" t="n">
        <v>1.0827</v>
      </c>
      <c r="BH48" s="0" t="n">
        <v>1.0091</v>
      </c>
      <c r="BI48" s="0" t="n">
        <v>1</v>
      </c>
      <c r="BJ48" s="0" t="n">
        <v>1.9986</v>
      </c>
      <c r="BK48" s="0" t="n">
        <v>2.25183633333333</v>
      </c>
      <c r="BL48" s="0" t="n">
        <v>1.04865</v>
      </c>
      <c r="BM48" s="0" t="n">
        <v>1.2885</v>
      </c>
      <c r="BN48" s="0" t="n">
        <v>2.001</v>
      </c>
      <c r="BO48" s="0" t="n">
        <v>1.486005</v>
      </c>
      <c r="BP48" s="0" t="n">
        <v>1.486005</v>
      </c>
      <c r="BQ48" s="0" t="n">
        <v>1.245105</v>
      </c>
      <c r="BR48" s="0" t="n">
        <v>1.059405</v>
      </c>
      <c r="BS48" s="0" t="n">
        <v>1.403005</v>
      </c>
      <c r="BT48" s="357"/>
      <c r="BU48" s="0" t="n">
        <v>1.09392</v>
      </c>
      <c r="BV48" s="357"/>
      <c r="BW48" s="357"/>
      <c r="BX48" s="357"/>
      <c r="BY48" s="357"/>
      <c r="BZ48" s="357"/>
      <c r="CA48" s="357"/>
      <c r="CB48" s="357"/>
      <c r="CC48" s="0" t="n">
        <v>0.975</v>
      </c>
      <c r="CD48" s="0" t="n">
        <v>0.91</v>
      </c>
      <c r="CE48" s="0" t="n">
        <v>0.91</v>
      </c>
      <c r="CF48" s="0" t="n">
        <v>0.97</v>
      </c>
      <c r="CG48" s="0" t="n">
        <v>0.99895</v>
      </c>
      <c r="CH48" s="0" t="n">
        <v>0.43</v>
      </c>
      <c r="CI48" s="0" t="n">
        <v>0.52</v>
      </c>
      <c r="CJ48" s="0" t="n">
        <v>0.925</v>
      </c>
      <c r="CK48" s="0" t="n">
        <v>0.705</v>
      </c>
      <c r="CL48" s="0" t="n">
        <v>0.725</v>
      </c>
      <c r="CM48" s="0" t="n">
        <v>0.89</v>
      </c>
      <c r="CN48" s="0" t="n">
        <v>0.9225</v>
      </c>
      <c r="CO48" s="0" t="n">
        <v>0.915</v>
      </c>
      <c r="CP48" s="0" t="n">
        <v>0.9275</v>
      </c>
      <c r="CQ48" s="0" t="n">
        <v>0.915</v>
      </c>
      <c r="CR48" s="0" t="n">
        <v>0.89</v>
      </c>
      <c r="CS48" s="0" t="n">
        <v>0.985</v>
      </c>
      <c r="CT48" s="0" t="n">
        <v>0.99</v>
      </c>
      <c r="CU48" s="0" t="n">
        <v>0.99</v>
      </c>
      <c r="CV48" s="0" t="n">
        <v>0.9775</v>
      </c>
      <c r="DA48" s="357" t="n">
        <v>0.000285</v>
      </c>
      <c r="DB48" s="357" t="n">
        <v>0.0002</v>
      </c>
      <c r="DC48" s="357" t="n">
        <v>0</v>
      </c>
      <c r="DD48" s="357" t="n">
        <v>0.0001</v>
      </c>
      <c r="DE48" s="357" t="n">
        <v>0</v>
      </c>
      <c r="DF48" s="357" t="n">
        <v>0.0036</v>
      </c>
      <c r="DG48" s="357" t="n">
        <v>0.00047</v>
      </c>
      <c r="DH48" s="357" t="n">
        <v>0.0007</v>
      </c>
      <c r="DI48" s="357" t="n">
        <v>0</v>
      </c>
      <c r="DJ48" s="357" t="n">
        <v>0</v>
      </c>
      <c r="DK48" s="357" t="n">
        <v>0.0005</v>
      </c>
      <c r="DL48" s="357" t="n">
        <v>0.0005</v>
      </c>
      <c r="DM48" s="357" t="n">
        <v>0.0003</v>
      </c>
      <c r="DN48" s="357" t="n">
        <v>0.000275</v>
      </c>
      <c r="DO48" s="357" t="n">
        <v>0.000400000000000006</v>
      </c>
      <c r="DQ48" s="357" t="n">
        <v>6.5E-005</v>
      </c>
    </row>
    <row r="49" customFormat="false" ht="12.75" hidden="false" customHeight="false" outlineLevel="0" collapsed="false">
      <c r="A49" s="355" t="n">
        <v>37865</v>
      </c>
      <c r="B49" s="0" t="n">
        <v>0.988</v>
      </c>
      <c r="C49" s="0" t="n">
        <v>0.988</v>
      </c>
      <c r="D49" s="0" t="n">
        <v>0.985</v>
      </c>
      <c r="E49" s="0" t="n">
        <v>0.985</v>
      </c>
      <c r="F49" s="0" t="n">
        <v>0.977</v>
      </c>
      <c r="G49" s="0" t="n">
        <v>0.921012000000001</v>
      </c>
      <c r="H49" s="0" t="n">
        <v>0.9875</v>
      </c>
      <c r="I49" s="0" t="n">
        <v>0.970648749999998</v>
      </c>
      <c r="J49" s="0" t="n">
        <v>0.7280025</v>
      </c>
      <c r="K49" s="0" t="n">
        <v>0.985</v>
      </c>
      <c r="L49" s="0" t="n">
        <v>0.9875</v>
      </c>
      <c r="M49" s="0" t="n">
        <v>0.9875</v>
      </c>
      <c r="N49" s="0" t="n">
        <v>0.98</v>
      </c>
      <c r="O49" s="0" t="n">
        <v>0.9749056</v>
      </c>
      <c r="P49" s="0" t="n">
        <v>0.98</v>
      </c>
      <c r="Q49" s="0" t="n">
        <v>0.9875</v>
      </c>
      <c r="R49" s="0" t="n">
        <v>0.9875</v>
      </c>
      <c r="S49" s="0" t="n">
        <v>0.9875</v>
      </c>
      <c r="T49" s="0" t="n">
        <v>0.98</v>
      </c>
      <c r="U49" s="0" t="n">
        <v>0.98</v>
      </c>
      <c r="V49" s="0" t="n">
        <v>0.98</v>
      </c>
      <c r="W49" s="0" t="n">
        <v>0.98</v>
      </c>
      <c r="X49" s="0" t="n">
        <v>0.9749056</v>
      </c>
      <c r="Y49" s="0" t="n">
        <v>0.9749056</v>
      </c>
      <c r="Z49" s="0" t="n">
        <v>0.9749056</v>
      </c>
      <c r="AA49" s="0" t="n">
        <v>0.9749056</v>
      </c>
      <c r="AB49" s="0" t="n">
        <v>0.98</v>
      </c>
      <c r="AC49" s="0" t="n">
        <v>0.98</v>
      </c>
      <c r="AD49" s="0" t="n">
        <v>0.9749056</v>
      </c>
      <c r="AE49" s="0" t="n">
        <v>0.9749056</v>
      </c>
      <c r="AF49" s="0" t="n">
        <v>0.98</v>
      </c>
      <c r="AG49" s="0" t="n">
        <v>0.99</v>
      </c>
      <c r="AH49" s="0" t="n">
        <v>0.973646649999999</v>
      </c>
      <c r="AI49" s="0" t="n">
        <v>0.973646649999999</v>
      </c>
      <c r="AJ49" s="0" t="n">
        <v>0.98</v>
      </c>
      <c r="AK49" s="0" t="n">
        <v>1</v>
      </c>
      <c r="AL49" s="0" t="n">
        <v>0.985</v>
      </c>
      <c r="AM49" s="0" t="n">
        <v>0.985</v>
      </c>
      <c r="AN49" s="353" t="n">
        <v>0.985</v>
      </c>
      <c r="AO49" s="353" t="n">
        <v>0.99</v>
      </c>
      <c r="AP49" s="353" t="n">
        <v>0.99</v>
      </c>
      <c r="AQ49" s="0" t="n">
        <v>0.985</v>
      </c>
      <c r="AR49" s="0" t="n">
        <v>0.973646649999999</v>
      </c>
      <c r="AS49" s="0" t="n">
        <v>0.977</v>
      </c>
      <c r="AT49" s="353" t="n">
        <v>0.9775</v>
      </c>
      <c r="AU49" s="0" t="n">
        <v>0.973646649999999</v>
      </c>
      <c r="AV49" s="0" t="n">
        <v>0.985</v>
      </c>
      <c r="AW49" s="0" t="n">
        <v>0.985</v>
      </c>
      <c r="AX49" s="0" t="n">
        <v>0.985</v>
      </c>
      <c r="AY49" s="0" t="n">
        <v>0.973646649999999</v>
      </c>
      <c r="AZ49" s="0" t="n">
        <v>0.973646649999999</v>
      </c>
      <c r="BA49" s="0" t="n">
        <v>0.985</v>
      </c>
      <c r="BB49" s="0" t="n">
        <v>0.99</v>
      </c>
      <c r="BE49" s="0" t="n">
        <v>1.0764026</v>
      </c>
      <c r="BF49" s="0" t="n">
        <v>1.0978</v>
      </c>
      <c r="BG49" s="0" t="n">
        <v>1.0827</v>
      </c>
      <c r="BH49" s="0" t="n">
        <v>1.0092</v>
      </c>
      <c r="BI49" s="0" t="n">
        <v>1</v>
      </c>
      <c r="BJ49" s="0" t="n">
        <v>2.0022</v>
      </c>
      <c r="BK49" s="0" t="n">
        <v>2.25230633333333</v>
      </c>
      <c r="BL49" s="0" t="n">
        <v>1.04935</v>
      </c>
      <c r="BM49" s="0" t="n">
        <v>1.2885</v>
      </c>
      <c r="BN49" s="0" t="n">
        <v>2.001</v>
      </c>
      <c r="BO49" s="0" t="n">
        <v>1.486505</v>
      </c>
      <c r="BP49" s="0" t="n">
        <v>1.486505</v>
      </c>
      <c r="BQ49" s="0" t="n">
        <v>1.245405</v>
      </c>
      <c r="BR49" s="0" t="n">
        <v>1.05968</v>
      </c>
      <c r="BS49" s="0" t="n">
        <v>1.403405</v>
      </c>
      <c r="BT49" s="357"/>
      <c r="BU49" s="0" t="n">
        <v>1.093985</v>
      </c>
      <c r="BV49" s="357"/>
      <c r="BW49" s="357"/>
      <c r="BX49" s="357"/>
      <c r="BY49" s="357"/>
      <c r="BZ49" s="357"/>
      <c r="CA49" s="357"/>
      <c r="CB49" s="357"/>
      <c r="CC49" s="0" t="n">
        <v>0.975</v>
      </c>
      <c r="CD49" s="0" t="n">
        <v>0.91</v>
      </c>
      <c r="CE49" s="0" t="n">
        <v>0.91</v>
      </c>
      <c r="CF49" s="0" t="n">
        <v>0.95</v>
      </c>
      <c r="CG49" s="0" t="n">
        <v>0.99895</v>
      </c>
      <c r="CH49" s="0" t="n">
        <v>0.46</v>
      </c>
      <c r="CI49" s="0" t="n">
        <v>0.55</v>
      </c>
      <c r="CJ49" s="0" t="n">
        <v>0.925</v>
      </c>
      <c r="CK49" s="0" t="n">
        <v>0.565</v>
      </c>
      <c r="CL49" s="0" t="n">
        <v>0.575</v>
      </c>
      <c r="CM49" s="0" t="n">
        <v>0.945</v>
      </c>
      <c r="CN49" s="0" t="n">
        <v>0.9775</v>
      </c>
      <c r="CO49" s="0" t="n">
        <v>0.945</v>
      </c>
      <c r="CP49" s="0" t="n">
        <v>0.92</v>
      </c>
      <c r="CQ49" s="0" t="n">
        <v>0.915</v>
      </c>
      <c r="CR49" s="0" t="n">
        <v>0.89</v>
      </c>
      <c r="CS49" s="0" t="n">
        <v>0.985</v>
      </c>
      <c r="CT49" s="0" t="n">
        <v>0.99</v>
      </c>
      <c r="CU49" s="0" t="n">
        <v>0.99</v>
      </c>
      <c r="CV49" s="0" t="n">
        <v>0.9775</v>
      </c>
      <c r="DA49" s="357" t="n">
        <v>0.000285</v>
      </c>
      <c r="DB49" s="357" t="n">
        <v>0.0002</v>
      </c>
      <c r="DC49" s="357" t="n">
        <v>0</v>
      </c>
      <c r="DD49" s="357" t="n">
        <v>0.0001</v>
      </c>
      <c r="DE49" s="357" t="n">
        <v>0</v>
      </c>
      <c r="DF49" s="357" t="n">
        <v>0.0036</v>
      </c>
      <c r="DG49" s="357" t="n">
        <v>0.00047</v>
      </c>
      <c r="DH49" s="357" t="n">
        <v>0.0007</v>
      </c>
      <c r="DI49" s="357" t="n">
        <v>0</v>
      </c>
      <c r="DJ49" s="357" t="n">
        <v>0</v>
      </c>
      <c r="DK49" s="357" t="n">
        <v>0.0005</v>
      </c>
      <c r="DL49" s="357" t="n">
        <v>0.0005</v>
      </c>
      <c r="DM49" s="357" t="n">
        <v>0.0003</v>
      </c>
      <c r="DN49" s="357" t="n">
        <v>0.000275</v>
      </c>
      <c r="DO49" s="357" t="n">
        <v>0.000400000000000006</v>
      </c>
      <c r="DQ49" s="357" t="n">
        <v>6.5E-005</v>
      </c>
    </row>
    <row r="50" customFormat="false" ht="12.75" hidden="false" customHeight="false" outlineLevel="0" collapsed="false">
      <c r="A50" s="355" t="n">
        <v>37895</v>
      </c>
      <c r="B50" s="0" t="n">
        <v>0.988</v>
      </c>
      <c r="C50" s="0" t="n">
        <v>0.988</v>
      </c>
      <c r="D50" s="0" t="n">
        <v>0.985</v>
      </c>
      <c r="E50" s="0" t="n">
        <v>0.985</v>
      </c>
      <c r="F50" s="0" t="n">
        <v>0.977</v>
      </c>
      <c r="G50" s="0" t="n">
        <v>0.922668000000001</v>
      </c>
      <c r="H50" s="0" t="n">
        <v>0.9875</v>
      </c>
      <c r="I50" s="0" t="n">
        <v>0.971296249999998</v>
      </c>
      <c r="J50" s="0" t="n">
        <v>0.7151175</v>
      </c>
      <c r="K50" s="0" t="n">
        <v>0.985</v>
      </c>
      <c r="L50" s="0" t="n">
        <v>0.9875</v>
      </c>
      <c r="M50" s="0" t="n">
        <v>0.9875</v>
      </c>
      <c r="N50" s="0" t="n">
        <v>0.98</v>
      </c>
      <c r="O50" s="0" t="n">
        <v>0.9566093875</v>
      </c>
      <c r="P50" s="0" t="n">
        <v>0.98</v>
      </c>
      <c r="Q50" s="0" t="n">
        <v>0.9875</v>
      </c>
      <c r="R50" s="0" t="n">
        <v>0.9875</v>
      </c>
      <c r="S50" s="0" t="n">
        <v>0.9875</v>
      </c>
      <c r="T50" s="0" t="n">
        <v>0.98</v>
      </c>
      <c r="U50" s="0" t="n">
        <v>0.98</v>
      </c>
      <c r="V50" s="0" t="n">
        <v>0.98</v>
      </c>
      <c r="W50" s="0" t="n">
        <v>0.98</v>
      </c>
      <c r="X50" s="0" t="n">
        <v>0.9566093875</v>
      </c>
      <c r="Y50" s="0" t="n">
        <v>0.9566093875</v>
      </c>
      <c r="Z50" s="0" t="n">
        <v>0.9566093875</v>
      </c>
      <c r="AA50" s="0" t="n">
        <v>0.9566093875</v>
      </c>
      <c r="AB50" s="0" t="n">
        <v>0.98</v>
      </c>
      <c r="AC50" s="0" t="n">
        <v>0.98</v>
      </c>
      <c r="AD50" s="0" t="n">
        <v>0.9566093875</v>
      </c>
      <c r="AE50" s="0" t="n">
        <v>0.9566093875</v>
      </c>
      <c r="AF50" s="0" t="n">
        <v>0.98</v>
      </c>
      <c r="AG50" s="0" t="n">
        <v>0.99</v>
      </c>
      <c r="AH50" s="0" t="n">
        <v>0.973704499999999</v>
      </c>
      <c r="AI50" s="0" t="n">
        <v>0.973704499999999</v>
      </c>
      <c r="AJ50" s="0" t="n">
        <v>0.98</v>
      </c>
      <c r="AK50" s="0" t="n">
        <v>1</v>
      </c>
      <c r="AL50" s="0" t="n">
        <v>0.985</v>
      </c>
      <c r="AM50" s="0" t="n">
        <v>0.985</v>
      </c>
      <c r="AN50" s="353" t="n">
        <v>0.985</v>
      </c>
      <c r="AO50" s="353" t="n">
        <v>0.98</v>
      </c>
      <c r="AP50" s="353" t="n">
        <v>0.99</v>
      </c>
      <c r="AQ50" s="0" t="n">
        <v>0.985</v>
      </c>
      <c r="AR50" s="0" t="n">
        <v>0.973704499999999</v>
      </c>
      <c r="AS50" s="0" t="n">
        <v>0.977</v>
      </c>
      <c r="AT50" s="353" t="n">
        <v>0.9775</v>
      </c>
      <c r="AU50" s="0" t="n">
        <v>0.973704499999999</v>
      </c>
      <c r="AV50" s="0" t="n">
        <v>0.985</v>
      </c>
      <c r="AW50" s="0" t="n">
        <v>0.985</v>
      </c>
      <c r="AX50" s="0" t="n">
        <v>0.985</v>
      </c>
      <c r="AY50" s="0" t="n">
        <v>0.973704499999999</v>
      </c>
      <c r="AZ50" s="0" t="n">
        <v>0.973704499999999</v>
      </c>
      <c r="BA50" s="0" t="n">
        <v>0.985</v>
      </c>
      <c r="BB50" s="0" t="n">
        <v>0.99</v>
      </c>
      <c r="BE50" s="0" t="n">
        <v>1.0766876</v>
      </c>
      <c r="BF50" s="0" t="n">
        <v>1.098</v>
      </c>
      <c r="BG50" s="0" t="n">
        <v>1.0827</v>
      </c>
      <c r="BH50" s="0" t="n">
        <v>1.0093</v>
      </c>
      <c r="BI50" s="0" t="n">
        <v>1</v>
      </c>
      <c r="BJ50" s="0" t="n">
        <v>2.0058</v>
      </c>
      <c r="BK50" s="0" t="n">
        <v>2.25277633333333</v>
      </c>
      <c r="BL50" s="0" t="n">
        <v>1.05005</v>
      </c>
      <c r="BM50" s="0" t="n">
        <v>1.2885</v>
      </c>
      <c r="BN50" s="0" t="n">
        <v>2.001</v>
      </c>
      <c r="BO50" s="0" t="n">
        <v>1.487005</v>
      </c>
      <c r="BP50" s="0" t="n">
        <v>1.487005</v>
      </c>
      <c r="BQ50" s="0" t="n">
        <v>1.245705</v>
      </c>
      <c r="BR50" s="0" t="n">
        <v>1.059955</v>
      </c>
      <c r="BS50" s="0" t="n">
        <v>1.403805</v>
      </c>
      <c r="BT50" s="357"/>
      <c r="BU50" s="0" t="n">
        <v>1.09405</v>
      </c>
      <c r="BV50" s="357"/>
      <c r="BW50" s="357"/>
      <c r="BX50" s="357"/>
      <c r="BY50" s="357"/>
      <c r="BZ50" s="357"/>
      <c r="CA50" s="357"/>
      <c r="CB50" s="357"/>
      <c r="CC50" s="0" t="n">
        <v>0.955</v>
      </c>
      <c r="CD50" s="0" t="n">
        <v>0.9</v>
      </c>
      <c r="CE50" s="0" t="n">
        <v>0.91</v>
      </c>
      <c r="CF50" s="0" t="n">
        <v>0.94</v>
      </c>
      <c r="CG50" s="0" t="n">
        <v>0.99895</v>
      </c>
      <c r="CH50" s="0" t="n">
        <v>0.46</v>
      </c>
      <c r="CI50" s="0" t="n">
        <v>0.45</v>
      </c>
      <c r="CJ50" s="0" t="n">
        <v>0.925</v>
      </c>
      <c r="CK50" s="0" t="n">
        <v>0.555</v>
      </c>
      <c r="CL50" s="0" t="n">
        <v>0.505</v>
      </c>
      <c r="CM50" s="0" t="n">
        <v>0.805</v>
      </c>
      <c r="CN50" s="0" t="n">
        <v>0.8375</v>
      </c>
      <c r="CO50" s="0" t="n">
        <v>0.875</v>
      </c>
      <c r="CP50" s="0" t="n">
        <v>0.9025</v>
      </c>
      <c r="CQ50" s="0" t="n">
        <v>0.82</v>
      </c>
      <c r="CR50" s="0" t="n">
        <v>0.89</v>
      </c>
      <c r="CS50" s="0" t="n">
        <v>0.985</v>
      </c>
      <c r="CT50" s="0" t="n">
        <v>0.98</v>
      </c>
      <c r="CU50" s="0" t="n">
        <v>0.99</v>
      </c>
      <c r="CV50" s="0" t="n">
        <v>0.9775</v>
      </c>
      <c r="DA50" s="357" t="n">
        <v>0.000285</v>
      </c>
      <c r="DB50" s="357" t="n">
        <v>0.0002</v>
      </c>
      <c r="DC50" s="357" t="n">
        <v>0</v>
      </c>
      <c r="DD50" s="357" t="n">
        <v>0.0001</v>
      </c>
      <c r="DE50" s="357" t="n">
        <v>0</v>
      </c>
      <c r="DF50" s="357" t="n">
        <v>0.0036</v>
      </c>
      <c r="DG50" s="357" t="n">
        <v>0.00047</v>
      </c>
      <c r="DH50" s="357" t="n">
        <v>0.0007</v>
      </c>
      <c r="DI50" s="357" t="n">
        <v>0</v>
      </c>
      <c r="DJ50" s="357" t="n">
        <v>0</v>
      </c>
      <c r="DK50" s="357" t="n">
        <v>0.0005</v>
      </c>
      <c r="DL50" s="357" t="n">
        <v>0.0005</v>
      </c>
      <c r="DM50" s="357" t="n">
        <v>0.0003</v>
      </c>
      <c r="DN50" s="357" t="n">
        <v>0.000275</v>
      </c>
      <c r="DO50" s="357" t="n">
        <v>0.000400000000000006</v>
      </c>
      <c r="DQ50" s="357" t="n">
        <v>6.5E-005</v>
      </c>
    </row>
    <row r="51" customFormat="false" ht="12.75" hidden="false" customHeight="false" outlineLevel="0" collapsed="false">
      <c r="A51" s="355" t="n">
        <v>37926</v>
      </c>
      <c r="B51" s="0" t="n">
        <v>0.988</v>
      </c>
      <c r="C51" s="0" t="n">
        <v>0.988</v>
      </c>
      <c r="D51" s="0" t="n">
        <v>0.97443</v>
      </c>
      <c r="E51" s="0" t="n">
        <v>0.97443</v>
      </c>
      <c r="F51" s="0" t="n">
        <v>0.977</v>
      </c>
      <c r="G51" s="0" t="n">
        <v>0.964512000000001</v>
      </c>
      <c r="H51" s="0" t="n">
        <v>0.9875</v>
      </c>
      <c r="I51" s="0" t="n">
        <v>0.950928749999998</v>
      </c>
      <c r="J51" s="0" t="n">
        <v>0.6635775</v>
      </c>
      <c r="K51" s="0" t="n">
        <v>0.970485</v>
      </c>
      <c r="L51" s="0" t="n">
        <v>0.9875</v>
      </c>
      <c r="M51" s="0" t="n">
        <v>0.9875</v>
      </c>
      <c r="N51" s="0" t="n">
        <v>0.98</v>
      </c>
      <c r="O51" s="0" t="n">
        <v>0.956857575</v>
      </c>
      <c r="P51" s="0" t="n">
        <v>0.98</v>
      </c>
      <c r="Q51" s="0" t="n">
        <v>0.9875</v>
      </c>
      <c r="R51" s="0" t="n">
        <v>0.9875</v>
      </c>
      <c r="S51" s="0" t="n">
        <v>0.9875</v>
      </c>
      <c r="T51" s="0" t="n">
        <v>0.98</v>
      </c>
      <c r="U51" s="0" t="n">
        <v>0.98</v>
      </c>
      <c r="V51" s="0" t="n">
        <v>0.98</v>
      </c>
      <c r="W51" s="0" t="n">
        <v>0.98</v>
      </c>
      <c r="X51" s="0" t="n">
        <v>0.956857575</v>
      </c>
      <c r="Y51" s="0" t="n">
        <v>0.956857575</v>
      </c>
      <c r="Z51" s="0" t="n">
        <v>0.956857575</v>
      </c>
      <c r="AA51" s="0" t="n">
        <v>0.956857575</v>
      </c>
      <c r="AB51" s="0" t="n">
        <v>0.98</v>
      </c>
      <c r="AC51" s="0" t="n">
        <v>0.98</v>
      </c>
      <c r="AD51" s="0" t="n">
        <v>0.956857575</v>
      </c>
      <c r="AE51" s="0" t="n">
        <v>0.956857575</v>
      </c>
      <c r="AF51" s="0" t="n">
        <v>0.98</v>
      </c>
      <c r="AG51" s="0" t="n">
        <v>0.99</v>
      </c>
      <c r="AH51" s="0" t="n">
        <v>0.973762349999999</v>
      </c>
      <c r="AI51" s="0" t="n">
        <v>0.973762349999999</v>
      </c>
      <c r="AJ51" s="0" t="n">
        <v>0.98</v>
      </c>
      <c r="AK51" s="0" t="n">
        <v>1</v>
      </c>
      <c r="AL51" s="0" t="n">
        <v>0.970485</v>
      </c>
      <c r="AM51" s="0" t="n">
        <v>0.97443</v>
      </c>
      <c r="AN51" s="353" t="n">
        <v>0.985</v>
      </c>
      <c r="AO51" s="353" t="n">
        <v>0.97</v>
      </c>
      <c r="AP51" s="353" t="n">
        <v>0.99</v>
      </c>
      <c r="AQ51" s="0" t="n">
        <v>0.97443</v>
      </c>
      <c r="AR51" s="0" t="n">
        <v>0.973762349999999</v>
      </c>
      <c r="AS51" s="0" t="n">
        <v>0.977</v>
      </c>
      <c r="AT51" s="353" t="n">
        <v>0.9775</v>
      </c>
      <c r="AU51" s="0" t="n">
        <v>0.973762349999999</v>
      </c>
      <c r="AV51" s="0" t="n">
        <v>0.97443</v>
      </c>
      <c r="AW51" s="0" t="n">
        <v>0.97443</v>
      </c>
      <c r="AX51" s="0" t="n">
        <v>0.97443</v>
      </c>
      <c r="AY51" s="0" t="n">
        <v>0.973762349999999</v>
      </c>
      <c r="AZ51" s="0" t="n">
        <v>0.973762349999999</v>
      </c>
      <c r="BA51" s="0" t="n">
        <v>0.97443</v>
      </c>
      <c r="BB51" s="0" t="n">
        <v>0.99</v>
      </c>
      <c r="BE51" s="0" t="n">
        <v>1.0769726</v>
      </c>
      <c r="BF51" s="0" t="n">
        <v>1.0982</v>
      </c>
      <c r="BG51" s="0" t="n">
        <v>1.0827</v>
      </c>
      <c r="BH51" s="0" t="n">
        <v>1.0094</v>
      </c>
      <c r="BI51" s="0" t="n">
        <v>1</v>
      </c>
      <c r="BJ51" s="0" t="n">
        <v>2.0094</v>
      </c>
      <c r="BK51" s="0" t="n">
        <v>2.25324633333333</v>
      </c>
      <c r="BL51" s="0" t="n">
        <v>1.05075</v>
      </c>
      <c r="BM51" s="0" t="n">
        <v>1.2885</v>
      </c>
      <c r="BN51" s="0" t="n">
        <v>2.001</v>
      </c>
      <c r="BO51" s="0" t="n">
        <v>1.487505</v>
      </c>
      <c r="BP51" s="0" t="n">
        <v>1.487505</v>
      </c>
      <c r="BQ51" s="0" t="n">
        <v>1.246005</v>
      </c>
      <c r="BR51" s="0" t="n">
        <v>1.06023</v>
      </c>
      <c r="BS51" s="0" t="n">
        <v>1.404205</v>
      </c>
      <c r="BT51" s="357"/>
      <c r="BU51" s="0" t="n">
        <v>1.094115</v>
      </c>
      <c r="BV51" s="357"/>
      <c r="BW51" s="357"/>
      <c r="BX51" s="357"/>
      <c r="BY51" s="357"/>
      <c r="BZ51" s="357"/>
      <c r="CA51" s="357"/>
      <c r="CB51" s="357"/>
      <c r="CC51" s="0" t="n">
        <v>0.955</v>
      </c>
      <c r="CD51" s="0" t="n">
        <v>0.9</v>
      </c>
      <c r="CE51" s="0" t="n">
        <v>0.9</v>
      </c>
      <c r="CF51" s="0" t="n">
        <v>0.94</v>
      </c>
      <c r="CG51" s="0" t="n">
        <v>0.999</v>
      </c>
      <c r="CH51" s="0" t="n">
        <v>0.48</v>
      </c>
      <c r="CI51" s="0" t="n">
        <v>0.46</v>
      </c>
      <c r="CJ51" s="0" t="n">
        <v>0.905</v>
      </c>
      <c r="CK51" s="0" t="n">
        <v>0.515</v>
      </c>
      <c r="CL51" s="0" t="n">
        <v>0.485</v>
      </c>
      <c r="CM51" s="0" t="n">
        <v>0.795</v>
      </c>
      <c r="CN51" s="0" t="n">
        <v>0.8275</v>
      </c>
      <c r="CO51" s="0" t="n">
        <v>0.85</v>
      </c>
      <c r="CP51" s="0" t="n">
        <v>0.9025</v>
      </c>
      <c r="CQ51" s="0" t="n">
        <v>0.82</v>
      </c>
      <c r="CR51" s="0" t="n">
        <v>0.89</v>
      </c>
      <c r="CS51" s="0" t="n">
        <v>0.985</v>
      </c>
      <c r="CT51" s="0" t="n">
        <v>0.97</v>
      </c>
      <c r="CU51" s="0" t="n">
        <v>0.99</v>
      </c>
      <c r="CV51" s="0" t="n">
        <v>0.9775</v>
      </c>
      <c r="DA51" s="357" t="n">
        <v>0.000285</v>
      </c>
      <c r="DB51" s="357" t="n">
        <v>0.0002</v>
      </c>
      <c r="DC51" s="357" t="n">
        <v>0</v>
      </c>
      <c r="DD51" s="357" t="n">
        <v>0.0001</v>
      </c>
      <c r="DE51" s="357" t="n">
        <v>0</v>
      </c>
      <c r="DF51" s="357" t="n">
        <v>0.0036</v>
      </c>
      <c r="DG51" s="357" t="n">
        <v>0.00047</v>
      </c>
      <c r="DH51" s="357" t="n">
        <v>0.0007</v>
      </c>
      <c r="DI51" s="357" t="n">
        <v>0</v>
      </c>
      <c r="DJ51" s="357" t="n">
        <v>0</v>
      </c>
      <c r="DK51" s="357" t="n">
        <v>0.0005</v>
      </c>
      <c r="DL51" s="357" t="n">
        <v>0.0005</v>
      </c>
      <c r="DM51" s="357" t="n">
        <v>0.0003</v>
      </c>
      <c r="DN51" s="357" t="n">
        <v>0.000275</v>
      </c>
      <c r="DO51" s="357" t="n">
        <v>0.000400000000000006</v>
      </c>
      <c r="DQ51" s="357" t="n">
        <v>6.5E-005</v>
      </c>
    </row>
    <row r="52" customFormat="false" ht="12.75" hidden="false" customHeight="false" outlineLevel="0" collapsed="false">
      <c r="A52" s="355" t="n">
        <v>37956</v>
      </c>
      <c r="B52" s="0" t="n">
        <v>0.988</v>
      </c>
      <c r="C52" s="0" t="n">
        <v>0.977575999999999</v>
      </c>
      <c r="D52" s="0" t="n">
        <v>0.952776</v>
      </c>
      <c r="E52" s="0" t="n">
        <v>0.952776</v>
      </c>
      <c r="F52" s="0" t="n">
        <v>0.977</v>
      </c>
      <c r="G52" s="0" t="n">
        <v>0.9875</v>
      </c>
      <c r="H52" s="0" t="n">
        <v>0.9875</v>
      </c>
      <c r="I52" s="0" t="n">
        <v>0.920018749999998</v>
      </c>
      <c r="J52" s="0" t="n">
        <v>0.67002</v>
      </c>
      <c r="K52" s="0" t="n">
        <v>0.970485</v>
      </c>
      <c r="L52" s="0" t="n">
        <v>0.877922949999999</v>
      </c>
      <c r="M52" s="0" t="n">
        <v>0.926283112499999</v>
      </c>
      <c r="N52" s="0" t="n">
        <v>0.859950449999999</v>
      </c>
      <c r="O52" s="0" t="n">
        <v>0.9465007125</v>
      </c>
      <c r="P52" s="0" t="n">
        <v>0.859950449999999</v>
      </c>
      <c r="Q52" s="0" t="n">
        <v>0.877922949999999</v>
      </c>
      <c r="R52" s="0" t="n">
        <v>0.877922949999999</v>
      </c>
      <c r="S52" s="0" t="n">
        <v>0.877922949999999</v>
      </c>
      <c r="T52" s="0" t="n">
        <v>0.859950449999999</v>
      </c>
      <c r="U52" s="0" t="n">
        <v>0.859950449999999</v>
      </c>
      <c r="V52" s="0" t="n">
        <v>0.859950449999999</v>
      </c>
      <c r="W52" s="0" t="n">
        <v>0.859950449999999</v>
      </c>
      <c r="X52" s="0" t="n">
        <v>0.9465007125</v>
      </c>
      <c r="Y52" s="0" t="n">
        <v>0.9465007125</v>
      </c>
      <c r="Z52" s="0" t="n">
        <v>0.9465007125</v>
      </c>
      <c r="AA52" s="0" t="n">
        <v>0.9465007125</v>
      </c>
      <c r="AB52" s="0" t="n">
        <v>0.859950449999999</v>
      </c>
      <c r="AC52" s="0" t="n">
        <v>0.859950449999999</v>
      </c>
      <c r="AD52" s="0" t="n">
        <v>0.9465007125</v>
      </c>
      <c r="AE52" s="0" t="n">
        <v>0.9465007125</v>
      </c>
      <c r="AF52" s="0" t="n">
        <v>0.859950449999999</v>
      </c>
      <c r="AG52" s="0" t="n">
        <v>0.98</v>
      </c>
      <c r="AH52" s="0" t="n">
        <v>0.973820199999999</v>
      </c>
      <c r="AI52" s="0" t="n">
        <v>0.973820199999999</v>
      </c>
      <c r="AJ52" s="0" t="n">
        <v>0.859950449999999</v>
      </c>
      <c r="AK52" s="0" t="n">
        <v>1</v>
      </c>
      <c r="AL52" s="0" t="n">
        <v>0.970485</v>
      </c>
      <c r="AM52" s="0" t="n">
        <v>0.952776</v>
      </c>
      <c r="AN52" s="353" t="n">
        <v>0.985</v>
      </c>
      <c r="AO52" s="353" t="n">
        <v>0.97</v>
      </c>
      <c r="AP52" s="353" t="n">
        <v>0.99</v>
      </c>
      <c r="AQ52" s="0" t="n">
        <v>0.952776</v>
      </c>
      <c r="AR52" s="0" t="n">
        <v>0.973820199999999</v>
      </c>
      <c r="AS52" s="0" t="n">
        <v>0.977</v>
      </c>
      <c r="AT52" s="353" t="n">
        <v>0.9775</v>
      </c>
      <c r="AU52" s="0" t="n">
        <v>0.973820199999999</v>
      </c>
      <c r="AV52" s="0" t="n">
        <v>0.952776</v>
      </c>
      <c r="AW52" s="0" t="n">
        <v>0.952776</v>
      </c>
      <c r="AX52" s="0" t="n">
        <v>0.952776</v>
      </c>
      <c r="AY52" s="0" t="n">
        <v>0.973820199999999</v>
      </c>
      <c r="AZ52" s="0" t="n">
        <v>0.973820199999999</v>
      </c>
      <c r="BA52" s="0" t="n">
        <v>0.952776</v>
      </c>
      <c r="BB52" s="0" t="n">
        <v>0.99</v>
      </c>
      <c r="BE52" s="0" t="n">
        <v>1.0772576</v>
      </c>
      <c r="BF52" s="0" t="n">
        <v>1.0984</v>
      </c>
      <c r="BG52" s="0" t="n">
        <v>1.0827</v>
      </c>
      <c r="BH52" s="0" t="n">
        <v>1.0095</v>
      </c>
      <c r="BI52" s="0" t="n">
        <v>1</v>
      </c>
      <c r="BJ52" s="0" t="n">
        <v>2.013</v>
      </c>
      <c r="BK52" s="0" t="n">
        <v>2.25371633333333</v>
      </c>
      <c r="BL52" s="0" t="n">
        <v>1.05145</v>
      </c>
      <c r="BM52" s="0" t="n">
        <v>1.2885</v>
      </c>
      <c r="BN52" s="0" t="n">
        <v>2.001</v>
      </c>
      <c r="BO52" s="0" t="n">
        <v>1.488005</v>
      </c>
      <c r="BP52" s="0" t="n">
        <v>1.488005</v>
      </c>
      <c r="BQ52" s="0" t="n">
        <v>1.246305</v>
      </c>
      <c r="BR52" s="0" t="n">
        <v>1.060505</v>
      </c>
      <c r="BS52" s="0" t="n">
        <v>1.404605</v>
      </c>
      <c r="BT52" s="357"/>
      <c r="BU52" s="0" t="n">
        <v>1.09418</v>
      </c>
      <c r="BV52" s="357"/>
      <c r="BW52" s="357"/>
      <c r="BX52" s="357"/>
      <c r="BY52" s="357"/>
      <c r="BZ52" s="357"/>
      <c r="CA52" s="357"/>
      <c r="CB52" s="357"/>
      <c r="CC52" s="0" t="n">
        <v>0.935</v>
      </c>
      <c r="CD52" s="0" t="n">
        <v>0.89</v>
      </c>
      <c r="CE52" s="0" t="n">
        <v>0.88</v>
      </c>
      <c r="CF52" s="0" t="n">
        <v>0.92</v>
      </c>
      <c r="CG52" s="0" t="n">
        <v>0.999</v>
      </c>
      <c r="CH52" s="0" t="n">
        <v>0.51</v>
      </c>
      <c r="CI52" s="0" t="n">
        <v>0.48</v>
      </c>
      <c r="CJ52" s="0" t="n">
        <v>0.875</v>
      </c>
      <c r="CK52" s="0" t="n">
        <v>0.52</v>
      </c>
      <c r="CL52" s="0" t="n">
        <v>0.485</v>
      </c>
      <c r="CM52" s="0" t="n">
        <v>0.59</v>
      </c>
      <c r="CN52" s="0" t="n">
        <v>0.6225</v>
      </c>
      <c r="CO52" s="0" t="n">
        <v>0.69</v>
      </c>
      <c r="CP52" s="0" t="n">
        <v>0.8925</v>
      </c>
      <c r="CQ52" s="0" t="n">
        <v>0.715</v>
      </c>
      <c r="CR52" s="0" t="n">
        <v>0.89</v>
      </c>
      <c r="CS52" s="0" t="n">
        <v>0.985</v>
      </c>
      <c r="CT52" s="0" t="n">
        <v>0.97</v>
      </c>
      <c r="CU52" s="0" t="n">
        <v>0.99</v>
      </c>
      <c r="CV52" s="0" t="n">
        <v>0.9775</v>
      </c>
      <c r="DA52" s="357" t="n">
        <v>0.000285</v>
      </c>
      <c r="DB52" s="357" t="n">
        <v>0.0002</v>
      </c>
      <c r="DC52" s="357" t="n">
        <v>0</v>
      </c>
      <c r="DD52" s="357" t="n">
        <v>0.0001</v>
      </c>
      <c r="DE52" s="357" t="n">
        <v>0</v>
      </c>
      <c r="DF52" s="357" t="n">
        <v>0.0036</v>
      </c>
      <c r="DG52" s="357" t="n">
        <v>0.00047</v>
      </c>
      <c r="DH52" s="357" t="n">
        <v>0.0007</v>
      </c>
      <c r="DI52" s="357" t="n">
        <v>0</v>
      </c>
      <c r="DJ52" s="357" t="n">
        <v>0</v>
      </c>
      <c r="DK52" s="357" t="n">
        <v>0.0005</v>
      </c>
      <c r="DL52" s="357" t="n">
        <v>0.0005</v>
      </c>
      <c r="DM52" s="357" t="n">
        <v>0.0003</v>
      </c>
      <c r="DN52" s="357" t="n">
        <v>0.000275</v>
      </c>
      <c r="DO52" s="357" t="n">
        <v>0.000400000000000006</v>
      </c>
      <c r="DQ52" s="357" t="n">
        <v>6.5E-005</v>
      </c>
    </row>
    <row r="53" customFormat="false" ht="12.75" hidden="false" customHeight="false" outlineLevel="0" collapsed="false">
      <c r="A53" s="355" t="n">
        <v>37987</v>
      </c>
      <c r="B53" s="0" t="n">
        <v>0.964400627000002</v>
      </c>
      <c r="C53" s="0" t="n">
        <v>0.944795999999999</v>
      </c>
      <c r="D53" s="0" t="n">
        <v>0.941949</v>
      </c>
      <c r="E53" s="0" t="n">
        <v>0.941949</v>
      </c>
      <c r="F53" s="0" t="n">
        <v>0.977</v>
      </c>
      <c r="G53" s="0" t="n">
        <v>0.9875</v>
      </c>
      <c r="H53" s="0" t="n">
        <v>0.9875</v>
      </c>
      <c r="I53" s="0" t="n">
        <v>0.846980749999998</v>
      </c>
      <c r="J53" s="0" t="n">
        <v>0.682905</v>
      </c>
      <c r="K53" s="0" t="n">
        <v>0.985</v>
      </c>
      <c r="L53" s="0" t="n">
        <v>0.900545524999999</v>
      </c>
      <c r="M53" s="0" t="n">
        <v>0.948921937499999</v>
      </c>
      <c r="N53" s="0" t="n">
        <v>0.860157449999999</v>
      </c>
      <c r="O53" s="0" t="n">
        <v>0.933486400000001</v>
      </c>
      <c r="P53" s="0" t="n">
        <v>0.860157449999999</v>
      </c>
      <c r="Q53" s="0" t="n">
        <v>0.900545524999999</v>
      </c>
      <c r="R53" s="0" t="n">
        <v>0.900545524999999</v>
      </c>
      <c r="S53" s="0" t="n">
        <v>0.900545524999999</v>
      </c>
      <c r="T53" s="0" t="n">
        <v>0.860157449999999</v>
      </c>
      <c r="U53" s="0" t="n">
        <v>0.860157449999999</v>
      </c>
      <c r="V53" s="0" t="n">
        <v>0.860157449999999</v>
      </c>
      <c r="W53" s="0" t="n">
        <v>0.860157449999999</v>
      </c>
      <c r="X53" s="0" t="n">
        <v>0.933486400000001</v>
      </c>
      <c r="Y53" s="0" t="n">
        <v>0.933486400000001</v>
      </c>
      <c r="Z53" s="0" t="n">
        <v>0.933486400000001</v>
      </c>
      <c r="AA53" s="0" t="n">
        <v>0.933486400000001</v>
      </c>
      <c r="AB53" s="0" t="n">
        <v>0.860157449999999</v>
      </c>
      <c r="AC53" s="0" t="n">
        <v>0.860157449999999</v>
      </c>
      <c r="AD53" s="0" t="n">
        <v>0.933486400000001</v>
      </c>
      <c r="AE53" s="0" t="n">
        <v>0.933486400000001</v>
      </c>
      <c r="AF53" s="0" t="n">
        <v>0.860157449999999</v>
      </c>
      <c r="AG53" s="0" t="n">
        <v>0.98</v>
      </c>
      <c r="AH53" s="0" t="n">
        <v>0.973878049999999</v>
      </c>
      <c r="AI53" s="0" t="n">
        <v>0.973878049999999</v>
      </c>
      <c r="AJ53" s="0" t="n">
        <v>0.860157449999999</v>
      </c>
      <c r="AK53" s="0" t="n">
        <v>1</v>
      </c>
      <c r="AL53" s="0" t="n">
        <v>0.985</v>
      </c>
      <c r="AM53" s="0" t="n">
        <v>0.941949</v>
      </c>
      <c r="AN53" s="353" t="n">
        <v>0.985</v>
      </c>
      <c r="AO53" s="353" t="n">
        <v>0.96</v>
      </c>
      <c r="AP53" s="353" t="n">
        <v>0.99</v>
      </c>
      <c r="AQ53" s="0" t="n">
        <v>0.941949</v>
      </c>
      <c r="AR53" s="0" t="n">
        <v>0.973878049999999</v>
      </c>
      <c r="AS53" s="0" t="n">
        <v>0.977</v>
      </c>
      <c r="AT53" s="353" t="n">
        <v>0.9775</v>
      </c>
      <c r="AU53" s="0" t="n">
        <v>0.973878049999999</v>
      </c>
      <c r="AV53" s="0" t="n">
        <v>0.941949</v>
      </c>
      <c r="AW53" s="0" t="n">
        <v>0.941949</v>
      </c>
      <c r="AX53" s="0" t="n">
        <v>0.941949</v>
      </c>
      <c r="AY53" s="0" t="n">
        <v>0.973878049999999</v>
      </c>
      <c r="AZ53" s="0" t="n">
        <v>0.973878049999999</v>
      </c>
      <c r="BA53" s="0" t="n">
        <v>0.941949</v>
      </c>
      <c r="BB53" s="0" t="n">
        <v>0.99</v>
      </c>
      <c r="BE53" s="0" t="n">
        <v>1.0775426</v>
      </c>
      <c r="BF53" s="0" t="n">
        <v>1.0986</v>
      </c>
      <c r="BG53" s="0" t="n">
        <v>1.0827</v>
      </c>
      <c r="BH53" s="0" t="n">
        <v>1.0096</v>
      </c>
      <c r="BI53" s="0" t="n">
        <v>1</v>
      </c>
      <c r="BJ53" s="0" t="n">
        <v>2.0166</v>
      </c>
      <c r="BK53" s="0" t="n">
        <v>2.25418633333333</v>
      </c>
      <c r="BL53" s="0" t="n">
        <v>1.05215</v>
      </c>
      <c r="BM53" s="0" t="n">
        <v>1.2885</v>
      </c>
      <c r="BN53" s="0" t="n">
        <v>2.001</v>
      </c>
      <c r="BO53" s="0" t="n">
        <v>1.488505</v>
      </c>
      <c r="BP53" s="0" t="n">
        <v>1.488505</v>
      </c>
      <c r="BQ53" s="0" t="n">
        <v>1.246605</v>
      </c>
      <c r="BR53" s="0" t="n">
        <v>1.06078</v>
      </c>
      <c r="BS53" s="0" t="n">
        <v>1.405005</v>
      </c>
      <c r="BT53" s="357"/>
      <c r="BU53" s="0" t="n">
        <v>1.094245</v>
      </c>
      <c r="BV53" s="357"/>
      <c r="BW53" s="357"/>
      <c r="BX53" s="357"/>
      <c r="BY53" s="357"/>
      <c r="BZ53" s="357"/>
      <c r="CA53" s="357"/>
      <c r="CB53" s="357"/>
      <c r="CC53" s="0" t="n">
        <v>0.895</v>
      </c>
      <c r="CD53" s="0" t="n">
        <v>0.86</v>
      </c>
      <c r="CE53" s="0" t="n">
        <v>0.87</v>
      </c>
      <c r="CF53" s="0" t="n">
        <v>0.92</v>
      </c>
      <c r="CG53" s="0" t="n">
        <v>0.999</v>
      </c>
      <c r="CH53" s="0" t="n">
        <v>0.58</v>
      </c>
      <c r="CI53" s="0" t="n">
        <v>0.45</v>
      </c>
      <c r="CJ53" s="0" t="n">
        <v>0.805</v>
      </c>
      <c r="CK53" s="0" t="n">
        <v>0.53</v>
      </c>
      <c r="CL53" s="0" t="n">
        <v>0.505</v>
      </c>
      <c r="CM53" s="0" t="n">
        <v>0.605</v>
      </c>
      <c r="CN53" s="0" t="n">
        <v>0.6375</v>
      </c>
      <c r="CO53" s="0" t="n">
        <v>0.69</v>
      </c>
      <c r="CP53" s="0" t="n">
        <v>0.88</v>
      </c>
      <c r="CQ53" s="0" t="n">
        <v>0.64</v>
      </c>
      <c r="CR53" s="0" t="n">
        <v>0.89</v>
      </c>
      <c r="CS53" s="0" t="n">
        <v>0.985</v>
      </c>
      <c r="CT53" s="0" t="n">
        <v>0.96</v>
      </c>
      <c r="CU53" s="0" t="n">
        <v>0.99</v>
      </c>
      <c r="CV53" s="0" t="n">
        <v>0.9775</v>
      </c>
      <c r="DA53" s="357" t="n">
        <v>0.000285</v>
      </c>
      <c r="DB53" s="357" t="n">
        <v>0.0002</v>
      </c>
      <c r="DC53" s="357" t="n">
        <v>0</v>
      </c>
      <c r="DD53" s="357" t="n">
        <v>0.0001</v>
      </c>
      <c r="DE53" s="357" t="n">
        <v>0</v>
      </c>
      <c r="DF53" s="357" t="n">
        <v>0.0036</v>
      </c>
      <c r="DG53" s="357" t="n">
        <v>0.00047</v>
      </c>
      <c r="DH53" s="357" t="n">
        <v>0.0007</v>
      </c>
      <c r="DI53" s="357" t="n">
        <v>0</v>
      </c>
      <c r="DJ53" s="357" t="n">
        <v>0</v>
      </c>
      <c r="DK53" s="357" t="n">
        <v>0.0005</v>
      </c>
      <c r="DL53" s="357" t="n">
        <v>0.0005</v>
      </c>
      <c r="DM53" s="357" t="n">
        <v>0.0003</v>
      </c>
      <c r="DN53" s="357" t="n">
        <v>0.000275</v>
      </c>
      <c r="DO53" s="357" t="n">
        <v>0.000400000000000006</v>
      </c>
      <c r="DQ53" s="357" t="n">
        <v>6.5E-005</v>
      </c>
    </row>
    <row r="54" customFormat="false" ht="12.75" hidden="false" customHeight="false" outlineLevel="0" collapsed="false">
      <c r="A54" s="355" t="n">
        <v>38018</v>
      </c>
      <c r="B54" s="0" t="n">
        <v>0.932320874000002</v>
      </c>
      <c r="C54" s="0" t="n">
        <v>0.944967999999999</v>
      </c>
      <c r="D54" s="0" t="n">
        <v>0.963603</v>
      </c>
      <c r="E54" s="0" t="n">
        <v>0.963603</v>
      </c>
      <c r="F54" s="0" t="n">
        <v>0.977</v>
      </c>
      <c r="G54" s="0" t="n">
        <v>0.9875</v>
      </c>
      <c r="H54" s="0" t="n">
        <v>0.9875</v>
      </c>
      <c r="I54" s="0" t="n">
        <v>0.889658249999998</v>
      </c>
      <c r="J54" s="0" t="n">
        <v>0.8181975</v>
      </c>
      <c r="K54" s="0" t="n">
        <v>0.985</v>
      </c>
      <c r="L54" s="0" t="n">
        <v>0.945518174999999</v>
      </c>
      <c r="M54" s="0" t="n">
        <v>0.9875</v>
      </c>
      <c r="N54" s="0" t="n">
        <v>0.885302549999999</v>
      </c>
      <c r="O54" s="0" t="n">
        <v>0.931075762500001</v>
      </c>
      <c r="P54" s="0" t="n">
        <v>0.885302549999999</v>
      </c>
      <c r="Q54" s="0" t="n">
        <v>0.945518174999999</v>
      </c>
      <c r="R54" s="0" t="n">
        <v>0.945518174999999</v>
      </c>
      <c r="S54" s="0" t="n">
        <v>0.945518174999999</v>
      </c>
      <c r="T54" s="0" t="n">
        <v>0.885302549999999</v>
      </c>
      <c r="U54" s="0" t="n">
        <v>0.885302549999999</v>
      </c>
      <c r="V54" s="0" t="n">
        <v>0.885302549999999</v>
      </c>
      <c r="W54" s="0" t="n">
        <v>0.885302549999999</v>
      </c>
      <c r="X54" s="0" t="n">
        <v>0.931075762500001</v>
      </c>
      <c r="Y54" s="0" t="n">
        <v>0.931075762500001</v>
      </c>
      <c r="Z54" s="0" t="n">
        <v>0.931075762500001</v>
      </c>
      <c r="AA54" s="0" t="n">
        <v>0.931075762500001</v>
      </c>
      <c r="AB54" s="0" t="n">
        <v>0.885302549999999</v>
      </c>
      <c r="AC54" s="0" t="n">
        <v>0.885302549999999</v>
      </c>
      <c r="AD54" s="0" t="n">
        <v>0.931075762500001</v>
      </c>
      <c r="AE54" s="0" t="n">
        <v>0.931075762500001</v>
      </c>
      <c r="AF54" s="0" t="n">
        <v>0.885302549999999</v>
      </c>
      <c r="AG54" s="0" t="n">
        <v>0.98</v>
      </c>
      <c r="AH54" s="0" t="n">
        <v>0.973935899999999</v>
      </c>
      <c r="AI54" s="0" t="n">
        <v>0.973935899999999</v>
      </c>
      <c r="AJ54" s="0" t="n">
        <v>0.885302549999999</v>
      </c>
      <c r="AK54" s="0" t="n">
        <v>1</v>
      </c>
      <c r="AL54" s="0" t="n">
        <v>0.985</v>
      </c>
      <c r="AM54" s="0" t="n">
        <v>0.963603</v>
      </c>
      <c r="AN54" s="353" t="n">
        <v>0.985</v>
      </c>
      <c r="AO54" s="353" t="n">
        <v>0.97</v>
      </c>
      <c r="AP54" s="353" t="n">
        <v>0.99</v>
      </c>
      <c r="AQ54" s="0" t="n">
        <v>0.963603</v>
      </c>
      <c r="AR54" s="0" t="n">
        <v>0.973935899999999</v>
      </c>
      <c r="AS54" s="0" t="n">
        <v>0.977</v>
      </c>
      <c r="AT54" s="353" t="n">
        <v>0.9775</v>
      </c>
      <c r="AU54" s="0" t="n">
        <v>0.973935899999999</v>
      </c>
      <c r="AV54" s="0" t="n">
        <v>0.963603</v>
      </c>
      <c r="AW54" s="0" t="n">
        <v>0.963603</v>
      </c>
      <c r="AX54" s="0" t="n">
        <v>0.963603</v>
      </c>
      <c r="AY54" s="0" t="n">
        <v>0.973935899999999</v>
      </c>
      <c r="AZ54" s="0" t="n">
        <v>0.973935899999999</v>
      </c>
      <c r="BA54" s="0" t="n">
        <v>0.963603</v>
      </c>
      <c r="BB54" s="0" t="n">
        <v>0.99</v>
      </c>
      <c r="BE54" s="0" t="n">
        <v>1.0778276</v>
      </c>
      <c r="BF54" s="0" t="n">
        <v>1.0988</v>
      </c>
      <c r="BG54" s="0" t="n">
        <v>1.0827</v>
      </c>
      <c r="BH54" s="0" t="n">
        <v>1.0097</v>
      </c>
      <c r="BI54" s="0" t="n">
        <v>1</v>
      </c>
      <c r="BJ54" s="0" t="n">
        <v>2.0202</v>
      </c>
      <c r="BK54" s="0" t="n">
        <v>2.25465633333333</v>
      </c>
      <c r="BL54" s="0" t="n">
        <v>1.05285</v>
      </c>
      <c r="BM54" s="0" t="n">
        <v>1.2885</v>
      </c>
      <c r="BN54" s="0" t="n">
        <v>2.001</v>
      </c>
      <c r="BO54" s="0" t="n">
        <v>1.489005</v>
      </c>
      <c r="BP54" s="0" t="n">
        <v>1.489005</v>
      </c>
      <c r="BQ54" s="0" t="n">
        <v>1.246905</v>
      </c>
      <c r="BR54" s="0" t="n">
        <v>1.061055</v>
      </c>
      <c r="BS54" s="0" t="n">
        <v>1.405405</v>
      </c>
      <c r="BT54" s="357"/>
      <c r="BU54" s="0" t="n">
        <v>1.09431</v>
      </c>
      <c r="BV54" s="357"/>
      <c r="BW54" s="357"/>
      <c r="BX54" s="357"/>
      <c r="BY54" s="357"/>
      <c r="BZ54" s="357"/>
      <c r="CA54" s="357"/>
      <c r="CB54" s="357"/>
      <c r="CC54" s="0" t="n">
        <v>0.865</v>
      </c>
      <c r="CD54" s="0" t="n">
        <v>0.86</v>
      </c>
      <c r="CE54" s="0" t="n">
        <v>0.89</v>
      </c>
      <c r="CF54" s="0" t="n">
        <v>0.935</v>
      </c>
      <c r="CG54" s="0" t="n">
        <v>0.99895</v>
      </c>
      <c r="CH54" s="0" t="n">
        <v>0.58</v>
      </c>
      <c r="CI54" s="0" t="n">
        <v>0.45</v>
      </c>
      <c r="CJ54" s="0" t="n">
        <v>0.845</v>
      </c>
      <c r="CK54" s="0" t="n">
        <v>0.635</v>
      </c>
      <c r="CL54" s="0" t="n">
        <v>0.505</v>
      </c>
      <c r="CM54" s="0" t="n">
        <v>0.635</v>
      </c>
      <c r="CN54" s="0" t="n">
        <v>0.6675</v>
      </c>
      <c r="CO54" s="0" t="n">
        <v>0.71</v>
      </c>
      <c r="CP54" s="0" t="n">
        <v>0.8775</v>
      </c>
      <c r="CQ54" s="0" t="n">
        <v>0.67</v>
      </c>
      <c r="CR54" s="0" t="n">
        <v>0.89</v>
      </c>
      <c r="CS54" s="0" t="n">
        <v>0.985</v>
      </c>
      <c r="CT54" s="0" t="n">
        <v>0.97</v>
      </c>
      <c r="CU54" s="0" t="n">
        <v>0.99</v>
      </c>
      <c r="CV54" s="0" t="n">
        <v>0.9775</v>
      </c>
      <c r="DA54" s="357" t="n">
        <v>0.000285</v>
      </c>
      <c r="DB54" s="357" t="n">
        <v>0.0002</v>
      </c>
      <c r="DC54" s="357" t="n">
        <v>0</v>
      </c>
      <c r="DD54" s="357" t="n">
        <v>0.0001</v>
      </c>
      <c r="DE54" s="357" t="n">
        <v>0</v>
      </c>
      <c r="DF54" s="357" t="n">
        <v>0.0036</v>
      </c>
      <c r="DG54" s="357" t="n">
        <v>0.00047</v>
      </c>
      <c r="DH54" s="357" t="n">
        <v>0.0007</v>
      </c>
      <c r="DI54" s="357" t="n">
        <v>0</v>
      </c>
      <c r="DJ54" s="357" t="n">
        <v>0</v>
      </c>
      <c r="DK54" s="357" t="n">
        <v>0.0005</v>
      </c>
      <c r="DL54" s="357" t="n">
        <v>0.0005</v>
      </c>
      <c r="DM54" s="357" t="n">
        <v>0.0003</v>
      </c>
      <c r="DN54" s="357" t="n">
        <v>0.000275</v>
      </c>
      <c r="DO54" s="357" t="n">
        <v>0.000400000000000006</v>
      </c>
      <c r="DQ54" s="357" t="n">
        <v>6.5E-005</v>
      </c>
    </row>
    <row r="55" customFormat="false" ht="12.75" hidden="false" customHeight="false" outlineLevel="0" collapsed="false">
      <c r="A55" s="355" t="n">
        <v>38047</v>
      </c>
      <c r="B55" s="0" t="n">
        <v>0.932567399000002</v>
      </c>
      <c r="C55" s="0" t="n">
        <v>0.978109999999999</v>
      </c>
      <c r="D55" s="0" t="n">
        <v>0.985</v>
      </c>
      <c r="E55" s="0" t="n">
        <v>0.985</v>
      </c>
      <c r="F55" s="0" t="n">
        <v>0.977</v>
      </c>
      <c r="G55" s="0" t="n">
        <v>0.9875</v>
      </c>
      <c r="H55" s="0" t="n">
        <v>0.9875</v>
      </c>
      <c r="I55" s="0" t="n">
        <v>0.921856249999998</v>
      </c>
      <c r="J55" s="0" t="n">
        <v>0.985</v>
      </c>
      <c r="K55" s="0" t="n">
        <v>0.985</v>
      </c>
      <c r="L55" s="0" t="n">
        <v>0.9875</v>
      </c>
      <c r="M55" s="0" t="n">
        <v>0.9875</v>
      </c>
      <c r="N55" s="0" t="n">
        <v>0.98</v>
      </c>
      <c r="O55" s="0" t="n">
        <v>0.955197000000001</v>
      </c>
      <c r="P55" s="0" t="n">
        <v>0.98</v>
      </c>
      <c r="Q55" s="0" t="n">
        <v>0.9875</v>
      </c>
      <c r="R55" s="0" t="n">
        <v>0.9875</v>
      </c>
      <c r="S55" s="0" t="n">
        <v>0.9875</v>
      </c>
      <c r="T55" s="0" t="n">
        <v>0.98</v>
      </c>
      <c r="U55" s="0" t="n">
        <v>0.98</v>
      </c>
      <c r="V55" s="0" t="n">
        <v>0.98</v>
      </c>
      <c r="W55" s="0" t="n">
        <v>0.98</v>
      </c>
      <c r="X55" s="0" t="n">
        <v>0.955197000000001</v>
      </c>
      <c r="Y55" s="0" t="n">
        <v>0.955197000000001</v>
      </c>
      <c r="Z55" s="0" t="n">
        <v>0.955197000000001</v>
      </c>
      <c r="AA55" s="0" t="n">
        <v>0.955197000000001</v>
      </c>
      <c r="AB55" s="0" t="n">
        <v>0.98</v>
      </c>
      <c r="AC55" s="0" t="n">
        <v>0.98</v>
      </c>
      <c r="AD55" s="0" t="n">
        <v>0.955197000000001</v>
      </c>
      <c r="AE55" s="0" t="n">
        <v>0.955197000000001</v>
      </c>
      <c r="AF55" s="0" t="n">
        <v>0.98</v>
      </c>
      <c r="AG55" s="0" t="n">
        <v>0.99</v>
      </c>
      <c r="AH55" s="0" t="n">
        <v>0.973993749999999</v>
      </c>
      <c r="AI55" s="0" t="n">
        <v>0.973993749999999</v>
      </c>
      <c r="AJ55" s="0" t="n">
        <v>0.98</v>
      </c>
      <c r="AK55" s="0" t="n">
        <v>1</v>
      </c>
      <c r="AL55" s="0" t="n">
        <v>0.985</v>
      </c>
      <c r="AM55" s="0" t="n">
        <v>0.985</v>
      </c>
      <c r="AN55" s="353" t="n">
        <v>0.985</v>
      </c>
      <c r="AO55" s="353" t="n">
        <v>0.97</v>
      </c>
      <c r="AP55" s="353" t="n">
        <v>0.99</v>
      </c>
      <c r="AQ55" s="0" t="n">
        <v>0.985</v>
      </c>
      <c r="AR55" s="0" t="n">
        <v>0.973993749999999</v>
      </c>
      <c r="AS55" s="0" t="n">
        <v>0.977</v>
      </c>
      <c r="AT55" s="353" t="n">
        <v>0.9775</v>
      </c>
      <c r="AU55" s="0" t="n">
        <v>0.973993749999999</v>
      </c>
      <c r="AV55" s="0" t="n">
        <v>0.985</v>
      </c>
      <c r="AW55" s="0" t="n">
        <v>0.985</v>
      </c>
      <c r="AX55" s="0" t="n">
        <v>0.985</v>
      </c>
      <c r="AY55" s="0" t="n">
        <v>0.973993749999999</v>
      </c>
      <c r="AZ55" s="0" t="n">
        <v>0.973993749999999</v>
      </c>
      <c r="BA55" s="0" t="n">
        <v>0.985</v>
      </c>
      <c r="BB55" s="0" t="n">
        <v>0.99</v>
      </c>
      <c r="BE55" s="0" t="n">
        <v>1.0781126</v>
      </c>
      <c r="BF55" s="0" t="n">
        <v>1.099</v>
      </c>
      <c r="BG55" s="0" t="n">
        <v>1.0827</v>
      </c>
      <c r="BH55" s="0" t="n">
        <v>1.0098</v>
      </c>
      <c r="BI55" s="0" t="n">
        <v>1</v>
      </c>
      <c r="BJ55" s="0" t="n">
        <v>2.0238</v>
      </c>
      <c r="BK55" s="0" t="n">
        <v>2.25512633333333</v>
      </c>
      <c r="BL55" s="0" t="n">
        <v>1.05355</v>
      </c>
      <c r="BM55" s="0" t="n">
        <v>1.2885</v>
      </c>
      <c r="BN55" s="0" t="n">
        <v>2.001</v>
      </c>
      <c r="BO55" s="0" t="n">
        <v>1.489505</v>
      </c>
      <c r="BP55" s="0" t="n">
        <v>1.489505</v>
      </c>
      <c r="BQ55" s="0" t="n">
        <v>1.247205</v>
      </c>
      <c r="BR55" s="0" t="n">
        <v>1.06133</v>
      </c>
      <c r="BS55" s="0" t="n">
        <v>1.405805</v>
      </c>
      <c r="BT55" s="357"/>
      <c r="BU55" s="0" t="n">
        <v>1.094375</v>
      </c>
      <c r="BV55" s="357"/>
      <c r="BW55" s="357"/>
      <c r="BX55" s="357"/>
      <c r="BY55" s="357"/>
      <c r="BZ55" s="357"/>
      <c r="CA55" s="357"/>
      <c r="CB55" s="357"/>
      <c r="CC55" s="0" t="n">
        <v>0.865</v>
      </c>
      <c r="CD55" s="0" t="n">
        <v>0.89</v>
      </c>
      <c r="CE55" s="0" t="n">
        <v>0.91</v>
      </c>
      <c r="CF55" s="0" t="n">
        <v>0.935</v>
      </c>
      <c r="CG55" s="0" t="n">
        <v>0.99895</v>
      </c>
      <c r="CH55" s="0" t="n">
        <v>0.54</v>
      </c>
      <c r="CI55" s="0" t="n">
        <v>0.45</v>
      </c>
      <c r="CJ55" s="0" t="n">
        <v>0.875</v>
      </c>
      <c r="CK55" s="0" t="n">
        <v>0.805</v>
      </c>
      <c r="CL55" s="0" t="n">
        <v>0.515</v>
      </c>
      <c r="CM55" s="0" t="n">
        <v>0.785</v>
      </c>
      <c r="CN55" s="0" t="n">
        <v>0.8175</v>
      </c>
      <c r="CO55" s="0" t="n">
        <v>0.8</v>
      </c>
      <c r="CP55" s="0" t="n">
        <v>0.9</v>
      </c>
      <c r="CQ55" s="0" t="n">
        <v>0.83</v>
      </c>
      <c r="CR55" s="0" t="n">
        <v>0.89</v>
      </c>
      <c r="CS55" s="0" t="n">
        <v>0.985</v>
      </c>
      <c r="CT55" s="0" t="n">
        <v>0.97</v>
      </c>
      <c r="CU55" s="0" t="n">
        <v>0.99</v>
      </c>
      <c r="CV55" s="0" t="n">
        <v>0.9775</v>
      </c>
      <c r="DA55" s="357" t="n">
        <v>0.000285</v>
      </c>
      <c r="DB55" s="357" t="n">
        <v>0.0002</v>
      </c>
      <c r="DC55" s="357" t="n">
        <v>0</v>
      </c>
      <c r="DD55" s="357" t="n">
        <v>0.0001</v>
      </c>
      <c r="DE55" s="357" t="n">
        <v>0</v>
      </c>
      <c r="DF55" s="357" t="n">
        <v>0.0036</v>
      </c>
      <c r="DG55" s="357" t="n">
        <v>0.00047</v>
      </c>
      <c r="DH55" s="357" t="n">
        <v>0.0007</v>
      </c>
      <c r="DI55" s="357" t="n">
        <v>0</v>
      </c>
      <c r="DJ55" s="357" t="n">
        <v>0</v>
      </c>
      <c r="DK55" s="357" t="n">
        <v>0.0005</v>
      </c>
      <c r="DL55" s="357" t="n">
        <v>0.0005</v>
      </c>
      <c r="DM55" s="357" t="n">
        <v>0.0003</v>
      </c>
      <c r="DN55" s="357" t="n">
        <v>0.000275</v>
      </c>
      <c r="DO55" s="357" t="n">
        <v>0.000400000000000006</v>
      </c>
      <c r="DQ55" s="357" t="n">
        <v>6.5E-005</v>
      </c>
    </row>
    <row r="56" customFormat="false" ht="12.75" hidden="false" customHeight="false" outlineLevel="0" collapsed="false">
      <c r="A56" s="355" t="n">
        <v>38078</v>
      </c>
      <c r="B56" s="0" t="n">
        <v>0.965165852000003</v>
      </c>
      <c r="C56" s="0" t="n">
        <v>0.988</v>
      </c>
      <c r="D56" s="0" t="n">
        <v>0.985</v>
      </c>
      <c r="E56" s="0" t="n">
        <v>0.985</v>
      </c>
      <c r="F56" s="0" t="n">
        <v>0.977</v>
      </c>
      <c r="G56" s="0" t="n">
        <v>0.973152000000001</v>
      </c>
      <c r="H56" s="0" t="n">
        <v>0.94735046</v>
      </c>
      <c r="I56" s="0" t="n">
        <v>0.985723749999998</v>
      </c>
      <c r="J56" s="0" t="n">
        <v>0.985</v>
      </c>
      <c r="K56" s="0" t="n">
        <v>0.985</v>
      </c>
      <c r="L56" s="0" t="n">
        <v>0.9875</v>
      </c>
      <c r="M56" s="0" t="n">
        <v>0.9875</v>
      </c>
      <c r="N56" s="0" t="n">
        <v>0.98</v>
      </c>
      <c r="O56" s="0" t="n">
        <v>0.958629315000001</v>
      </c>
      <c r="P56" s="0" t="n">
        <v>0.98</v>
      </c>
      <c r="Q56" s="0" t="n">
        <v>0.9875</v>
      </c>
      <c r="R56" s="0" t="n">
        <v>0.9875</v>
      </c>
      <c r="S56" s="0" t="n">
        <v>0.9875</v>
      </c>
      <c r="T56" s="0" t="n">
        <v>0.98</v>
      </c>
      <c r="U56" s="0" t="n">
        <v>0.98</v>
      </c>
      <c r="V56" s="0" t="n">
        <v>0.98</v>
      </c>
      <c r="W56" s="0" t="n">
        <v>0.98</v>
      </c>
      <c r="X56" s="0" t="n">
        <v>0.958629315000001</v>
      </c>
      <c r="Y56" s="0" t="n">
        <v>0.958629315000001</v>
      </c>
      <c r="Z56" s="0" t="n">
        <v>0.958629315000001</v>
      </c>
      <c r="AA56" s="0" t="n">
        <v>0.958629315000001</v>
      </c>
      <c r="AB56" s="0" t="n">
        <v>0.98</v>
      </c>
      <c r="AC56" s="0" t="n">
        <v>0.98</v>
      </c>
      <c r="AD56" s="0" t="n">
        <v>0.958629315000001</v>
      </c>
      <c r="AE56" s="0" t="n">
        <v>0.958629315000001</v>
      </c>
      <c r="AF56" s="0" t="n">
        <v>0.98</v>
      </c>
      <c r="AG56" s="0" t="n">
        <v>0.99</v>
      </c>
      <c r="AH56" s="0" t="n">
        <v>0.974051599999999</v>
      </c>
      <c r="AI56" s="0" t="n">
        <v>0.974051599999999</v>
      </c>
      <c r="AJ56" s="0" t="n">
        <v>0.98</v>
      </c>
      <c r="AK56" s="0" t="n">
        <v>1</v>
      </c>
      <c r="AL56" s="0" t="n">
        <v>0.985</v>
      </c>
      <c r="AM56" s="0" t="n">
        <v>0.985</v>
      </c>
      <c r="AN56" s="353" t="n">
        <v>0.985</v>
      </c>
      <c r="AO56" s="353" t="n">
        <v>0.99</v>
      </c>
      <c r="AP56" s="353" t="n">
        <v>0.99</v>
      </c>
      <c r="AQ56" s="0" t="n">
        <v>0.985</v>
      </c>
      <c r="AR56" s="0" t="n">
        <v>0.974051599999999</v>
      </c>
      <c r="AS56" s="0" t="n">
        <v>0.977</v>
      </c>
      <c r="AT56" s="353" t="n">
        <v>0.9775</v>
      </c>
      <c r="AU56" s="0" t="n">
        <v>0.974051599999999</v>
      </c>
      <c r="AV56" s="0" t="n">
        <v>0.985</v>
      </c>
      <c r="AW56" s="0" t="n">
        <v>0.985</v>
      </c>
      <c r="AX56" s="0" t="n">
        <v>0.985</v>
      </c>
      <c r="AY56" s="0" t="n">
        <v>0.974051599999999</v>
      </c>
      <c r="AZ56" s="0" t="n">
        <v>0.974051599999999</v>
      </c>
      <c r="BA56" s="0" t="n">
        <v>0.985</v>
      </c>
      <c r="BB56" s="0" t="n">
        <v>0.99</v>
      </c>
      <c r="BE56" s="0" t="n">
        <v>1.0783976</v>
      </c>
      <c r="BF56" s="0" t="n">
        <v>1.0992</v>
      </c>
      <c r="BG56" s="0" t="n">
        <v>1.0827</v>
      </c>
      <c r="BH56" s="0" t="n">
        <v>1.0099</v>
      </c>
      <c r="BI56" s="0" t="n">
        <v>1</v>
      </c>
      <c r="BJ56" s="0" t="n">
        <v>2.0274</v>
      </c>
      <c r="BK56" s="0" t="n">
        <v>2.25559633333333</v>
      </c>
      <c r="BL56" s="0" t="n">
        <v>1.05425</v>
      </c>
      <c r="BM56" s="0" t="n">
        <v>1.2885</v>
      </c>
      <c r="BN56" s="0" t="n">
        <v>2.001</v>
      </c>
      <c r="BO56" s="0" t="n">
        <v>1.490005</v>
      </c>
      <c r="BP56" s="0" t="n">
        <v>1.490005</v>
      </c>
      <c r="BQ56" s="0" t="n">
        <v>1.247505</v>
      </c>
      <c r="BR56" s="0" t="n">
        <v>1.061605</v>
      </c>
      <c r="BS56" s="0" t="n">
        <v>1.406205</v>
      </c>
      <c r="BT56" s="357"/>
      <c r="BU56" s="0" t="n">
        <v>1.09444</v>
      </c>
      <c r="BV56" s="357"/>
      <c r="BW56" s="357"/>
      <c r="BX56" s="357"/>
      <c r="BY56" s="357"/>
      <c r="BZ56" s="357"/>
      <c r="CA56" s="357"/>
      <c r="CB56" s="357"/>
      <c r="CC56" s="0" t="n">
        <v>0.895</v>
      </c>
      <c r="CD56" s="0" t="n">
        <v>0.9</v>
      </c>
      <c r="CE56" s="0" t="n">
        <v>0.91</v>
      </c>
      <c r="CF56" s="0" t="n">
        <v>0.96</v>
      </c>
      <c r="CG56" s="0" t="n">
        <v>0.99895</v>
      </c>
      <c r="CH56" s="0" t="n">
        <v>0.48</v>
      </c>
      <c r="CI56" s="0" t="n">
        <v>0.42</v>
      </c>
      <c r="CJ56" s="0" t="n">
        <v>0.935</v>
      </c>
      <c r="CK56" s="0" t="n">
        <v>0.795</v>
      </c>
      <c r="CL56" s="0" t="n">
        <v>0.575</v>
      </c>
      <c r="CM56" s="0" t="n">
        <v>0.895</v>
      </c>
      <c r="CN56" s="0" t="n">
        <v>0.9275</v>
      </c>
      <c r="CO56" s="0" t="n">
        <v>0.85</v>
      </c>
      <c r="CP56" s="0" t="n">
        <v>0.903</v>
      </c>
      <c r="CQ56" s="0" t="n">
        <v>0.92</v>
      </c>
      <c r="CR56" s="0" t="n">
        <v>0.89</v>
      </c>
      <c r="CS56" s="0" t="n">
        <v>0.985</v>
      </c>
      <c r="CT56" s="0" t="n">
        <v>0.99</v>
      </c>
      <c r="CU56" s="0" t="n">
        <v>0.99</v>
      </c>
      <c r="CV56" s="0" t="n">
        <v>0.9775</v>
      </c>
      <c r="DA56" s="357" t="n">
        <v>0.000285</v>
      </c>
      <c r="DB56" s="357" t="n">
        <v>0.0002</v>
      </c>
      <c r="DC56" s="357" t="n">
        <v>0</v>
      </c>
      <c r="DD56" s="357" t="n">
        <v>0.0001</v>
      </c>
      <c r="DE56" s="357" t="n">
        <v>0</v>
      </c>
      <c r="DF56" s="357" t="n">
        <v>0.0036</v>
      </c>
      <c r="DG56" s="357" t="n">
        <v>0.00047</v>
      </c>
      <c r="DH56" s="357" t="n">
        <v>0.0007</v>
      </c>
      <c r="DI56" s="357" t="n">
        <v>0</v>
      </c>
      <c r="DJ56" s="357" t="n">
        <v>0</v>
      </c>
      <c r="DK56" s="357" t="n">
        <v>0.0005</v>
      </c>
      <c r="DL56" s="357" t="n">
        <v>0.0005</v>
      </c>
      <c r="DM56" s="357" t="n">
        <v>0.0003</v>
      </c>
      <c r="DN56" s="357" t="n">
        <v>0.000275</v>
      </c>
      <c r="DO56" s="357" t="n">
        <v>0.000400000000000006</v>
      </c>
      <c r="DQ56" s="357" t="n">
        <v>6.5E-005</v>
      </c>
    </row>
    <row r="57" customFormat="false" ht="12.75" hidden="false" customHeight="false" outlineLevel="0" collapsed="false">
      <c r="A57" s="355" t="n">
        <v>38108</v>
      </c>
      <c r="B57" s="0" t="n">
        <v>0.988</v>
      </c>
      <c r="C57" s="0" t="n">
        <v>0.988</v>
      </c>
      <c r="D57" s="0" t="n">
        <v>0.985</v>
      </c>
      <c r="E57" s="0" t="n">
        <v>0.985</v>
      </c>
      <c r="F57" s="0" t="n">
        <v>0.977</v>
      </c>
      <c r="G57" s="0" t="n">
        <v>0.690540000000001</v>
      </c>
      <c r="H57" s="0" t="n">
        <v>0.94754786</v>
      </c>
      <c r="I57" s="0" t="n">
        <v>0.986378249999998</v>
      </c>
      <c r="J57" s="0" t="n">
        <v>0.8955075</v>
      </c>
      <c r="K57" s="0" t="n">
        <v>0.985</v>
      </c>
      <c r="L57" s="0" t="n">
        <v>0.9875</v>
      </c>
      <c r="M57" s="0" t="n">
        <v>0.9875</v>
      </c>
      <c r="N57" s="0" t="n">
        <v>0.98</v>
      </c>
      <c r="O57" s="0" t="n">
        <v>0.955692000000001</v>
      </c>
      <c r="P57" s="0" t="n">
        <v>0.98</v>
      </c>
      <c r="Q57" s="0" t="n">
        <v>0.9875</v>
      </c>
      <c r="R57" s="0" t="n">
        <v>0.9875</v>
      </c>
      <c r="S57" s="0" t="n">
        <v>0.9875</v>
      </c>
      <c r="T57" s="0" t="n">
        <v>0.98</v>
      </c>
      <c r="U57" s="0" t="n">
        <v>0.98</v>
      </c>
      <c r="V57" s="0" t="n">
        <v>0.98</v>
      </c>
      <c r="W57" s="0" t="n">
        <v>0.98</v>
      </c>
      <c r="X57" s="0" t="n">
        <v>0.955692000000001</v>
      </c>
      <c r="Y57" s="0" t="n">
        <v>0.955692000000001</v>
      </c>
      <c r="Z57" s="0" t="n">
        <v>0.955692000000001</v>
      </c>
      <c r="AA57" s="0" t="n">
        <v>0.955692000000001</v>
      </c>
      <c r="AB57" s="0" t="n">
        <v>0.98</v>
      </c>
      <c r="AC57" s="0" t="n">
        <v>0.98</v>
      </c>
      <c r="AD57" s="0" t="n">
        <v>0.955692000000001</v>
      </c>
      <c r="AE57" s="0" t="n">
        <v>0.955692000000001</v>
      </c>
      <c r="AF57" s="0" t="n">
        <v>0.98</v>
      </c>
      <c r="AG57" s="0" t="n">
        <v>0.99</v>
      </c>
      <c r="AH57" s="0" t="n">
        <v>0.974109449999999</v>
      </c>
      <c r="AI57" s="0" t="n">
        <v>0.974109449999999</v>
      </c>
      <c r="AJ57" s="0" t="n">
        <v>0.98</v>
      </c>
      <c r="AK57" s="0" t="n">
        <v>1</v>
      </c>
      <c r="AL57" s="0" t="n">
        <v>0.985</v>
      </c>
      <c r="AM57" s="0" t="n">
        <v>0.985</v>
      </c>
      <c r="AN57" s="353" t="n">
        <v>0.985</v>
      </c>
      <c r="AO57" s="353" t="n">
        <v>0.99</v>
      </c>
      <c r="AP57" s="353" t="n">
        <v>0.99</v>
      </c>
      <c r="AQ57" s="0" t="n">
        <v>0.985</v>
      </c>
      <c r="AR57" s="0" t="n">
        <v>0.974109449999999</v>
      </c>
      <c r="AS57" s="0" t="n">
        <v>0.977</v>
      </c>
      <c r="AT57" s="353" t="n">
        <v>0.9775</v>
      </c>
      <c r="AU57" s="0" t="n">
        <v>0.974109449999999</v>
      </c>
      <c r="AV57" s="0" t="n">
        <v>0.985</v>
      </c>
      <c r="AW57" s="0" t="n">
        <v>0.985</v>
      </c>
      <c r="AX57" s="0" t="n">
        <v>0.985</v>
      </c>
      <c r="AY57" s="0" t="n">
        <v>0.974109449999999</v>
      </c>
      <c r="AZ57" s="0" t="n">
        <v>0.974109449999999</v>
      </c>
      <c r="BA57" s="0" t="n">
        <v>0.985</v>
      </c>
      <c r="BB57" s="0" t="n">
        <v>0.99</v>
      </c>
      <c r="BE57" s="0" t="n">
        <v>1.0786826</v>
      </c>
      <c r="BF57" s="0" t="n">
        <v>1.0994</v>
      </c>
      <c r="BG57" s="0" t="n">
        <v>1.0827</v>
      </c>
      <c r="BH57" s="0" t="n">
        <v>1.01</v>
      </c>
      <c r="BI57" s="0" t="n">
        <v>1</v>
      </c>
      <c r="BJ57" s="0" t="n">
        <v>2.031</v>
      </c>
      <c r="BK57" s="0" t="n">
        <v>2.25606633333333</v>
      </c>
      <c r="BL57" s="0" t="n">
        <v>1.05495</v>
      </c>
      <c r="BM57" s="0" t="n">
        <v>1.2885</v>
      </c>
      <c r="BN57" s="0" t="n">
        <v>2.001</v>
      </c>
      <c r="BO57" s="0" t="n">
        <v>1.490505</v>
      </c>
      <c r="BP57" s="0" t="n">
        <v>1.490505</v>
      </c>
      <c r="BQ57" s="0" t="n">
        <v>1.247805</v>
      </c>
      <c r="BR57" s="0" t="n">
        <v>1.06188</v>
      </c>
      <c r="BS57" s="0" t="n">
        <v>1.406605</v>
      </c>
      <c r="BT57" s="357"/>
      <c r="BU57" s="0" t="n">
        <v>1.094505</v>
      </c>
      <c r="BV57" s="357"/>
      <c r="BW57" s="357"/>
      <c r="BX57" s="357"/>
      <c r="BY57" s="357"/>
      <c r="BZ57" s="357"/>
      <c r="CA57" s="357"/>
      <c r="CB57" s="357"/>
      <c r="CC57" s="0" t="n">
        <v>0.965</v>
      </c>
      <c r="CD57" s="0" t="n">
        <v>0.91</v>
      </c>
      <c r="CE57" s="0" t="n">
        <v>0.91</v>
      </c>
      <c r="CF57" s="0" t="n">
        <v>0.97</v>
      </c>
      <c r="CG57" s="0" t="n">
        <v>0.99895</v>
      </c>
      <c r="CH57" s="0" t="n">
        <v>0.34</v>
      </c>
      <c r="CI57" s="0" t="n">
        <v>0.42</v>
      </c>
      <c r="CJ57" s="0" t="n">
        <v>0.935</v>
      </c>
      <c r="CK57" s="0" t="n">
        <v>0.695</v>
      </c>
      <c r="CL57" s="0" t="n">
        <v>0.625</v>
      </c>
      <c r="CM57" s="0" t="n">
        <v>0.9175</v>
      </c>
      <c r="CN57" s="0" t="n">
        <v>0.95</v>
      </c>
      <c r="CO57" s="0" t="n">
        <v>0.88</v>
      </c>
      <c r="CP57" s="0" t="n">
        <v>0.9</v>
      </c>
      <c r="CQ57" s="0" t="n">
        <v>0.935</v>
      </c>
      <c r="CR57" s="0" t="n">
        <v>0.89</v>
      </c>
      <c r="CS57" s="0" t="n">
        <v>0.985</v>
      </c>
      <c r="CT57" s="0" t="n">
        <v>0.99</v>
      </c>
      <c r="CU57" s="0" t="n">
        <v>0.99</v>
      </c>
      <c r="CV57" s="0" t="n">
        <v>0.9775</v>
      </c>
      <c r="DA57" s="357" t="n">
        <v>0.000285</v>
      </c>
      <c r="DB57" s="357" t="n">
        <v>0.0002</v>
      </c>
      <c r="DC57" s="357" t="n">
        <v>0</v>
      </c>
      <c r="DD57" s="357" t="n">
        <v>0.0001</v>
      </c>
      <c r="DE57" s="357" t="n">
        <v>0</v>
      </c>
      <c r="DF57" s="357" t="n">
        <v>0.0036</v>
      </c>
      <c r="DG57" s="357" t="n">
        <v>0.00047</v>
      </c>
      <c r="DH57" s="357" t="n">
        <v>0.0007</v>
      </c>
      <c r="DI57" s="357" t="n">
        <v>0</v>
      </c>
      <c r="DJ57" s="357" t="n">
        <v>0</v>
      </c>
      <c r="DK57" s="357" t="n">
        <v>0.0005</v>
      </c>
      <c r="DL57" s="357" t="n">
        <v>0.0005</v>
      </c>
      <c r="DM57" s="357" t="n">
        <v>0.0003</v>
      </c>
      <c r="DN57" s="357" t="n">
        <v>0.000275</v>
      </c>
      <c r="DO57" s="357" t="n">
        <v>0.000400000000000006</v>
      </c>
      <c r="DQ57" s="357" t="n">
        <v>6.5E-005</v>
      </c>
    </row>
    <row r="58" customFormat="false" ht="12.75" hidden="false" customHeight="false" outlineLevel="0" collapsed="false">
      <c r="A58" s="355" t="n">
        <v>38139</v>
      </c>
      <c r="B58" s="0" t="n">
        <v>0.988</v>
      </c>
      <c r="C58" s="0" t="n">
        <v>0.988</v>
      </c>
      <c r="D58" s="0" t="n">
        <v>0.985</v>
      </c>
      <c r="E58" s="0" t="n">
        <v>0.985</v>
      </c>
      <c r="F58" s="0" t="n">
        <v>0.977</v>
      </c>
      <c r="G58" s="0" t="n">
        <v>0.691764000000001</v>
      </c>
      <c r="H58" s="0" t="n">
        <v>0.9875</v>
      </c>
      <c r="I58" s="0" t="n">
        <v>0.987032749999998</v>
      </c>
      <c r="J58" s="0" t="n">
        <v>0.7795425</v>
      </c>
      <c r="K58" s="0" t="n">
        <v>0.985</v>
      </c>
      <c r="L58" s="0" t="n">
        <v>0.9875</v>
      </c>
      <c r="M58" s="0" t="n">
        <v>0.9875</v>
      </c>
      <c r="N58" s="0" t="n">
        <v>0.98</v>
      </c>
      <c r="O58" s="0" t="n">
        <v>0.958594887500001</v>
      </c>
      <c r="P58" s="0" t="n">
        <v>0.98</v>
      </c>
      <c r="Q58" s="0" t="n">
        <v>0.9875</v>
      </c>
      <c r="R58" s="0" t="n">
        <v>0.9875</v>
      </c>
      <c r="S58" s="0" t="n">
        <v>0.9875</v>
      </c>
      <c r="T58" s="0" t="n">
        <v>0.98</v>
      </c>
      <c r="U58" s="0" t="n">
        <v>0.98</v>
      </c>
      <c r="V58" s="0" t="n">
        <v>0.98</v>
      </c>
      <c r="W58" s="0" t="n">
        <v>0.98</v>
      </c>
      <c r="X58" s="0" t="n">
        <v>0.958594887500001</v>
      </c>
      <c r="Y58" s="0" t="n">
        <v>0.958594887500001</v>
      </c>
      <c r="Z58" s="0" t="n">
        <v>0.958594887500001</v>
      </c>
      <c r="AA58" s="0" t="n">
        <v>0.958594887500001</v>
      </c>
      <c r="AB58" s="0" t="n">
        <v>0.98</v>
      </c>
      <c r="AC58" s="0" t="n">
        <v>0.98</v>
      </c>
      <c r="AD58" s="0" t="n">
        <v>0.958594887500001</v>
      </c>
      <c r="AE58" s="0" t="n">
        <v>0.958594887500001</v>
      </c>
      <c r="AF58" s="0" t="n">
        <v>0.98</v>
      </c>
      <c r="AG58" s="0" t="n">
        <v>0.99</v>
      </c>
      <c r="AH58" s="0" t="n">
        <v>0.974167299999999</v>
      </c>
      <c r="AI58" s="0" t="n">
        <v>0.974167299999999</v>
      </c>
      <c r="AJ58" s="0" t="n">
        <v>0.98</v>
      </c>
      <c r="AK58" s="0" t="n">
        <v>1</v>
      </c>
      <c r="AL58" s="0" t="n">
        <v>0.985</v>
      </c>
      <c r="AM58" s="0" t="n">
        <v>0.985</v>
      </c>
      <c r="AN58" s="353" t="n">
        <v>0.985</v>
      </c>
      <c r="AO58" s="353" t="n">
        <v>0.99</v>
      </c>
      <c r="AP58" s="353" t="n">
        <v>0.99</v>
      </c>
      <c r="AQ58" s="0" t="n">
        <v>0.985</v>
      </c>
      <c r="AR58" s="0" t="n">
        <v>0.974167299999999</v>
      </c>
      <c r="AS58" s="0" t="n">
        <v>0.977</v>
      </c>
      <c r="AT58" s="353" t="n">
        <v>0.9775</v>
      </c>
      <c r="AU58" s="0" t="n">
        <v>0.974167299999999</v>
      </c>
      <c r="AV58" s="0" t="n">
        <v>0.985</v>
      </c>
      <c r="AW58" s="0" t="n">
        <v>0.985</v>
      </c>
      <c r="AX58" s="0" t="n">
        <v>0.985</v>
      </c>
      <c r="AY58" s="0" t="n">
        <v>0.974167299999999</v>
      </c>
      <c r="AZ58" s="0" t="n">
        <v>0.974167299999999</v>
      </c>
      <c r="BA58" s="0" t="n">
        <v>0.985</v>
      </c>
      <c r="BB58" s="0" t="n">
        <v>0.99</v>
      </c>
      <c r="BE58" s="0" t="n">
        <v>1.0789676</v>
      </c>
      <c r="BF58" s="0" t="n">
        <v>1.0996</v>
      </c>
      <c r="BG58" s="0" t="n">
        <v>1.0827</v>
      </c>
      <c r="BH58" s="0" t="n">
        <v>1.0101</v>
      </c>
      <c r="BI58" s="0" t="n">
        <v>1</v>
      </c>
      <c r="BJ58" s="0" t="n">
        <v>2.0346</v>
      </c>
      <c r="BK58" s="0" t="n">
        <v>2.25653633333333</v>
      </c>
      <c r="BL58" s="0" t="n">
        <v>1.05565</v>
      </c>
      <c r="BM58" s="0" t="n">
        <v>1.2885</v>
      </c>
      <c r="BN58" s="0" t="n">
        <v>2.001</v>
      </c>
      <c r="BO58" s="0" t="n">
        <v>1.491005</v>
      </c>
      <c r="BP58" s="0" t="n">
        <v>1.491005</v>
      </c>
      <c r="BQ58" s="0" t="n">
        <v>1.248105</v>
      </c>
      <c r="BR58" s="0" t="n">
        <v>1.062155</v>
      </c>
      <c r="BS58" s="0" t="n">
        <v>1.407005</v>
      </c>
      <c r="BT58" s="357"/>
      <c r="BU58" s="0" t="n">
        <v>1.09457</v>
      </c>
      <c r="BV58" s="357"/>
      <c r="BW58" s="357"/>
      <c r="BX58" s="357"/>
      <c r="BY58" s="357"/>
      <c r="BZ58" s="357"/>
      <c r="CA58" s="357"/>
      <c r="CB58" s="357"/>
      <c r="CC58" s="0" t="n">
        <v>0.965</v>
      </c>
      <c r="CD58" s="0" t="n">
        <v>0.91</v>
      </c>
      <c r="CE58" s="0" t="n">
        <v>0.91</v>
      </c>
      <c r="CF58" s="0" t="n">
        <v>0.98</v>
      </c>
      <c r="CG58" s="0" t="n">
        <v>0.99895</v>
      </c>
      <c r="CH58" s="0" t="n">
        <v>0.34</v>
      </c>
      <c r="CI58" s="0" t="n">
        <v>0.47</v>
      </c>
      <c r="CJ58" s="0" t="n">
        <v>0.935</v>
      </c>
      <c r="CK58" s="0" t="n">
        <v>0.605</v>
      </c>
      <c r="CL58" s="0" t="n">
        <v>0.725</v>
      </c>
      <c r="CM58" s="0" t="n">
        <v>0.8825</v>
      </c>
      <c r="CN58" s="0" t="n">
        <v>0.915</v>
      </c>
      <c r="CO58" s="0" t="n">
        <v>0.88</v>
      </c>
      <c r="CP58" s="0" t="n">
        <v>0.9025</v>
      </c>
      <c r="CQ58" s="0" t="n">
        <v>0.915</v>
      </c>
      <c r="CR58" s="0" t="n">
        <v>0.89</v>
      </c>
      <c r="CS58" s="0" t="n">
        <v>0.985</v>
      </c>
      <c r="CT58" s="0" t="n">
        <v>0.99</v>
      </c>
      <c r="CU58" s="0" t="n">
        <v>0.99</v>
      </c>
      <c r="CV58" s="0" t="n">
        <v>0.9775</v>
      </c>
      <c r="DA58" s="357" t="n">
        <v>0.000285</v>
      </c>
      <c r="DB58" s="357" t="n">
        <v>0.0002</v>
      </c>
      <c r="DC58" s="357" t="n">
        <v>0</v>
      </c>
      <c r="DD58" s="357" t="n">
        <v>0.0001</v>
      </c>
      <c r="DE58" s="357" t="n">
        <v>0</v>
      </c>
      <c r="DF58" s="357" t="n">
        <v>0.0036</v>
      </c>
      <c r="DG58" s="357" t="n">
        <v>0.00047</v>
      </c>
      <c r="DH58" s="357" t="n">
        <v>0.0007</v>
      </c>
      <c r="DI58" s="357" t="n">
        <v>0</v>
      </c>
      <c r="DJ58" s="357" t="n">
        <v>0</v>
      </c>
      <c r="DK58" s="357" t="n">
        <v>0.0005</v>
      </c>
      <c r="DL58" s="357" t="n">
        <v>0.0005</v>
      </c>
      <c r="DM58" s="357" t="n">
        <v>0.0003</v>
      </c>
      <c r="DN58" s="357" t="n">
        <v>0.000275</v>
      </c>
      <c r="DO58" s="357" t="n">
        <v>0.000400000000000006</v>
      </c>
      <c r="DQ58" s="357" t="n">
        <v>6.5E-005</v>
      </c>
    </row>
    <row r="59" customFormat="false" ht="12.75" hidden="false" customHeight="false" outlineLevel="0" collapsed="false">
      <c r="A59" s="355" t="n">
        <v>38169</v>
      </c>
      <c r="B59" s="0" t="n">
        <v>0.988</v>
      </c>
      <c r="C59" s="0" t="n">
        <v>0.988</v>
      </c>
      <c r="D59" s="0" t="n">
        <v>0.985</v>
      </c>
      <c r="E59" s="0" t="n">
        <v>0.985</v>
      </c>
      <c r="F59" s="0" t="n">
        <v>0.977</v>
      </c>
      <c r="G59" s="0" t="n">
        <v>0.835662000000001</v>
      </c>
      <c r="H59" s="0" t="n">
        <v>0.9875</v>
      </c>
      <c r="I59" s="0" t="n">
        <v>0.9875</v>
      </c>
      <c r="J59" s="0" t="n">
        <v>0.8053125</v>
      </c>
      <c r="K59" s="0" t="n">
        <v>0.985</v>
      </c>
      <c r="L59" s="0" t="n">
        <v>0.9875</v>
      </c>
      <c r="M59" s="0" t="n">
        <v>0.9875</v>
      </c>
      <c r="N59" s="0" t="n">
        <v>0.98</v>
      </c>
      <c r="O59" s="0" t="n">
        <v>0.964155225000001</v>
      </c>
      <c r="P59" s="0" t="n">
        <v>0.98</v>
      </c>
      <c r="Q59" s="0" t="n">
        <v>0.9875</v>
      </c>
      <c r="R59" s="0" t="n">
        <v>0.9875</v>
      </c>
      <c r="S59" s="0" t="n">
        <v>0.9875</v>
      </c>
      <c r="T59" s="0" t="n">
        <v>0.98</v>
      </c>
      <c r="U59" s="0" t="n">
        <v>0.98</v>
      </c>
      <c r="V59" s="0" t="n">
        <v>0.98</v>
      </c>
      <c r="W59" s="0" t="n">
        <v>0.98</v>
      </c>
      <c r="X59" s="0" t="n">
        <v>0.964155225000001</v>
      </c>
      <c r="Y59" s="0" t="n">
        <v>0.964155225000001</v>
      </c>
      <c r="Z59" s="0" t="n">
        <v>0.964155225000001</v>
      </c>
      <c r="AA59" s="0" t="n">
        <v>0.964155225000001</v>
      </c>
      <c r="AB59" s="0" t="n">
        <v>0.98</v>
      </c>
      <c r="AC59" s="0" t="n">
        <v>0.98</v>
      </c>
      <c r="AD59" s="0" t="n">
        <v>0.964155225000001</v>
      </c>
      <c r="AE59" s="0" t="n">
        <v>0.964155225000001</v>
      </c>
      <c r="AF59" s="0" t="n">
        <v>0.98</v>
      </c>
      <c r="AG59" s="0" t="n">
        <v>0.99</v>
      </c>
      <c r="AH59" s="0" t="n">
        <v>0.974225149999999</v>
      </c>
      <c r="AI59" s="0" t="n">
        <v>0.974225149999999</v>
      </c>
      <c r="AJ59" s="0" t="n">
        <v>0.98</v>
      </c>
      <c r="AK59" s="0" t="n">
        <v>1</v>
      </c>
      <c r="AL59" s="0" t="n">
        <v>0.985</v>
      </c>
      <c r="AM59" s="0" t="n">
        <v>0.985</v>
      </c>
      <c r="AN59" s="353" t="n">
        <v>0.985</v>
      </c>
      <c r="AO59" s="353" t="n">
        <v>0.99</v>
      </c>
      <c r="AP59" s="353" t="n">
        <v>0.99</v>
      </c>
      <c r="AQ59" s="0" t="n">
        <v>0.985</v>
      </c>
      <c r="AR59" s="0" t="n">
        <v>0.974225149999999</v>
      </c>
      <c r="AS59" s="0" t="n">
        <v>0.977</v>
      </c>
      <c r="AT59" s="353" t="n">
        <v>0.9775</v>
      </c>
      <c r="AU59" s="0" t="n">
        <v>0.974225149999999</v>
      </c>
      <c r="AV59" s="0" t="n">
        <v>0.985</v>
      </c>
      <c r="AW59" s="0" t="n">
        <v>0.985</v>
      </c>
      <c r="AX59" s="0" t="n">
        <v>0.985</v>
      </c>
      <c r="AY59" s="0" t="n">
        <v>0.974225149999999</v>
      </c>
      <c r="AZ59" s="0" t="n">
        <v>0.974225149999999</v>
      </c>
      <c r="BA59" s="0" t="n">
        <v>0.985</v>
      </c>
      <c r="BB59" s="0" t="n">
        <v>0.99</v>
      </c>
      <c r="BE59" s="0" t="n">
        <v>1.0792526</v>
      </c>
      <c r="BF59" s="0" t="n">
        <v>1.0998</v>
      </c>
      <c r="BG59" s="0" t="n">
        <v>1.0827</v>
      </c>
      <c r="BH59" s="0" t="n">
        <v>1.0102</v>
      </c>
      <c r="BI59" s="0" t="n">
        <v>1</v>
      </c>
      <c r="BJ59" s="0" t="n">
        <v>2.0382</v>
      </c>
      <c r="BK59" s="0" t="n">
        <v>2.25700633333333</v>
      </c>
      <c r="BL59" s="0" t="n">
        <v>1.05635</v>
      </c>
      <c r="BM59" s="0" t="n">
        <v>1.2885</v>
      </c>
      <c r="BN59" s="0" t="n">
        <v>2.001</v>
      </c>
      <c r="BO59" s="0" t="n">
        <v>1.491505</v>
      </c>
      <c r="BP59" s="0" t="n">
        <v>1.491505</v>
      </c>
      <c r="BQ59" s="0" t="n">
        <v>1.248405</v>
      </c>
      <c r="BR59" s="0" t="n">
        <v>1.06243</v>
      </c>
      <c r="BS59" s="0" t="n">
        <v>1.407405</v>
      </c>
      <c r="BT59" s="357"/>
      <c r="BU59" s="0" t="n">
        <v>1.094635</v>
      </c>
      <c r="BV59" s="357"/>
      <c r="BW59" s="357"/>
      <c r="BX59" s="357"/>
      <c r="BY59" s="357"/>
      <c r="BZ59" s="357"/>
      <c r="CA59" s="357"/>
      <c r="CB59" s="357"/>
      <c r="CC59" s="0" t="n">
        <v>0.975</v>
      </c>
      <c r="CD59" s="0" t="n">
        <v>0.91</v>
      </c>
      <c r="CE59" s="0" t="n">
        <v>0.91</v>
      </c>
      <c r="CF59" s="0" t="n">
        <v>0.97</v>
      </c>
      <c r="CG59" s="0" t="n">
        <v>0.99895</v>
      </c>
      <c r="CH59" s="0" t="n">
        <v>0.41</v>
      </c>
      <c r="CI59" s="0" t="n">
        <v>0.47</v>
      </c>
      <c r="CJ59" s="0" t="n">
        <v>0.935</v>
      </c>
      <c r="CK59" s="0" t="n">
        <v>0.625</v>
      </c>
      <c r="CL59" s="0" t="n">
        <v>0.725</v>
      </c>
      <c r="CM59" s="0" t="n">
        <v>0.8775</v>
      </c>
      <c r="CN59" s="0" t="n">
        <v>0.91</v>
      </c>
      <c r="CO59" s="0" t="n">
        <v>0.89</v>
      </c>
      <c r="CP59" s="0" t="n">
        <v>0.9075</v>
      </c>
      <c r="CQ59" s="0" t="n">
        <v>0.915</v>
      </c>
      <c r="CR59" s="0" t="n">
        <v>0.89</v>
      </c>
      <c r="CS59" s="0" t="n">
        <v>0.985</v>
      </c>
      <c r="CT59" s="0" t="n">
        <v>0.99</v>
      </c>
      <c r="CU59" s="0" t="n">
        <v>0.99</v>
      </c>
      <c r="CV59" s="0" t="n">
        <v>0.9775</v>
      </c>
      <c r="DA59" s="357" t="n">
        <v>0.000285</v>
      </c>
      <c r="DB59" s="357" t="n">
        <v>0.0002</v>
      </c>
      <c r="DC59" s="357" t="n">
        <v>0</v>
      </c>
      <c r="DD59" s="357" t="n">
        <v>0.0001</v>
      </c>
      <c r="DE59" s="357" t="n">
        <v>0</v>
      </c>
      <c r="DF59" s="357" t="n">
        <v>0.0036</v>
      </c>
      <c r="DG59" s="357" t="n">
        <v>0.00047</v>
      </c>
      <c r="DH59" s="357" t="n">
        <v>0.0007</v>
      </c>
      <c r="DI59" s="357" t="n">
        <v>0</v>
      </c>
      <c r="DJ59" s="357" t="n">
        <v>0</v>
      </c>
      <c r="DK59" s="357" t="n">
        <v>0.0005</v>
      </c>
      <c r="DL59" s="357" t="n">
        <v>0.0005</v>
      </c>
      <c r="DM59" s="357" t="n">
        <v>0.0003</v>
      </c>
      <c r="DN59" s="357" t="n">
        <v>0.000275</v>
      </c>
      <c r="DO59" s="357" t="n">
        <v>0.000400000000000006</v>
      </c>
      <c r="DQ59" s="357" t="n">
        <v>6.5E-005</v>
      </c>
    </row>
    <row r="60" customFormat="false" ht="12.75" hidden="false" customHeight="false" outlineLevel="0" collapsed="false">
      <c r="A60" s="355" t="n">
        <v>38200</v>
      </c>
      <c r="B60" s="0" t="n">
        <v>0.988</v>
      </c>
      <c r="C60" s="0" t="n">
        <v>0.988</v>
      </c>
      <c r="D60" s="0" t="n">
        <v>0.985</v>
      </c>
      <c r="E60" s="0" t="n">
        <v>0.985</v>
      </c>
      <c r="F60" s="0" t="n">
        <v>0.977</v>
      </c>
      <c r="G60" s="0" t="n">
        <v>0.877974000000001</v>
      </c>
      <c r="H60" s="0" t="n">
        <v>0.9875</v>
      </c>
      <c r="I60" s="0" t="n">
        <v>0.977771249999998</v>
      </c>
      <c r="J60" s="0" t="n">
        <v>0.9212775</v>
      </c>
      <c r="K60" s="0" t="n">
        <v>0.985</v>
      </c>
      <c r="L60" s="0" t="n">
        <v>0.9875</v>
      </c>
      <c r="M60" s="0" t="n">
        <v>0.9875</v>
      </c>
      <c r="N60" s="0" t="n">
        <v>0.98</v>
      </c>
      <c r="O60" s="0" t="n">
        <v>0.985658887500001</v>
      </c>
      <c r="P60" s="0" t="n">
        <v>0.98</v>
      </c>
      <c r="Q60" s="0" t="n">
        <v>0.9875</v>
      </c>
      <c r="R60" s="0" t="n">
        <v>0.9875</v>
      </c>
      <c r="S60" s="0" t="n">
        <v>0.9875</v>
      </c>
      <c r="T60" s="0" t="n">
        <v>0.98</v>
      </c>
      <c r="U60" s="0" t="n">
        <v>0.98</v>
      </c>
      <c r="V60" s="0" t="n">
        <v>0.98</v>
      </c>
      <c r="W60" s="0" t="n">
        <v>0.98</v>
      </c>
      <c r="X60" s="0" t="n">
        <v>0.985658887500001</v>
      </c>
      <c r="Y60" s="0" t="n">
        <v>0.985658887500001</v>
      </c>
      <c r="Z60" s="0" t="n">
        <v>0.985658887500001</v>
      </c>
      <c r="AA60" s="0" t="n">
        <v>0.985658887500001</v>
      </c>
      <c r="AB60" s="0" t="n">
        <v>0.98</v>
      </c>
      <c r="AC60" s="0" t="n">
        <v>0.98</v>
      </c>
      <c r="AD60" s="0" t="n">
        <v>0.985658887500001</v>
      </c>
      <c r="AE60" s="0" t="n">
        <v>0.985658887500001</v>
      </c>
      <c r="AF60" s="0" t="n">
        <v>0.98</v>
      </c>
      <c r="AG60" s="0" t="n">
        <v>0.99</v>
      </c>
      <c r="AH60" s="0" t="n">
        <v>0.974282999999999</v>
      </c>
      <c r="AI60" s="0" t="n">
        <v>0.974282999999999</v>
      </c>
      <c r="AJ60" s="0" t="n">
        <v>0.98</v>
      </c>
      <c r="AK60" s="0" t="n">
        <v>1</v>
      </c>
      <c r="AL60" s="0" t="n">
        <v>0.985</v>
      </c>
      <c r="AM60" s="0" t="n">
        <v>0.985</v>
      </c>
      <c r="AN60" s="353" t="n">
        <v>0.985</v>
      </c>
      <c r="AO60" s="353" t="n">
        <v>0.99</v>
      </c>
      <c r="AP60" s="353" t="n">
        <v>0.99</v>
      </c>
      <c r="AQ60" s="0" t="n">
        <v>0.985</v>
      </c>
      <c r="AR60" s="0" t="n">
        <v>0.974282999999999</v>
      </c>
      <c r="AS60" s="0" t="n">
        <v>0.977</v>
      </c>
      <c r="AT60" s="353" t="n">
        <v>0.9775</v>
      </c>
      <c r="AU60" s="0" t="n">
        <v>0.974282999999999</v>
      </c>
      <c r="AV60" s="0" t="n">
        <v>0.985</v>
      </c>
      <c r="AW60" s="0" t="n">
        <v>0.985</v>
      </c>
      <c r="AX60" s="0" t="n">
        <v>0.985</v>
      </c>
      <c r="AY60" s="0" t="n">
        <v>0.974282999999999</v>
      </c>
      <c r="AZ60" s="0" t="n">
        <v>0.974282999999999</v>
      </c>
      <c r="BA60" s="0" t="n">
        <v>0.985</v>
      </c>
      <c r="BB60" s="0" t="n">
        <v>0.99</v>
      </c>
      <c r="BE60" s="0" t="n">
        <v>1.0795376</v>
      </c>
      <c r="BF60" s="0" t="n">
        <v>1.1</v>
      </c>
      <c r="BG60" s="0" t="n">
        <v>1.0827</v>
      </c>
      <c r="BH60" s="0" t="n">
        <v>1.0103</v>
      </c>
      <c r="BI60" s="0" t="n">
        <v>1</v>
      </c>
      <c r="BJ60" s="0" t="n">
        <v>2.0418</v>
      </c>
      <c r="BK60" s="0" t="n">
        <v>2.25747633333333</v>
      </c>
      <c r="BL60" s="0" t="n">
        <v>1.05705</v>
      </c>
      <c r="BM60" s="0" t="n">
        <v>1.2885</v>
      </c>
      <c r="BN60" s="0" t="n">
        <v>2.001</v>
      </c>
      <c r="BO60" s="0" t="n">
        <v>1.492005</v>
      </c>
      <c r="BP60" s="0" t="n">
        <v>1.492005</v>
      </c>
      <c r="BQ60" s="0" t="n">
        <v>1.248705</v>
      </c>
      <c r="BR60" s="0" t="n">
        <v>1.062705</v>
      </c>
      <c r="BS60" s="0" t="n">
        <v>1.407805</v>
      </c>
      <c r="BT60" s="357"/>
      <c r="BU60" s="0" t="n">
        <v>1.0947</v>
      </c>
      <c r="BV60" s="357"/>
      <c r="BW60" s="357"/>
      <c r="BX60" s="357"/>
      <c r="BY60" s="357"/>
      <c r="BZ60" s="357"/>
      <c r="CA60" s="357"/>
      <c r="CB60" s="357"/>
      <c r="CC60" s="0" t="n">
        <v>0.975</v>
      </c>
      <c r="CD60" s="0" t="n">
        <v>0.91</v>
      </c>
      <c r="CE60" s="0" t="n">
        <v>0.91</v>
      </c>
      <c r="CF60" s="0" t="n">
        <v>0.97</v>
      </c>
      <c r="CG60" s="0" t="n">
        <v>0.99895</v>
      </c>
      <c r="CH60" s="0" t="n">
        <v>0.43</v>
      </c>
      <c r="CI60" s="0" t="n">
        <v>0.52</v>
      </c>
      <c r="CJ60" s="0" t="n">
        <v>0.925</v>
      </c>
      <c r="CK60" s="0" t="n">
        <v>0.715</v>
      </c>
      <c r="CL60" s="0" t="n">
        <v>0.725</v>
      </c>
      <c r="CM60" s="0" t="n">
        <v>0.89</v>
      </c>
      <c r="CN60" s="0" t="n">
        <v>0.9225</v>
      </c>
      <c r="CO60" s="0" t="n">
        <v>0.915</v>
      </c>
      <c r="CP60" s="0" t="n">
        <v>0.9275</v>
      </c>
      <c r="CQ60" s="0" t="n">
        <v>0.915</v>
      </c>
      <c r="CR60" s="0" t="n">
        <v>0.89</v>
      </c>
      <c r="CS60" s="0" t="n">
        <v>0.985</v>
      </c>
      <c r="CT60" s="0" t="n">
        <v>0.99</v>
      </c>
      <c r="CU60" s="0" t="n">
        <v>0.99</v>
      </c>
      <c r="CV60" s="0" t="n">
        <v>0.9775</v>
      </c>
      <c r="DA60" s="357" t="n">
        <v>0.000285</v>
      </c>
      <c r="DB60" s="357" t="n">
        <v>0.0002</v>
      </c>
      <c r="DC60" s="357" t="n">
        <v>0</v>
      </c>
      <c r="DD60" s="357" t="n">
        <v>0.0001</v>
      </c>
      <c r="DE60" s="357" t="n">
        <v>0</v>
      </c>
      <c r="DF60" s="357" t="n">
        <v>0.0036</v>
      </c>
      <c r="DG60" s="357" t="n">
        <v>0.00047</v>
      </c>
      <c r="DH60" s="357" t="n">
        <v>0.0007</v>
      </c>
      <c r="DI60" s="357" t="n">
        <v>0</v>
      </c>
      <c r="DJ60" s="357" t="n">
        <v>0</v>
      </c>
      <c r="DK60" s="357" t="n">
        <v>0.0005</v>
      </c>
      <c r="DL60" s="357" t="n">
        <v>0.0005</v>
      </c>
      <c r="DM60" s="357" t="n">
        <v>0.0003</v>
      </c>
      <c r="DN60" s="357" t="n">
        <v>0.000275</v>
      </c>
      <c r="DO60" s="357" t="n">
        <v>0.000400000000000006</v>
      </c>
      <c r="DQ60" s="357" t="n">
        <v>6.5E-005</v>
      </c>
    </row>
    <row r="61" customFormat="false" ht="12.75" hidden="false" customHeight="false" outlineLevel="0" collapsed="false">
      <c r="A61" s="355" t="n">
        <v>38231</v>
      </c>
      <c r="B61" s="0" t="n">
        <v>0.988</v>
      </c>
      <c r="C61" s="0" t="n">
        <v>0.988</v>
      </c>
      <c r="D61" s="0" t="n">
        <v>0.985</v>
      </c>
      <c r="E61" s="0" t="n">
        <v>0.985</v>
      </c>
      <c r="F61" s="0" t="n">
        <v>0.977</v>
      </c>
      <c r="G61" s="0" t="n">
        <v>0.940884000000001</v>
      </c>
      <c r="H61" s="0" t="n">
        <v>0.9875</v>
      </c>
      <c r="I61" s="0" t="n">
        <v>0.978418749999998</v>
      </c>
      <c r="J61" s="0" t="n">
        <v>0.7408875</v>
      </c>
      <c r="K61" s="0" t="n">
        <v>0.985</v>
      </c>
      <c r="L61" s="0" t="n">
        <v>0.9875</v>
      </c>
      <c r="M61" s="0" t="n">
        <v>0.9875</v>
      </c>
      <c r="N61" s="0" t="n">
        <v>0.98</v>
      </c>
      <c r="O61" s="0" t="n">
        <v>0.977941600000001</v>
      </c>
      <c r="P61" s="0" t="n">
        <v>0.98</v>
      </c>
      <c r="Q61" s="0" t="n">
        <v>0.9875</v>
      </c>
      <c r="R61" s="0" t="n">
        <v>0.9875</v>
      </c>
      <c r="S61" s="0" t="n">
        <v>0.9875</v>
      </c>
      <c r="T61" s="0" t="n">
        <v>0.98</v>
      </c>
      <c r="U61" s="0" t="n">
        <v>0.98</v>
      </c>
      <c r="V61" s="0" t="n">
        <v>0.98</v>
      </c>
      <c r="W61" s="0" t="n">
        <v>0.98</v>
      </c>
      <c r="X61" s="0" t="n">
        <v>0.977941600000001</v>
      </c>
      <c r="Y61" s="0" t="n">
        <v>0.977941600000001</v>
      </c>
      <c r="Z61" s="0" t="n">
        <v>0.977941600000001</v>
      </c>
      <c r="AA61" s="0" t="n">
        <v>0.977941600000001</v>
      </c>
      <c r="AB61" s="0" t="n">
        <v>0.98</v>
      </c>
      <c r="AC61" s="0" t="n">
        <v>0.98</v>
      </c>
      <c r="AD61" s="0" t="n">
        <v>0.977941600000001</v>
      </c>
      <c r="AE61" s="0" t="n">
        <v>0.977941600000001</v>
      </c>
      <c r="AF61" s="0" t="n">
        <v>0.98</v>
      </c>
      <c r="AG61" s="0" t="n">
        <v>0.99</v>
      </c>
      <c r="AH61" s="0" t="n">
        <v>0.974340849999999</v>
      </c>
      <c r="AI61" s="0" t="n">
        <v>0.974340849999999</v>
      </c>
      <c r="AJ61" s="0" t="n">
        <v>0.98</v>
      </c>
      <c r="AK61" s="0" t="n">
        <v>1</v>
      </c>
      <c r="AL61" s="0" t="n">
        <v>0.985</v>
      </c>
      <c r="AM61" s="0" t="n">
        <v>0.985</v>
      </c>
      <c r="AN61" s="353" t="n">
        <v>0.985</v>
      </c>
      <c r="AO61" s="353" t="n">
        <v>0.99</v>
      </c>
      <c r="AP61" s="353" t="n">
        <v>0.99</v>
      </c>
      <c r="AQ61" s="0" t="n">
        <v>0.985</v>
      </c>
      <c r="AR61" s="0" t="n">
        <v>0.974340849999999</v>
      </c>
      <c r="AS61" s="0" t="n">
        <v>0.977</v>
      </c>
      <c r="AT61" s="353" t="n">
        <v>0.9775</v>
      </c>
      <c r="AU61" s="0" t="n">
        <v>0.974340849999999</v>
      </c>
      <c r="AV61" s="0" t="n">
        <v>0.985</v>
      </c>
      <c r="AW61" s="0" t="n">
        <v>0.985</v>
      </c>
      <c r="AX61" s="0" t="n">
        <v>0.985</v>
      </c>
      <c r="AY61" s="0" t="n">
        <v>0.974340849999999</v>
      </c>
      <c r="AZ61" s="0" t="n">
        <v>0.974340849999999</v>
      </c>
      <c r="BA61" s="0" t="n">
        <v>0.985</v>
      </c>
      <c r="BB61" s="0" t="n">
        <v>0.99</v>
      </c>
      <c r="BE61" s="0" t="n">
        <v>1.0798226</v>
      </c>
      <c r="BF61" s="0" t="n">
        <v>1.1002</v>
      </c>
      <c r="BG61" s="0" t="n">
        <v>1.0827</v>
      </c>
      <c r="BH61" s="0" t="n">
        <v>1.0104</v>
      </c>
      <c r="BI61" s="0" t="n">
        <v>1</v>
      </c>
      <c r="BJ61" s="0" t="n">
        <v>2.0454</v>
      </c>
      <c r="BK61" s="0" t="n">
        <v>2.25794633333333</v>
      </c>
      <c r="BL61" s="0" t="n">
        <v>1.05775</v>
      </c>
      <c r="BM61" s="0" t="n">
        <v>1.2885</v>
      </c>
      <c r="BN61" s="0" t="n">
        <v>2.001</v>
      </c>
      <c r="BO61" s="0" t="n">
        <v>1.492505</v>
      </c>
      <c r="BP61" s="0" t="n">
        <v>1.492505</v>
      </c>
      <c r="BQ61" s="0" t="n">
        <v>1.249005</v>
      </c>
      <c r="BR61" s="0" t="n">
        <v>1.06298</v>
      </c>
      <c r="BS61" s="0" t="n">
        <v>1.408205</v>
      </c>
      <c r="BT61" s="357"/>
      <c r="BU61" s="0" t="n">
        <v>1.094765</v>
      </c>
      <c r="BV61" s="357"/>
      <c r="BW61" s="357"/>
      <c r="BX61" s="357"/>
      <c r="BY61" s="357"/>
      <c r="BZ61" s="357"/>
      <c r="CA61" s="357"/>
      <c r="CB61" s="357"/>
      <c r="CC61" s="0" t="n">
        <v>0.975</v>
      </c>
      <c r="CD61" s="0" t="n">
        <v>0.91</v>
      </c>
      <c r="CE61" s="0" t="n">
        <v>0.91</v>
      </c>
      <c r="CF61" s="0" t="n">
        <v>0.95</v>
      </c>
      <c r="CG61" s="0" t="n">
        <v>0.99895</v>
      </c>
      <c r="CH61" s="0" t="n">
        <v>0.46</v>
      </c>
      <c r="CI61" s="0" t="n">
        <v>0.55</v>
      </c>
      <c r="CJ61" s="0" t="n">
        <v>0.925</v>
      </c>
      <c r="CK61" s="0" t="n">
        <v>0.575</v>
      </c>
      <c r="CL61" s="0" t="n">
        <v>0.575</v>
      </c>
      <c r="CM61" s="0" t="n">
        <v>0.945</v>
      </c>
      <c r="CN61" s="0" t="n">
        <v>0.9775</v>
      </c>
      <c r="CO61" s="0" t="n">
        <v>0.945</v>
      </c>
      <c r="CP61" s="0" t="n">
        <v>0.92</v>
      </c>
      <c r="CQ61" s="0" t="n">
        <v>0.915</v>
      </c>
      <c r="CR61" s="0" t="n">
        <v>0.89</v>
      </c>
      <c r="CS61" s="0" t="n">
        <v>0.985</v>
      </c>
      <c r="CT61" s="0" t="n">
        <v>0.99</v>
      </c>
      <c r="CU61" s="0" t="n">
        <v>0.99</v>
      </c>
      <c r="CV61" s="0" t="n">
        <v>0.9775</v>
      </c>
      <c r="DA61" s="357" t="n">
        <v>0.000285</v>
      </c>
      <c r="DB61" s="357" t="n">
        <v>0.0002</v>
      </c>
      <c r="DC61" s="357" t="n">
        <v>0</v>
      </c>
      <c r="DD61" s="357" t="n">
        <v>0.0001</v>
      </c>
      <c r="DE61" s="357" t="n">
        <v>0</v>
      </c>
      <c r="DF61" s="357" t="n">
        <v>0.0036</v>
      </c>
      <c r="DG61" s="357" t="n">
        <v>0.00047</v>
      </c>
      <c r="DH61" s="357" t="n">
        <v>0.0007</v>
      </c>
      <c r="DI61" s="357" t="n">
        <v>0</v>
      </c>
      <c r="DJ61" s="357" t="n">
        <v>0</v>
      </c>
      <c r="DK61" s="357" t="n">
        <v>0.0005</v>
      </c>
      <c r="DL61" s="357" t="n">
        <v>0.0005</v>
      </c>
      <c r="DM61" s="357" t="n">
        <v>0.0003</v>
      </c>
      <c r="DN61" s="357" t="n">
        <v>0.000275</v>
      </c>
      <c r="DO61" s="357" t="n">
        <v>0.000400000000000006</v>
      </c>
      <c r="DQ61" s="357" t="n">
        <v>6.5E-005</v>
      </c>
    </row>
    <row r="62" customFormat="false" ht="12.75" hidden="false" customHeight="false" outlineLevel="0" collapsed="false">
      <c r="A62" s="355" t="n">
        <v>38261</v>
      </c>
      <c r="B62" s="0" t="n">
        <v>0.988</v>
      </c>
      <c r="C62" s="0" t="n">
        <v>0.988</v>
      </c>
      <c r="D62" s="0" t="n">
        <v>0.985</v>
      </c>
      <c r="E62" s="0" t="n">
        <v>0.985</v>
      </c>
      <c r="F62" s="0" t="n">
        <v>0.977</v>
      </c>
      <c r="G62" s="0" t="n">
        <v>0.942540000000001</v>
      </c>
      <c r="H62" s="0" t="n">
        <v>0.9875</v>
      </c>
      <c r="I62" s="0" t="n">
        <v>0.979066249999998</v>
      </c>
      <c r="J62" s="0" t="n">
        <v>0.7280025</v>
      </c>
      <c r="K62" s="0" t="n">
        <v>0.985</v>
      </c>
      <c r="L62" s="0" t="n">
        <v>0.9875</v>
      </c>
      <c r="M62" s="0" t="n">
        <v>0.9875</v>
      </c>
      <c r="N62" s="0" t="n">
        <v>0.98</v>
      </c>
      <c r="O62" s="0" t="n">
        <v>0.959587637500001</v>
      </c>
      <c r="P62" s="0" t="n">
        <v>0.98</v>
      </c>
      <c r="Q62" s="0" t="n">
        <v>0.9875</v>
      </c>
      <c r="R62" s="0" t="n">
        <v>0.9875</v>
      </c>
      <c r="S62" s="0" t="n">
        <v>0.9875</v>
      </c>
      <c r="T62" s="0" t="n">
        <v>0.98</v>
      </c>
      <c r="U62" s="0" t="n">
        <v>0.98</v>
      </c>
      <c r="V62" s="0" t="n">
        <v>0.98</v>
      </c>
      <c r="W62" s="0" t="n">
        <v>0.98</v>
      </c>
      <c r="X62" s="0" t="n">
        <v>0.959587637500001</v>
      </c>
      <c r="Y62" s="0" t="n">
        <v>0.959587637500001</v>
      </c>
      <c r="Z62" s="0" t="n">
        <v>0.959587637500001</v>
      </c>
      <c r="AA62" s="0" t="n">
        <v>0.959587637500001</v>
      </c>
      <c r="AB62" s="0" t="n">
        <v>0.98</v>
      </c>
      <c r="AC62" s="0" t="n">
        <v>0.98</v>
      </c>
      <c r="AD62" s="0" t="n">
        <v>0.959587637500001</v>
      </c>
      <c r="AE62" s="0" t="n">
        <v>0.959587637500001</v>
      </c>
      <c r="AF62" s="0" t="n">
        <v>0.98</v>
      </c>
      <c r="AG62" s="0" t="n">
        <v>0.99</v>
      </c>
      <c r="AH62" s="0" t="n">
        <v>0.974398699999999</v>
      </c>
      <c r="AI62" s="0" t="n">
        <v>0.974398699999999</v>
      </c>
      <c r="AJ62" s="0" t="n">
        <v>0.98</v>
      </c>
      <c r="AK62" s="0" t="n">
        <v>1</v>
      </c>
      <c r="AL62" s="0" t="n">
        <v>0.985</v>
      </c>
      <c r="AM62" s="0" t="n">
        <v>0.985</v>
      </c>
      <c r="AN62" s="353" t="n">
        <v>0.985</v>
      </c>
      <c r="AO62" s="353" t="n">
        <v>0.98</v>
      </c>
      <c r="AP62" s="353" t="n">
        <v>0.99</v>
      </c>
      <c r="AQ62" s="0" t="n">
        <v>0.985</v>
      </c>
      <c r="AR62" s="0" t="n">
        <v>0.974398699999999</v>
      </c>
      <c r="AS62" s="0" t="n">
        <v>0.977</v>
      </c>
      <c r="AT62" s="353" t="n">
        <v>0.9775</v>
      </c>
      <c r="AU62" s="0" t="n">
        <v>0.974398699999999</v>
      </c>
      <c r="AV62" s="0" t="n">
        <v>0.985</v>
      </c>
      <c r="AW62" s="0" t="n">
        <v>0.985</v>
      </c>
      <c r="AX62" s="0" t="n">
        <v>0.985</v>
      </c>
      <c r="AY62" s="0" t="n">
        <v>0.974398699999999</v>
      </c>
      <c r="AZ62" s="0" t="n">
        <v>0.974398699999999</v>
      </c>
      <c r="BA62" s="0" t="n">
        <v>0.985</v>
      </c>
      <c r="BB62" s="0" t="n">
        <v>0.99</v>
      </c>
      <c r="BE62" s="0" t="n">
        <v>1.0801076</v>
      </c>
      <c r="BF62" s="0" t="n">
        <v>1.1004</v>
      </c>
      <c r="BG62" s="0" t="n">
        <v>1.0827</v>
      </c>
      <c r="BH62" s="0" t="n">
        <v>1.0105</v>
      </c>
      <c r="BI62" s="0" t="n">
        <v>1</v>
      </c>
      <c r="BJ62" s="0" t="n">
        <v>2.049</v>
      </c>
      <c r="BK62" s="0" t="n">
        <v>2.25841633333333</v>
      </c>
      <c r="BL62" s="0" t="n">
        <v>1.05845</v>
      </c>
      <c r="BM62" s="0" t="n">
        <v>1.2885</v>
      </c>
      <c r="BN62" s="0" t="n">
        <v>2.001</v>
      </c>
      <c r="BO62" s="0" t="n">
        <v>1.493005</v>
      </c>
      <c r="BP62" s="0" t="n">
        <v>1.493005</v>
      </c>
      <c r="BQ62" s="0" t="n">
        <v>1.249305</v>
      </c>
      <c r="BR62" s="0" t="n">
        <v>1.063255</v>
      </c>
      <c r="BS62" s="0" t="n">
        <v>1.408605</v>
      </c>
      <c r="BT62" s="357"/>
      <c r="BU62" s="0" t="n">
        <v>1.09483</v>
      </c>
      <c r="BV62" s="357"/>
      <c r="BW62" s="357"/>
      <c r="BX62" s="357"/>
      <c r="BY62" s="357"/>
      <c r="BZ62" s="357"/>
      <c r="CA62" s="357"/>
      <c r="CB62" s="357"/>
      <c r="CC62" s="0" t="n">
        <v>0.955</v>
      </c>
      <c r="CD62" s="0" t="n">
        <v>0.9</v>
      </c>
      <c r="CE62" s="0" t="n">
        <v>0.91</v>
      </c>
      <c r="CF62" s="0" t="n">
        <v>0.94</v>
      </c>
      <c r="CG62" s="0" t="n">
        <v>0.99895</v>
      </c>
      <c r="CH62" s="0" t="n">
        <v>0.46</v>
      </c>
      <c r="CI62" s="0" t="n">
        <v>0.45</v>
      </c>
      <c r="CJ62" s="0" t="n">
        <v>0.925</v>
      </c>
      <c r="CK62" s="0" t="n">
        <v>0.565</v>
      </c>
      <c r="CL62" s="0" t="n">
        <v>0.505</v>
      </c>
      <c r="CM62" s="0" t="n">
        <v>0.805</v>
      </c>
      <c r="CN62" s="0" t="n">
        <v>0.8375</v>
      </c>
      <c r="CO62" s="0" t="n">
        <v>0.875</v>
      </c>
      <c r="CP62" s="0" t="n">
        <v>0.9025</v>
      </c>
      <c r="CQ62" s="0" t="n">
        <v>0.82</v>
      </c>
      <c r="CR62" s="0" t="n">
        <v>0.89</v>
      </c>
      <c r="CS62" s="0" t="n">
        <v>0.985</v>
      </c>
      <c r="CT62" s="0" t="n">
        <v>0.98</v>
      </c>
      <c r="CU62" s="0" t="n">
        <v>0.99</v>
      </c>
      <c r="CV62" s="0" t="n">
        <v>0.9775</v>
      </c>
      <c r="DA62" s="357" t="n">
        <v>0.000285</v>
      </c>
      <c r="DB62" s="357" t="n">
        <v>0.0002</v>
      </c>
      <c r="DC62" s="357" t="n">
        <v>0</v>
      </c>
      <c r="DD62" s="357" t="n">
        <v>0.0001</v>
      </c>
      <c r="DE62" s="357" t="n">
        <v>0</v>
      </c>
      <c r="DF62" s="357" t="n">
        <v>0.0036</v>
      </c>
      <c r="DG62" s="357" t="n">
        <v>0.00047</v>
      </c>
      <c r="DH62" s="357" t="n">
        <v>0.0007</v>
      </c>
      <c r="DI62" s="357" t="n">
        <v>0</v>
      </c>
      <c r="DJ62" s="357" t="n">
        <v>0</v>
      </c>
      <c r="DK62" s="357" t="n">
        <v>0.0005</v>
      </c>
      <c r="DL62" s="357" t="n">
        <v>0.0005</v>
      </c>
      <c r="DM62" s="357" t="n">
        <v>0.0003</v>
      </c>
      <c r="DN62" s="357" t="n">
        <v>0.000275</v>
      </c>
      <c r="DO62" s="357" t="n">
        <v>0.000400000000000006</v>
      </c>
      <c r="DQ62" s="357" t="n">
        <v>6.5E-005</v>
      </c>
    </row>
    <row r="63" customFormat="false" ht="12.75" hidden="false" customHeight="false" outlineLevel="0" collapsed="false">
      <c r="A63" s="355" t="n">
        <v>38292</v>
      </c>
      <c r="B63" s="0" t="n">
        <v>0.988</v>
      </c>
      <c r="C63" s="0" t="n">
        <v>0.988</v>
      </c>
      <c r="D63" s="0" t="n">
        <v>0.97443</v>
      </c>
      <c r="E63" s="0" t="n">
        <v>0.97443</v>
      </c>
      <c r="F63" s="0" t="n">
        <v>0.977</v>
      </c>
      <c r="G63" s="0" t="n">
        <v>0.985248000000001</v>
      </c>
      <c r="H63" s="0" t="n">
        <v>0.9875</v>
      </c>
      <c r="I63" s="0" t="n">
        <v>0.958530749999997</v>
      </c>
      <c r="J63" s="0" t="n">
        <v>0.6764625</v>
      </c>
      <c r="K63" s="0" t="n">
        <v>0.970485</v>
      </c>
      <c r="L63" s="0" t="n">
        <v>0.9875</v>
      </c>
      <c r="M63" s="0" t="n">
        <v>0.9875</v>
      </c>
      <c r="N63" s="0" t="n">
        <v>0.98</v>
      </c>
      <c r="O63" s="0" t="n">
        <v>0.959835825000001</v>
      </c>
      <c r="P63" s="0" t="n">
        <v>0.98</v>
      </c>
      <c r="Q63" s="0" t="n">
        <v>0.9875</v>
      </c>
      <c r="R63" s="0" t="n">
        <v>0.9875</v>
      </c>
      <c r="S63" s="0" t="n">
        <v>0.9875</v>
      </c>
      <c r="T63" s="0" t="n">
        <v>0.98</v>
      </c>
      <c r="U63" s="0" t="n">
        <v>0.98</v>
      </c>
      <c r="V63" s="0" t="n">
        <v>0.98</v>
      </c>
      <c r="W63" s="0" t="n">
        <v>0.98</v>
      </c>
      <c r="X63" s="0" t="n">
        <v>0.959835825000001</v>
      </c>
      <c r="Y63" s="0" t="n">
        <v>0.959835825000001</v>
      </c>
      <c r="Z63" s="0" t="n">
        <v>0.959835825000001</v>
      </c>
      <c r="AA63" s="0" t="n">
        <v>0.959835825000001</v>
      </c>
      <c r="AB63" s="0" t="n">
        <v>0.98</v>
      </c>
      <c r="AC63" s="0" t="n">
        <v>0.98</v>
      </c>
      <c r="AD63" s="0" t="n">
        <v>0.959835825000001</v>
      </c>
      <c r="AE63" s="0" t="n">
        <v>0.959835825000001</v>
      </c>
      <c r="AF63" s="0" t="n">
        <v>0.98</v>
      </c>
      <c r="AG63" s="0" t="n">
        <v>0.99</v>
      </c>
      <c r="AH63" s="0" t="n">
        <v>0.974456549999999</v>
      </c>
      <c r="AI63" s="0" t="n">
        <v>0.974456549999999</v>
      </c>
      <c r="AJ63" s="0" t="n">
        <v>0.98</v>
      </c>
      <c r="AK63" s="0" t="n">
        <v>1</v>
      </c>
      <c r="AL63" s="0" t="n">
        <v>0.970485</v>
      </c>
      <c r="AM63" s="0" t="n">
        <v>0.97443</v>
      </c>
      <c r="AN63" s="353" t="n">
        <v>0.985</v>
      </c>
      <c r="AO63" s="353" t="n">
        <v>0.97</v>
      </c>
      <c r="AP63" s="353" t="n">
        <v>0.99</v>
      </c>
      <c r="AQ63" s="0" t="n">
        <v>0.97443</v>
      </c>
      <c r="AR63" s="0" t="n">
        <v>0.974456549999999</v>
      </c>
      <c r="AS63" s="0" t="n">
        <v>0.977</v>
      </c>
      <c r="AT63" s="353" t="n">
        <v>0.9775</v>
      </c>
      <c r="AU63" s="0" t="n">
        <v>0.974456549999999</v>
      </c>
      <c r="AV63" s="0" t="n">
        <v>0.97443</v>
      </c>
      <c r="AW63" s="0" t="n">
        <v>0.97443</v>
      </c>
      <c r="AX63" s="0" t="n">
        <v>0.97443</v>
      </c>
      <c r="AY63" s="0" t="n">
        <v>0.974456549999999</v>
      </c>
      <c r="AZ63" s="0" t="n">
        <v>0.974456549999999</v>
      </c>
      <c r="BA63" s="0" t="n">
        <v>0.97443</v>
      </c>
      <c r="BB63" s="0" t="n">
        <v>0.99</v>
      </c>
      <c r="BE63" s="0" t="n">
        <v>1.0803926</v>
      </c>
      <c r="BF63" s="0" t="n">
        <v>1.1006</v>
      </c>
      <c r="BG63" s="0" t="n">
        <v>1.0827</v>
      </c>
      <c r="BH63" s="0" t="n">
        <v>1.0106</v>
      </c>
      <c r="BI63" s="0" t="n">
        <v>1</v>
      </c>
      <c r="BJ63" s="0" t="n">
        <v>2.0526</v>
      </c>
      <c r="BK63" s="0" t="n">
        <v>2.25888633333333</v>
      </c>
      <c r="BL63" s="0" t="n">
        <v>1.05915</v>
      </c>
      <c r="BM63" s="0" t="n">
        <v>1.2885</v>
      </c>
      <c r="BN63" s="0" t="n">
        <v>2.001</v>
      </c>
      <c r="BO63" s="0" t="n">
        <v>1.493505</v>
      </c>
      <c r="BP63" s="0" t="n">
        <v>1.493505</v>
      </c>
      <c r="BQ63" s="0" t="n">
        <v>1.249605</v>
      </c>
      <c r="BR63" s="0" t="n">
        <v>1.06353</v>
      </c>
      <c r="BS63" s="0" t="n">
        <v>1.409005</v>
      </c>
      <c r="BT63" s="357"/>
      <c r="BU63" s="0" t="n">
        <v>1.094895</v>
      </c>
      <c r="BV63" s="357"/>
      <c r="BW63" s="357"/>
      <c r="BX63" s="357"/>
      <c r="BY63" s="357"/>
      <c r="BZ63" s="357"/>
      <c r="CA63" s="357"/>
      <c r="CB63" s="357"/>
      <c r="CC63" s="0" t="n">
        <v>0.955</v>
      </c>
      <c r="CD63" s="0" t="n">
        <v>0.9</v>
      </c>
      <c r="CE63" s="0" t="n">
        <v>0.9</v>
      </c>
      <c r="CF63" s="0" t="n">
        <v>0.94</v>
      </c>
      <c r="CG63" s="0" t="n">
        <v>0.999</v>
      </c>
      <c r="CH63" s="0" t="n">
        <v>0.48</v>
      </c>
      <c r="CI63" s="0" t="n">
        <v>0.46</v>
      </c>
      <c r="CJ63" s="0" t="n">
        <v>0.905</v>
      </c>
      <c r="CK63" s="0" t="n">
        <v>0.525</v>
      </c>
      <c r="CL63" s="0" t="n">
        <v>0.485</v>
      </c>
      <c r="CM63" s="0" t="n">
        <v>0.795</v>
      </c>
      <c r="CN63" s="0" t="n">
        <v>0.8275</v>
      </c>
      <c r="CO63" s="0" t="n">
        <v>0.85</v>
      </c>
      <c r="CP63" s="0" t="n">
        <v>0.9025</v>
      </c>
      <c r="CQ63" s="0" t="n">
        <v>0.82</v>
      </c>
      <c r="CR63" s="0" t="n">
        <v>0.89</v>
      </c>
      <c r="CS63" s="0" t="n">
        <v>0.985</v>
      </c>
      <c r="CT63" s="0" t="n">
        <v>0.97</v>
      </c>
      <c r="CU63" s="0" t="n">
        <v>0.99</v>
      </c>
      <c r="CV63" s="0" t="n">
        <v>0.9775</v>
      </c>
      <c r="DA63" s="357" t="n">
        <v>0.000285</v>
      </c>
      <c r="DB63" s="357" t="n">
        <v>0.0002</v>
      </c>
      <c r="DC63" s="357" t="n">
        <v>0</v>
      </c>
      <c r="DD63" s="357" t="n">
        <v>0.0001</v>
      </c>
      <c r="DE63" s="357" t="n">
        <v>0</v>
      </c>
      <c r="DF63" s="357" t="n">
        <v>0.0036</v>
      </c>
      <c r="DG63" s="357" t="n">
        <v>0.00047</v>
      </c>
      <c r="DH63" s="357" t="n">
        <v>0.0007</v>
      </c>
      <c r="DI63" s="357" t="n">
        <v>0</v>
      </c>
      <c r="DJ63" s="357" t="n">
        <v>0</v>
      </c>
      <c r="DK63" s="357" t="n">
        <v>0.0005</v>
      </c>
      <c r="DL63" s="357" t="n">
        <v>0.0005</v>
      </c>
      <c r="DM63" s="357" t="n">
        <v>0.0003</v>
      </c>
      <c r="DN63" s="357" t="n">
        <v>0.000275</v>
      </c>
      <c r="DO63" s="357" t="n">
        <v>0.000400000000000006</v>
      </c>
      <c r="DQ63" s="357" t="n">
        <v>6.5E-005</v>
      </c>
    </row>
    <row r="64" customFormat="false" ht="12.75" hidden="false" customHeight="false" outlineLevel="0" collapsed="false">
      <c r="A64" s="355" t="n">
        <v>38322</v>
      </c>
      <c r="B64" s="0" t="n">
        <v>0.988</v>
      </c>
      <c r="C64" s="0" t="n">
        <v>0.979711999999999</v>
      </c>
      <c r="D64" s="0" t="n">
        <v>0.952776</v>
      </c>
      <c r="E64" s="0" t="n">
        <v>0.952776</v>
      </c>
      <c r="F64" s="0" t="n">
        <v>0.977</v>
      </c>
      <c r="G64" s="0" t="n">
        <v>0.9875</v>
      </c>
      <c r="H64" s="0" t="n">
        <v>0.9875</v>
      </c>
      <c r="I64" s="0" t="n">
        <v>0.927368749999997</v>
      </c>
      <c r="J64" s="0" t="n">
        <v>0.682905</v>
      </c>
      <c r="K64" s="0" t="n">
        <v>0.970485</v>
      </c>
      <c r="L64" s="0" t="n">
        <v>0.881462949999998</v>
      </c>
      <c r="M64" s="0" t="n">
        <v>0.930018112499998</v>
      </c>
      <c r="N64" s="0" t="n">
        <v>0.862434449999999</v>
      </c>
      <c r="O64" s="0" t="n">
        <v>0.949445962500001</v>
      </c>
      <c r="P64" s="0" t="n">
        <v>0.862434449999999</v>
      </c>
      <c r="Q64" s="0" t="n">
        <v>0.881462949999998</v>
      </c>
      <c r="R64" s="0" t="n">
        <v>0.881462949999998</v>
      </c>
      <c r="S64" s="0" t="n">
        <v>0.881462949999998</v>
      </c>
      <c r="T64" s="0" t="n">
        <v>0.862434449999999</v>
      </c>
      <c r="U64" s="0" t="n">
        <v>0.862434449999999</v>
      </c>
      <c r="V64" s="0" t="n">
        <v>0.862434449999999</v>
      </c>
      <c r="W64" s="0" t="n">
        <v>0.862434449999999</v>
      </c>
      <c r="X64" s="0" t="n">
        <v>0.949445962500001</v>
      </c>
      <c r="Y64" s="0" t="n">
        <v>0.949445962500001</v>
      </c>
      <c r="Z64" s="0" t="n">
        <v>0.949445962500001</v>
      </c>
      <c r="AA64" s="0" t="n">
        <v>0.949445962500001</v>
      </c>
      <c r="AB64" s="0" t="n">
        <v>0.862434449999999</v>
      </c>
      <c r="AC64" s="0" t="n">
        <v>0.862434449999999</v>
      </c>
      <c r="AD64" s="0" t="n">
        <v>0.949445962500001</v>
      </c>
      <c r="AE64" s="0" t="n">
        <v>0.949445962500001</v>
      </c>
      <c r="AF64" s="0" t="n">
        <v>0.862434449999999</v>
      </c>
      <c r="AG64" s="0" t="n">
        <v>0.98</v>
      </c>
      <c r="AH64" s="0" t="n">
        <v>0.974514399999999</v>
      </c>
      <c r="AI64" s="0" t="n">
        <v>0.974514399999999</v>
      </c>
      <c r="AJ64" s="0" t="n">
        <v>0.862434449999999</v>
      </c>
      <c r="AK64" s="0" t="n">
        <v>1</v>
      </c>
      <c r="AL64" s="0" t="n">
        <v>0.970485</v>
      </c>
      <c r="AM64" s="0" t="n">
        <v>0.952776</v>
      </c>
      <c r="AN64" s="353" t="n">
        <v>0.985</v>
      </c>
      <c r="AO64" s="353" t="n">
        <v>0.97</v>
      </c>
      <c r="AP64" s="353" t="n">
        <v>0.99</v>
      </c>
      <c r="AQ64" s="0" t="n">
        <v>0.952776</v>
      </c>
      <c r="AR64" s="0" t="n">
        <v>0.974514399999999</v>
      </c>
      <c r="AS64" s="0" t="n">
        <v>0.977</v>
      </c>
      <c r="AT64" s="353" t="n">
        <v>0.9775</v>
      </c>
      <c r="AU64" s="0" t="n">
        <v>0.974514399999999</v>
      </c>
      <c r="AV64" s="0" t="n">
        <v>0.952776</v>
      </c>
      <c r="AW64" s="0" t="n">
        <v>0.952776</v>
      </c>
      <c r="AX64" s="0" t="n">
        <v>0.952776</v>
      </c>
      <c r="AY64" s="0" t="n">
        <v>0.974514399999999</v>
      </c>
      <c r="AZ64" s="0" t="n">
        <v>0.974514399999999</v>
      </c>
      <c r="BA64" s="0" t="n">
        <v>0.952776</v>
      </c>
      <c r="BB64" s="0" t="n">
        <v>0.99</v>
      </c>
      <c r="BE64" s="0" t="n">
        <v>1.0806776</v>
      </c>
      <c r="BF64" s="0" t="n">
        <v>1.1008</v>
      </c>
      <c r="BG64" s="0" t="n">
        <v>1.0827</v>
      </c>
      <c r="BH64" s="0" t="n">
        <v>1.0107</v>
      </c>
      <c r="BI64" s="0" t="n">
        <v>1</v>
      </c>
      <c r="BJ64" s="0" t="n">
        <v>2.0562</v>
      </c>
      <c r="BK64" s="0" t="n">
        <v>2.25935633333333</v>
      </c>
      <c r="BL64" s="0" t="n">
        <v>1.05985</v>
      </c>
      <c r="BM64" s="0" t="n">
        <v>1.2885</v>
      </c>
      <c r="BN64" s="0" t="n">
        <v>2.001</v>
      </c>
      <c r="BO64" s="0" t="n">
        <v>1.494005</v>
      </c>
      <c r="BP64" s="0" t="n">
        <v>1.494005</v>
      </c>
      <c r="BQ64" s="0" t="n">
        <v>1.249905</v>
      </c>
      <c r="BR64" s="0" t="n">
        <v>1.063805</v>
      </c>
      <c r="BS64" s="0" t="n">
        <v>1.409405</v>
      </c>
      <c r="BT64" s="357"/>
      <c r="BU64" s="0" t="n">
        <v>1.09496</v>
      </c>
      <c r="BV64" s="357"/>
      <c r="BW64" s="357"/>
      <c r="BX64" s="357"/>
      <c r="BY64" s="357"/>
      <c r="BZ64" s="357"/>
      <c r="CA64" s="357"/>
      <c r="CB64" s="357"/>
      <c r="CC64" s="0" t="n">
        <v>0.935</v>
      </c>
      <c r="CD64" s="0" t="n">
        <v>0.89</v>
      </c>
      <c r="CE64" s="0" t="n">
        <v>0.88</v>
      </c>
      <c r="CF64" s="0" t="n">
        <v>0.92</v>
      </c>
      <c r="CG64" s="0" t="n">
        <v>0.999</v>
      </c>
      <c r="CH64" s="0" t="n">
        <v>0.51</v>
      </c>
      <c r="CI64" s="0" t="n">
        <v>0.48</v>
      </c>
      <c r="CJ64" s="0" t="n">
        <v>0.875</v>
      </c>
      <c r="CK64" s="0" t="n">
        <v>0.53</v>
      </c>
      <c r="CL64" s="0" t="n">
        <v>0.485</v>
      </c>
      <c r="CM64" s="0" t="n">
        <v>0.59</v>
      </c>
      <c r="CN64" s="0" t="n">
        <v>0.6225</v>
      </c>
      <c r="CO64" s="0" t="n">
        <v>0.69</v>
      </c>
      <c r="CP64" s="0" t="n">
        <v>0.8925</v>
      </c>
      <c r="CQ64" s="0" t="n">
        <v>0.715</v>
      </c>
      <c r="CR64" s="0" t="n">
        <v>0.89</v>
      </c>
      <c r="CS64" s="0" t="n">
        <v>0.985</v>
      </c>
      <c r="CT64" s="0" t="n">
        <v>0.97</v>
      </c>
      <c r="CU64" s="0" t="n">
        <v>0.99</v>
      </c>
      <c r="CV64" s="0" t="n">
        <v>0.9775</v>
      </c>
      <c r="DA64" s="357" t="n">
        <v>0.000285</v>
      </c>
      <c r="DB64" s="357" t="n">
        <v>0.0002</v>
      </c>
      <c r="DC64" s="357" t="n">
        <v>0</v>
      </c>
      <c r="DD64" s="357" t="n">
        <v>0.0001</v>
      </c>
      <c r="DE64" s="357" t="n">
        <v>0</v>
      </c>
      <c r="DF64" s="357" t="n">
        <v>0.0036</v>
      </c>
      <c r="DG64" s="357" t="n">
        <v>0.00047</v>
      </c>
      <c r="DH64" s="357" t="n">
        <v>0.0007</v>
      </c>
      <c r="DI64" s="357" t="n">
        <v>0</v>
      </c>
      <c r="DJ64" s="357" t="n">
        <v>0</v>
      </c>
      <c r="DK64" s="357" t="n">
        <v>0.0005</v>
      </c>
      <c r="DL64" s="357" t="n">
        <v>0.0005</v>
      </c>
      <c r="DM64" s="357" t="n">
        <v>0.0003</v>
      </c>
      <c r="DN64" s="357" t="n">
        <v>0.000275</v>
      </c>
      <c r="DO64" s="357" t="n">
        <v>0.000400000000000006</v>
      </c>
      <c r="DQ64" s="357" t="n">
        <v>6.5E-005</v>
      </c>
    </row>
    <row r="65" customFormat="false" ht="12.75" hidden="false" customHeight="false" outlineLevel="0" collapsed="false">
      <c r="A65" s="355" t="n">
        <v>38353</v>
      </c>
      <c r="B65" s="0" t="n">
        <v>0.967461527000003</v>
      </c>
      <c r="C65" s="0" t="n">
        <v>0.946859999999999</v>
      </c>
      <c r="D65" s="0" t="n">
        <v>0.941949</v>
      </c>
      <c r="E65" s="0" t="n">
        <v>0.941949</v>
      </c>
      <c r="F65" s="0" t="n">
        <v>0.977</v>
      </c>
      <c r="G65" s="0" t="n">
        <v>0.9875</v>
      </c>
      <c r="H65" s="0" t="n">
        <v>0.9875</v>
      </c>
      <c r="I65" s="0" t="n">
        <v>0.853742749999998</v>
      </c>
      <c r="J65" s="0" t="n">
        <v>0.69579</v>
      </c>
      <c r="K65" s="0" t="n">
        <v>0.985</v>
      </c>
      <c r="L65" s="0" t="n">
        <v>0.904175524999998</v>
      </c>
      <c r="M65" s="0" t="n">
        <v>0.952746937499998</v>
      </c>
      <c r="N65" s="0" t="n">
        <v>0.862641449999999</v>
      </c>
      <c r="O65" s="0" t="n">
        <v>0.936390400000001</v>
      </c>
      <c r="P65" s="0" t="n">
        <v>0.862641449999999</v>
      </c>
      <c r="Q65" s="0" t="n">
        <v>0.904175524999998</v>
      </c>
      <c r="R65" s="0" t="n">
        <v>0.904175524999998</v>
      </c>
      <c r="S65" s="0" t="n">
        <v>0.904175524999998</v>
      </c>
      <c r="T65" s="0" t="n">
        <v>0.862641449999999</v>
      </c>
      <c r="U65" s="0" t="n">
        <v>0.862641449999999</v>
      </c>
      <c r="V65" s="0" t="n">
        <v>0.862641449999999</v>
      </c>
      <c r="W65" s="0" t="n">
        <v>0.862641449999999</v>
      </c>
      <c r="X65" s="0" t="n">
        <v>0.936390400000001</v>
      </c>
      <c r="Y65" s="0" t="n">
        <v>0.936390400000001</v>
      </c>
      <c r="Z65" s="0" t="n">
        <v>0.936390400000001</v>
      </c>
      <c r="AA65" s="0" t="n">
        <v>0.936390400000001</v>
      </c>
      <c r="AB65" s="0" t="n">
        <v>0.862641449999999</v>
      </c>
      <c r="AC65" s="0" t="n">
        <v>0.862641449999999</v>
      </c>
      <c r="AD65" s="0" t="n">
        <v>0.936390400000001</v>
      </c>
      <c r="AE65" s="0" t="n">
        <v>0.936390400000001</v>
      </c>
      <c r="AF65" s="0" t="n">
        <v>0.862641449999999</v>
      </c>
      <c r="AG65" s="0" t="n">
        <v>0.98</v>
      </c>
      <c r="AH65" s="0" t="n">
        <v>0.974572249999999</v>
      </c>
      <c r="AI65" s="0" t="n">
        <v>0.974572249999999</v>
      </c>
      <c r="AJ65" s="0" t="n">
        <v>0.862641449999999</v>
      </c>
      <c r="AK65" s="0" t="n">
        <v>1</v>
      </c>
      <c r="AL65" s="0" t="n">
        <v>0.985</v>
      </c>
      <c r="AM65" s="0" t="n">
        <v>0.941949</v>
      </c>
      <c r="AN65" s="353" t="n">
        <v>0.985</v>
      </c>
      <c r="AO65" s="353" t="n">
        <v>0.96</v>
      </c>
      <c r="AP65" s="353" t="n">
        <v>0.99</v>
      </c>
      <c r="AQ65" s="0" t="n">
        <v>0.941949</v>
      </c>
      <c r="AR65" s="0" t="n">
        <v>0.974572249999999</v>
      </c>
      <c r="AS65" s="0" t="n">
        <v>0.977</v>
      </c>
      <c r="AT65" s="353" t="n">
        <v>0.9775</v>
      </c>
      <c r="AU65" s="0" t="n">
        <v>0.974572249999999</v>
      </c>
      <c r="AV65" s="0" t="n">
        <v>0.941949</v>
      </c>
      <c r="AW65" s="0" t="n">
        <v>0.941949</v>
      </c>
      <c r="AX65" s="0" t="n">
        <v>0.941949</v>
      </c>
      <c r="AY65" s="0" t="n">
        <v>0.974572249999999</v>
      </c>
      <c r="AZ65" s="0" t="n">
        <v>0.974572249999999</v>
      </c>
      <c r="BA65" s="0" t="n">
        <v>0.941949</v>
      </c>
      <c r="BB65" s="0" t="n">
        <v>0.99</v>
      </c>
      <c r="BE65" s="0" t="n">
        <v>1.0809626</v>
      </c>
      <c r="BF65" s="0" t="n">
        <v>1.101</v>
      </c>
      <c r="BG65" s="0" t="n">
        <v>1.0827</v>
      </c>
      <c r="BH65" s="0" t="n">
        <v>1.0108</v>
      </c>
      <c r="BI65" s="0" t="n">
        <v>1</v>
      </c>
      <c r="BJ65" s="0" t="n">
        <v>2.0598</v>
      </c>
      <c r="BK65" s="0" t="n">
        <v>2.25982633333333</v>
      </c>
      <c r="BL65" s="0" t="n">
        <v>1.06055</v>
      </c>
      <c r="BM65" s="0" t="n">
        <v>1.2885</v>
      </c>
      <c r="BN65" s="0" t="n">
        <v>2.001</v>
      </c>
      <c r="BO65" s="0" t="n">
        <v>1.494505</v>
      </c>
      <c r="BP65" s="0" t="n">
        <v>1.494505</v>
      </c>
      <c r="BQ65" s="0" t="n">
        <v>1.250205</v>
      </c>
      <c r="BR65" s="0" t="n">
        <v>1.06408</v>
      </c>
      <c r="BS65" s="0" t="n">
        <v>1.409805</v>
      </c>
      <c r="BT65" s="357"/>
      <c r="BU65" s="0" t="n">
        <v>1.095025</v>
      </c>
      <c r="BV65" s="357"/>
      <c r="BW65" s="357"/>
      <c r="BX65" s="357"/>
      <c r="BY65" s="357"/>
      <c r="BZ65" s="357"/>
      <c r="CA65" s="357"/>
      <c r="CB65" s="357"/>
      <c r="CC65" s="0" t="n">
        <v>0.895</v>
      </c>
      <c r="CD65" s="0" t="n">
        <v>0.86</v>
      </c>
      <c r="CE65" s="0" t="n">
        <v>0.87</v>
      </c>
      <c r="CF65" s="0" t="n">
        <v>0.92</v>
      </c>
      <c r="CG65" s="0" t="n">
        <v>0.999</v>
      </c>
      <c r="CH65" s="0" t="n">
        <v>0.58</v>
      </c>
      <c r="CI65" s="0" t="n">
        <v>0.45</v>
      </c>
      <c r="CJ65" s="0" t="n">
        <v>0.805</v>
      </c>
      <c r="CK65" s="0" t="n">
        <v>0.54</v>
      </c>
      <c r="CL65" s="0" t="n">
        <v>0.505</v>
      </c>
      <c r="CM65" s="0" t="n">
        <v>0.605</v>
      </c>
      <c r="CN65" s="0" t="n">
        <v>0.6375</v>
      </c>
      <c r="CO65" s="0" t="n">
        <v>0.69</v>
      </c>
      <c r="CP65" s="0" t="n">
        <v>0.88</v>
      </c>
      <c r="CQ65" s="0" t="n">
        <v>0.64</v>
      </c>
      <c r="CR65" s="0" t="n">
        <v>0.89</v>
      </c>
      <c r="CS65" s="0" t="n">
        <v>0.985</v>
      </c>
      <c r="CT65" s="0" t="n">
        <v>0.96</v>
      </c>
      <c r="CU65" s="0" t="n">
        <v>0.99</v>
      </c>
      <c r="CV65" s="0" t="n">
        <v>0.9775</v>
      </c>
      <c r="DA65" s="357" t="n">
        <v>0.000285</v>
      </c>
      <c r="DB65" s="357" t="n">
        <v>0.0002</v>
      </c>
      <c r="DC65" s="357" t="n">
        <v>0</v>
      </c>
      <c r="DD65" s="357" t="n">
        <v>0.0001</v>
      </c>
      <c r="DE65" s="357" t="n">
        <v>0</v>
      </c>
      <c r="DF65" s="357" t="n">
        <v>0.0036</v>
      </c>
      <c r="DG65" s="357" t="n">
        <v>0.00047</v>
      </c>
      <c r="DH65" s="357" t="n">
        <v>0.0007</v>
      </c>
      <c r="DI65" s="357" t="n">
        <v>0</v>
      </c>
      <c r="DJ65" s="357" t="n">
        <v>0</v>
      </c>
      <c r="DK65" s="357" t="n">
        <v>0.0005</v>
      </c>
      <c r="DL65" s="357" t="n">
        <v>0.0005</v>
      </c>
      <c r="DM65" s="357" t="n">
        <v>0.0003</v>
      </c>
      <c r="DN65" s="357" t="n">
        <v>0.000275</v>
      </c>
      <c r="DO65" s="357" t="n">
        <v>0.000400000000000006</v>
      </c>
      <c r="DQ65" s="357" t="n">
        <v>6.5E-005</v>
      </c>
    </row>
    <row r="66" customFormat="false" ht="12.75" hidden="false" customHeight="false" outlineLevel="0" collapsed="false">
      <c r="A66" s="355" t="n">
        <v>38384</v>
      </c>
      <c r="B66" s="0" t="n">
        <v>0.935279174000003</v>
      </c>
      <c r="C66" s="0" t="n">
        <v>0.947031999999999</v>
      </c>
      <c r="D66" s="0" t="n">
        <v>0.963603</v>
      </c>
      <c r="E66" s="0" t="n">
        <v>0.963603</v>
      </c>
      <c r="F66" s="0" t="n">
        <v>0.977</v>
      </c>
      <c r="G66" s="0" t="n">
        <v>0.9875</v>
      </c>
      <c r="H66" s="0" t="n">
        <v>0.9875</v>
      </c>
      <c r="I66" s="0" t="n">
        <v>0.896756249999997</v>
      </c>
      <c r="J66" s="0" t="n">
        <v>0.8310825</v>
      </c>
      <c r="K66" s="0" t="n">
        <v>0.985</v>
      </c>
      <c r="L66" s="0" t="n">
        <v>0.949328174999998</v>
      </c>
      <c r="M66" s="0" t="n">
        <v>0.9875</v>
      </c>
      <c r="N66" s="0" t="n">
        <v>0.887858549999999</v>
      </c>
      <c r="O66" s="0" t="n">
        <v>0.933971512500001</v>
      </c>
      <c r="P66" s="0" t="n">
        <v>0.887858549999999</v>
      </c>
      <c r="Q66" s="0" t="n">
        <v>0.949328174999998</v>
      </c>
      <c r="R66" s="0" t="n">
        <v>0.949328174999998</v>
      </c>
      <c r="S66" s="0" t="n">
        <v>0.949328174999998</v>
      </c>
      <c r="T66" s="0" t="n">
        <v>0.887858549999999</v>
      </c>
      <c r="U66" s="0" t="n">
        <v>0.887858549999999</v>
      </c>
      <c r="V66" s="0" t="n">
        <v>0.887858549999999</v>
      </c>
      <c r="W66" s="0" t="n">
        <v>0.887858549999999</v>
      </c>
      <c r="X66" s="0" t="n">
        <v>0.933971512500001</v>
      </c>
      <c r="Y66" s="0" t="n">
        <v>0.933971512500001</v>
      </c>
      <c r="Z66" s="0" t="n">
        <v>0.933971512500001</v>
      </c>
      <c r="AA66" s="0" t="n">
        <v>0.933971512500001</v>
      </c>
      <c r="AB66" s="0" t="n">
        <v>0.887858549999999</v>
      </c>
      <c r="AC66" s="0" t="n">
        <v>0.887858549999999</v>
      </c>
      <c r="AD66" s="0" t="n">
        <v>0.933971512500001</v>
      </c>
      <c r="AE66" s="0" t="n">
        <v>0.933971512500001</v>
      </c>
      <c r="AF66" s="0" t="n">
        <v>0.887858549999999</v>
      </c>
      <c r="AG66" s="0" t="n">
        <v>0.98</v>
      </c>
      <c r="AH66" s="0" t="n">
        <v>0.974630099999999</v>
      </c>
      <c r="AI66" s="0" t="n">
        <v>0.974630099999999</v>
      </c>
      <c r="AJ66" s="0" t="n">
        <v>0.887858549999999</v>
      </c>
      <c r="AK66" s="0" t="n">
        <v>1</v>
      </c>
      <c r="AL66" s="0" t="n">
        <v>0.985</v>
      </c>
      <c r="AM66" s="0" t="n">
        <v>0.963603</v>
      </c>
      <c r="AN66" s="353" t="n">
        <v>0.985</v>
      </c>
      <c r="AO66" s="353" t="n">
        <v>0.97</v>
      </c>
      <c r="AP66" s="353" t="n">
        <v>0.99</v>
      </c>
      <c r="AQ66" s="0" t="n">
        <v>0.963603</v>
      </c>
      <c r="AR66" s="0" t="n">
        <v>0.974630099999999</v>
      </c>
      <c r="AS66" s="0" t="n">
        <v>0.977</v>
      </c>
      <c r="AT66" s="353" t="n">
        <v>0.9775</v>
      </c>
      <c r="AU66" s="0" t="n">
        <v>0.974630099999999</v>
      </c>
      <c r="AV66" s="0" t="n">
        <v>0.963603</v>
      </c>
      <c r="AW66" s="0" t="n">
        <v>0.963603</v>
      </c>
      <c r="AX66" s="0" t="n">
        <v>0.963603</v>
      </c>
      <c r="AY66" s="0" t="n">
        <v>0.974630099999999</v>
      </c>
      <c r="AZ66" s="0" t="n">
        <v>0.974630099999999</v>
      </c>
      <c r="BA66" s="0" t="n">
        <v>0.963603</v>
      </c>
      <c r="BB66" s="0" t="n">
        <v>0.99</v>
      </c>
      <c r="BE66" s="0" t="n">
        <v>1.0812476</v>
      </c>
      <c r="BF66" s="0" t="n">
        <v>1.1012</v>
      </c>
      <c r="BG66" s="0" t="n">
        <v>1.0827</v>
      </c>
      <c r="BH66" s="0" t="n">
        <v>1.0109</v>
      </c>
      <c r="BI66" s="0" t="n">
        <v>1</v>
      </c>
      <c r="BJ66" s="0" t="n">
        <v>2.0634</v>
      </c>
      <c r="BK66" s="0" t="n">
        <v>2.26029633333333</v>
      </c>
      <c r="BL66" s="0" t="n">
        <v>1.06125</v>
      </c>
      <c r="BM66" s="0" t="n">
        <v>1.2885</v>
      </c>
      <c r="BN66" s="0" t="n">
        <v>2.001</v>
      </c>
      <c r="BO66" s="0" t="n">
        <v>1.495005</v>
      </c>
      <c r="BP66" s="0" t="n">
        <v>1.495005</v>
      </c>
      <c r="BQ66" s="0" t="n">
        <v>1.250505</v>
      </c>
      <c r="BR66" s="0" t="n">
        <v>1.064355</v>
      </c>
      <c r="BS66" s="0" t="n">
        <v>1.410205</v>
      </c>
      <c r="BT66" s="357"/>
      <c r="BU66" s="0" t="n">
        <v>1.09509</v>
      </c>
      <c r="BV66" s="357"/>
      <c r="BW66" s="357"/>
      <c r="BX66" s="357"/>
      <c r="BY66" s="357"/>
      <c r="BZ66" s="357"/>
      <c r="CA66" s="357"/>
      <c r="CB66" s="357"/>
      <c r="CC66" s="0" t="n">
        <v>0.865</v>
      </c>
      <c r="CD66" s="0" t="n">
        <v>0.86</v>
      </c>
      <c r="CE66" s="0" t="n">
        <v>0.89</v>
      </c>
      <c r="CF66" s="0" t="n">
        <v>0.935</v>
      </c>
      <c r="CG66" s="0" t="n">
        <v>0.99895</v>
      </c>
      <c r="CH66" s="0" t="n">
        <v>0.58</v>
      </c>
      <c r="CI66" s="0" t="n">
        <v>0.45</v>
      </c>
      <c r="CJ66" s="0" t="n">
        <v>0.845</v>
      </c>
      <c r="CK66" s="0" t="n">
        <v>0.645</v>
      </c>
      <c r="CL66" s="0" t="n">
        <v>0.505</v>
      </c>
      <c r="CM66" s="0" t="n">
        <v>0.635</v>
      </c>
      <c r="CN66" s="0" t="n">
        <v>0.6675</v>
      </c>
      <c r="CO66" s="0" t="n">
        <v>0.71</v>
      </c>
      <c r="CP66" s="0" t="n">
        <v>0.8775</v>
      </c>
      <c r="CQ66" s="0" t="n">
        <v>0.67</v>
      </c>
      <c r="CR66" s="0" t="n">
        <v>0.89</v>
      </c>
      <c r="CS66" s="0" t="n">
        <v>0.985</v>
      </c>
      <c r="CT66" s="0" t="n">
        <v>0.97</v>
      </c>
      <c r="CU66" s="0" t="n">
        <v>0.99</v>
      </c>
      <c r="CV66" s="0" t="n">
        <v>0.9775</v>
      </c>
      <c r="DA66" s="357" t="n">
        <v>0.000285</v>
      </c>
      <c r="DB66" s="357" t="n">
        <v>0.0002</v>
      </c>
      <c r="DC66" s="357" t="n">
        <v>0</v>
      </c>
      <c r="DD66" s="357" t="n">
        <v>0.0001</v>
      </c>
      <c r="DE66" s="357" t="n">
        <v>0</v>
      </c>
      <c r="DF66" s="357" t="n">
        <v>0.0036</v>
      </c>
      <c r="DG66" s="357" t="n">
        <v>0.00047</v>
      </c>
      <c r="DH66" s="357" t="n">
        <v>0.0007</v>
      </c>
      <c r="DI66" s="357" t="n">
        <v>0</v>
      </c>
      <c r="DJ66" s="357" t="n">
        <v>0</v>
      </c>
      <c r="DK66" s="357" t="n">
        <v>0.0005</v>
      </c>
      <c r="DL66" s="357" t="n">
        <v>0.0005</v>
      </c>
      <c r="DM66" s="357" t="n">
        <v>0.0003</v>
      </c>
      <c r="DN66" s="357" t="n">
        <v>0.000275</v>
      </c>
      <c r="DO66" s="357" t="n">
        <v>0.000400000000000006</v>
      </c>
      <c r="DQ66" s="357" t="n">
        <v>6.5E-005</v>
      </c>
    </row>
    <row r="67" customFormat="false" ht="12.75" hidden="false" customHeight="false" outlineLevel="0" collapsed="false">
      <c r="A67" s="355" t="n">
        <v>38412</v>
      </c>
      <c r="B67" s="0" t="n">
        <v>0.935525699000003</v>
      </c>
      <c r="C67" s="0" t="n">
        <v>0.980245999999999</v>
      </c>
      <c r="D67" s="0" t="n">
        <v>0.985</v>
      </c>
      <c r="E67" s="0" t="n">
        <v>0.985</v>
      </c>
      <c r="F67" s="0" t="n">
        <v>0.977</v>
      </c>
      <c r="G67" s="0" t="n">
        <v>0.9875</v>
      </c>
      <c r="H67" s="0" t="n">
        <v>0.9875</v>
      </c>
      <c r="I67" s="0" t="n">
        <v>0.929206249999997</v>
      </c>
      <c r="J67" s="0" t="n">
        <v>0.985</v>
      </c>
      <c r="K67" s="0" t="n">
        <v>0.985</v>
      </c>
      <c r="L67" s="0" t="n">
        <v>0.9875</v>
      </c>
      <c r="M67" s="0" t="n">
        <v>0.9875</v>
      </c>
      <c r="N67" s="0" t="n">
        <v>0.98</v>
      </c>
      <c r="O67" s="0" t="n">
        <v>0.958167000000001</v>
      </c>
      <c r="P67" s="0" t="n">
        <v>0.98</v>
      </c>
      <c r="Q67" s="0" t="n">
        <v>0.9875</v>
      </c>
      <c r="R67" s="0" t="n">
        <v>0.9875</v>
      </c>
      <c r="S67" s="0" t="n">
        <v>0.9875</v>
      </c>
      <c r="T67" s="0" t="n">
        <v>0.98</v>
      </c>
      <c r="U67" s="0" t="n">
        <v>0.98</v>
      </c>
      <c r="V67" s="0" t="n">
        <v>0.98</v>
      </c>
      <c r="W67" s="0" t="n">
        <v>0.98</v>
      </c>
      <c r="X67" s="0" t="n">
        <v>0.958167000000001</v>
      </c>
      <c r="Y67" s="0" t="n">
        <v>0.958167000000001</v>
      </c>
      <c r="Z67" s="0" t="n">
        <v>0.958167000000001</v>
      </c>
      <c r="AA67" s="0" t="n">
        <v>0.958167000000001</v>
      </c>
      <c r="AB67" s="0" t="n">
        <v>0.98</v>
      </c>
      <c r="AC67" s="0" t="n">
        <v>0.98</v>
      </c>
      <c r="AD67" s="0" t="n">
        <v>0.958167000000001</v>
      </c>
      <c r="AE67" s="0" t="n">
        <v>0.958167000000001</v>
      </c>
      <c r="AF67" s="0" t="n">
        <v>0.98</v>
      </c>
      <c r="AG67" s="0" t="n">
        <v>0.99</v>
      </c>
      <c r="AH67" s="0" t="n">
        <v>0.974687949999999</v>
      </c>
      <c r="AI67" s="0" t="n">
        <v>0.974687949999999</v>
      </c>
      <c r="AJ67" s="0" t="n">
        <v>0.98</v>
      </c>
      <c r="AK67" s="0" t="n">
        <v>1</v>
      </c>
      <c r="AL67" s="0" t="n">
        <v>0.985</v>
      </c>
      <c r="AM67" s="0" t="n">
        <v>0.985</v>
      </c>
      <c r="AN67" s="353" t="n">
        <v>0.985</v>
      </c>
      <c r="AO67" s="353" t="n">
        <v>0.97</v>
      </c>
      <c r="AP67" s="353" t="n">
        <v>0.99</v>
      </c>
      <c r="AQ67" s="0" t="n">
        <v>0.985</v>
      </c>
      <c r="AR67" s="0" t="n">
        <v>0.974687949999999</v>
      </c>
      <c r="AS67" s="0" t="n">
        <v>0.977</v>
      </c>
      <c r="AT67" s="353" t="n">
        <v>0.9775</v>
      </c>
      <c r="AU67" s="0" t="n">
        <v>0.974687949999999</v>
      </c>
      <c r="AV67" s="0" t="n">
        <v>0.985</v>
      </c>
      <c r="AW67" s="0" t="n">
        <v>0.985</v>
      </c>
      <c r="AX67" s="0" t="n">
        <v>0.985</v>
      </c>
      <c r="AY67" s="0" t="n">
        <v>0.974687949999999</v>
      </c>
      <c r="AZ67" s="0" t="n">
        <v>0.974687949999999</v>
      </c>
      <c r="BA67" s="0" t="n">
        <v>0.985</v>
      </c>
      <c r="BB67" s="0" t="n">
        <v>0.99</v>
      </c>
      <c r="BE67" s="0" t="n">
        <v>1.0815326</v>
      </c>
      <c r="BF67" s="0" t="n">
        <v>1.1014</v>
      </c>
      <c r="BG67" s="0" t="n">
        <v>1.0827</v>
      </c>
      <c r="BH67" s="0" t="n">
        <v>1.011</v>
      </c>
      <c r="BI67" s="0" t="n">
        <v>1</v>
      </c>
      <c r="BJ67" s="0" t="n">
        <v>2.067</v>
      </c>
      <c r="BK67" s="0" t="n">
        <v>2.26076633333333</v>
      </c>
      <c r="BL67" s="0" t="n">
        <v>1.06195</v>
      </c>
      <c r="BM67" s="0" t="n">
        <v>1.2885</v>
      </c>
      <c r="BN67" s="0" t="n">
        <v>2.001</v>
      </c>
      <c r="BO67" s="0" t="n">
        <v>1.495505</v>
      </c>
      <c r="BP67" s="0" t="n">
        <v>1.495505</v>
      </c>
      <c r="BQ67" s="0" t="n">
        <v>1.250805</v>
      </c>
      <c r="BR67" s="0" t="n">
        <v>1.06463</v>
      </c>
      <c r="BS67" s="0" t="n">
        <v>1.410605</v>
      </c>
      <c r="BT67" s="357"/>
      <c r="BU67" s="0" t="n">
        <v>1.095155</v>
      </c>
      <c r="BV67" s="357"/>
      <c r="BW67" s="357"/>
      <c r="BX67" s="357"/>
      <c r="BY67" s="357"/>
      <c r="BZ67" s="357"/>
      <c r="CA67" s="357"/>
      <c r="CB67" s="357"/>
      <c r="CC67" s="0" t="n">
        <v>0.865</v>
      </c>
      <c r="CD67" s="0" t="n">
        <v>0.89</v>
      </c>
      <c r="CE67" s="0" t="n">
        <v>0.91</v>
      </c>
      <c r="CF67" s="0" t="n">
        <v>0.935</v>
      </c>
      <c r="CG67" s="0" t="n">
        <v>0.99895</v>
      </c>
      <c r="CH67" s="0" t="n">
        <v>0.54</v>
      </c>
      <c r="CI67" s="0" t="n">
        <v>0.45</v>
      </c>
      <c r="CJ67" s="0" t="n">
        <v>0.875</v>
      </c>
      <c r="CK67" s="0" t="n">
        <v>0.815</v>
      </c>
      <c r="CL67" s="0" t="n">
        <v>0.515</v>
      </c>
      <c r="CM67" s="0" t="n">
        <v>0.785</v>
      </c>
      <c r="CN67" s="0" t="n">
        <v>0.8175</v>
      </c>
      <c r="CO67" s="0" t="n">
        <v>0.8</v>
      </c>
      <c r="CP67" s="0" t="n">
        <v>0.9</v>
      </c>
      <c r="CQ67" s="0" t="n">
        <v>0.83</v>
      </c>
      <c r="CR67" s="0" t="n">
        <v>0.89</v>
      </c>
      <c r="CS67" s="0" t="n">
        <v>0.985</v>
      </c>
      <c r="CT67" s="0" t="n">
        <v>0.97</v>
      </c>
      <c r="CU67" s="0" t="n">
        <v>0.99</v>
      </c>
      <c r="CV67" s="0" t="n">
        <v>0.9775</v>
      </c>
      <c r="DA67" s="357" t="n">
        <v>0.000285</v>
      </c>
      <c r="DB67" s="357" t="n">
        <v>0.0002</v>
      </c>
      <c r="DC67" s="357" t="n">
        <v>0</v>
      </c>
      <c r="DD67" s="357" t="n">
        <v>0.0001</v>
      </c>
      <c r="DE67" s="357" t="n">
        <v>0</v>
      </c>
      <c r="DF67" s="357" t="n">
        <v>0.0036</v>
      </c>
      <c r="DG67" s="357" t="n">
        <v>0.00047</v>
      </c>
      <c r="DH67" s="357" t="n">
        <v>0.0007</v>
      </c>
      <c r="DI67" s="357" t="n">
        <v>0</v>
      </c>
      <c r="DJ67" s="357" t="n">
        <v>0</v>
      </c>
      <c r="DK67" s="357" t="n">
        <v>0.0005</v>
      </c>
      <c r="DL67" s="357" t="n">
        <v>0.0005</v>
      </c>
      <c r="DM67" s="357" t="n">
        <v>0.0003</v>
      </c>
      <c r="DN67" s="357" t="n">
        <v>0.000275</v>
      </c>
      <c r="DO67" s="357" t="n">
        <v>0.000400000000000006</v>
      </c>
      <c r="DQ67" s="357" t="n">
        <v>6.5E-005</v>
      </c>
    </row>
    <row r="68" customFormat="false" ht="12.75" hidden="false" customHeight="false" outlineLevel="0" collapsed="false">
      <c r="A68" s="355" t="n">
        <v>38443</v>
      </c>
      <c r="B68" s="0" t="n">
        <v>0.968226752000004</v>
      </c>
      <c r="C68" s="0" t="n">
        <v>0.988</v>
      </c>
      <c r="D68" s="0" t="n">
        <v>0.985</v>
      </c>
      <c r="E68" s="0" t="n">
        <v>0.985</v>
      </c>
      <c r="F68" s="0" t="n">
        <v>0.977</v>
      </c>
      <c r="G68" s="0" t="n">
        <v>0.9875</v>
      </c>
      <c r="H68" s="0" t="n">
        <v>0.949719259999999</v>
      </c>
      <c r="I68" s="0" t="n">
        <v>0.9875</v>
      </c>
      <c r="J68" s="0" t="n">
        <v>0.985</v>
      </c>
      <c r="K68" s="0" t="n">
        <v>0.985</v>
      </c>
      <c r="L68" s="0" t="n">
        <v>0.9875</v>
      </c>
      <c r="M68" s="0" t="n">
        <v>0.9875</v>
      </c>
      <c r="N68" s="0" t="n">
        <v>0.98</v>
      </c>
      <c r="O68" s="0" t="n">
        <v>0.961609215000001</v>
      </c>
      <c r="P68" s="0" t="n">
        <v>0.98</v>
      </c>
      <c r="Q68" s="0" t="n">
        <v>0.9875</v>
      </c>
      <c r="R68" s="0" t="n">
        <v>0.9875</v>
      </c>
      <c r="S68" s="0" t="n">
        <v>0.9875</v>
      </c>
      <c r="T68" s="0" t="n">
        <v>0.98</v>
      </c>
      <c r="U68" s="0" t="n">
        <v>0.98</v>
      </c>
      <c r="V68" s="0" t="n">
        <v>0.98</v>
      </c>
      <c r="W68" s="0" t="n">
        <v>0.98</v>
      </c>
      <c r="X68" s="0" t="n">
        <v>0.961609215000001</v>
      </c>
      <c r="Y68" s="0" t="n">
        <v>0.961609215000001</v>
      </c>
      <c r="Z68" s="0" t="n">
        <v>0.961609215000001</v>
      </c>
      <c r="AA68" s="0" t="n">
        <v>0.961609215000001</v>
      </c>
      <c r="AB68" s="0" t="n">
        <v>0.98</v>
      </c>
      <c r="AC68" s="0" t="n">
        <v>0.98</v>
      </c>
      <c r="AD68" s="0" t="n">
        <v>0.961609215000001</v>
      </c>
      <c r="AE68" s="0" t="n">
        <v>0.961609215000001</v>
      </c>
      <c r="AF68" s="0" t="n">
        <v>0.98</v>
      </c>
      <c r="AG68" s="0" t="n">
        <v>0.99</v>
      </c>
      <c r="AH68" s="0" t="n">
        <v>0.974745799999999</v>
      </c>
      <c r="AI68" s="0" t="n">
        <v>0.974745799999999</v>
      </c>
      <c r="AJ68" s="0" t="n">
        <v>0.98</v>
      </c>
      <c r="AK68" s="0" t="n">
        <v>1</v>
      </c>
      <c r="AL68" s="0" t="n">
        <v>0.985</v>
      </c>
      <c r="AM68" s="0" t="n">
        <v>0.985</v>
      </c>
      <c r="AN68" s="353" t="n">
        <v>0.985</v>
      </c>
      <c r="AO68" s="353" t="n">
        <v>0.99</v>
      </c>
      <c r="AP68" s="353" t="n">
        <v>0.99</v>
      </c>
      <c r="AQ68" s="0" t="n">
        <v>0.985</v>
      </c>
      <c r="AR68" s="0" t="n">
        <v>0.974745799999999</v>
      </c>
      <c r="AS68" s="0" t="n">
        <v>0.977</v>
      </c>
      <c r="AT68" s="353" t="n">
        <v>0.9775</v>
      </c>
      <c r="AU68" s="0" t="n">
        <v>0.974745799999999</v>
      </c>
      <c r="AV68" s="0" t="n">
        <v>0.985</v>
      </c>
      <c r="AW68" s="0" t="n">
        <v>0.985</v>
      </c>
      <c r="AX68" s="0" t="n">
        <v>0.985</v>
      </c>
      <c r="AY68" s="0" t="n">
        <v>0.974745799999999</v>
      </c>
      <c r="AZ68" s="0" t="n">
        <v>0.974745799999999</v>
      </c>
      <c r="BA68" s="0" t="n">
        <v>0.985</v>
      </c>
      <c r="BB68" s="0" t="n">
        <v>0.99</v>
      </c>
      <c r="BE68" s="0" t="n">
        <v>1.0818176</v>
      </c>
      <c r="BF68" s="0" t="n">
        <v>1.1016</v>
      </c>
      <c r="BG68" s="0" t="n">
        <v>1.0827</v>
      </c>
      <c r="BH68" s="0" t="n">
        <v>1.0111</v>
      </c>
      <c r="BI68" s="0" t="n">
        <v>1</v>
      </c>
      <c r="BJ68" s="0" t="n">
        <v>2.0706</v>
      </c>
      <c r="BK68" s="0" t="n">
        <v>2.26123633333333</v>
      </c>
      <c r="BL68" s="0" t="n">
        <v>1.06265</v>
      </c>
      <c r="BM68" s="0" t="n">
        <v>1.2885</v>
      </c>
      <c r="BN68" s="0" t="n">
        <v>2.001</v>
      </c>
      <c r="BO68" s="0" t="n">
        <v>1.496005</v>
      </c>
      <c r="BP68" s="0" t="n">
        <v>1.496005</v>
      </c>
      <c r="BQ68" s="0" t="n">
        <v>1.251105</v>
      </c>
      <c r="BR68" s="0" t="n">
        <v>1.064905</v>
      </c>
      <c r="BS68" s="0" t="n">
        <v>1.411005</v>
      </c>
      <c r="BT68" s="357"/>
      <c r="BU68" s="0" t="n">
        <v>1.09522</v>
      </c>
      <c r="BV68" s="357"/>
      <c r="BW68" s="357"/>
      <c r="BX68" s="357"/>
      <c r="BY68" s="357"/>
      <c r="BZ68" s="357"/>
      <c r="CA68" s="357"/>
      <c r="CB68" s="357"/>
      <c r="CC68" s="0" t="n">
        <v>0.895</v>
      </c>
      <c r="CD68" s="0" t="n">
        <v>0.9</v>
      </c>
      <c r="CE68" s="0" t="n">
        <v>0.91</v>
      </c>
      <c r="CF68" s="0" t="n">
        <v>0.96</v>
      </c>
      <c r="CG68" s="0" t="n">
        <v>0.99895</v>
      </c>
      <c r="CH68" s="0" t="n">
        <v>0.48</v>
      </c>
      <c r="CI68" s="0" t="n">
        <v>0.42</v>
      </c>
      <c r="CJ68" s="0" t="n">
        <v>0.935</v>
      </c>
      <c r="CK68" s="0" t="n">
        <v>0.805</v>
      </c>
      <c r="CL68" s="0" t="n">
        <v>0.575</v>
      </c>
      <c r="CM68" s="0" t="n">
        <v>0.895</v>
      </c>
      <c r="CN68" s="0" t="n">
        <v>0.9275</v>
      </c>
      <c r="CO68" s="0" t="n">
        <v>0.85</v>
      </c>
      <c r="CP68" s="0" t="n">
        <v>0.903</v>
      </c>
      <c r="CQ68" s="0" t="n">
        <v>0.92</v>
      </c>
      <c r="CR68" s="0" t="n">
        <v>0.89</v>
      </c>
      <c r="CS68" s="0" t="n">
        <v>0.985</v>
      </c>
      <c r="CT68" s="0" t="n">
        <v>0.99</v>
      </c>
      <c r="CU68" s="0" t="n">
        <v>0.99</v>
      </c>
      <c r="CV68" s="0" t="n">
        <v>0.9775</v>
      </c>
      <c r="DA68" s="357" t="n">
        <v>0.000285</v>
      </c>
      <c r="DB68" s="357" t="n">
        <v>0.0002</v>
      </c>
      <c r="DC68" s="357" t="n">
        <v>0</v>
      </c>
      <c r="DD68" s="357" t="n">
        <v>0.0001</v>
      </c>
      <c r="DE68" s="357" t="n">
        <v>0</v>
      </c>
      <c r="DF68" s="357" t="n">
        <v>0.0036</v>
      </c>
      <c r="DG68" s="357" t="n">
        <v>0.00047</v>
      </c>
      <c r="DH68" s="357" t="n">
        <v>0.0007</v>
      </c>
      <c r="DI68" s="357" t="n">
        <v>0</v>
      </c>
      <c r="DJ68" s="357" t="n">
        <v>0</v>
      </c>
      <c r="DK68" s="357" t="n">
        <v>0.0005</v>
      </c>
      <c r="DL68" s="357" t="n">
        <v>0.0005</v>
      </c>
      <c r="DM68" s="357" t="n">
        <v>0.0003</v>
      </c>
      <c r="DN68" s="357" t="n">
        <v>0.000275</v>
      </c>
      <c r="DO68" s="357" t="n">
        <v>0.000400000000000006</v>
      </c>
      <c r="DQ68" s="357" t="n">
        <v>6.5E-005</v>
      </c>
    </row>
    <row r="69" customFormat="false" ht="12.75" hidden="false" customHeight="false" outlineLevel="0" collapsed="false">
      <c r="A69" s="355" t="n">
        <v>38473</v>
      </c>
      <c r="B69" s="0" t="n">
        <v>0.988</v>
      </c>
      <c r="C69" s="0" t="n">
        <v>0.988</v>
      </c>
      <c r="D69" s="0" t="n">
        <v>0.985</v>
      </c>
      <c r="E69" s="0" t="n">
        <v>0.985</v>
      </c>
      <c r="F69" s="0" t="n">
        <v>0.977</v>
      </c>
      <c r="G69" s="0" t="n">
        <v>0.705228000000001</v>
      </c>
      <c r="H69" s="0" t="n">
        <v>0.949916659999999</v>
      </c>
      <c r="I69" s="0" t="n">
        <v>0.9875</v>
      </c>
      <c r="J69" s="0" t="n">
        <v>0.9083925</v>
      </c>
      <c r="K69" s="0" t="n">
        <v>0.985</v>
      </c>
      <c r="L69" s="0" t="n">
        <v>0.9875</v>
      </c>
      <c r="M69" s="0" t="n">
        <v>0.9875</v>
      </c>
      <c r="N69" s="0" t="n">
        <v>0.98</v>
      </c>
      <c r="O69" s="0" t="n">
        <v>0.958662000000001</v>
      </c>
      <c r="P69" s="0" t="n">
        <v>0.98</v>
      </c>
      <c r="Q69" s="0" t="n">
        <v>0.9875</v>
      </c>
      <c r="R69" s="0" t="n">
        <v>0.9875</v>
      </c>
      <c r="S69" s="0" t="n">
        <v>0.9875</v>
      </c>
      <c r="T69" s="0" t="n">
        <v>0.98</v>
      </c>
      <c r="U69" s="0" t="n">
        <v>0.98</v>
      </c>
      <c r="V69" s="0" t="n">
        <v>0.98</v>
      </c>
      <c r="W69" s="0" t="n">
        <v>0.98</v>
      </c>
      <c r="X69" s="0" t="n">
        <v>0.958662000000001</v>
      </c>
      <c r="Y69" s="0" t="n">
        <v>0.958662000000001</v>
      </c>
      <c r="Z69" s="0" t="n">
        <v>0.958662000000001</v>
      </c>
      <c r="AA69" s="0" t="n">
        <v>0.958662000000001</v>
      </c>
      <c r="AB69" s="0" t="n">
        <v>0.98</v>
      </c>
      <c r="AC69" s="0" t="n">
        <v>0.98</v>
      </c>
      <c r="AD69" s="0" t="n">
        <v>0.958662000000001</v>
      </c>
      <c r="AE69" s="0" t="n">
        <v>0.958662000000001</v>
      </c>
      <c r="AF69" s="0" t="n">
        <v>0.98</v>
      </c>
      <c r="AG69" s="0" t="n">
        <v>0.99</v>
      </c>
      <c r="AH69" s="0" t="n">
        <v>0.974803649999999</v>
      </c>
      <c r="AI69" s="0" t="n">
        <v>0.974803649999999</v>
      </c>
      <c r="AJ69" s="0" t="n">
        <v>0.98</v>
      </c>
      <c r="AK69" s="0" t="n">
        <v>1</v>
      </c>
      <c r="AL69" s="0" t="n">
        <v>0.985</v>
      </c>
      <c r="AM69" s="0" t="n">
        <v>0.985</v>
      </c>
      <c r="AN69" s="353" t="n">
        <v>0.985</v>
      </c>
      <c r="AO69" s="353" t="n">
        <v>0.99</v>
      </c>
      <c r="AP69" s="353" t="n">
        <v>0.99</v>
      </c>
      <c r="AQ69" s="0" t="n">
        <v>0.985</v>
      </c>
      <c r="AR69" s="0" t="n">
        <v>0.974803649999999</v>
      </c>
      <c r="AS69" s="0" t="n">
        <v>0.977</v>
      </c>
      <c r="AT69" s="353" t="n">
        <v>0.9775</v>
      </c>
      <c r="AU69" s="0" t="n">
        <v>0.974803649999999</v>
      </c>
      <c r="AV69" s="0" t="n">
        <v>0.985</v>
      </c>
      <c r="AW69" s="0" t="n">
        <v>0.985</v>
      </c>
      <c r="AX69" s="0" t="n">
        <v>0.985</v>
      </c>
      <c r="AY69" s="0" t="n">
        <v>0.974803649999999</v>
      </c>
      <c r="AZ69" s="0" t="n">
        <v>0.974803649999999</v>
      </c>
      <c r="BA69" s="0" t="n">
        <v>0.985</v>
      </c>
      <c r="BB69" s="0" t="n">
        <v>0.99</v>
      </c>
      <c r="BE69" s="0" t="n">
        <v>1.0821026</v>
      </c>
      <c r="BF69" s="0" t="n">
        <v>1.1018</v>
      </c>
      <c r="BG69" s="0" t="n">
        <v>1.0827</v>
      </c>
      <c r="BH69" s="0" t="n">
        <v>1.0112</v>
      </c>
      <c r="BI69" s="0" t="n">
        <v>1</v>
      </c>
      <c r="BJ69" s="0" t="n">
        <v>2.0742</v>
      </c>
      <c r="BK69" s="0" t="n">
        <v>2.26170633333333</v>
      </c>
      <c r="BL69" s="0" t="n">
        <v>1.06335</v>
      </c>
      <c r="BM69" s="0" t="n">
        <v>1.2885</v>
      </c>
      <c r="BN69" s="0" t="n">
        <v>2.001</v>
      </c>
      <c r="BO69" s="0" t="n">
        <v>1.496505</v>
      </c>
      <c r="BP69" s="0" t="n">
        <v>1.496505</v>
      </c>
      <c r="BQ69" s="0" t="n">
        <v>1.251405</v>
      </c>
      <c r="BR69" s="0" t="n">
        <v>1.06518</v>
      </c>
      <c r="BS69" s="0" t="n">
        <v>1.411405</v>
      </c>
      <c r="BT69" s="357"/>
      <c r="BU69" s="0" t="n">
        <v>1.095285</v>
      </c>
      <c r="BV69" s="357"/>
      <c r="BW69" s="357"/>
      <c r="BX69" s="357"/>
      <c r="BY69" s="357"/>
      <c r="BZ69" s="357"/>
      <c r="CA69" s="357"/>
      <c r="CB69" s="357"/>
      <c r="CC69" s="0" t="n">
        <v>0.965</v>
      </c>
      <c r="CD69" s="0" t="n">
        <v>0.91</v>
      </c>
      <c r="CE69" s="0" t="n">
        <v>0.91</v>
      </c>
      <c r="CF69" s="0" t="n">
        <v>0.97</v>
      </c>
      <c r="CG69" s="0" t="n">
        <v>0.99895</v>
      </c>
      <c r="CH69" s="0" t="n">
        <v>0.34</v>
      </c>
      <c r="CI69" s="0" t="n">
        <v>0.42</v>
      </c>
      <c r="CJ69" s="0" t="n">
        <v>0.935</v>
      </c>
      <c r="CK69" s="0" t="n">
        <v>0.705</v>
      </c>
      <c r="CL69" s="0" t="n">
        <v>0.625</v>
      </c>
      <c r="CM69" s="0" t="n">
        <v>0.9175</v>
      </c>
      <c r="CN69" s="0" t="n">
        <v>0.95</v>
      </c>
      <c r="CO69" s="0" t="n">
        <v>0.88</v>
      </c>
      <c r="CP69" s="0" t="n">
        <v>0.9</v>
      </c>
      <c r="CQ69" s="0" t="n">
        <v>0.935</v>
      </c>
      <c r="CR69" s="0" t="n">
        <v>0.89</v>
      </c>
      <c r="CS69" s="0" t="n">
        <v>0.985</v>
      </c>
      <c r="CT69" s="0" t="n">
        <v>0.99</v>
      </c>
      <c r="CU69" s="0" t="n">
        <v>0.99</v>
      </c>
      <c r="CV69" s="0" t="n">
        <v>0.9775</v>
      </c>
      <c r="DA69" s="357" t="n">
        <v>0.000285</v>
      </c>
      <c r="DB69" s="357" t="n">
        <v>0.0002</v>
      </c>
      <c r="DC69" s="357" t="n">
        <v>0</v>
      </c>
      <c r="DD69" s="357" t="n">
        <v>0.0001</v>
      </c>
      <c r="DE69" s="357" t="n">
        <v>0</v>
      </c>
      <c r="DF69" s="357" t="n">
        <v>0.0036</v>
      </c>
      <c r="DG69" s="357" t="n">
        <v>0.00047</v>
      </c>
      <c r="DH69" s="357" t="n">
        <v>0.0007</v>
      </c>
      <c r="DI69" s="357" t="n">
        <v>0</v>
      </c>
      <c r="DJ69" s="357" t="n">
        <v>0</v>
      </c>
      <c r="DK69" s="357" t="n">
        <v>0.0005</v>
      </c>
      <c r="DL69" s="357" t="n">
        <v>0.0005</v>
      </c>
      <c r="DM69" s="357" t="n">
        <v>0.0003</v>
      </c>
      <c r="DN69" s="357" t="n">
        <v>0.000275</v>
      </c>
      <c r="DO69" s="357" t="n">
        <v>0.000400000000000006</v>
      </c>
      <c r="DQ69" s="357" t="n">
        <v>6.5E-005</v>
      </c>
    </row>
    <row r="70" customFormat="false" ht="12.75" hidden="false" customHeight="false" outlineLevel="0" collapsed="false">
      <c r="A70" s="355" t="n">
        <v>38504</v>
      </c>
      <c r="B70" s="0" t="n">
        <v>0.988</v>
      </c>
      <c r="C70" s="0" t="n">
        <v>0.988</v>
      </c>
      <c r="D70" s="0" t="n">
        <v>0.985</v>
      </c>
      <c r="E70" s="0" t="n">
        <v>0.985</v>
      </c>
      <c r="F70" s="0" t="n">
        <v>0.977</v>
      </c>
      <c r="G70" s="0" t="n">
        <v>0.706452000000001</v>
      </c>
      <c r="H70" s="0" t="n">
        <v>0.9875</v>
      </c>
      <c r="I70" s="0" t="n">
        <v>0.9875</v>
      </c>
      <c r="J70" s="0" t="n">
        <v>0.7924275</v>
      </c>
      <c r="K70" s="0" t="n">
        <v>0.985</v>
      </c>
      <c r="L70" s="0" t="n">
        <v>0.9875</v>
      </c>
      <c r="M70" s="0" t="n">
        <v>0.9875</v>
      </c>
      <c r="N70" s="0" t="n">
        <v>0.98</v>
      </c>
      <c r="O70" s="0" t="n">
        <v>0.961573137500001</v>
      </c>
      <c r="P70" s="0" t="n">
        <v>0.98</v>
      </c>
      <c r="Q70" s="0" t="n">
        <v>0.9875</v>
      </c>
      <c r="R70" s="0" t="n">
        <v>0.9875</v>
      </c>
      <c r="S70" s="0" t="n">
        <v>0.9875</v>
      </c>
      <c r="T70" s="0" t="n">
        <v>0.98</v>
      </c>
      <c r="U70" s="0" t="n">
        <v>0.98</v>
      </c>
      <c r="V70" s="0" t="n">
        <v>0.98</v>
      </c>
      <c r="W70" s="0" t="n">
        <v>0.98</v>
      </c>
      <c r="X70" s="0" t="n">
        <v>0.961573137500001</v>
      </c>
      <c r="Y70" s="0" t="n">
        <v>0.961573137500001</v>
      </c>
      <c r="Z70" s="0" t="n">
        <v>0.961573137500001</v>
      </c>
      <c r="AA70" s="0" t="n">
        <v>0.961573137500001</v>
      </c>
      <c r="AB70" s="0" t="n">
        <v>0.98</v>
      </c>
      <c r="AC70" s="0" t="n">
        <v>0.98</v>
      </c>
      <c r="AD70" s="0" t="n">
        <v>0.961573137500001</v>
      </c>
      <c r="AE70" s="0" t="n">
        <v>0.961573137500001</v>
      </c>
      <c r="AF70" s="0" t="n">
        <v>0.98</v>
      </c>
      <c r="AG70" s="0" t="n">
        <v>0.99</v>
      </c>
      <c r="AH70" s="0" t="n">
        <v>0.974861499999999</v>
      </c>
      <c r="AI70" s="0" t="n">
        <v>0.974861499999999</v>
      </c>
      <c r="AJ70" s="0" t="n">
        <v>0.98</v>
      </c>
      <c r="AK70" s="0" t="n">
        <v>1</v>
      </c>
      <c r="AL70" s="0" t="n">
        <v>0.985</v>
      </c>
      <c r="AM70" s="0" t="n">
        <v>0.985</v>
      </c>
      <c r="AN70" s="353" t="n">
        <v>0.985</v>
      </c>
      <c r="AO70" s="353" t="n">
        <v>0.99</v>
      </c>
      <c r="AP70" s="353" t="n">
        <v>0.99</v>
      </c>
      <c r="AQ70" s="0" t="n">
        <v>0.985</v>
      </c>
      <c r="AR70" s="0" t="n">
        <v>0.974861499999999</v>
      </c>
      <c r="AS70" s="0" t="n">
        <v>0.977</v>
      </c>
      <c r="AT70" s="353" t="n">
        <v>0.9775</v>
      </c>
      <c r="AU70" s="0" t="n">
        <v>0.974861499999999</v>
      </c>
      <c r="AV70" s="0" t="n">
        <v>0.985</v>
      </c>
      <c r="AW70" s="0" t="n">
        <v>0.985</v>
      </c>
      <c r="AX70" s="0" t="n">
        <v>0.985</v>
      </c>
      <c r="AY70" s="0" t="n">
        <v>0.974861499999999</v>
      </c>
      <c r="AZ70" s="0" t="n">
        <v>0.974861499999999</v>
      </c>
      <c r="BA70" s="0" t="n">
        <v>0.985</v>
      </c>
      <c r="BB70" s="0" t="n">
        <v>0.99</v>
      </c>
      <c r="BE70" s="0" t="n">
        <v>1.0823876</v>
      </c>
      <c r="BF70" s="0" t="n">
        <v>1.102</v>
      </c>
      <c r="BG70" s="0" t="n">
        <v>1.0827</v>
      </c>
      <c r="BH70" s="0" t="n">
        <v>1.0113</v>
      </c>
      <c r="BI70" s="0" t="n">
        <v>1</v>
      </c>
      <c r="BJ70" s="0" t="n">
        <v>2.0778</v>
      </c>
      <c r="BK70" s="0" t="n">
        <v>2.26217633333333</v>
      </c>
      <c r="BL70" s="0" t="n">
        <v>1.06405</v>
      </c>
      <c r="BM70" s="0" t="n">
        <v>1.2885</v>
      </c>
      <c r="BN70" s="0" t="n">
        <v>2.001</v>
      </c>
      <c r="BO70" s="0" t="n">
        <v>1.497005</v>
      </c>
      <c r="BP70" s="0" t="n">
        <v>1.497005</v>
      </c>
      <c r="BQ70" s="0" t="n">
        <v>1.251705</v>
      </c>
      <c r="BR70" s="0" t="n">
        <v>1.065455</v>
      </c>
      <c r="BS70" s="0" t="n">
        <v>1.411805</v>
      </c>
      <c r="BT70" s="357"/>
      <c r="BU70" s="0" t="n">
        <v>1.09535</v>
      </c>
      <c r="BV70" s="357"/>
      <c r="BW70" s="357"/>
      <c r="BX70" s="357"/>
      <c r="BY70" s="357"/>
      <c r="BZ70" s="357"/>
      <c r="CA70" s="357"/>
      <c r="CB70" s="357"/>
      <c r="CC70" s="0" t="n">
        <v>0.965</v>
      </c>
      <c r="CD70" s="0" t="n">
        <v>0.91</v>
      </c>
      <c r="CE70" s="0" t="n">
        <v>0.91</v>
      </c>
      <c r="CF70" s="0" t="n">
        <v>0.98</v>
      </c>
      <c r="CG70" s="0" t="n">
        <v>0.99895</v>
      </c>
      <c r="CH70" s="0" t="n">
        <v>0.34</v>
      </c>
      <c r="CI70" s="0" t="n">
        <v>0.47</v>
      </c>
      <c r="CJ70" s="0" t="n">
        <v>0.935</v>
      </c>
      <c r="CK70" s="0" t="n">
        <v>0.615</v>
      </c>
      <c r="CL70" s="0" t="n">
        <v>0.725</v>
      </c>
      <c r="CM70" s="0" t="n">
        <v>0.8825</v>
      </c>
      <c r="CN70" s="0" t="n">
        <v>0.915</v>
      </c>
      <c r="CO70" s="0" t="n">
        <v>0.88</v>
      </c>
      <c r="CP70" s="0" t="n">
        <v>0.9025</v>
      </c>
      <c r="CQ70" s="0" t="n">
        <v>0.915</v>
      </c>
      <c r="CR70" s="0" t="n">
        <v>0.89</v>
      </c>
      <c r="CS70" s="0" t="n">
        <v>0.985</v>
      </c>
      <c r="CT70" s="0" t="n">
        <v>0.99</v>
      </c>
      <c r="CU70" s="0" t="n">
        <v>0.99</v>
      </c>
      <c r="CV70" s="0" t="n">
        <v>0.9775</v>
      </c>
      <c r="DA70" s="357" t="n">
        <v>0.000285</v>
      </c>
      <c r="DB70" s="357" t="n">
        <v>0.0002</v>
      </c>
      <c r="DC70" s="357" t="n">
        <v>0</v>
      </c>
      <c r="DD70" s="357" t="n">
        <v>0.0001</v>
      </c>
      <c r="DE70" s="357" t="n">
        <v>0</v>
      </c>
      <c r="DF70" s="357" t="n">
        <v>0.0036</v>
      </c>
      <c r="DG70" s="357" t="n">
        <v>0.00047</v>
      </c>
      <c r="DH70" s="357" t="n">
        <v>0.0007</v>
      </c>
      <c r="DI70" s="357" t="n">
        <v>0</v>
      </c>
      <c r="DJ70" s="357" t="n">
        <v>0</v>
      </c>
      <c r="DK70" s="357" t="n">
        <v>0.0005</v>
      </c>
      <c r="DL70" s="357" t="n">
        <v>0.0005</v>
      </c>
      <c r="DM70" s="357" t="n">
        <v>0.0003</v>
      </c>
      <c r="DN70" s="357" t="n">
        <v>0.000275</v>
      </c>
      <c r="DO70" s="357" t="n">
        <v>0.000400000000000006</v>
      </c>
      <c r="DQ70" s="357" t="n">
        <v>6.5E-005</v>
      </c>
    </row>
    <row r="71" customFormat="false" ht="12.75" hidden="false" customHeight="false" outlineLevel="0" collapsed="false">
      <c r="A71" s="355" t="n">
        <v>38534</v>
      </c>
      <c r="B71" s="0" t="n">
        <v>0.988</v>
      </c>
      <c r="C71" s="0" t="n">
        <v>0.988</v>
      </c>
      <c r="D71" s="0" t="n">
        <v>0.985</v>
      </c>
      <c r="E71" s="0" t="n">
        <v>0.985</v>
      </c>
      <c r="F71" s="0" t="n">
        <v>0.977</v>
      </c>
      <c r="G71" s="0" t="n">
        <v>0.853374000000001</v>
      </c>
      <c r="H71" s="0" t="n">
        <v>0.9875</v>
      </c>
      <c r="I71" s="0" t="n">
        <v>0.9875</v>
      </c>
      <c r="J71" s="0" t="n">
        <v>0.8181975</v>
      </c>
      <c r="K71" s="0" t="n">
        <v>0.985</v>
      </c>
      <c r="L71" s="0" t="n">
        <v>0.9875</v>
      </c>
      <c r="M71" s="0" t="n">
        <v>0.9875</v>
      </c>
      <c r="N71" s="0" t="n">
        <v>0.98</v>
      </c>
      <c r="O71" s="0" t="n">
        <v>0.967149975000001</v>
      </c>
      <c r="P71" s="0" t="n">
        <v>0.98</v>
      </c>
      <c r="Q71" s="0" t="n">
        <v>0.9875</v>
      </c>
      <c r="R71" s="0" t="n">
        <v>0.9875</v>
      </c>
      <c r="S71" s="0" t="n">
        <v>0.9875</v>
      </c>
      <c r="T71" s="0" t="n">
        <v>0.98</v>
      </c>
      <c r="U71" s="0" t="n">
        <v>0.98</v>
      </c>
      <c r="V71" s="0" t="n">
        <v>0.98</v>
      </c>
      <c r="W71" s="0" t="n">
        <v>0.98</v>
      </c>
      <c r="X71" s="0" t="n">
        <v>0.967149975000001</v>
      </c>
      <c r="Y71" s="0" t="n">
        <v>0.967149975000001</v>
      </c>
      <c r="Z71" s="0" t="n">
        <v>0.967149975000001</v>
      </c>
      <c r="AA71" s="0" t="n">
        <v>0.967149975000001</v>
      </c>
      <c r="AB71" s="0" t="n">
        <v>0.98</v>
      </c>
      <c r="AC71" s="0" t="n">
        <v>0.98</v>
      </c>
      <c r="AD71" s="0" t="n">
        <v>0.967149975000001</v>
      </c>
      <c r="AE71" s="0" t="n">
        <v>0.967149975000001</v>
      </c>
      <c r="AF71" s="0" t="n">
        <v>0.98</v>
      </c>
      <c r="AG71" s="0" t="n">
        <v>0.99</v>
      </c>
      <c r="AH71" s="0" t="n">
        <v>0.974919349999999</v>
      </c>
      <c r="AI71" s="0" t="n">
        <v>0.974919349999999</v>
      </c>
      <c r="AJ71" s="0" t="n">
        <v>0.98</v>
      </c>
      <c r="AK71" s="0" t="n">
        <v>1</v>
      </c>
      <c r="AL71" s="0" t="n">
        <v>0.985</v>
      </c>
      <c r="AM71" s="0" t="n">
        <v>0.985</v>
      </c>
      <c r="AN71" s="353" t="n">
        <v>0.985</v>
      </c>
      <c r="AO71" s="353" t="n">
        <v>0.99</v>
      </c>
      <c r="AP71" s="353" t="n">
        <v>0.99</v>
      </c>
      <c r="AQ71" s="0" t="n">
        <v>0.985</v>
      </c>
      <c r="AR71" s="0" t="n">
        <v>0.974919349999999</v>
      </c>
      <c r="AS71" s="0" t="n">
        <v>0.977</v>
      </c>
      <c r="AT71" s="353" t="n">
        <v>0.9775</v>
      </c>
      <c r="AU71" s="0" t="n">
        <v>0.974919349999999</v>
      </c>
      <c r="AV71" s="0" t="n">
        <v>0.985</v>
      </c>
      <c r="AW71" s="0" t="n">
        <v>0.985</v>
      </c>
      <c r="AX71" s="0" t="n">
        <v>0.985</v>
      </c>
      <c r="AY71" s="0" t="n">
        <v>0.974919349999999</v>
      </c>
      <c r="AZ71" s="0" t="n">
        <v>0.974919349999999</v>
      </c>
      <c r="BA71" s="0" t="n">
        <v>0.985</v>
      </c>
      <c r="BB71" s="0" t="n">
        <v>0.99</v>
      </c>
      <c r="BE71" s="0" t="n">
        <v>1.0826726</v>
      </c>
      <c r="BF71" s="0" t="n">
        <v>1.1022</v>
      </c>
      <c r="BG71" s="0" t="n">
        <v>1.0827</v>
      </c>
      <c r="BH71" s="0" t="n">
        <v>1.0114</v>
      </c>
      <c r="BI71" s="0" t="n">
        <v>1</v>
      </c>
      <c r="BJ71" s="0" t="n">
        <v>2.0814</v>
      </c>
      <c r="BK71" s="0" t="n">
        <v>2.26264633333333</v>
      </c>
      <c r="BL71" s="0" t="n">
        <v>1.06475</v>
      </c>
      <c r="BM71" s="0" t="n">
        <v>1.2885</v>
      </c>
      <c r="BN71" s="0" t="n">
        <v>2.001</v>
      </c>
      <c r="BO71" s="0" t="n">
        <v>1.497505</v>
      </c>
      <c r="BP71" s="0" t="n">
        <v>1.497505</v>
      </c>
      <c r="BQ71" s="0" t="n">
        <v>1.252005</v>
      </c>
      <c r="BR71" s="0" t="n">
        <v>1.06573</v>
      </c>
      <c r="BS71" s="0" t="n">
        <v>1.412205</v>
      </c>
      <c r="BT71" s="357"/>
      <c r="BU71" s="0" t="n">
        <v>1.095415</v>
      </c>
      <c r="BV71" s="357"/>
      <c r="BW71" s="357"/>
      <c r="BX71" s="357"/>
      <c r="BY71" s="357"/>
      <c r="BZ71" s="357"/>
      <c r="CA71" s="357"/>
      <c r="CB71" s="357"/>
      <c r="CC71" s="0" t="n">
        <v>0.975</v>
      </c>
      <c r="CD71" s="0" t="n">
        <v>0.91</v>
      </c>
      <c r="CE71" s="0" t="n">
        <v>0.91</v>
      </c>
      <c r="CF71" s="0" t="n">
        <v>0.97</v>
      </c>
      <c r="CG71" s="0" t="n">
        <v>0.99895</v>
      </c>
      <c r="CH71" s="0" t="n">
        <v>0.41</v>
      </c>
      <c r="CI71" s="0" t="n">
        <v>0.47</v>
      </c>
      <c r="CJ71" s="0" t="n">
        <v>0.935</v>
      </c>
      <c r="CK71" s="0" t="n">
        <v>0.635</v>
      </c>
      <c r="CL71" s="0" t="n">
        <v>0.725</v>
      </c>
      <c r="CM71" s="0" t="n">
        <v>0.8775</v>
      </c>
      <c r="CN71" s="0" t="n">
        <v>0.91</v>
      </c>
      <c r="CO71" s="0" t="n">
        <v>0.89</v>
      </c>
      <c r="CP71" s="0" t="n">
        <v>0.9075</v>
      </c>
      <c r="CQ71" s="0" t="n">
        <v>0.915</v>
      </c>
      <c r="CR71" s="0" t="n">
        <v>0.89</v>
      </c>
      <c r="CS71" s="0" t="n">
        <v>0.985</v>
      </c>
      <c r="CT71" s="0" t="n">
        <v>0.99</v>
      </c>
      <c r="CU71" s="0" t="n">
        <v>0.99</v>
      </c>
      <c r="CV71" s="0" t="n">
        <v>0.9775</v>
      </c>
      <c r="DA71" s="357" t="n">
        <v>0.000285</v>
      </c>
      <c r="DB71" s="357" t="n">
        <v>0.0002</v>
      </c>
      <c r="DC71" s="357" t="n">
        <v>0</v>
      </c>
      <c r="DD71" s="357" t="n">
        <v>0.0001</v>
      </c>
      <c r="DE71" s="357" t="n">
        <v>0</v>
      </c>
      <c r="DF71" s="357" t="n">
        <v>0.0036</v>
      </c>
      <c r="DG71" s="357" t="n">
        <v>0.00047</v>
      </c>
      <c r="DH71" s="357" t="n">
        <v>0.0007</v>
      </c>
      <c r="DI71" s="357" t="n">
        <v>0</v>
      </c>
      <c r="DJ71" s="357" t="n">
        <v>0</v>
      </c>
      <c r="DK71" s="357" t="n">
        <v>0.0005</v>
      </c>
      <c r="DL71" s="357" t="n">
        <v>0.0005</v>
      </c>
      <c r="DM71" s="357" t="n">
        <v>0.0003</v>
      </c>
      <c r="DN71" s="357" t="n">
        <v>0.000275</v>
      </c>
      <c r="DO71" s="357" t="n">
        <v>0.000400000000000006</v>
      </c>
      <c r="DQ71" s="357" t="n">
        <v>6.5E-005</v>
      </c>
    </row>
    <row r="72" customFormat="false" ht="12.75" hidden="false" customHeight="false" outlineLevel="0" collapsed="false">
      <c r="A72" s="355" t="n">
        <v>38565</v>
      </c>
      <c r="B72" s="0" t="n">
        <v>0.988</v>
      </c>
      <c r="C72" s="0" t="n">
        <v>0.988</v>
      </c>
      <c r="D72" s="0" t="n">
        <v>0.985</v>
      </c>
      <c r="E72" s="0" t="n">
        <v>0.985</v>
      </c>
      <c r="F72" s="0" t="n">
        <v>0.977</v>
      </c>
      <c r="G72" s="0" t="n">
        <v>0.896550000000001</v>
      </c>
      <c r="H72" s="0" t="n">
        <v>0.9875</v>
      </c>
      <c r="I72" s="0" t="n">
        <v>0.985541249999997</v>
      </c>
      <c r="J72" s="0" t="n">
        <v>0.9341625</v>
      </c>
      <c r="K72" s="0" t="n">
        <v>0.985</v>
      </c>
      <c r="L72" s="0" t="n">
        <v>0.9875</v>
      </c>
      <c r="M72" s="0" t="n">
        <v>0.9875</v>
      </c>
      <c r="N72" s="0" t="n">
        <v>0.98</v>
      </c>
      <c r="O72" s="0" t="n">
        <v>0.9875</v>
      </c>
      <c r="P72" s="0" t="n">
        <v>0.98</v>
      </c>
      <c r="Q72" s="0" t="n">
        <v>0.9875</v>
      </c>
      <c r="R72" s="0" t="n">
        <v>0.9875</v>
      </c>
      <c r="S72" s="0" t="n">
        <v>0.9875</v>
      </c>
      <c r="T72" s="0" t="n">
        <v>0.98</v>
      </c>
      <c r="U72" s="0" t="n">
        <v>0.98</v>
      </c>
      <c r="V72" s="0" t="n">
        <v>0.98</v>
      </c>
      <c r="W72" s="0" t="n">
        <v>0.98</v>
      </c>
      <c r="X72" s="0" t="n">
        <v>0.9875</v>
      </c>
      <c r="Y72" s="0" t="n">
        <v>0.9875</v>
      </c>
      <c r="Z72" s="0" t="n">
        <v>0.9875</v>
      </c>
      <c r="AA72" s="0" t="n">
        <v>0.9875</v>
      </c>
      <c r="AB72" s="0" t="n">
        <v>0.98</v>
      </c>
      <c r="AC72" s="0" t="n">
        <v>0.98</v>
      </c>
      <c r="AD72" s="0" t="n">
        <v>0.9875</v>
      </c>
      <c r="AE72" s="0" t="n">
        <v>0.9875</v>
      </c>
      <c r="AF72" s="0" t="n">
        <v>0.98</v>
      </c>
      <c r="AG72" s="0" t="n">
        <v>0.99</v>
      </c>
      <c r="AH72" s="0" t="n">
        <v>0.974977199999999</v>
      </c>
      <c r="AI72" s="0" t="n">
        <v>0.974977199999999</v>
      </c>
      <c r="AJ72" s="0" t="n">
        <v>0.98</v>
      </c>
      <c r="AK72" s="0" t="n">
        <v>1</v>
      </c>
      <c r="AL72" s="0" t="n">
        <v>0.985</v>
      </c>
      <c r="AM72" s="0" t="n">
        <v>0.985</v>
      </c>
      <c r="AN72" s="353" t="n">
        <v>0.985</v>
      </c>
      <c r="AO72" s="353" t="n">
        <v>0.99</v>
      </c>
      <c r="AP72" s="353" t="n">
        <v>0.99</v>
      </c>
      <c r="AQ72" s="0" t="n">
        <v>0.985</v>
      </c>
      <c r="AR72" s="0" t="n">
        <v>0.974977199999999</v>
      </c>
      <c r="AS72" s="0" t="n">
        <v>0.977</v>
      </c>
      <c r="AT72" s="353" t="n">
        <v>0.9775</v>
      </c>
      <c r="AU72" s="0" t="n">
        <v>0.974977199999999</v>
      </c>
      <c r="AV72" s="0" t="n">
        <v>0.985</v>
      </c>
      <c r="AW72" s="0" t="n">
        <v>0.985</v>
      </c>
      <c r="AX72" s="0" t="n">
        <v>0.985</v>
      </c>
      <c r="AY72" s="0" t="n">
        <v>0.974977199999999</v>
      </c>
      <c r="AZ72" s="0" t="n">
        <v>0.974977199999999</v>
      </c>
      <c r="BA72" s="0" t="n">
        <v>0.985</v>
      </c>
      <c r="BB72" s="0" t="n">
        <v>0.99</v>
      </c>
      <c r="BE72" s="0" t="n">
        <v>1.0829576</v>
      </c>
      <c r="BF72" s="0" t="n">
        <v>1.1024</v>
      </c>
      <c r="BG72" s="0" t="n">
        <v>1.0827</v>
      </c>
      <c r="BH72" s="0" t="n">
        <v>1.0115</v>
      </c>
      <c r="BI72" s="0" t="n">
        <v>1</v>
      </c>
      <c r="BJ72" s="0" t="n">
        <v>2.085</v>
      </c>
      <c r="BK72" s="0" t="n">
        <v>2.26311633333333</v>
      </c>
      <c r="BL72" s="0" t="n">
        <v>1.06545</v>
      </c>
      <c r="BM72" s="0" t="n">
        <v>1.2885</v>
      </c>
      <c r="BN72" s="0" t="n">
        <v>2.001</v>
      </c>
      <c r="BO72" s="0" t="n">
        <v>1.498005</v>
      </c>
      <c r="BP72" s="0" t="n">
        <v>1.498005</v>
      </c>
      <c r="BQ72" s="0" t="n">
        <v>1.252305</v>
      </c>
      <c r="BR72" s="0" t="n">
        <v>1.066005</v>
      </c>
      <c r="BS72" s="0" t="n">
        <v>1.412605</v>
      </c>
      <c r="BT72" s="357"/>
      <c r="BU72" s="0" t="n">
        <v>1.09548</v>
      </c>
      <c r="BV72" s="357"/>
      <c r="BW72" s="357"/>
      <c r="BX72" s="357"/>
      <c r="BY72" s="357"/>
      <c r="BZ72" s="357"/>
      <c r="CA72" s="357"/>
      <c r="CB72" s="357"/>
      <c r="CC72" s="0" t="n">
        <v>0.975</v>
      </c>
      <c r="CD72" s="0" t="n">
        <v>0.91</v>
      </c>
      <c r="CE72" s="0" t="n">
        <v>0.91</v>
      </c>
      <c r="CF72" s="0" t="n">
        <v>0.97</v>
      </c>
      <c r="CG72" s="0" t="n">
        <v>0.99895</v>
      </c>
      <c r="CH72" s="0" t="n">
        <v>0.43</v>
      </c>
      <c r="CI72" s="0" t="n">
        <v>0.52</v>
      </c>
      <c r="CJ72" s="0" t="n">
        <v>0.925</v>
      </c>
      <c r="CK72" s="0" t="n">
        <v>0.725</v>
      </c>
      <c r="CL72" s="0" t="n">
        <v>0.725</v>
      </c>
      <c r="CM72" s="0" t="n">
        <v>0.89</v>
      </c>
      <c r="CN72" s="0" t="n">
        <v>0.9225</v>
      </c>
      <c r="CO72" s="0" t="n">
        <v>0.915</v>
      </c>
      <c r="CP72" s="0" t="n">
        <v>0.9275</v>
      </c>
      <c r="CQ72" s="0" t="n">
        <v>0.915</v>
      </c>
      <c r="CR72" s="0" t="n">
        <v>0.89</v>
      </c>
      <c r="CS72" s="0" t="n">
        <v>0.985</v>
      </c>
      <c r="CT72" s="0" t="n">
        <v>0.99</v>
      </c>
      <c r="CU72" s="0" t="n">
        <v>0.99</v>
      </c>
      <c r="CV72" s="0" t="n">
        <v>0.9775</v>
      </c>
      <c r="DA72" s="357" t="n">
        <v>0.000285</v>
      </c>
      <c r="DB72" s="357" t="n">
        <v>0.0002</v>
      </c>
      <c r="DC72" s="357" t="n">
        <v>0</v>
      </c>
      <c r="DD72" s="357" t="n">
        <v>0.0001</v>
      </c>
      <c r="DE72" s="357" t="n">
        <v>0</v>
      </c>
      <c r="DF72" s="357" t="n">
        <v>0.0036</v>
      </c>
      <c r="DG72" s="357" t="n">
        <v>0.00047</v>
      </c>
      <c r="DH72" s="357" t="n">
        <v>0.0007</v>
      </c>
      <c r="DI72" s="357" t="n">
        <v>0</v>
      </c>
      <c r="DJ72" s="357" t="n">
        <v>0</v>
      </c>
      <c r="DK72" s="357" t="n">
        <v>0.0005</v>
      </c>
      <c r="DL72" s="357" t="n">
        <v>0.0005</v>
      </c>
      <c r="DM72" s="357" t="n">
        <v>0.0003</v>
      </c>
      <c r="DN72" s="357" t="n">
        <v>0.000275</v>
      </c>
      <c r="DO72" s="357" t="n">
        <v>0.000400000000000006</v>
      </c>
      <c r="DQ72" s="357" t="n">
        <v>6.5E-005</v>
      </c>
    </row>
    <row r="73" customFormat="false" ht="12.75" hidden="false" customHeight="false" outlineLevel="0" collapsed="false">
      <c r="A73" s="355" t="n">
        <v>38596</v>
      </c>
      <c r="B73" s="0" t="n">
        <v>0.988</v>
      </c>
      <c r="C73" s="0" t="n">
        <v>0.988</v>
      </c>
      <c r="D73" s="0" t="n">
        <v>0.985</v>
      </c>
      <c r="E73" s="0" t="n">
        <v>0.985</v>
      </c>
      <c r="F73" s="0" t="n">
        <v>0.977</v>
      </c>
      <c r="G73" s="0" t="n">
        <v>0.960756000000002</v>
      </c>
      <c r="H73" s="0" t="n">
        <v>0.9875</v>
      </c>
      <c r="I73" s="0" t="n">
        <v>0.986188749999997</v>
      </c>
      <c r="J73" s="0" t="n">
        <v>0.7537725</v>
      </c>
      <c r="K73" s="0" t="n">
        <v>0.985</v>
      </c>
      <c r="L73" s="0" t="n">
        <v>0.9875</v>
      </c>
      <c r="M73" s="0" t="n">
        <v>0.9875</v>
      </c>
      <c r="N73" s="0" t="n">
        <v>0.98</v>
      </c>
      <c r="O73" s="0" t="n">
        <v>0.980977600000001</v>
      </c>
      <c r="P73" s="0" t="n">
        <v>0.98</v>
      </c>
      <c r="Q73" s="0" t="n">
        <v>0.9875</v>
      </c>
      <c r="R73" s="0" t="n">
        <v>0.9875</v>
      </c>
      <c r="S73" s="0" t="n">
        <v>0.9875</v>
      </c>
      <c r="T73" s="0" t="n">
        <v>0.98</v>
      </c>
      <c r="U73" s="0" t="n">
        <v>0.98</v>
      </c>
      <c r="V73" s="0" t="n">
        <v>0.98</v>
      </c>
      <c r="W73" s="0" t="n">
        <v>0.98</v>
      </c>
      <c r="X73" s="0" t="n">
        <v>0.980977600000001</v>
      </c>
      <c r="Y73" s="0" t="n">
        <v>0.980977600000001</v>
      </c>
      <c r="Z73" s="0" t="n">
        <v>0.980977600000001</v>
      </c>
      <c r="AA73" s="0" t="n">
        <v>0.980977600000001</v>
      </c>
      <c r="AB73" s="0" t="n">
        <v>0.98</v>
      </c>
      <c r="AC73" s="0" t="n">
        <v>0.98</v>
      </c>
      <c r="AD73" s="0" t="n">
        <v>0.980977600000001</v>
      </c>
      <c r="AE73" s="0" t="n">
        <v>0.980977600000001</v>
      </c>
      <c r="AF73" s="0" t="n">
        <v>0.98</v>
      </c>
      <c r="AG73" s="0" t="n">
        <v>0.99</v>
      </c>
      <c r="AH73" s="0" t="n">
        <v>0.975035049999999</v>
      </c>
      <c r="AI73" s="0" t="n">
        <v>0.975035049999999</v>
      </c>
      <c r="AJ73" s="0" t="n">
        <v>0.98</v>
      </c>
      <c r="AK73" s="0" t="n">
        <v>1</v>
      </c>
      <c r="AL73" s="0" t="n">
        <v>0.985</v>
      </c>
      <c r="AM73" s="0" t="n">
        <v>0.985</v>
      </c>
      <c r="AN73" s="353" t="n">
        <v>0.985</v>
      </c>
      <c r="AO73" s="353" t="n">
        <v>0.99</v>
      </c>
      <c r="AP73" s="353" t="n">
        <v>0.99</v>
      </c>
      <c r="AQ73" s="0" t="n">
        <v>0.985</v>
      </c>
      <c r="AR73" s="0" t="n">
        <v>0.975035049999999</v>
      </c>
      <c r="AS73" s="0" t="n">
        <v>0.977</v>
      </c>
      <c r="AT73" s="353" t="n">
        <v>0.9775</v>
      </c>
      <c r="AU73" s="0" t="n">
        <v>0.975035049999999</v>
      </c>
      <c r="AV73" s="0" t="n">
        <v>0.985</v>
      </c>
      <c r="AW73" s="0" t="n">
        <v>0.985</v>
      </c>
      <c r="AX73" s="0" t="n">
        <v>0.985</v>
      </c>
      <c r="AY73" s="0" t="n">
        <v>0.975035049999999</v>
      </c>
      <c r="AZ73" s="0" t="n">
        <v>0.975035049999999</v>
      </c>
      <c r="BA73" s="0" t="n">
        <v>0.985</v>
      </c>
      <c r="BB73" s="0" t="n">
        <v>0.99</v>
      </c>
      <c r="BE73" s="0" t="n">
        <v>1.0832426</v>
      </c>
      <c r="BF73" s="0" t="n">
        <v>1.1026</v>
      </c>
      <c r="BG73" s="0" t="n">
        <v>1.0827</v>
      </c>
      <c r="BH73" s="0" t="n">
        <v>1.0116</v>
      </c>
      <c r="BI73" s="0" t="n">
        <v>1</v>
      </c>
      <c r="BJ73" s="0" t="n">
        <v>2.0886</v>
      </c>
      <c r="BK73" s="0" t="n">
        <v>2.26358633333333</v>
      </c>
      <c r="BL73" s="0" t="n">
        <v>1.06615</v>
      </c>
      <c r="BM73" s="0" t="n">
        <v>1.2885</v>
      </c>
      <c r="BN73" s="0" t="n">
        <v>2.001</v>
      </c>
      <c r="BO73" s="0" t="n">
        <v>1.498505</v>
      </c>
      <c r="BP73" s="0" t="n">
        <v>1.498505</v>
      </c>
      <c r="BQ73" s="0" t="n">
        <v>1.252605</v>
      </c>
      <c r="BR73" s="0" t="n">
        <v>1.06628</v>
      </c>
      <c r="BS73" s="0" t="n">
        <v>1.413005</v>
      </c>
      <c r="BT73" s="357"/>
      <c r="BU73" s="0" t="n">
        <v>1.095545</v>
      </c>
      <c r="BV73" s="357"/>
      <c r="BW73" s="357"/>
      <c r="BX73" s="357"/>
      <c r="BY73" s="357"/>
      <c r="BZ73" s="357"/>
      <c r="CA73" s="357"/>
      <c r="CB73" s="357"/>
      <c r="CC73" s="0" t="n">
        <v>0.975</v>
      </c>
      <c r="CD73" s="0" t="n">
        <v>0.91</v>
      </c>
      <c r="CE73" s="0" t="n">
        <v>0.91</v>
      </c>
      <c r="CF73" s="0" t="n">
        <v>0.95</v>
      </c>
      <c r="CG73" s="0" t="n">
        <v>0.99895</v>
      </c>
      <c r="CH73" s="0" t="n">
        <v>0.46</v>
      </c>
      <c r="CI73" s="0" t="n">
        <v>0.55</v>
      </c>
      <c r="CJ73" s="0" t="n">
        <v>0.925</v>
      </c>
      <c r="CK73" s="0" t="n">
        <v>0.585</v>
      </c>
      <c r="CL73" s="0" t="n">
        <v>0.575</v>
      </c>
      <c r="CM73" s="0" t="n">
        <v>0.945</v>
      </c>
      <c r="CN73" s="0" t="n">
        <v>0.9775</v>
      </c>
      <c r="CO73" s="0" t="n">
        <v>0.945</v>
      </c>
      <c r="CP73" s="0" t="n">
        <v>0.92</v>
      </c>
      <c r="CQ73" s="0" t="n">
        <v>0.915</v>
      </c>
      <c r="CR73" s="0" t="n">
        <v>0.89</v>
      </c>
      <c r="CS73" s="0" t="n">
        <v>0.985</v>
      </c>
      <c r="CT73" s="0" t="n">
        <v>0.99</v>
      </c>
      <c r="CU73" s="0" t="n">
        <v>0.99</v>
      </c>
      <c r="CV73" s="0" t="n">
        <v>0.9775</v>
      </c>
      <c r="DA73" s="357" t="n">
        <v>0.000285</v>
      </c>
      <c r="DB73" s="357" t="n">
        <v>0.0002</v>
      </c>
      <c r="DC73" s="357" t="n">
        <v>0</v>
      </c>
      <c r="DD73" s="357" t="n">
        <v>0.0001</v>
      </c>
      <c r="DE73" s="357" t="n">
        <v>0</v>
      </c>
      <c r="DF73" s="357" t="n">
        <v>0.0036</v>
      </c>
      <c r="DG73" s="357" t="n">
        <v>0.00047</v>
      </c>
      <c r="DH73" s="357" t="n">
        <v>0.0007</v>
      </c>
      <c r="DI73" s="357" t="n">
        <v>0</v>
      </c>
      <c r="DJ73" s="357" t="n">
        <v>0</v>
      </c>
      <c r="DK73" s="357" t="n">
        <v>0.0005</v>
      </c>
      <c r="DL73" s="357" t="n">
        <v>0.0005</v>
      </c>
      <c r="DM73" s="357" t="n">
        <v>0.0003</v>
      </c>
      <c r="DN73" s="357" t="n">
        <v>0.000275</v>
      </c>
      <c r="DO73" s="357" t="n">
        <v>0.000400000000000006</v>
      </c>
      <c r="DQ73" s="357" t="n">
        <v>6.5E-005</v>
      </c>
    </row>
    <row r="74" customFormat="false" ht="12.75" hidden="false" customHeight="false" outlineLevel="0" collapsed="false">
      <c r="A74" s="355" t="n">
        <v>38626</v>
      </c>
      <c r="B74" s="0" t="n">
        <v>0.988</v>
      </c>
      <c r="C74" s="0" t="n">
        <v>0.988</v>
      </c>
      <c r="D74" s="0" t="n">
        <v>0.985</v>
      </c>
      <c r="E74" s="0" t="n">
        <v>0.985</v>
      </c>
      <c r="F74" s="0" t="n">
        <v>0.977</v>
      </c>
      <c r="G74" s="0" t="n">
        <v>0.962412000000002</v>
      </c>
      <c r="H74" s="0" t="n">
        <v>0.9875</v>
      </c>
      <c r="I74" s="0" t="n">
        <v>0.986836249999997</v>
      </c>
      <c r="J74" s="0" t="n">
        <v>0.7408875</v>
      </c>
      <c r="K74" s="0" t="n">
        <v>0.985</v>
      </c>
      <c r="L74" s="0" t="n">
        <v>0.9875</v>
      </c>
      <c r="M74" s="0" t="n">
        <v>0.9875</v>
      </c>
      <c r="N74" s="0" t="n">
        <v>0.98</v>
      </c>
      <c r="O74" s="0" t="n">
        <v>0.962565887500001</v>
      </c>
      <c r="P74" s="0" t="n">
        <v>0.98</v>
      </c>
      <c r="Q74" s="0" t="n">
        <v>0.9875</v>
      </c>
      <c r="R74" s="0" t="n">
        <v>0.9875</v>
      </c>
      <c r="S74" s="0" t="n">
        <v>0.9875</v>
      </c>
      <c r="T74" s="0" t="n">
        <v>0.98</v>
      </c>
      <c r="U74" s="0" t="n">
        <v>0.98</v>
      </c>
      <c r="V74" s="0" t="n">
        <v>0.98</v>
      </c>
      <c r="W74" s="0" t="n">
        <v>0.98</v>
      </c>
      <c r="X74" s="0" t="n">
        <v>0.962565887500001</v>
      </c>
      <c r="Y74" s="0" t="n">
        <v>0.962565887500001</v>
      </c>
      <c r="Z74" s="0" t="n">
        <v>0.962565887500001</v>
      </c>
      <c r="AA74" s="0" t="n">
        <v>0.962565887500001</v>
      </c>
      <c r="AB74" s="0" t="n">
        <v>0.98</v>
      </c>
      <c r="AC74" s="0" t="n">
        <v>0.98</v>
      </c>
      <c r="AD74" s="0" t="n">
        <v>0.962565887500001</v>
      </c>
      <c r="AE74" s="0" t="n">
        <v>0.962565887500001</v>
      </c>
      <c r="AF74" s="0" t="n">
        <v>0.98</v>
      </c>
      <c r="AG74" s="0" t="n">
        <v>0.99</v>
      </c>
      <c r="AH74" s="0" t="n">
        <v>0.975092899999999</v>
      </c>
      <c r="AI74" s="0" t="n">
        <v>0.975092899999999</v>
      </c>
      <c r="AJ74" s="0" t="n">
        <v>0.98</v>
      </c>
      <c r="AK74" s="0" t="n">
        <v>1</v>
      </c>
      <c r="AL74" s="0" t="n">
        <v>0.985</v>
      </c>
      <c r="AM74" s="0" t="n">
        <v>0.985</v>
      </c>
      <c r="AN74" s="353" t="n">
        <v>0.985</v>
      </c>
      <c r="AO74" s="353" t="n">
        <v>0.98</v>
      </c>
      <c r="AP74" s="353" t="n">
        <v>0.99</v>
      </c>
      <c r="AQ74" s="0" t="n">
        <v>0.985</v>
      </c>
      <c r="AR74" s="0" t="n">
        <v>0.975092899999999</v>
      </c>
      <c r="AS74" s="0" t="n">
        <v>0.977</v>
      </c>
      <c r="AT74" s="353" t="n">
        <v>0.9775</v>
      </c>
      <c r="AU74" s="0" t="n">
        <v>0.975092899999999</v>
      </c>
      <c r="AV74" s="0" t="n">
        <v>0.985</v>
      </c>
      <c r="AW74" s="0" t="n">
        <v>0.985</v>
      </c>
      <c r="AX74" s="0" t="n">
        <v>0.985</v>
      </c>
      <c r="AY74" s="0" t="n">
        <v>0.975092899999999</v>
      </c>
      <c r="AZ74" s="0" t="n">
        <v>0.975092899999999</v>
      </c>
      <c r="BA74" s="0" t="n">
        <v>0.985</v>
      </c>
      <c r="BB74" s="0" t="n">
        <v>0.99</v>
      </c>
      <c r="BE74" s="0" t="n">
        <v>1.0835276</v>
      </c>
      <c r="BF74" s="0" t="n">
        <v>1.1028</v>
      </c>
      <c r="BG74" s="0" t="n">
        <v>1.0827</v>
      </c>
      <c r="BH74" s="0" t="n">
        <v>1.0117</v>
      </c>
      <c r="BI74" s="0" t="n">
        <v>1</v>
      </c>
      <c r="BJ74" s="0" t="n">
        <v>2.0922</v>
      </c>
      <c r="BK74" s="0" t="n">
        <v>2.26405633333333</v>
      </c>
      <c r="BL74" s="0" t="n">
        <v>1.06685</v>
      </c>
      <c r="BM74" s="0" t="n">
        <v>1.2885</v>
      </c>
      <c r="BN74" s="0" t="n">
        <v>2.001</v>
      </c>
      <c r="BO74" s="0" t="n">
        <v>1.499005</v>
      </c>
      <c r="BP74" s="0" t="n">
        <v>1.499005</v>
      </c>
      <c r="BQ74" s="0" t="n">
        <v>1.252905</v>
      </c>
      <c r="BR74" s="0" t="n">
        <v>1.066555</v>
      </c>
      <c r="BS74" s="0" t="n">
        <v>1.413405</v>
      </c>
      <c r="BT74" s="357"/>
      <c r="BU74" s="0" t="n">
        <v>1.09561</v>
      </c>
      <c r="BV74" s="357"/>
      <c r="BW74" s="357"/>
      <c r="BX74" s="357"/>
      <c r="BY74" s="357"/>
      <c r="BZ74" s="357"/>
      <c r="CA74" s="357"/>
      <c r="CB74" s="357"/>
      <c r="CC74" s="0" t="n">
        <v>0.955</v>
      </c>
      <c r="CD74" s="0" t="n">
        <v>0.9</v>
      </c>
      <c r="CE74" s="0" t="n">
        <v>0.91</v>
      </c>
      <c r="CF74" s="0" t="n">
        <v>0.94</v>
      </c>
      <c r="CG74" s="0" t="n">
        <v>0.99895</v>
      </c>
      <c r="CH74" s="0" t="n">
        <v>0.46</v>
      </c>
      <c r="CI74" s="0" t="n">
        <v>0.45</v>
      </c>
      <c r="CJ74" s="0" t="n">
        <v>0.925</v>
      </c>
      <c r="CK74" s="0" t="n">
        <v>0.575</v>
      </c>
      <c r="CL74" s="0" t="n">
        <v>0.505</v>
      </c>
      <c r="CM74" s="0" t="n">
        <v>0.805</v>
      </c>
      <c r="CN74" s="0" t="n">
        <v>0.8375</v>
      </c>
      <c r="CO74" s="0" t="n">
        <v>0.875</v>
      </c>
      <c r="CP74" s="0" t="n">
        <v>0.9025</v>
      </c>
      <c r="CQ74" s="0" t="n">
        <v>0.82</v>
      </c>
      <c r="CR74" s="0" t="n">
        <v>0.89</v>
      </c>
      <c r="CS74" s="0" t="n">
        <v>0.985</v>
      </c>
      <c r="CT74" s="0" t="n">
        <v>0.98</v>
      </c>
      <c r="CU74" s="0" t="n">
        <v>0.99</v>
      </c>
      <c r="CV74" s="0" t="n">
        <v>0.9775</v>
      </c>
      <c r="DA74" s="357" t="n">
        <v>0.000285</v>
      </c>
      <c r="DB74" s="357" t="n">
        <v>0.0002</v>
      </c>
      <c r="DC74" s="357" t="n">
        <v>0</v>
      </c>
      <c r="DD74" s="357" t="n">
        <v>0.0001</v>
      </c>
      <c r="DE74" s="357" t="n">
        <v>0</v>
      </c>
      <c r="DF74" s="357" t="n">
        <v>0.0036</v>
      </c>
      <c r="DG74" s="357" t="n">
        <v>0.00047</v>
      </c>
      <c r="DH74" s="357" t="n">
        <v>0.0007</v>
      </c>
      <c r="DI74" s="357" t="n">
        <v>0</v>
      </c>
      <c r="DJ74" s="357" t="n">
        <v>0</v>
      </c>
      <c r="DK74" s="357" t="n">
        <v>0.0005</v>
      </c>
      <c r="DL74" s="357" t="n">
        <v>0.0005</v>
      </c>
      <c r="DM74" s="357" t="n">
        <v>0.0003</v>
      </c>
      <c r="DN74" s="357" t="n">
        <v>0.000275</v>
      </c>
      <c r="DO74" s="357" t="n">
        <v>0.000400000000000006</v>
      </c>
      <c r="DQ74" s="357" t="n">
        <v>6.5E-005</v>
      </c>
    </row>
    <row r="75" customFormat="false" ht="12.75" hidden="false" customHeight="false" outlineLevel="0" collapsed="false">
      <c r="A75" s="355" t="n">
        <v>38657</v>
      </c>
      <c r="B75" s="0" t="n">
        <v>0.988</v>
      </c>
      <c r="C75" s="0" t="n">
        <v>0.988</v>
      </c>
      <c r="D75" s="0" t="n">
        <v>0.97443</v>
      </c>
      <c r="E75" s="0" t="n">
        <v>0.97443</v>
      </c>
      <c r="F75" s="0" t="n">
        <v>0.977</v>
      </c>
      <c r="G75" s="0" t="n">
        <v>0.9875</v>
      </c>
      <c r="H75" s="0" t="n">
        <v>0.9875</v>
      </c>
      <c r="I75" s="0" t="n">
        <v>0.966132749999997</v>
      </c>
      <c r="J75" s="0" t="n">
        <v>0.6893475</v>
      </c>
      <c r="K75" s="0" t="n">
        <v>0.970485</v>
      </c>
      <c r="L75" s="0" t="n">
        <v>0.9875</v>
      </c>
      <c r="M75" s="0" t="n">
        <v>0.9875</v>
      </c>
      <c r="N75" s="0" t="n">
        <v>0.98</v>
      </c>
      <c r="O75" s="0" t="n">
        <v>0.962814075000001</v>
      </c>
      <c r="P75" s="0" t="n">
        <v>0.98</v>
      </c>
      <c r="Q75" s="0" t="n">
        <v>0.9875</v>
      </c>
      <c r="R75" s="0" t="n">
        <v>0.9875</v>
      </c>
      <c r="S75" s="0" t="n">
        <v>0.9875</v>
      </c>
      <c r="T75" s="0" t="n">
        <v>0.98</v>
      </c>
      <c r="U75" s="0" t="n">
        <v>0.98</v>
      </c>
      <c r="V75" s="0" t="n">
        <v>0.98</v>
      </c>
      <c r="W75" s="0" t="n">
        <v>0.98</v>
      </c>
      <c r="X75" s="0" t="n">
        <v>0.962814075000001</v>
      </c>
      <c r="Y75" s="0" t="n">
        <v>0.962814075000001</v>
      </c>
      <c r="Z75" s="0" t="n">
        <v>0.962814075000001</v>
      </c>
      <c r="AA75" s="0" t="n">
        <v>0.962814075000001</v>
      </c>
      <c r="AB75" s="0" t="n">
        <v>0.98</v>
      </c>
      <c r="AC75" s="0" t="n">
        <v>0.98</v>
      </c>
      <c r="AD75" s="0" t="n">
        <v>0.962814075000001</v>
      </c>
      <c r="AE75" s="0" t="n">
        <v>0.962814075000001</v>
      </c>
      <c r="AF75" s="0" t="n">
        <v>0.98</v>
      </c>
      <c r="AG75" s="0" t="n">
        <v>0.99</v>
      </c>
      <c r="AH75" s="0" t="n">
        <v>0.975150749999999</v>
      </c>
      <c r="AI75" s="0" t="n">
        <v>0.975150749999999</v>
      </c>
      <c r="AJ75" s="0" t="n">
        <v>0.98</v>
      </c>
      <c r="AK75" s="0" t="n">
        <v>1</v>
      </c>
      <c r="AL75" s="0" t="n">
        <v>0.970485</v>
      </c>
      <c r="AM75" s="0" t="n">
        <v>0.97443</v>
      </c>
      <c r="AN75" s="353" t="n">
        <v>0.985</v>
      </c>
      <c r="AO75" s="353" t="n">
        <v>0.97</v>
      </c>
      <c r="AP75" s="353" t="n">
        <v>0.99</v>
      </c>
      <c r="AQ75" s="0" t="n">
        <v>0.97443</v>
      </c>
      <c r="AR75" s="0" t="n">
        <v>0.975150749999999</v>
      </c>
      <c r="AS75" s="0" t="n">
        <v>0.977</v>
      </c>
      <c r="AT75" s="353" t="n">
        <v>0.9775</v>
      </c>
      <c r="AU75" s="0" t="n">
        <v>0.975150749999999</v>
      </c>
      <c r="AV75" s="0" t="n">
        <v>0.97443</v>
      </c>
      <c r="AW75" s="0" t="n">
        <v>0.97443</v>
      </c>
      <c r="AX75" s="0" t="n">
        <v>0.97443</v>
      </c>
      <c r="AY75" s="0" t="n">
        <v>0.975150749999999</v>
      </c>
      <c r="AZ75" s="0" t="n">
        <v>0.975150749999999</v>
      </c>
      <c r="BA75" s="0" t="n">
        <v>0.97443</v>
      </c>
      <c r="BB75" s="0" t="n">
        <v>0.99</v>
      </c>
      <c r="BE75" s="0" t="n">
        <v>1.0838126</v>
      </c>
      <c r="BF75" s="0" t="n">
        <v>1.103</v>
      </c>
      <c r="BG75" s="0" t="n">
        <v>1.0827</v>
      </c>
      <c r="BH75" s="0" t="n">
        <v>1.0118</v>
      </c>
      <c r="BI75" s="0" t="n">
        <v>1</v>
      </c>
      <c r="BJ75" s="0" t="n">
        <v>2.0958</v>
      </c>
      <c r="BK75" s="0" t="n">
        <v>2.26452633333333</v>
      </c>
      <c r="BL75" s="0" t="n">
        <v>1.06755</v>
      </c>
      <c r="BM75" s="0" t="n">
        <v>1.2885</v>
      </c>
      <c r="BN75" s="0" t="n">
        <v>2.001</v>
      </c>
      <c r="BO75" s="0" t="n">
        <v>1.499505</v>
      </c>
      <c r="BP75" s="0" t="n">
        <v>1.499505</v>
      </c>
      <c r="BQ75" s="0" t="n">
        <v>1.253205</v>
      </c>
      <c r="BR75" s="0" t="n">
        <v>1.06683</v>
      </c>
      <c r="BS75" s="0" t="n">
        <v>1.413805</v>
      </c>
      <c r="BT75" s="357"/>
      <c r="BU75" s="0" t="n">
        <v>1.095675</v>
      </c>
      <c r="BV75" s="357"/>
      <c r="BW75" s="357"/>
      <c r="BX75" s="357"/>
      <c r="BY75" s="357"/>
      <c r="BZ75" s="357"/>
      <c r="CA75" s="357"/>
      <c r="CB75" s="357"/>
      <c r="CC75" s="0" t="n">
        <v>0.955</v>
      </c>
      <c r="CD75" s="0" t="n">
        <v>0.9</v>
      </c>
      <c r="CE75" s="0" t="n">
        <v>0.9</v>
      </c>
      <c r="CF75" s="0" t="n">
        <v>0.94</v>
      </c>
      <c r="CG75" s="0" t="n">
        <v>0.999</v>
      </c>
      <c r="CH75" s="0" t="n">
        <v>0.48</v>
      </c>
      <c r="CI75" s="0" t="n">
        <v>0.46</v>
      </c>
      <c r="CJ75" s="0" t="n">
        <v>0.905</v>
      </c>
      <c r="CK75" s="0" t="n">
        <v>0.535</v>
      </c>
      <c r="CL75" s="0" t="n">
        <v>0.485</v>
      </c>
      <c r="CM75" s="0" t="n">
        <v>0.795</v>
      </c>
      <c r="CN75" s="0" t="n">
        <v>0.8275</v>
      </c>
      <c r="CO75" s="0" t="n">
        <v>0.85</v>
      </c>
      <c r="CP75" s="0" t="n">
        <v>0.9025</v>
      </c>
      <c r="CQ75" s="0" t="n">
        <v>0.82</v>
      </c>
      <c r="CR75" s="0" t="n">
        <v>0.89</v>
      </c>
      <c r="CS75" s="0" t="n">
        <v>0.985</v>
      </c>
      <c r="CT75" s="0" t="n">
        <v>0.97</v>
      </c>
      <c r="CU75" s="0" t="n">
        <v>0.99</v>
      </c>
      <c r="CV75" s="0" t="n">
        <v>0.9775</v>
      </c>
      <c r="DA75" s="357" t="n">
        <v>0.000285</v>
      </c>
      <c r="DB75" s="357" t="n">
        <v>0.0002</v>
      </c>
      <c r="DC75" s="357" t="n">
        <v>0</v>
      </c>
      <c r="DD75" s="357" t="n">
        <v>0.0001</v>
      </c>
      <c r="DE75" s="357" t="n">
        <v>0</v>
      </c>
      <c r="DF75" s="357" t="n">
        <v>0.0036</v>
      </c>
      <c r="DG75" s="357" t="n">
        <v>0.00047</v>
      </c>
      <c r="DH75" s="357" t="n">
        <v>0.0007</v>
      </c>
      <c r="DI75" s="357" t="n">
        <v>0</v>
      </c>
      <c r="DJ75" s="357" t="n">
        <v>0</v>
      </c>
      <c r="DK75" s="357" t="n">
        <v>0.0005</v>
      </c>
      <c r="DL75" s="357" t="n">
        <v>0.0005</v>
      </c>
      <c r="DM75" s="357" t="n">
        <v>0.0003</v>
      </c>
      <c r="DN75" s="357" t="n">
        <v>0.000275</v>
      </c>
      <c r="DO75" s="357" t="n">
        <v>0.000400000000000006</v>
      </c>
      <c r="DQ75" s="357" t="n">
        <v>6.5E-005</v>
      </c>
    </row>
    <row r="76" customFormat="false" ht="12.75" hidden="false" customHeight="false" outlineLevel="0" collapsed="false">
      <c r="A76" s="355" t="n">
        <v>38687</v>
      </c>
      <c r="B76" s="0" t="n">
        <v>0.988</v>
      </c>
      <c r="C76" s="0" t="n">
        <v>0.981847999999999</v>
      </c>
      <c r="D76" s="0" t="n">
        <v>0.952776</v>
      </c>
      <c r="E76" s="0" t="n">
        <v>0.952776</v>
      </c>
      <c r="F76" s="0" t="n">
        <v>0.977</v>
      </c>
      <c r="G76" s="0" t="n">
        <v>0.9875</v>
      </c>
      <c r="H76" s="0" t="n">
        <v>0.9875</v>
      </c>
      <c r="I76" s="0" t="n">
        <v>0.934718749999997</v>
      </c>
      <c r="J76" s="0" t="n">
        <v>0.69579</v>
      </c>
      <c r="K76" s="0" t="n">
        <v>0.970485</v>
      </c>
      <c r="L76" s="0" t="n">
        <v>0.885002949999998</v>
      </c>
      <c r="M76" s="0" t="n">
        <v>0.933753112499998</v>
      </c>
      <c r="N76" s="0" t="n">
        <v>0.864918449999999</v>
      </c>
      <c r="O76" s="0" t="n">
        <v>0.952391212500001</v>
      </c>
      <c r="P76" s="0" t="n">
        <v>0.864918449999999</v>
      </c>
      <c r="Q76" s="0" t="n">
        <v>0.885002949999998</v>
      </c>
      <c r="R76" s="0" t="n">
        <v>0.885002949999998</v>
      </c>
      <c r="S76" s="0" t="n">
        <v>0.885002949999998</v>
      </c>
      <c r="T76" s="0" t="n">
        <v>0.864918449999999</v>
      </c>
      <c r="U76" s="0" t="n">
        <v>0.864918449999999</v>
      </c>
      <c r="V76" s="0" t="n">
        <v>0.864918449999999</v>
      </c>
      <c r="W76" s="0" t="n">
        <v>0.864918449999999</v>
      </c>
      <c r="X76" s="0" t="n">
        <v>0.952391212500001</v>
      </c>
      <c r="Y76" s="0" t="n">
        <v>0.952391212500001</v>
      </c>
      <c r="Z76" s="0" t="n">
        <v>0.952391212500001</v>
      </c>
      <c r="AA76" s="0" t="n">
        <v>0.952391212500001</v>
      </c>
      <c r="AB76" s="0" t="n">
        <v>0.864918449999999</v>
      </c>
      <c r="AC76" s="0" t="n">
        <v>0.864918449999999</v>
      </c>
      <c r="AD76" s="0" t="n">
        <v>0.952391212500001</v>
      </c>
      <c r="AE76" s="0" t="n">
        <v>0.952391212500001</v>
      </c>
      <c r="AF76" s="0" t="n">
        <v>0.864918449999999</v>
      </c>
      <c r="AG76" s="0" t="n">
        <v>0.98</v>
      </c>
      <c r="AH76" s="0" t="n">
        <v>0.975208599999999</v>
      </c>
      <c r="AI76" s="0" t="n">
        <v>0.975208599999999</v>
      </c>
      <c r="AJ76" s="0" t="n">
        <v>0.864918449999999</v>
      </c>
      <c r="AK76" s="0" t="n">
        <v>1</v>
      </c>
      <c r="AL76" s="0" t="n">
        <v>0.970485</v>
      </c>
      <c r="AM76" s="0" t="n">
        <v>0.952776</v>
      </c>
      <c r="AN76" s="353" t="n">
        <v>0.985</v>
      </c>
      <c r="AO76" s="353" t="n">
        <v>0.97</v>
      </c>
      <c r="AP76" s="353" t="n">
        <v>0.99</v>
      </c>
      <c r="AQ76" s="0" t="n">
        <v>0.952776</v>
      </c>
      <c r="AR76" s="0" t="n">
        <v>0.975208599999999</v>
      </c>
      <c r="AS76" s="0" t="n">
        <v>0.977</v>
      </c>
      <c r="AT76" s="353" t="n">
        <v>0.9775</v>
      </c>
      <c r="AU76" s="0" t="n">
        <v>0.975208599999999</v>
      </c>
      <c r="AV76" s="0" t="n">
        <v>0.952776</v>
      </c>
      <c r="AW76" s="0" t="n">
        <v>0.952776</v>
      </c>
      <c r="AX76" s="0" t="n">
        <v>0.952776</v>
      </c>
      <c r="AY76" s="0" t="n">
        <v>0.975208599999999</v>
      </c>
      <c r="AZ76" s="0" t="n">
        <v>0.975208599999999</v>
      </c>
      <c r="BA76" s="0" t="n">
        <v>0.952776</v>
      </c>
      <c r="BB76" s="0" t="n">
        <v>0.99</v>
      </c>
      <c r="BE76" s="0" t="n">
        <v>1.0840976</v>
      </c>
      <c r="BF76" s="0" t="n">
        <v>1.1032</v>
      </c>
      <c r="BG76" s="0" t="n">
        <v>1.0827</v>
      </c>
      <c r="BH76" s="0" t="n">
        <v>1.0119</v>
      </c>
      <c r="BI76" s="0" t="n">
        <v>1</v>
      </c>
      <c r="BJ76" s="0" t="n">
        <v>2.0994</v>
      </c>
      <c r="BK76" s="0" t="n">
        <v>2.26499633333333</v>
      </c>
      <c r="BL76" s="0" t="n">
        <v>1.06825</v>
      </c>
      <c r="BM76" s="0" t="n">
        <v>1.2885</v>
      </c>
      <c r="BN76" s="0" t="n">
        <v>2.001</v>
      </c>
      <c r="BO76" s="0" t="n">
        <v>1.500005</v>
      </c>
      <c r="BP76" s="0" t="n">
        <v>1.500005</v>
      </c>
      <c r="BQ76" s="0" t="n">
        <v>1.253505</v>
      </c>
      <c r="BR76" s="0" t="n">
        <v>1.067105</v>
      </c>
      <c r="BS76" s="0" t="n">
        <v>1.414205</v>
      </c>
      <c r="BT76" s="357"/>
      <c r="BU76" s="0" t="n">
        <v>1.09574</v>
      </c>
      <c r="BV76" s="357"/>
      <c r="BW76" s="357"/>
      <c r="BX76" s="357"/>
      <c r="BY76" s="357"/>
      <c r="BZ76" s="357"/>
      <c r="CA76" s="357"/>
      <c r="CB76" s="357"/>
      <c r="CC76" s="0" t="n">
        <v>0.935</v>
      </c>
      <c r="CD76" s="0" t="n">
        <v>0.89</v>
      </c>
      <c r="CE76" s="0" t="n">
        <v>0.88</v>
      </c>
      <c r="CF76" s="0" t="n">
        <v>0.92</v>
      </c>
      <c r="CG76" s="0" t="n">
        <v>0.999</v>
      </c>
      <c r="CH76" s="0" t="n">
        <v>0.51</v>
      </c>
      <c r="CI76" s="0" t="n">
        <v>0.48</v>
      </c>
      <c r="CJ76" s="0" t="n">
        <v>0.875</v>
      </c>
      <c r="CK76" s="0" t="n">
        <v>0.54</v>
      </c>
      <c r="CL76" s="0" t="n">
        <v>0.485</v>
      </c>
      <c r="CM76" s="0" t="n">
        <v>0.59</v>
      </c>
      <c r="CN76" s="0" t="n">
        <v>0.6225</v>
      </c>
      <c r="CO76" s="0" t="n">
        <v>0.69</v>
      </c>
      <c r="CP76" s="0" t="n">
        <v>0.8925</v>
      </c>
      <c r="CQ76" s="0" t="n">
        <v>0.715</v>
      </c>
      <c r="CR76" s="0" t="n">
        <v>0.89</v>
      </c>
      <c r="CS76" s="0" t="n">
        <v>0.985</v>
      </c>
      <c r="CT76" s="0" t="n">
        <v>0.97</v>
      </c>
      <c r="CU76" s="0" t="n">
        <v>0.99</v>
      </c>
      <c r="CV76" s="0" t="n">
        <v>0.9775</v>
      </c>
      <c r="DA76" s="357" t="n">
        <v>0.000285</v>
      </c>
      <c r="DB76" s="357" t="n">
        <v>0.0002</v>
      </c>
      <c r="DC76" s="357" t="n">
        <v>0</v>
      </c>
      <c r="DD76" s="357" t="n">
        <v>0.0001</v>
      </c>
      <c r="DE76" s="357" t="n">
        <v>0</v>
      </c>
      <c r="DF76" s="357" t="n">
        <v>0.0036</v>
      </c>
      <c r="DG76" s="357" t="n">
        <v>0.00047</v>
      </c>
      <c r="DH76" s="357" t="n">
        <v>0.0007</v>
      </c>
      <c r="DI76" s="357" t="n">
        <v>0</v>
      </c>
      <c r="DJ76" s="357" t="n">
        <v>0</v>
      </c>
      <c r="DK76" s="357" t="n">
        <v>0.0005</v>
      </c>
      <c r="DL76" s="357" t="n">
        <v>0.0005</v>
      </c>
      <c r="DM76" s="357" t="n">
        <v>0.0003</v>
      </c>
      <c r="DN76" s="357" t="n">
        <v>0.000275</v>
      </c>
      <c r="DO76" s="357" t="n">
        <v>0.000400000000000006</v>
      </c>
      <c r="DQ76" s="357" t="n">
        <v>6.5E-005</v>
      </c>
    </row>
    <row r="77" customFormat="false" ht="12.75" hidden="false" customHeight="false" outlineLevel="0" collapsed="false">
      <c r="A77" s="355" t="n">
        <v>38718</v>
      </c>
      <c r="B77" s="0" t="n">
        <v>0.970522427000004</v>
      </c>
      <c r="C77" s="0" t="n">
        <v>0.948923999999999</v>
      </c>
      <c r="D77" s="0" t="n">
        <v>0.941949</v>
      </c>
      <c r="E77" s="0" t="n">
        <v>0.941949</v>
      </c>
      <c r="F77" s="0" t="n">
        <v>0.977</v>
      </c>
      <c r="G77" s="0" t="n">
        <v>0.9875</v>
      </c>
      <c r="H77" s="0" t="n">
        <v>0.9875</v>
      </c>
      <c r="I77" s="0" t="n">
        <v>0.860504749999997</v>
      </c>
      <c r="J77" s="0" t="n">
        <v>0.708675</v>
      </c>
      <c r="K77" s="0" t="n">
        <v>0.985</v>
      </c>
      <c r="L77" s="0" t="n">
        <v>0.907805524999998</v>
      </c>
      <c r="M77" s="0" t="n">
        <v>0.956571937499998</v>
      </c>
      <c r="N77" s="0" t="n">
        <v>0.865125449999998</v>
      </c>
      <c r="O77" s="0" t="n">
        <v>0.939294400000001</v>
      </c>
      <c r="P77" s="0" t="n">
        <v>0.865125449999998</v>
      </c>
      <c r="Q77" s="0" t="n">
        <v>0.907805524999998</v>
      </c>
      <c r="R77" s="0" t="n">
        <v>0.907805524999998</v>
      </c>
      <c r="S77" s="0" t="n">
        <v>0.907805524999998</v>
      </c>
      <c r="T77" s="0" t="n">
        <v>0.865125449999998</v>
      </c>
      <c r="U77" s="0" t="n">
        <v>0.865125449999998</v>
      </c>
      <c r="V77" s="0" t="n">
        <v>0.865125449999998</v>
      </c>
      <c r="W77" s="0" t="n">
        <v>0.865125449999998</v>
      </c>
      <c r="X77" s="0" t="n">
        <v>0.939294400000001</v>
      </c>
      <c r="Y77" s="0" t="n">
        <v>0.939294400000001</v>
      </c>
      <c r="Z77" s="0" t="n">
        <v>0.939294400000001</v>
      </c>
      <c r="AA77" s="0" t="n">
        <v>0.939294400000001</v>
      </c>
      <c r="AB77" s="0" t="n">
        <v>0.865125449999998</v>
      </c>
      <c r="AC77" s="0" t="n">
        <v>0.865125449999998</v>
      </c>
      <c r="AD77" s="0" t="n">
        <v>0.939294400000001</v>
      </c>
      <c r="AE77" s="0" t="n">
        <v>0.939294400000001</v>
      </c>
      <c r="AF77" s="0" t="n">
        <v>0.865125449999998</v>
      </c>
      <c r="AG77" s="0" t="n">
        <v>0.98</v>
      </c>
      <c r="AH77" s="0" t="n">
        <v>0.975266449999999</v>
      </c>
      <c r="AI77" s="0" t="n">
        <v>0.975266449999999</v>
      </c>
      <c r="AJ77" s="0" t="n">
        <v>0.865125449999998</v>
      </c>
      <c r="AK77" s="0" t="n">
        <v>1</v>
      </c>
      <c r="AL77" s="0" t="n">
        <v>0.985</v>
      </c>
      <c r="AM77" s="0" t="n">
        <v>0.941949</v>
      </c>
      <c r="AN77" s="353" t="n">
        <v>0.985</v>
      </c>
      <c r="AO77" s="353" t="n">
        <v>0.96</v>
      </c>
      <c r="AP77" s="353" t="n">
        <v>0.99</v>
      </c>
      <c r="AQ77" s="0" t="n">
        <v>0.941949</v>
      </c>
      <c r="AR77" s="0" t="n">
        <v>0.975266449999999</v>
      </c>
      <c r="AS77" s="0" t="n">
        <v>0.977</v>
      </c>
      <c r="AT77" s="353" t="n">
        <v>0.9775</v>
      </c>
      <c r="AU77" s="0" t="n">
        <v>0.975266449999999</v>
      </c>
      <c r="AV77" s="0" t="n">
        <v>0.941949</v>
      </c>
      <c r="AW77" s="0" t="n">
        <v>0.941949</v>
      </c>
      <c r="AX77" s="0" t="n">
        <v>0.941949</v>
      </c>
      <c r="AY77" s="0" t="n">
        <v>0.975266449999999</v>
      </c>
      <c r="AZ77" s="0" t="n">
        <v>0.975266449999999</v>
      </c>
      <c r="BA77" s="0" t="n">
        <v>0.941949</v>
      </c>
      <c r="BB77" s="0" t="n">
        <v>0.99</v>
      </c>
      <c r="BE77" s="0" t="n">
        <v>1.0843826</v>
      </c>
      <c r="BF77" s="0" t="n">
        <v>1.1034</v>
      </c>
      <c r="BG77" s="0" t="n">
        <v>1.0827</v>
      </c>
      <c r="BH77" s="0" t="n">
        <v>1.012</v>
      </c>
      <c r="BI77" s="0" t="n">
        <v>1</v>
      </c>
      <c r="BJ77" s="0" t="n">
        <v>2.103</v>
      </c>
      <c r="BK77" s="0" t="n">
        <v>2.26546633333333</v>
      </c>
      <c r="BL77" s="0" t="n">
        <v>1.06895</v>
      </c>
      <c r="BM77" s="0" t="n">
        <v>1.2885</v>
      </c>
      <c r="BN77" s="0" t="n">
        <v>2.001</v>
      </c>
      <c r="BO77" s="0" t="n">
        <v>1.500505</v>
      </c>
      <c r="BP77" s="0" t="n">
        <v>1.500505</v>
      </c>
      <c r="BQ77" s="0" t="n">
        <v>1.253805</v>
      </c>
      <c r="BR77" s="0" t="n">
        <v>1.06738</v>
      </c>
      <c r="BS77" s="0" t="n">
        <v>1.414605</v>
      </c>
      <c r="BT77" s="357"/>
      <c r="BU77" s="0" t="n">
        <v>1.095805</v>
      </c>
      <c r="BV77" s="357"/>
      <c r="BW77" s="357"/>
      <c r="BX77" s="357"/>
      <c r="BY77" s="357"/>
      <c r="BZ77" s="357"/>
      <c r="CA77" s="357"/>
      <c r="CB77" s="357"/>
      <c r="CC77" s="0" t="n">
        <v>0.895</v>
      </c>
      <c r="CD77" s="0" t="n">
        <v>0.86</v>
      </c>
      <c r="CE77" s="0" t="n">
        <v>0.87</v>
      </c>
      <c r="CF77" s="0" t="n">
        <v>0.92</v>
      </c>
      <c r="CG77" s="0" t="n">
        <v>0.999</v>
      </c>
      <c r="CH77" s="0" t="n">
        <v>0.58</v>
      </c>
      <c r="CI77" s="0" t="n">
        <v>0.45</v>
      </c>
      <c r="CJ77" s="0" t="n">
        <v>0.805</v>
      </c>
      <c r="CK77" s="0" t="n">
        <v>0.55</v>
      </c>
      <c r="CL77" s="0" t="n">
        <v>0.505</v>
      </c>
      <c r="CM77" s="0" t="n">
        <v>0.605</v>
      </c>
      <c r="CN77" s="0" t="n">
        <v>0.6375</v>
      </c>
      <c r="CO77" s="0" t="n">
        <v>0.69</v>
      </c>
      <c r="CP77" s="0" t="n">
        <v>0.88</v>
      </c>
      <c r="CQ77" s="0" t="n">
        <v>0.64</v>
      </c>
      <c r="CR77" s="0" t="n">
        <v>0.89</v>
      </c>
      <c r="CS77" s="0" t="n">
        <v>0.985</v>
      </c>
      <c r="CT77" s="0" t="n">
        <v>0.96</v>
      </c>
      <c r="CU77" s="0" t="n">
        <v>0.99</v>
      </c>
      <c r="CV77" s="0" t="n">
        <v>0.9775</v>
      </c>
      <c r="DA77" s="357" t="n">
        <v>0.000285</v>
      </c>
      <c r="DB77" s="357" t="n">
        <v>0.0002</v>
      </c>
      <c r="DC77" s="357" t="n">
        <v>0</v>
      </c>
      <c r="DD77" s="357" t="n">
        <v>0.0001</v>
      </c>
      <c r="DE77" s="357" t="n">
        <v>0</v>
      </c>
      <c r="DF77" s="357" t="n">
        <v>0.0036</v>
      </c>
      <c r="DG77" s="357" t="n">
        <v>0.00047</v>
      </c>
      <c r="DH77" s="357" t="n">
        <v>0.0007</v>
      </c>
      <c r="DI77" s="357" t="n">
        <v>0</v>
      </c>
      <c r="DJ77" s="357" t="n">
        <v>0</v>
      </c>
      <c r="DK77" s="357" t="n">
        <v>0.0005</v>
      </c>
      <c r="DL77" s="357" t="n">
        <v>0.0005</v>
      </c>
      <c r="DM77" s="357" t="n">
        <v>0.0003</v>
      </c>
      <c r="DN77" s="357" t="n">
        <v>0.000275</v>
      </c>
      <c r="DO77" s="357" t="n">
        <v>0.000400000000000006</v>
      </c>
      <c r="DQ77" s="357" t="n">
        <v>6.5E-005</v>
      </c>
    </row>
    <row r="78" customFormat="false" ht="12.75" hidden="false" customHeight="false" outlineLevel="0" collapsed="false">
      <c r="A78" s="355" t="n">
        <v>38749</v>
      </c>
      <c r="B78" s="0" t="n">
        <v>0.938237474000004</v>
      </c>
      <c r="C78" s="0" t="n">
        <v>0.949095999999999</v>
      </c>
      <c r="D78" s="0" t="n">
        <v>0.963603</v>
      </c>
      <c r="E78" s="0" t="n">
        <v>0.963603</v>
      </c>
      <c r="F78" s="0" t="n">
        <v>0.977</v>
      </c>
      <c r="G78" s="0" t="n">
        <v>0.9875</v>
      </c>
      <c r="H78" s="0" t="n">
        <v>0.9875</v>
      </c>
      <c r="I78" s="0" t="n">
        <v>0.903854249999997</v>
      </c>
      <c r="J78" s="0" t="n">
        <v>0.8439675</v>
      </c>
      <c r="K78" s="0" t="n">
        <v>0.985</v>
      </c>
      <c r="L78" s="0" t="n">
        <v>0.953138174999998</v>
      </c>
      <c r="M78" s="0" t="n">
        <v>0.9875</v>
      </c>
      <c r="N78" s="0" t="n">
        <v>0.890414549999998</v>
      </c>
      <c r="O78" s="0" t="n">
        <v>0.936867262500001</v>
      </c>
      <c r="P78" s="0" t="n">
        <v>0.890414549999998</v>
      </c>
      <c r="Q78" s="0" t="n">
        <v>0.953138174999998</v>
      </c>
      <c r="R78" s="0" t="n">
        <v>0.953138174999998</v>
      </c>
      <c r="S78" s="0" t="n">
        <v>0.953138174999998</v>
      </c>
      <c r="T78" s="0" t="n">
        <v>0.890414549999998</v>
      </c>
      <c r="U78" s="0" t="n">
        <v>0.890414549999998</v>
      </c>
      <c r="V78" s="0" t="n">
        <v>0.890414549999998</v>
      </c>
      <c r="W78" s="0" t="n">
        <v>0.890414549999998</v>
      </c>
      <c r="X78" s="0" t="n">
        <v>0.936867262500001</v>
      </c>
      <c r="Y78" s="0" t="n">
        <v>0.936867262500001</v>
      </c>
      <c r="Z78" s="0" t="n">
        <v>0.936867262500001</v>
      </c>
      <c r="AA78" s="0" t="n">
        <v>0.936867262500001</v>
      </c>
      <c r="AB78" s="0" t="n">
        <v>0.890414549999998</v>
      </c>
      <c r="AC78" s="0" t="n">
        <v>0.890414549999998</v>
      </c>
      <c r="AD78" s="0" t="n">
        <v>0.936867262500001</v>
      </c>
      <c r="AE78" s="0" t="n">
        <v>0.936867262500001</v>
      </c>
      <c r="AF78" s="0" t="n">
        <v>0.890414549999998</v>
      </c>
      <c r="AG78" s="0" t="n">
        <v>0.98</v>
      </c>
      <c r="AH78" s="0" t="n">
        <v>0.975324299999999</v>
      </c>
      <c r="AI78" s="0" t="n">
        <v>0.975324299999999</v>
      </c>
      <c r="AJ78" s="0" t="n">
        <v>0.890414549999998</v>
      </c>
      <c r="AK78" s="0" t="n">
        <v>1</v>
      </c>
      <c r="AL78" s="0" t="n">
        <v>0.985</v>
      </c>
      <c r="AM78" s="0" t="n">
        <v>0.963603</v>
      </c>
      <c r="AN78" s="353" t="n">
        <v>0.985</v>
      </c>
      <c r="AO78" s="353" t="n">
        <v>0.97</v>
      </c>
      <c r="AP78" s="353" t="n">
        <v>0.99</v>
      </c>
      <c r="AQ78" s="0" t="n">
        <v>0.963603</v>
      </c>
      <c r="AR78" s="0" t="n">
        <v>0.975324299999999</v>
      </c>
      <c r="AS78" s="0" t="n">
        <v>0.977</v>
      </c>
      <c r="AT78" s="353" t="n">
        <v>0.9775</v>
      </c>
      <c r="AU78" s="0" t="n">
        <v>0.975324299999999</v>
      </c>
      <c r="AV78" s="0" t="n">
        <v>0.963603</v>
      </c>
      <c r="AW78" s="0" t="n">
        <v>0.963603</v>
      </c>
      <c r="AX78" s="0" t="n">
        <v>0.963603</v>
      </c>
      <c r="AY78" s="0" t="n">
        <v>0.975324299999999</v>
      </c>
      <c r="AZ78" s="0" t="n">
        <v>0.975324299999999</v>
      </c>
      <c r="BA78" s="0" t="n">
        <v>0.963603</v>
      </c>
      <c r="BB78" s="0" t="n">
        <v>0.99</v>
      </c>
      <c r="BE78" s="0" t="n">
        <v>1.0846676</v>
      </c>
      <c r="BF78" s="0" t="n">
        <v>1.1036</v>
      </c>
      <c r="BG78" s="0" t="n">
        <v>1.0827</v>
      </c>
      <c r="BH78" s="0" t="n">
        <v>1.0121</v>
      </c>
      <c r="BI78" s="0" t="n">
        <v>1</v>
      </c>
      <c r="BJ78" s="0" t="n">
        <v>2.1066</v>
      </c>
      <c r="BK78" s="0" t="n">
        <v>2.26593633333333</v>
      </c>
      <c r="BL78" s="0" t="n">
        <v>1.06965</v>
      </c>
      <c r="BM78" s="0" t="n">
        <v>1.2885</v>
      </c>
      <c r="BN78" s="0" t="n">
        <v>2.001</v>
      </c>
      <c r="BO78" s="0" t="n">
        <v>1.501005</v>
      </c>
      <c r="BP78" s="0" t="n">
        <v>1.501005</v>
      </c>
      <c r="BQ78" s="0" t="n">
        <v>1.254105</v>
      </c>
      <c r="BR78" s="0" t="n">
        <v>1.067655</v>
      </c>
      <c r="BS78" s="0" t="n">
        <v>1.415005</v>
      </c>
      <c r="BT78" s="357"/>
      <c r="BU78" s="0" t="n">
        <v>1.09587</v>
      </c>
      <c r="BV78" s="357"/>
      <c r="BW78" s="357"/>
      <c r="BX78" s="357"/>
      <c r="BY78" s="357"/>
      <c r="BZ78" s="357"/>
      <c r="CA78" s="357"/>
      <c r="CB78" s="357"/>
      <c r="CC78" s="0" t="n">
        <v>0.865</v>
      </c>
      <c r="CD78" s="0" t="n">
        <v>0.86</v>
      </c>
      <c r="CE78" s="0" t="n">
        <v>0.89</v>
      </c>
      <c r="CF78" s="0" t="n">
        <v>0.935</v>
      </c>
      <c r="CG78" s="0" t="n">
        <v>0.99895</v>
      </c>
      <c r="CH78" s="0" t="n">
        <v>0.58</v>
      </c>
      <c r="CI78" s="0" t="n">
        <v>0.45</v>
      </c>
      <c r="CJ78" s="0" t="n">
        <v>0.845</v>
      </c>
      <c r="CK78" s="0" t="n">
        <v>0.655</v>
      </c>
      <c r="CL78" s="0" t="n">
        <v>0.505</v>
      </c>
      <c r="CM78" s="0" t="n">
        <v>0.635</v>
      </c>
      <c r="CN78" s="0" t="n">
        <v>0.6675</v>
      </c>
      <c r="CO78" s="0" t="n">
        <v>0.71</v>
      </c>
      <c r="CP78" s="0" t="n">
        <v>0.8775</v>
      </c>
      <c r="CQ78" s="0" t="n">
        <v>0.67</v>
      </c>
      <c r="CR78" s="0" t="n">
        <v>0.89</v>
      </c>
      <c r="CS78" s="0" t="n">
        <v>0.985</v>
      </c>
      <c r="CT78" s="0" t="n">
        <v>0.97</v>
      </c>
      <c r="CU78" s="0" t="n">
        <v>0.99</v>
      </c>
      <c r="CV78" s="0" t="n">
        <v>0.9775</v>
      </c>
      <c r="DA78" s="357" t="n">
        <v>0.000285</v>
      </c>
      <c r="DB78" s="357" t="n">
        <v>0.0002</v>
      </c>
      <c r="DC78" s="357" t="n">
        <v>0</v>
      </c>
      <c r="DD78" s="357" t="n">
        <v>0.0001</v>
      </c>
      <c r="DE78" s="357" t="n">
        <v>0</v>
      </c>
      <c r="DF78" s="357" t="n">
        <v>0.0036</v>
      </c>
      <c r="DG78" s="357" t="n">
        <v>0.00047</v>
      </c>
      <c r="DH78" s="357" t="n">
        <v>0.0007</v>
      </c>
      <c r="DI78" s="357" t="n">
        <v>0</v>
      </c>
      <c r="DJ78" s="357" t="n">
        <v>0</v>
      </c>
      <c r="DK78" s="357" t="n">
        <v>0.0005</v>
      </c>
      <c r="DL78" s="357" t="n">
        <v>0.0005</v>
      </c>
      <c r="DM78" s="357" t="n">
        <v>0.0003</v>
      </c>
      <c r="DN78" s="357" t="n">
        <v>0.000275</v>
      </c>
      <c r="DO78" s="357" t="n">
        <v>0.000400000000000006</v>
      </c>
      <c r="DQ78" s="357" t="n">
        <v>6.5E-005</v>
      </c>
    </row>
    <row r="79" customFormat="false" ht="12.75" hidden="false" customHeight="false" outlineLevel="0" collapsed="false">
      <c r="A79" s="355" t="n">
        <v>38777</v>
      </c>
      <c r="B79" s="0" t="n">
        <v>0.938483999000004</v>
      </c>
      <c r="C79" s="0" t="n">
        <v>0.982381999999999</v>
      </c>
      <c r="D79" s="0" t="n">
        <v>0.985</v>
      </c>
      <c r="E79" s="0" t="n">
        <v>0.985</v>
      </c>
      <c r="F79" s="0" t="n">
        <v>0.977</v>
      </c>
      <c r="G79" s="0" t="n">
        <v>0.9875</v>
      </c>
      <c r="H79" s="0" t="n">
        <v>0.9875</v>
      </c>
      <c r="I79" s="0" t="n">
        <v>0.936556249999996</v>
      </c>
      <c r="J79" s="0" t="n">
        <v>0.985</v>
      </c>
      <c r="K79" s="0" t="n">
        <v>0.985</v>
      </c>
      <c r="L79" s="0" t="n">
        <v>0.9875</v>
      </c>
      <c r="M79" s="0" t="n">
        <v>0.9875</v>
      </c>
      <c r="N79" s="0" t="n">
        <v>0.98</v>
      </c>
      <c r="O79" s="0" t="n">
        <v>0.961137000000001</v>
      </c>
      <c r="P79" s="0" t="n">
        <v>0.98</v>
      </c>
      <c r="Q79" s="0" t="n">
        <v>0.9875</v>
      </c>
      <c r="R79" s="0" t="n">
        <v>0.9875</v>
      </c>
      <c r="S79" s="0" t="n">
        <v>0.9875</v>
      </c>
      <c r="T79" s="0" t="n">
        <v>0.98</v>
      </c>
      <c r="U79" s="0" t="n">
        <v>0.98</v>
      </c>
      <c r="V79" s="0" t="n">
        <v>0.98</v>
      </c>
      <c r="W79" s="0" t="n">
        <v>0.98</v>
      </c>
      <c r="X79" s="0" t="n">
        <v>0.961137000000001</v>
      </c>
      <c r="Y79" s="0" t="n">
        <v>0.961137000000001</v>
      </c>
      <c r="Z79" s="0" t="n">
        <v>0.961137000000001</v>
      </c>
      <c r="AA79" s="0" t="n">
        <v>0.961137000000001</v>
      </c>
      <c r="AB79" s="0" t="n">
        <v>0.98</v>
      </c>
      <c r="AC79" s="0" t="n">
        <v>0.98</v>
      </c>
      <c r="AD79" s="0" t="n">
        <v>0.961137000000001</v>
      </c>
      <c r="AE79" s="0" t="n">
        <v>0.961137000000001</v>
      </c>
      <c r="AF79" s="0" t="n">
        <v>0.98</v>
      </c>
      <c r="AG79" s="0" t="n">
        <v>0.99</v>
      </c>
      <c r="AH79" s="0" t="n">
        <v>0.975382149999999</v>
      </c>
      <c r="AI79" s="0" t="n">
        <v>0.975382149999999</v>
      </c>
      <c r="AJ79" s="0" t="n">
        <v>0.98</v>
      </c>
      <c r="AK79" s="0" t="n">
        <v>1</v>
      </c>
      <c r="AL79" s="0" t="n">
        <v>0.985</v>
      </c>
      <c r="AM79" s="0" t="n">
        <v>0.985</v>
      </c>
      <c r="AN79" s="353" t="n">
        <v>0.985</v>
      </c>
      <c r="AO79" s="353" t="n">
        <v>0.97</v>
      </c>
      <c r="AP79" s="353" t="n">
        <v>0.99</v>
      </c>
      <c r="AQ79" s="0" t="n">
        <v>0.985</v>
      </c>
      <c r="AR79" s="0" t="n">
        <v>0.975382149999999</v>
      </c>
      <c r="AS79" s="0" t="n">
        <v>0.977</v>
      </c>
      <c r="AT79" s="353" t="n">
        <v>0.9775</v>
      </c>
      <c r="AU79" s="0" t="n">
        <v>0.975382149999999</v>
      </c>
      <c r="AV79" s="0" t="n">
        <v>0.985</v>
      </c>
      <c r="AW79" s="0" t="n">
        <v>0.985</v>
      </c>
      <c r="AX79" s="0" t="n">
        <v>0.985</v>
      </c>
      <c r="AY79" s="0" t="n">
        <v>0.975382149999999</v>
      </c>
      <c r="AZ79" s="0" t="n">
        <v>0.975382149999999</v>
      </c>
      <c r="BA79" s="0" t="n">
        <v>0.985</v>
      </c>
      <c r="BB79" s="0" t="n">
        <v>0.99</v>
      </c>
      <c r="BE79" s="0" t="n">
        <v>1.08495260000001</v>
      </c>
      <c r="BF79" s="0" t="n">
        <v>1.1038</v>
      </c>
      <c r="BG79" s="0" t="n">
        <v>1.0827</v>
      </c>
      <c r="BH79" s="0" t="n">
        <v>1.0122</v>
      </c>
      <c r="BI79" s="0" t="n">
        <v>1</v>
      </c>
      <c r="BJ79" s="0" t="n">
        <v>2.1102</v>
      </c>
      <c r="BK79" s="0" t="n">
        <v>2.26640633333333</v>
      </c>
      <c r="BL79" s="0" t="n">
        <v>1.07035</v>
      </c>
      <c r="BM79" s="0" t="n">
        <v>1.2885</v>
      </c>
      <c r="BN79" s="0" t="n">
        <v>2.001</v>
      </c>
      <c r="BO79" s="0" t="n">
        <v>1.501505</v>
      </c>
      <c r="BP79" s="0" t="n">
        <v>1.501505</v>
      </c>
      <c r="BQ79" s="0" t="n">
        <v>1.254405</v>
      </c>
      <c r="BR79" s="0" t="n">
        <v>1.06793</v>
      </c>
      <c r="BS79" s="0" t="n">
        <v>1.415405</v>
      </c>
      <c r="BT79" s="357"/>
      <c r="BU79" s="0" t="n">
        <v>1.095935</v>
      </c>
      <c r="BV79" s="357"/>
      <c r="BW79" s="357"/>
      <c r="BX79" s="357"/>
      <c r="BY79" s="357"/>
      <c r="BZ79" s="357"/>
      <c r="CA79" s="357"/>
      <c r="CB79" s="357"/>
      <c r="CC79" s="0" t="n">
        <v>0.865</v>
      </c>
      <c r="CD79" s="0" t="n">
        <v>0.89</v>
      </c>
      <c r="CE79" s="0" t="n">
        <v>0.91</v>
      </c>
      <c r="CF79" s="0" t="n">
        <v>0.935</v>
      </c>
      <c r="CG79" s="0" t="n">
        <v>0.99895</v>
      </c>
      <c r="CH79" s="0" t="n">
        <v>0.54</v>
      </c>
      <c r="CI79" s="0" t="n">
        <v>0.45</v>
      </c>
      <c r="CJ79" s="0" t="n">
        <v>0.875</v>
      </c>
      <c r="CK79" s="0" t="n">
        <v>0.825</v>
      </c>
      <c r="CL79" s="0" t="n">
        <v>0.515</v>
      </c>
      <c r="CM79" s="0" t="n">
        <v>0.785</v>
      </c>
      <c r="CN79" s="0" t="n">
        <v>0.8175</v>
      </c>
      <c r="CO79" s="0" t="n">
        <v>0.8</v>
      </c>
      <c r="CP79" s="0" t="n">
        <v>0.9</v>
      </c>
      <c r="CQ79" s="0" t="n">
        <v>0.83</v>
      </c>
      <c r="CR79" s="0" t="n">
        <v>0.89</v>
      </c>
      <c r="CS79" s="0" t="n">
        <v>0.985</v>
      </c>
      <c r="CT79" s="0" t="n">
        <v>0.97</v>
      </c>
      <c r="CU79" s="0" t="n">
        <v>0.99</v>
      </c>
      <c r="CV79" s="0" t="n">
        <v>0.9775</v>
      </c>
      <c r="DA79" s="357" t="n">
        <v>0.000285</v>
      </c>
      <c r="DB79" s="357" t="n">
        <v>0.0002</v>
      </c>
      <c r="DC79" s="357" t="n">
        <v>0</v>
      </c>
      <c r="DD79" s="357" t="n">
        <v>0.0001</v>
      </c>
      <c r="DE79" s="357" t="n">
        <v>0</v>
      </c>
      <c r="DF79" s="357" t="n">
        <v>0.0036</v>
      </c>
      <c r="DG79" s="357" t="n">
        <v>0.00047</v>
      </c>
      <c r="DH79" s="357" t="n">
        <v>0.0007</v>
      </c>
      <c r="DI79" s="357" t="n">
        <v>0</v>
      </c>
      <c r="DJ79" s="357" t="n">
        <v>0</v>
      </c>
      <c r="DK79" s="357" t="n">
        <v>0.0005</v>
      </c>
      <c r="DL79" s="357" t="n">
        <v>0.0005</v>
      </c>
      <c r="DM79" s="357" t="n">
        <v>0.0003</v>
      </c>
      <c r="DN79" s="357" t="n">
        <v>0.000275</v>
      </c>
      <c r="DO79" s="357" t="n">
        <v>0.000400000000000006</v>
      </c>
      <c r="DQ79" s="357" t="n">
        <v>6.5E-005</v>
      </c>
    </row>
    <row r="80" customFormat="false" ht="12.75" hidden="false" customHeight="false" outlineLevel="0" collapsed="false">
      <c r="A80" s="355" t="n">
        <v>38808</v>
      </c>
      <c r="B80" s="0" t="n">
        <v>0.971287652000005</v>
      </c>
      <c r="C80" s="0" t="n">
        <v>0.988</v>
      </c>
      <c r="D80" s="0" t="n">
        <v>0.985</v>
      </c>
      <c r="E80" s="0" t="n">
        <v>0.985</v>
      </c>
      <c r="F80" s="0" t="n">
        <v>0.977</v>
      </c>
      <c r="G80" s="0" t="n">
        <v>0.9875</v>
      </c>
      <c r="H80" s="0" t="n">
        <v>0.952088059999999</v>
      </c>
      <c r="I80" s="0" t="n">
        <v>0.9875</v>
      </c>
      <c r="J80" s="0" t="n">
        <v>0.985</v>
      </c>
      <c r="K80" s="0" t="n">
        <v>0.985</v>
      </c>
      <c r="L80" s="0" t="n">
        <v>0.9875</v>
      </c>
      <c r="M80" s="0" t="n">
        <v>0.9875</v>
      </c>
      <c r="N80" s="0" t="n">
        <v>0.98</v>
      </c>
      <c r="O80" s="0" t="n">
        <v>0.964589115000001</v>
      </c>
      <c r="P80" s="0" t="n">
        <v>0.98</v>
      </c>
      <c r="Q80" s="0" t="n">
        <v>0.9875</v>
      </c>
      <c r="R80" s="0" t="n">
        <v>0.9875</v>
      </c>
      <c r="S80" s="0" t="n">
        <v>0.9875</v>
      </c>
      <c r="T80" s="0" t="n">
        <v>0.98</v>
      </c>
      <c r="U80" s="0" t="n">
        <v>0.98</v>
      </c>
      <c r="V80" s="0" t="n">
        <v>0.98</v>
      </c>
      <c r="W80" s="0" t="n">
        <v>0.98</v>
      </c>
      <c r="X80" s="0" t="n">
        <v>0.964589115000001</v>
      </c>
      <c r="Y80" s="0" t="n">
        <v>0.964589115000001</v>
      </c>
      <c r="Z80" s="0" t="n">
        <v>0.964589115000001</v>
      </c>
      <c r="AA80" s="0" t="n">
        <v>0.964589115000001</v>
      </c>
      <c r="AB80" s="0" t="n">
        <v>0.98</v>
      </c>
      <c r="AC80" s="0" t="n">
        <v>0.98</v>
      </c>
      <c r="AD80" s="0" t="n">
        <v>0.964589115000001</v>
      </c>
      <c r="AE80" s="0" t="n">
        <v>0.964589115000001</v>
      </c>
      <c r="AF80" s="0" t="n">
        <v>0.98</v>
      </c>
      <c r="AG80" s="0" t="n">
        <v>0.99</v>
      </c>
      <c r="AH80" s="0" t="n">
        <v>0.975439999999999</v>
      </c>
      <c r="AI80" s="0" t="n">
        <v>0.975439999999999</v>
      </c>
      <c r="AJ80" s="0" t="n">
        <v>0.98</v>
      </c>
      <c r="AK80" s="0" t="n">
        <v>1</v>
      </c>
      <c r="AL80" s="0" t="n">
        <v>0.985</v>
      </c>
      <c r="AM80" s="0" t="n">
        <v>0.985</v>
      </c>
      <c r="AS80" s="0" t="n">
        <v>0.977</v>
      </c>
      <c r="AT80" s="353" t="n">
        <v>0.9775</v>
      </c>
      <c r="AU80" s="0" t="n">
        <v>0.975439999999999</v>
      </c>
      <c r="AV80" s="0" t="n">
        <v>0.985</v>
      </c>
      <c r="AW80" s="0" t="n">
        <v>0.985</v>
      </c>
      <c r="AX80" s="0" t="n">
        <v>0.985</v>
      </c>
      <c r="AY80" s="0" t="n">
        <v>0.975439999999999</v>
      </c>
      <c r="AZ80" s="0" t="n">
        <v>0.975439999999999</v>
      </c>
      <c r="BA80" s="0" t="n">
        <v>0.985</v>
      </c>
      <c r="BB80" s="0" t="n">
        <v>0.99</v>
      </c>
      <c r="BE80" s="0" t="n">
        <v>1.08523760000001</v>
      </c>
      <c r="BF80" s="0" t="n">
        <v>1.104</v>
      </c>
      <c r="BG80" s="0" t="n">
        <v>1.0827</v>
      </c>
      <c r="BH80" s="0" t="n">
        <v>1.0123</v>
      </c>
      <c r="BI80" s="0" t="n">
        <v>1</v>
      </c>
      <c r="BJ80" s="0" t="n">
        <v>2.1138</v>
      </c>
      <c r="BK80" s="0" t="n">
        <v>2.26687633333333</v>
      </c>
      <c r="BL80" s="0" t="n">
        <v>1.07105</v>
      </c>
      <c r="BM80" s="0" t="n">
        <v>1.2885</v>
      </c>
      <c r="BN80" s="0" t="n">
        <v>2.001</v>
      </c>
      <c r="BO80" s="0" t="n">
        <v>1.502005</v>
      </c>
      <c r="BP80" s="0" t="n">
        <v>1.502005</v>
      </c>
      <c r="BQ80" s="0" t="n">
        <v>1.254705</v>
      </c>
      <c r="BR80" s="0" t="n">
        <v>1.068205</v>
      </c>
      <c r="BS80" s="0" t="n">
        <v>1.415805</v>
      </c>
      <c r="BT80" s="357"/>
      <c r="BU80" s="0" t="n">
        <v>1.096</v>
      </c>
      <c r="BV80" s="357"/>
      <c r="BW80" s="357"/>
      <c r="BX80" s="357"/>
      <c r="BY80" s="357"/>
      <c r="BZ80" s="357"/>
      <c r="CA80" s="357"/>
      <c r="CB80" s="357"/>
      <c r="CC80" s="0" t="n">
        <v>0.895</v>
      </c>
      <c r="CD80" s="0" t="n">
        <v>0.9</v>
      </c>
      <c r="CE80" s="0" t="n">
        <v>0.91</v>
      </c>
      <c r="CF80" s="0" t="n">
        <v>0.96</v>
      </c>
      <c r="CG80" s="0" t="n">
        <v>0.99895</v>
      </c>
      <c r="CH80" s="0" t="n">
        <v>0.48</v>
      </c>
      <c r="CI80" s="0" t="n">
        <v>0.42</v>
      </c>
      <c r="CJ80" s="0" t="n">
        <v>0.935</v>
      </c>
      <c r="CK80" s="0" t="n">
        <v>0.815</v>
      </c>
      <c r="CL80" s="0" t="n">
        <v>0.575</v>
      </c>
      <c r="CM80" s="0" t="n">
        <v>0.895</v>
      </c>
      <c r="CN80" s="0" t="n">
        <v>0.9275</v>
      </c>
      <c r="CO80" s="0" t="n">
        <v>0.85</v>
      </c>
      <c r="CP80" s="0" t="n">
        <v>0.903</v>
      </c>
      <c r="CQ80" s="0" t="n">
        <v>0.92</v>
      </c>
      <c r="CR80" s="0" t="n">
        <v>0.89</v>
      </c>
      <c r="CV80" s="0" t="n">
        <v>0.9775</v>
      </c>
      <c r="DA80" s="357" t="n">
        <v>0.000285</v>
      </c>
      <c r="DB80" s="357" t="n">
        <v>0.0002</v>
      </c>
      <c r="DC80" s="357" t="n">
        <v>0</v>
      </c>
      <c r="DD80" s="357" t="n">
        <v>0.0001</v>
      </c>
      <c r="DE80" s="357" t="n">
        <v>0</v>
      </c>
      <c r="DF80" s="357" t="n">
        <v>0.0036</v>
      </c>
      <c r="DG80" s="357" t="n">
        <v>0.00047</v>
      </c>
      <c r="DH80" s="357" t="n">
        <v>0.0007</v>
      </c>
      <c r="DI80" s="357" t="n">
        <v>0</v>
      </c>
      <c r="DJ80" s="357" t="n">
        <v>0</v>
      </c>
      <c r="DK80" s="357" t="n">
        <v>0.0005</v>
      </c>
      <c r="DL80" s="357" t="n">
        <v>0.0005</v>
      </c>
      <c r="DM80" s="357" t="n">
        <v>0.0003</v>
      </c>
      <c r="DN80" s="357" t="n">
        <v>0.000275</v>
      </c>
      <c r="DO80" s="357" t="n">
        <v>0.000400000000000006</v>
      </c>
      <c r="DQ80" s="357" t="n">
        <v>6.5E-005</v>
      </c>
    </row>
    <row r="81" customFormat="false" ht="12.75" hidden="false" customHeight="false" outlineLevel="0" collapsed="false">
      <c r="A81" s="355" t="n">
        <v>38838</v>
      </c>
      <c r="B81" s="0" t="n">
        <v>0.988</v>
      </c>
      <c r="C81" s="0" t="n">
        <v>0.988</v>
      </c>
      <c r="D81" s="0" t="n">
        <v>0.985</v>
      </c>
      <c r="E81" s="0" t="n">
        <v>0.985</v>
      </c>
      <c r="F81" s="0" t="n">
        <v>0.977</v>
      </c>
      <c r="G81" s="0" t="n">
        <v>0.719916000000001</v>
      </c>
      <c r="H81" s="0" t="n">
        <v>0.952285459999999</v>
      </c>
      <c r="I81" s="0" t="n">
        <v>0.9875</v>
      </c>
      <c r="J81" s="0" t="n">
        <v>0.9212775</v>
      </c>
      <c r="K81" s="0" t="n">
        <v>0.985</v>
      </c>
      <c r="L81" s="0" t="n">
        <v>0.9875</v>
      </c>
      <c r="M81" s="0" t="n">
        <v>0.9875</v>
      </c>
      <c r="N81" s="0" t="n">
        <v>0.98</v>
      </c>
      <c r="O81" s="0" t="n">
        <v>0.961632000000001</v>
      </c>
      <c r="P81" s="0" t="n">
        <v>0.98</v>
      </c>
      <c r="Q81" s="0" t="n">
        <v>0.9875</v>
      </c>
      <c r="R81" s="0" t="n">
        <v>0.9875</v>
      </c>
      <c r="S81" s="0" t="n">
        <v>0.9875</v>
      </c>
      <c r="T81" s="0" t="n">
        <v>0.98</v>
      </c>
      <c r="U81" s="0" t="n">
        <v>0.98</v>
      </c>
      <c r="V81" s="0" t="n">
        <v>0.98</v>
      </c>
      <c r="W81" s="0" t="n">
        <v>0.98</v>
      </c>
      <c r="X81" s="0" t="n">
        <v>0.961632000000001</v>
      </c>
      <c r="Y81" s="0" t="n">
        <v>0.961632000000001</v>
      </c>
      <c r="Z81" s="0" t="n">
        <v>0.961632000000001</v>
      </c>
      <c r="AA81" s="0" t="n">
        <v>0.961632000000001</v>
      </c>
      <c r="AB81" s="0" t="n">
        <v>0.98</v>
      </c>
      <c r="AC81" s="0" t="n">
        <v>0.98</v>
      </c>
      <c r="AD81" s="0" t="n">
        <v>0.961632000000001</v>
      </c>
      <c r="AE81" s="0" t="n">
        <v>0.961632000000001</v>
      </c>
      <c r="AF81" s="0" t="n">
        <v>0.98</v>
      </c>
      <c r="AG81" s="0" t="n">
        <v>0.99</v>
      </c>
      <c r="AH81" s="0" t="n">
        <v>0.975497849999999</v>
      </c>
      <c r="AI81" s="0" t="n">
        <v>0.975497849999999</v>
      </c>
      <c r="AJ81" s="0" t="n">
        <v>0.98</v>
      </c>
      <c r="AK81" s="0" t="n">
        <v>1</v>
      </c>
      <c r="AL81" s="0" t="n">
        <v>0.985</v>
      </c>
      <c r="AM81" s="0" t="n">
        <v>0.985</v>
      </c>
      <c r="AS81" s="0" t="n">
        <v>0.977</v>
      </c>
      <c r="AT81" s="353" t="n">
        <v>0.9775</v>
      </c>
      <c r="AU81" s="0" t="n">
        <v>0.975497849999999</v>
      </c>
      <c r="AV81" s="0" t="n">
        <v>0.985</v>
      </c>
      <c r="AW81" s="0" t="n">
        <v>0.985</v>
      </c>
      <c r="AX81" s="0" t="n">
        <v>0.985</v>
      </c>
      <c r="AY81" s="0" t="n">
        <v>0.975497849999999</v>
      </c>
      <c r="AZ81" s="0" t="n">
        <v>0.975497849999999</v>
      </c>
      <c r="BA81" s="0" t="n">
        <v>0.985</v>
      </c>
      <c r="BB81" s="0" t="n">
        <v>0.99</v>
      </c>
      <c r="BE81" s="0" t="n">
        <v>1.08552260000001</v>
      </c>
      <c r="BF81" s="0" t="n">
        <v>1.1042</v>
      </c>
      <c r="BG81" s="0" t="n">
        <v>1.0827</v>
      </c>
      <c r="BH81" s="0" t="n">
        <v>1.0124</v>
      </c>
      <c r="BI81" s="0" t="n">
        <v>1</v>
      </c>
      <c r="BJ81" s="0" t="n">
        <v>2.1174</v>
      </c>
      <c r="BK81" s="0" t="n">
        <v>2.26734633333333</v>
      </c>
      <c r="BL81" s="0" t="n">
        <v>1.07175</v>
      </c>
      <c r="BM81" s="0" t="n">
        <v>1.2885</v>
      </c>
      <c r="BN81" s="0" t="n">
        <v>2.001</v>
      </c>
      <c r="BO81" s="0" t="n">
        <v>1.502505</v>
      </c>
      <c r="BP81" s="0" t="n">
        <v>1.502505</v>
      </c>
      <c r="BQ81" s="0" t="n">
        <v>1.255005</v>
      </c>
      <c r="BR81" s="0" t="n">
        <v>1.06848</v>
      </c>
      <c r="BS81" s="0" t="n">
        <v>1.416205</v>
      </c>
      <c r="BT81" s="357"/>
      <c r="BU81" s="0" t="n">
        <v>1.096065</v>
      </c>
      <c r="BV81" s="357"/>
      <c r="BW81" s="357"/>
      <c r="BX81" s="357"/>
      <c r="BY81" s="357"/>
      <c r="BZ81" s="357"/>
      <c r="CA81" s="357"/>
      <c r="CB81" s="357"/>
      <c r="CC81" s="0" t="n">
        <v>0.965</v>
      </c>
      <c r="CD81" s="0" t="n">
        <v>0.91</v>
      </c>
      <c r="CE81" s="0" t="n">
        <v>0.91</v>
      </c>
      <c r="CF81" s="0" t="n">
        <v>0.97</v>
      </c>
      <c r="CG81" s="0" t="n">
        <v>0.99895</v>
      </c>
      <c r="CH81" s="0" t="n">
        <v>0.34</v>
      </c>
      <c r="CI81" s="0" t="n">
        <v>0.42</v>
      </c>
      <c r="CJ81" s="0" t="n">
        <v>0.935</v>
      </c>
      <c r="CK81" s="0" t="n">
        <v>0.715</v>
      </c>
      <c r="CL81" s="0" t="n">
        <v>0.625</v>
      </c>
      <c r="CM81" s="0" t="n">
        <v>0.9175</v>
      </c>
      <c r="CN81" s="0" t="n">
        <v>0.95</v>
      </c>
      <c r="CO81" s="0" t="n">
        <v>0.88</v>
      </c>
      <c r="CP81" s="0" t="n">
        <v>0.9</v>
      </c>
      <c r="CQ81" s="0" t="n">
        <v>0.935</v>
      </c>
      <c r="CR81" s="0" t="n">
        <v>0.89</v>
      </c>
      <c r="CV81" s="0" t="n">
        <v>0.9775</v>
      </c>
      <c r="DA81" s="357" t="n">
        <v>0.000285</v>
      </c>
      <c r="DB81" s="357" t="n">
        <v>0.0002</v>
      </c>
      <c r="DC81" s="357" t="n">
        <v>0</v>
      </c>
      <c r="DD81" s="357" t="n">
        <v>0.0001</v>
      </c>
      <c r="DE81" s="357" t="n">
        <v>0</v>
      </c>
      <c r="DF81" s="357" t="n">
        <v>0.0036</v>
      </c>
      <c r="DG81" s="357" t="n">
        <v>0.00047</v>
      </c>
      <c r="DH81" s="357" t="n">
        <v>0.0007</v>
      </c>
      <c r="DI81" s="357" t="n">
        <v>0</v>
      </c>
      <c r="DJ81" s="357" t="n">
        <v>0</v>
      </c>
      <c r="DK81" s="357" t="n">
        <v>0.0005</v>
      </c>
      <c r="DL81" s="357" t="n">
        <v>0.0005</v>
      </c>
      <c r="DM81" s="357" t="n">
        <v>0.0003</v>
      </c>
      <c r="DN81" s="357" t="n">
        <v>0.000275</v>
      </c>
      <c r="DO81" s="357" t="n">
        <v>0.000400000000000006</v>
      </c>
      <c r="DQ81" s="357" t="n">
        <v>6.5E-005</v>
      </c>
    </row>
    <row r="82" customFormat="false" ht="12.75" hidden="false" customHeight="false" outlineLevel="0" collapsed="false">
      <c r="A82" s="355" t="n">
        <v>38869</v>
      </c>
      <c r="B82" s="0" t="n">
        <v>0.988</v>
      </c>
      <c r="C82" s="0" t="n">
        <v>0.988</v>
      </c>
      <c r="D82" s="0" t="n">
        <v>0.985</v>
      </c>
      <c r="E82" s="0" t="n">
        <v>0.985</v>
      </c>
      <c r="F82" s="0" t="n">
        <v>0.977</v>
      </c>
      <c r="G82" s="0" t="n">
        <v>0.721140000000001</v>
      </c>
      <c r="H82" s="0" t="n">
        <v>0.9875</v>
      </c>
      <c r="I82" s="0" t="n">
        <v>0.9875</v>
      </c>
      <c r="J82" s="0" t="n">
        <v>0.8053125</v>
      </c>
      <c r="K82" s="0" t="n">
        <v>0.985</v>
      </c>
      <c r="L82" s="0" t="n">
        <v>0.9875</v>
      </c>
      <c r="M82" s="0" t="n">
        <v>0.9875</v>
      </c>
      <c r="N82" s="0" t="n">
        <v>0.98</v>
      </c>
      <c r="O82" s="0" t="n">
        <v>0.964551387500001</v>
      </c>
      <c r="P82" s="0" t="n">
        <v>0.98</v>
      </c>
      <c r="Q82" s="0" t="n">
        <v>0.9875</v>
      </c>
      <c r="R82" s="0" t="n">
        <v>0.9875</v>
      </c>
      <c r="S82" s="0" t="n">
        <v>0.9875</v>
      </c>
      <c r="T82" s="0" t="n">
        <v>0.98</v>
      </c>
      <c r="U82" s="0" t="n">
        <v>0.98</v>
      </c>
      <c r="V82" s="0" t="n">
        <v>0.98</v>
      </c>
      <c r="W82" s="0" t="n">
        <v>0.98</v>
      </c>
      <c r="X82" s="0" t="n">
        <v>0.964551387500001</v>
      </c>
      <c r="Y82" s="0" t="n">
        <v>0.964551387500001</v>
      </c>
      <c r="Z82" s="0" t="n">
        <v>0.964551387500001</v>
      </c>
      <c r="AA82" s="0" t="n">
        <v>0.964551387500001</v>
      </c>
      <c r="AB82" s="0" t="n">
        <v>0.98</v>
      </c>
      <c r="AC82" s="0" t="n">
        <v>0.98</v>
      </c>
      <c r="AD82" s="0" t="n">
        <v>0.964551387500001</v>
      </c>
      <c r="AE82" s="0" t="n">
        <v>0.964551387500001</v>
      </c>
      <c r="AF82" s="0" t="n">
        <v>0.98</v>
      </c>
      <c r="AG82" s="0" t="n">
        <v>0.99</v>
      </c>
      <c r="AH82" s="0" t="n">
        <v>0.975555699999999</v>
      </c>
      <c r="AI82" s="0" t="n">
        <v>0.975555699999999</v>
      </c>
      <c r="AJ82" s="0" t="n">
        <v>0.98</v>
      </c>
      <c r="AK82" s="0" t="n">
        <v>1</v>
      </c>
      <c r="AL82" s="0" t="n">
        <v>0.985</v>
      </c>
      <c r="AM82" s="0" t="n">
        <v>0.985</v>
      </c>
      <c r="AS82" s="0" t="n">
        <v>0.977</v>
      </c>
      <c r="AT82" s="353" t="n">
        <v>0.9775</v>
      </c>
      <c r="AU82" s="0" t="n">
        <v>0.975555699999999</v>
      </c>
      <c r="AV82" s="0" t="n">
        <v>0.985</v>
      </c>
      <c r="AW82" s="0" t="n">
        <v>0.985</v>
      </c>
      <c r="AX82" s="0" t="n">
        <v>0.985</v>
      </c>
      <c r="AY82" s="0" t="n">
        <v>0.975555699999999</v>
      </c>
      <c r="AZ82" s="0" t="n">
        <v>0.975555699999999</v>
      </c>
      <c r="BA82" s="0" t="n">
        <v>0.985</v>
      </c>
      <c r="BB82" s="0" t="n">
        <v>0.99</v>
      </c>
      <c r="BE82" s="0" t="n">
        <v>1.08580760000001</v>
      </c>
      <c r="BF82" s="0" t="n">
        <v>1.1044</v>
      </c>
      <c r="BG82" s="0" t="n">
        <v>1.0827</v>
      </c>
      <c r="BH82" s="0" t="n">
        <v>1.0125</v>
      </c>
      <c r="BI82" s="0" t="n">
        <v>1</v>
      </c>
      <c r="BJ82" s="0" t="n">
        <v>2.121</v>
      </c>
      <c r="BK82" s="0" t="n">
        <v>2.26781633333333</v>
      </c>
      <c r="BL82" s="0" t="n">
        <v>1.07245</v>
      </c>
      <c r="BM82" s="0" t="n">
        <v>1.2885</v>
      </c>
      <c r="BN82" s="0" t="n">
        <v>2.001</v>
      </c>
      <c r="BO82" s="0" t="n">
        <v>1.503005</v>
      </c>
      <c r="BP82" s="0" t="n">
        <v>1.503005</v>
      </c>
      <c r="BQ82" s="0" t="n">
        <v>1.255305</v>
      </c>
      <c r="BR82" s="0" t="n">
        <v>1.068755</v>
      </c>
      <c r="BS82" s="0" t="n">
        <v>1.416605</v>
      </c>
      <c r="BT82" s="357"/>
      <c r="BU82" s="0" t="n">
        <v>1.09613</v>
      </c>
      <c r="BV82" s="357"/>
      <c r="BW82" s="357"/>
      <c r="BX82" s="357"/>
      <c r="BY82" s="357"/>
      <c r="BZ82" s="357"/>
      <c r="CA82" s="357"/>
      <c r="CB82" s="357"/>
      <c r="CC82" s="0" t="n">
        <v>0.965</v>
      </c>
      <c r="CD82" s="0" t="n">
        <v>0.91</v>
      </c>
      <c r="CE82" s="0" t="n">
        <v>0.91</v>
      </c>
      <c r="CF82" s="0" t="n">
        <v>0.98</v>
      </c>
      <c r="CG82" s="0" t="n">
        <v>0.99895</v>
      </c>
      <c r="CH82" s="0" t="n">
        <v>0.34</v>
      </c>
      <c r="CI82" s="0" t="n">
        <v>0.47</v>
      </c>
      <c r="CJ82" s="0" t="n">
        <v>0.935</v>
      </c>
      <c r="CK82" s="0" t="n">
        <v>0.625</v>
      </c>
      <c r="CL82" s="0" t="n">
        <v>0.725</v>
      </c>
      <c r="CM82" s="0" t="n">
        <v>0.8825</v>
      </c>
      <c r="CN82" s="0" t="n">
        <v>0.915</v>
      </c>
      <c r="CO82" s="0" t="n">
        <v>0.88</v>
      </c>
      <c r="CP82" s="0" t="n">
        <v>0.9025</v>
      </c>
      <c r="CQ82" s="0" t="n">
        <v>0.915</v>
      </c>
      <c r="CR82" s="0" t="n">
        <v>0.89</v>
      </c>
      <c r="CV82" s="0" t="n">
        <v>0.9775</v>
      </c>
      <c r="DA82" s="357" t="n">
        <v>0.000285</v>
      </c>
      <c r="DB82" s="357" t="n">
        <v>0.0002</v>
      </c>
      <c r="DC82" s="357" t="n">
        <v>0</v>
      </c>
      <c r="DD82" s="357" t="n">
        <v>0.0001</v>
      </c>
      <c r="DE82" s="357" t="n">
        <v>0</v>
      </c>
      <c r="DF82" s="357" t="n">
        <v>0.0036</v>
      </c>
      <c r="DG82" s="357" t="n">
        <v>0.00047</v>
      </c>
      <c r="DH82" s="357" t="n">
        <v>0.0007</v>
      </c>
      <c r="DI82" s="357" t="n">
        <v>0</v>
      </c>
      <c r="DJ82" s="357" t="n">
        <v>0</v>
      </c>
      <c r="DK82" s="357" t="n">
        <v>0.0005</v>
      </c>
      <c r="DL82" s="357" t="n">
        <v>0.0005</v>
      </c>
      <c r="DM82" s="357" t="n">
        <v>0.0003</v>
      </c>
      <c r="DN82" s="357" t="n">
        <v>0.000275</v>
      </c>
      <c r="DO82" s="357" t="n">
        <v>0.000400000000000006</v>
      </c>
      <c r="DQ82" s="357" t="n">
        <v>6.5E-005</v>
      </c>
    </row>
    <row r="83" customFormat="false" ht="12.75" hidden="false" customHeight="false" outlineLevel="0" collapsed="false">
      <c r="A83" s="355" t="n">
        <v>38899</v>
      </c>
      <c r="B83" s="0" t="n">
        <v>0.988</v>
      </c>
      <c r="C83" s="0" t="n">
        <v>0.988</v>
      </c>
      <c r="D83" s="0" t="n">
        <v>0.985</v>
      </c>
      <c r="E83" s="0" t="n">
        <v>0.985</v>
      </c>
      <c r="F83" s="0" t="n">
        <v>0.977</v>
      </c>
      <c r="G83" s="0" t="n">
        <v>0.871086000000002</v>
      </c>
      <c r="H83" s="0" t="n">
        <v>0.9875</v>
      </c>
      <c r="I83" s="0" t="n">
        <v>0.9875</v>
      </c>
      <c r="J83" s="0" t="n">
        <v>0.8310825</v>
      </c>
      <c r="K83" s="0" t="n">
        <v>0.985</v>
      </c>
      <c r="L83" s="0" t="n">
        <v>0.9875</v>
      </c>
      <c r="M83" s="0" t="n">
        <v>0.9875</v>
      </c>
      <c r="N83" s="0" t="n">
        <v>0.98</v>
      </c>
      <c r="O83" s="0" t="n">
        <v>0.970144725000001</v>
      </c>
      <c r="P83" s="0" t="n">
        <v>0.98</v>
      </c>
      <c r="Q83" s="0" t="n">
        <v>0.9875</v>
      </c>
      <c r="R83" s="0" t="n">
        <v>0.9875</v>
      </c>
      <c r="S83" s="0" t="n">
        <v>0.9875</v>
      </c>
      <c r="T83" s="0" t="n">
        <v>0.98</v>
      </c>
      <c r="U83" s="0" t="n">
        <v>0.98</v>
      </c>
      <c r="V83" s="0" t="n">
        <v>0.98</v>
      </c>
      <c r="W83" s="0" t="n">
        <v>0.98</v>
      </c>
      <c r="X83" s="0" t="n">
        <v>0.970144725000001</v>
      </c>
      <c r="Y83" s="0" t="n">
        <v>0.970144725000001</v>
      </c>
      <c r="Z83" s="0" t="n">
        <v>0.970144725000001</v>
      </c>
      <c r="AA83" s="0" t="n">
        <v>0.970144725000001</v>
      </c>
      <c r="AB83" s="0" t="n">
        <v>0.98</v>
      </c>
      <c r="AC83" s="0" t="n">
        <v>0.98</v>
      </c>
      <c r="AD83" s="0" t="n">
        <v>0.970144725000001</v>
      </c>
      <c r="AE83" s="0" t="n">
        <v>0.970144725000001</v>
      </c>
      <c r="AF83" s="0" t="n">
        <v>0.98</v>
      </c>
      <c r="AG83" s="0" t="n">
        <v>0.99</v>
      </c>
      <c r="AH83" s="0" t="n">
        <v>0.975613549999999</v>
      </c>
      <c r="AI83" s="0" t="n">
        <v>0.975613549999999</v>
      </c>
      <c r="AJ83" s="0" t="n">
        <v>0.98</v>
      </c>
      <c r="AK83" s="0" t="n">
        <v>1</v>
      </c>
      <c r="AL83" s="0" t="n">
        <v>0.985</v>
      </c>
      <c r="AM83" s="0" t="n">
        <v>0.985</v>
      </c>
      <c r="AS83" s="0" t="n">
        <v>0.977</v>
      </c>
      <c r="AT83" s="353" t="n">
        <v>0.9775</v>
      </c>
      <c r="AU83" s="0" t="n">
        <v>0.975613549999999</v>
      </c>
      <c r="AV83" s="0" t="n">
        <v>0.985</v>
      </c>
      <c r="AW83" s="0" t="n">
        <v>0.985</v>
      </c>
      <c r="AX83" s="0" t="n">
        <v>0.985</v>
      </c>
      <c r="AY83" s="0" t="n">
        <v>0.975613549999999</v>
      </c>
      <c r="AZ83" s="0" t="n">
        <v>0.975613549999999</v>
      </c>
      <c r="BA83" s="0" t="n">
        <v>0.985</v>
      </c>
      <c r="BB83" s="0" t="n">
        <v>0.99</v>
      </c>
      <c r="BE83" s="0" t="n">
        <v>1.08609260000001</v>
      </c>
      <c r="BF83" s="0" t="n">
        <v>1.1046</v>
      </c>
      <c r="BG83" s="0" t="n">
        <v>1.0827</v>
      </c>
      <c r="BH83" s="0" t="n">
        <v>1.0126</v>
      </c>
      <c r="BI83" s="0" t="n">
        <v>1</v>
      </c>
      <c r="BJ83" s="0" t="n">
        <v>2.1246</v>
      </c>
      <c r="BK83" s="0" t="n">
        <v>2.26828633333333</v>
      </c>
      <c r="BL83" s="0" t="n">
        <v>1.07315</v>
      </c>
      <c r="BM83" s="0" t="n">
        <v>1.2885</v>
      </c>
      <c r="BN83" s="0" t="n">
        <v>2.001</v>
      </c>
      <c r="BO83" s="0" t="n">
        <v>1.503505</v>
      </c>
      <c r="BP83" s="0" t="n">
        <v>1.503505</v>
      </c>
      <c r="BQ83" s="0" t="n">
        <v>1.255605</v>
      </c>
      <c r="BR83" s="0" t="n">
        <v>1.06903</v>
      </c>
      <c r="BS83" s="0" t="n">
        <v>1.417005</v>
      </c>
      <c r="BT83" s="357"/>
      <c r="BU83" s="0" t="n">
        <v>1.096195</v>
      </c>
      <c r="BV83" s="357"/>
      <c r="BW83" s="357"/>
      <c r="BX83" s="357"/>
      <c r="BY83" s="357"/>
      <c r="BZ83" s="357"/>
      <c r="CA83" s="357"/>
      <c r="CB83" s="357"/>
      <c r="CC83" s="0" t="n">
        <v>0.975</v>
      </c>
      <c r="CD83" s="0" t="n">
        <v>0.91</v>
      </c>
      <c r="CE83" s="0" t="n">
        <v>0.91</v>
      </c>
      <c r="CF83" s="0" t="n">
        <v>0.97</v>
      </c>
      <c r="CG83" s="0" t="n">
        <v>0.99895</v>
      </c>
      <c r="CH83" s="0" t="n">
        <v>0.41</v>
      </c>
      <c r="CI83" s="0" t="n">
        <v>0.47</v>
      </c>
      <c r="CJ83" s="0" t="n">
        <v>0.935</v>
      </c>
      <c r="CK83" s="0" t="n">
        <v>0.645</v>
      </c>
      <c r="CL83" s="0" t="n">
        <v>0.725</v>
      </c>
      <c r="CM83" s="0" t="n">
        <v>0.8775</v>
      </c>
      <c r="CN83" s="0" t="n">
        <v>0.91</v>
      </c>
      <c r="CO83" s="0" t="n">
        <v>0.89</v>
      </c>
      <c r="CP83" s="0" t="n">
        <v>0.9075</v>
      </c>
      <c r="CQ83" s="0" t="n">
        <v>0.915</v>
      </c>
      <c r="CR83" s="0" t="n">
        <v>0.89</v>
      </c>
      <c r="CV83" s="0" t="n">
        <v>0.9775</v>
      </c>
      <c r="DA83" s="357" t="n">
        <v>0.000285</v>
      </c>
      <c r="DB83" s="357" t="n">
        <v>0.0002</v>
      </c>
      <c r="DC83" s="357" t="n">
        <v>0</v>
      </c>
      <c r="DD83" s="357" t="n">
        <v>0.0001</v>
      </c>
      <c r="DE83" s="357" t="n">
        <v>0</v>
      </c>
      <c r="DF83" s="357" t="n">
        <v>0.0036</v>
      </c>
      <c r="DG83" s="357" t="n">
        <v>0.00047</v>
      </c>
      <c r="DH83" s="357" t="n">
        <v>0.0007</v>
      </c>
      <c r="DI83" s="357" t="n">
        <v>0</v>
      </c>
      <c r="DJ83" s="357" t="n">
        <v>0</v>
      </c>
      <c r="DK83" s="357" t="n">
        <v>0.0005</v>
      </c>
      <c r="DL83" s="357" t="n">
        <v>0.0005</v>
      </c>
      <c r="DM83" s="357" t="n">
        <v>0.0003</v>
      </c>
      <c r="DN83" s="357" t="n">
        <v>0.000275</v>
      </c>
      <c r="DO83" s="357" t="n">
        <v>0.000400000000000006</v>
      </c>
      <c r="DQ83" s="357" t="n">
        <v>6.5E-005</v>
      </c>
    </row>
    <row r="84" customFormat="false" ht="12.75" hidden="false" customHeight="false" outlineLevel="0" collapsed="false">
      <c r="A84" s="355" t="n">
        <v>38930</v>
      </c>
      <c r="B84" s="0" t="n">
        <v>0.988</v>
      </c>
      <c r="C84" s="0" t="n">
        <v>0.988</v>
      </c>
      <c r="D84" s="0" t="n">
        <v>0.985</v>
      </c>
      <c r="E84" s="0" t="n">
        <v>0.985</v>
      </c>
      <c r="F84" s="0" t="n">
        <v>0.977</v>
      </c>
      <c r="G84" s="0" t="n">
        <v>0.915126000000002</v>
      </c>
      <c r="H84" s="0" t="n">
        <v>0.9875</v>
      </c>
      <c r="I84" s="0" t="n">
        <v>0.9875</v>
      </c>
      <c r="J84" s="0" t="n">
        <v>0.9470475</v>
      </c>
      <c r="K84" s="0" t="n">
        <v>0.985</v>
      </c>
      <c r="L84" s="0" t="n">
        <v>0.9875</v>
      </c>
      <c r="M84" s="0" t="n">
        <v>0.9875</v>
      </c>
      <c r="N84" s="0" t="n">
        <v>0.98</v>
      </c>
      <c r="O84" s="0" t="n">
        <v>0.9875</v>
      </c>
      <c r="P84" s="0" t="n">
        <v>0.98</v>
      </c>
      <c r="Q84" s="0" t="n">
        <v>0.9875</v>
      </c>
      <c r="R84" s="0" t="n">
        <v>0.9875</v>
      </c>
      <c r="S84" s="0" t="n">
        <v>0.9875</v>
      </c>
      <c r="T84" s="0" t="n">
        <v>0.98</v>
      </c>
      <c r="U84" s="0" t="n">
        <v>0.98</v>
      </c>
      <c r="V84" s="0" t="n">
        <v>0.98</v>
      </c>
      <c r="W84" s="0" t="n">
        <v>0.98</v>
      </c>
      <c r="X84" s="0" t="n">
        <v>0.9875</v>
      </c>
      <c r="Y84" s="0" t="n">
        <v>0.9875</v>
      </c>
      <c r="Z84" s="0" t="n">
        <v>0.9875</v>
      </c>
      <c r="AA84" s="0" t="n">
        <v>0.9875</v>
      </c>
      <c r="AB84" s="0" t="n">
        <v>0.98</v>
      </c>
      <c r="AC84" s="0" t="n">
        <v>0.98</v>
      </c>
      <c r="AD84" s="0" t="n">
        <v>0.9875</v>
      </c>
      <c r="AE84" s="0" t="n">
        <v>0.9875</v>
      </c>
      <c r="AF84" s="0" t="n">
        <v>0.98</v>
      </c>
      <c r="AG84" s="0" t="n">
        <v>0.99</v>
      </c>
      <c r="AH84" s="0" t="n">
        <v>0.975671399999999</v>
      </c>
      <c r="AI84" s="0" t="n">
        <v>0.975671399999999</v>
      </c>
      <c r="AJ84" s="0" t="n">
        <v>0.98</v>
      </c>
      <c r="AK84" s="0" t="n">
        <v>1</v>
      </c>
      <c r="AL84" s="0" t="n">
        <v>0.985</v>
      </c>
      <c r="AM84" s="0" t="n">
        <v>0.985</v>
      </c>
      <c r="AS84" s="0" t="n">
        <v>0.977</v>
      </c>
      <c r="AT84" s="353" t="n">
        <v>0.9775</v>
      </c>
      <c r="AU84" s="0" t="n">
        <v>0.975671399999999</v>
      </c>
      <c r="AV84" s="0" t="n">
        <v>0.985</v>
      </c>
      <c r="AW84" s="0" t="n">
        <v>0.985</v>
      </c>
      <c r="AX84" s="0" t="n">
        <v>0.985</v>
      </c>
      <c r="AY84" s="0" t="n">
        <v>0.975671399999999</v>
      </c>
      <c r="AZ84" s="0" t="n">
        <v>0.975671399999999</v>
      </c>
      <c r="BA84" s="0" t="n">
        <v>0.985</v>
      </c>
      <c r="BB84" s="0" t="n">
        <v>0.99</v>
      </c>
      <c r="BE84" s="0" t="n">
        <v>1.08637760000001</v>
      </c>
      <c r="BF84" s="0" t="n">
        <v>1.1048</v>
      </c>
      <c r="BG84" s="0" t="n">
        <v>1.0827</v>
      </c>
      <c r="BH84" s="0" t="n">
        <v>1.0127</v>
      </c>
      <c r="BI84" s="0" t="n">
        <v>1</v>
      </c>
      <c r="BJ84" s="0" t="n">
        <v>2.1282</v>
      </c>
      <c r="BK84" s="0" t="n">
        <v>2.26875633333333</v>
      </c>
      <c r="BL84" s="0" t="n">
        <v>1.07385</v>
      </c>
      <c r="BM84" s="0" t="n">
        <v>1.2885</v>
      </c>
      <c r="BN84" s="0" t="n">
        <v>2.001</v>
      </c>
      <c r="BO84" s="0" t="n">
        <v>1.504005</v>
      </c>
      <c r="BP84" s="0" t="n">
        <v>1.504005</v>
      </c>
      <c r="BQ84" s="0" t="n">
        <v>1.255905</v>
      </c>
      <c r="BR84" s="0" t="n">
        <v>1.069305</v>
      </c>
      <c r="BS84" s="0" t="n">
        <v>1.417405</v>
      </c>
      <c r="BT84" s="357"/>
      <c r="BU84" s="0" t="n">
        <v>1.09626</v>
      </c>
      <c r="BV84" s="357"/>
      <c r="BW84" s="357"/>
      <c r="BX84" s="357"/>
      <c r="BY84" s="357"/>
      <c r="BZ84" s="357"/>
      <c r="CA84" s="357"/>
      <c r="CB84" s="357"/>
      <c r="CC84" s="0" t="n">
        <v>0.975</v>
      </c>
      <c r="CD84" s="0" t="n">
        <v>0.91</v>
      </c>
      <c r="CE84" s="0" t="n">
        <v>0.91</v>
      </c>
      <c r="CF84" s="0" t="n">
        <v>0.97</v>
      </c>
      <c r="CG84" s="0" t="n">
        <v>0.99895</v>
      </c>
      <c r="CH84" s="0" t="n">
        <v>0.43</v>
      </c>
      <c r="CI84" s="0" t="n">
        <v>0.52</v>
      </c>
      <c r="CJ84" s="0" t="n">
        <v>0.925</v>
      </c>
      <c r="CK84" s="0" t="n">
        <v>0.735</v>
      </c>
      <c r="CL84" s="0" t="n">
        <v>0.725</v>
      </c>
      <c r="CM84" s="0" t="n">
        <v>0.89</v>
      </c>
      <c r="CN84" s="0" t="n">
        <v>0.9225</v>
      </c>
      <c r="CO84" s="0" t="n">
        <v>0.915</v>
      </c>
      <c r="CP84" s="0" t="n">
        <v>0.9275</v>
      </c>
      <c r="CQ84" s="0" t="n">
        <v>0.915</v>
      </c>
      <c r="CR84" s="0" t="n">
        <v>0.89</v>
      </c>
      <c r="CV84" s="0" t="n">
        <v>0.9775</v>
      </c>
      <c r="DA84" s="357" t="n">
        <v>0.000285</v>
      </c>
      <c r="DB84" s="357" t="n">
        <v>0.0002</v>
      </c>
      <c r="DC84" s="357" t="n">
        <v>0</v>
      </c>
      <c r="DD84" s="357" t="n">
        <v>0.0001</v>
      </c>
      <c r="DE84" s="357" t="n">
        <v>0</v>
      </c>
      <c r="DF84" s="357" t="n">
        <v>0.0036</v>
      </c>
      <c r="DG84" s="357" t="n">
        <v>0.00047</v>
      </c>
      <c r="DH84" s="357" t="n">
        <v>0.0007</v>
      </c>
      <c r="DI84" s="357" t="n">
        <v>0</v>
      </c>
      <c r="DJ84" s="357" t="n">
        <v>0</v>
      </c>
      <c r="DK84" s="357" t="n">
        <v>0.0005</v>
      </c>
      <c r="DL84" s="357" t="n">
        <v>0.0005</v>
      </c>
      <c r="DM84" s="357" t="n">
        <v>0.0003</v>
      </c>
      <c r="DN84" s="357" t="n">
        <v>0.000275</v>
      </c>
      <c r="DO84" s="357" t="n">
        <v>0.000400000000000006</v>
      </c>
      <c r="DQ84" s="357" t="n">
        <v>6.5E-005</v>
      </c>
    </row>
    <row r="85" customFormat="false" ht="12.75" hidden="false" customHeight="false" outlineLevel="0" collapsed="false">
      <c r="A85" s="355" t="n">
        <v>38961</v>
      </c>
      <c r="B85" s="0" t="n">
        <v>0.988</v>
      </c>
      <c r="C85" s="0" t="n">
        <v>0.988</v>
      </c>
      <c r="D85" s="0" t="n">
        <v>0.985</v>
      </c>
      <c r="E85" s="0" t="n">
        <v>0.985</v>
      </c>
      <c r="F85" s="0" t="n">
        <v>0.977</v>
      </c>
      <c r="G85" s="0" t="n">
        <v>0.980628000000002</v>
      </c>
      <c r="H85" s="0" t="n">
        <v>0.9875</v>
      </c>
      <c r="I85" s="0" t="n">
        <v>0.9875</v>
      </c>
      <c r="J85" s="0" t="n">
        <v>0.7666575</v>
      </c>
      <c r="K85" s="0" t="n">
        <v>0.985</v>
      </c>
      <c r="L85" s="0" t="n">
        <v>0.9875</v>
      </c>
      <c r="M85" s="0" t="n">
        <v>0.9875</v>
      </c>
      <c r="N85" s="0" t="n">
        <v>0.98</v>
      </c>
      <c r="O85" s="0" t="n">
        <v>0.984013600000001</v>
      </c>
      <c r="P85" s="0" t="n">
        <v>0.98</v>
      </c>
      <c r="Q85" s="0" t="n">
        <v>0.9875</v>
      </c>
      <c r="R85" s="0" t="n">
        <v>0.9875</v>
      </c>
      <c r="S85" s="0" t="n">
        <v>0.9875</v>
      </c>
      <c r="T85" s="0" t="n">
        <v>0.98</v>
      </c>
      <c r="U85" s="0" t="n">
        <v>0.98</v>
      </c>
      <c r="V85" s="0" t="n">
        <v>0.98</v>
      </c>
      <c r="W85" s="0" t="n">
        <v>0.98</v>
      </c>
      <c r="X85" s="0" t="n">
        <v>0.984013600000001</v>
      </c>
      <c r="Y85" s="0" t="n">
        <v>0.984013600000001</v>
      </c>
      <c r="Z85" s="0" t="n">
        <v>0.984013600000001</v>
      </c>
      <c r="AA85" s="0" t="n">
        <v>0.984013600000001</v>
      </c>
      <c r="AB85" s="0" t="n">
        <v>0.98</v>
      </c>
      <c r="AC85" s="0" t="n">
        <v>0.98</v>
      </c>
      <c r="AD85" s="0" t="n">
        <v>0.984013600000001</v>
      </c>
      <c r="AE85" s="0" t="n">
        <v>0.984013600000001</v>
      </c>
      <c r="AF85" s="0" t="n">
        <v>0.98</v>
      </c>
      <c r="AG85" s="0" t="n">
        <v>0.99</v>
      </c>
      <c r="AH85" s="0" t="n">
        <v>0.975729249999999</v>
      </c>
      <c r="AI85" s="0" t="n">
        <v>0.975729249999999</v>
      </c>
      <c r="AJ85" s="0" t="n">
        <v>0.98</v>
      </c>
      <c r="AK85" s="0" t="n">
        <v>1</v>
      </c>
      <c r="AL85" s="0" t="n">
        <v>0.985</v>
      </c>
      <c r="AM85" s="0" t="n">
        <v>0.985</v>
      </c>
      <c r="AS85" s="0" t="n">
        <v>0.977</v>
      </c>
      <c r="AT85" s="353" t="n">
        <v>0.9775</v>
      </c>
      <c r="AU85" s="0" t="n">
        <v>0.975729249999999</v>
      </c>
      <c r="AV85" s="0" t="n">
        <v>0.985</v>
      </c>
      <c r="AW85" s="0" t="n">
        <v>0.985</v>
      </c>
      <c r="AX85" s="0" t="n">
        <v>0.985</v>
      </c>
      <c r="AY85" s="0" t="n">
        <v>0.975729249999999</v>
      </c>
      <c r="AZ85" s="0" t="n">
        <v>0.975729249999999</v>
      </c>
      <c r="BA85" s="0" t="n">
        <v>0.985</v>
      </c>
      <c r="BB85" s="0" t="n">
        <v>0.99</v>
      </c>
      <c r="BE85" s="0" t="n">
        <v>1.08666260000001</v>
      </c>
      <c r="BF85" s="0" t="n">
        <v>1.105</v>
      </c>
      <c r="BG85" s="0" t="n">
        <v>1.0827</v>
      </c>
      <c r="BH85" s="0" t="n">
        <v>1.0128</v>
      </c>
      <c r="BI85" s="0" t="n">
        <v>1</v>
      </c>
      <c r="BJ85" s="0" t="n">
        <v>2.1318</v>
      </c>
      <c r="BK85" s="0" t="n">
        <v>2.26922633333333</v>
      </c>
      <c r="BL85" s="0" t="n">
        <v>1.07455</v>
      </c>
      <c r="BM85" s="0" t="n">
        <v>1.2885</v>
      </c>
      <c r="BN85" s="0" t="n">
        <v>2.001</v>
      </c>
      <c r="BO85" s="0" t="n">
        <v>1.504505</v>
      </c>
      <c r="BP85" s="0" t="n">
        <v>1.504505</v>
      </c>
      <c r="BQ85" s="0" t="n">
        <v>1.256205</v>
      </c>
      <c r="BR85" s="0" t="n">
        <v>1.06958</v>
      </c>
      <c r="BS85" s="0" t="n">
        <v>1.417805</v>
      </c>
      <c r="BT85" s="357"/>
      <c r="BU85" s="0" t="n">
        <v>1.096325</v>
      </c>
      <c r="BV85" s="357"/>
      <c r="BW85" s="357"/>
      <c r="BX85" s="357"/>
      <c r="BY85" s="357"/>
      <c r="BZ85" s="357"/>
      <c r="CA85" s="357"/>
      <c r="CB85" s="357"/>
      <c r="CC85" s="0" t="n">
        <v>0.975</v>
      </c>
      <c r="CD85" s="0" t="n">
        <v>0.91</v>
      </c>
      <c r="CE85" s="0" t="n">
        <v>0.91</v>
      </c>
      <c r="CF85" s="0" t="n">
        <v>0.95</v>
      </c>
      <c r="CG85" s="0" t="n">
        <v>0.99895</v>
      </c>
      <c r="CH85" s="0" t="n">
        <v>0.46</v>
      </c>
      <c r="CI85" s="0" t="n">
        <v>0.55</v>
      </c>
      <c r="CJ85" s="0" t="n">
        <v>0.925</v>
      </c>
      <c r="CK85" s="0" t="n">
        <v>0.595</v>
      </c>
      <c r="CL85" s="0" t="n">
        <v>0.575</v>
      </c>
      <c r="CM85" s="0" t="n">
        <v>0.945</v>
      </c>
      <c r="CN85" s="0" t="n">
        <v>0.9775</v>
      </c>
      <c r="CO85" s="0" t="n">
        <v>0.945</v>
      </c>
      <c r="CP85" s="0" t="n">
        <v>0.92</v>
      </c>
      <c r="CQ85" s="0" t="n">
        <v>0.915</v>
      </c>
      <c r="CR85" s="0" t="n">
        <v>0.89</v>
      </c>
      <c r="CV85" s="0" t="n">
        <v>0.9775</v>
      </c>
      <c r="DA85" s="357" t="n">
        <v>0.000285</v>
      </c>
      <c r="DB85" s="357" t="n">
        <v>0.0002</v>
      </c>
      <c r="DC85" s="357" t="n">
        <v>0</v>
      </c>
      <c r="DD85" s="357" t="n">
        <v>0.0001</v>
      </c>
      <c r="DE85" s="357" t="n">
        <v>0</v>
      </c>
      <c r="DF85" s="357" t="n">
        <v>0.0036</v>
      </c>
      <c r="DG85" s="357" t="n">
        <v>0.00047</v>
      </c>
      <c r="DH85" s="357" t="n">
        <v>0.0007</v>
      </c>
      <c r="DI85" s="357" t="n">
        <v>0</v>
      </c>
      <c r="DJ85" s="357" t="n">
        <v>0</v>
      </c>
      <c r="DK85" s="357" t="n">
        <v>0.0005</v>
      </c>
      <c r="DL85" s="357" t="n">
        <v>0.0005</v>
      </c>
      <c r="DM85" s="357" t="n">
        <v>0.0003</v>
      </c>
      <c r="DN85" s="357" t="n">
        <v>0.000275</v>
      </c>
      <c r="DO85" s="357" t="n">
        <v>0.000400000000000006</v>
      </c>
      <c r="DQ85" s="357" t="n">
        <v>6.5E-005</v>
      </c>
    </row>
    <row r="86" customFormat="false" ht="12.75" hidden="false" customHeight="false" outlineLevel="0" collapsed="false">
      <c r="A86" s="355" t="n">
        <v>38991</v>
      </c>
      <c r="B86" s="0" t="n">
        <v>0.988</v>
      </c>
      <c r="C86" s="0" t="n">
        <v>0.988</v>
      </c>
      <c r="D86" s="0" t="n">
        <v>0.985</v>
      </c>
      <c r="E86" s="0" t="n">
        <v>0.985</v>
      </c>
      <c r="F86" s="0" t="n">
        <v>0.977</v>
      </c>
      <c r="G86" s="0" t="n">
        <v>0.982284000000002</v>
      </c>
      <c r="H86" s="0" t="n">
        <v>0.9875</v>
      </c>
      <c r="I86" s="0" t="n">
        <v>0.9875</v>
      </c>
      <c r="J86" s="0" t="n">
        <v>0.7537725</v>
      </c>
      <c r="K86" s="0" t="n">
        <v>0.985</v>
      </c>
      <c r="L86" s="0" t="n">
        <v>0.9875</v>
      </c>
      <c r="M86" s="0" t="n">
        <v>0.9875</v>
      </c>
      <c r="N86" s="0" t="n">
        <v>0.98</v>
      </c>
      <c r="O86" s="0" t="n">
        <v>0.965544137500001</v>
      </c>
      <c r="P86" s="0" t="n">
        <v>0.98</v>
      </c>
      <c r="Q86" s="0" t="n">
        <v>0.9875</v>
      </c>
      <c r="R86" s="0" t="n">
        <v>0.9875</v>
      </c>
      <c r="S86" s="0" t="n">
        <v>0.9875</v>
      </c>
      <c r="T86" s="0" t="n">
        <v>0.98</v>
      </c>
      <c r="U86" s="0" t="n">
        <v>0.98</v>
      </c>
      <c r="V86" s="0" t="n">
        <v>0.98</v>
      </c>
      <c r="W86" s="0" t="n">
        <v>0.98</v>
      </c>
      <c r="X86" s="0" t="n">
        <v>0.965544137500001</v>
      </c>
      <c r="Y86" s="0" t="n">
        <v>0.965544137500001</v>
      </c>
      <c r="Z86" s="0" t="n">
        <v>0.965544137500001</v>
      </c>
      <c r="AA86" s="0" t="n">
        <v>0.965544137500001</v>
      </c>
      <c r="AB86" s="0" t="n">
        <v>0.98</v>
      </c>
      <c r="AC86" s="0" t="n">
        <v>0.98</v>
      </c>
      <c r="AD86" s="0" t="n">
        <v>0.965544137500001</v>
      </c>
      <c r="AE86" s="0" t="n">
        <v>0.965544137500001</v>
      </c>
      <c r="AF86" s="0" t="n">
        <v>0.98</v>
      </c>
      <c r="AG86" s="0" t="n">
        <v>0.99</v>
      </c>
      <c r="AH86" s="0" t="n">
        <v>0.975787099999999</v>
      </c>
      <c r="AI86" s="0" t="n">
        <v>0.975787099999999</v>
      </c>
      <c r="AJ86" s="0" t="n">
        <v>0.98</v>
      </c>
      <c r="AK86" s="0" t="n">
        <v>1</v>
      </c>
      <c r="AL86" s="0" t="n">
        <v>0.985</v>
      </c>
      <c r="AM86" s="0" t="n">
        <v>0.985</v>
      </c>
      <c r="AS86" s="0" t="n">
        <v>0.977</v>
      </c>
      <c r="AT86" s="353" t="n">
        <v>0.9775</v>
      </c>
      <c r="AU86" s="0" t="n">
        <v>0.975787099999999</v>
      </c>
      <c r="AV86" s="0" t="n">
        <v>0.985</v>
      </c>
      <c r="AW86" s="0" t="n">
        <v>0.985</v>
      </c>
      <c r="AX86" s="0" t="n">
        <v>0.985</v>
      </c>
      <c r="AY86" s="0" t="n">
        <v>0.975787099999999</v>
      </c>
      <c r="AZ86" s="0" t="n">
        <v>0.975787099999999</v>
      </c>
      <c r="BA86" s="0" t="n">
        <v>0.985</v>
      </c>
      <c r="BB86" s="0" t="n">
        <v>0.99</v>
      </c>
      <c r="BE86" s="0" t="n">
        <v>1.08694760000001</v>
      </c>
      <c r="BF86" s="0" t="n">
        <v>1.1052</v>
      </c>
      <c r="BG86" s="0" t="n">
        <v>1.0827</v>
      </c>
      <c r="BH86" s="0" t="n">
        <v>1.0129</v>
      </c>
      <c r="BI86" s="0" t="n">
        <v>1</v>
      </c>
      <c r="BJ86" s="0" t="n">
        <v>2.1354</v>
      </c>
      <c r="BK86" s="0" t="n">
        <v>2.26969633333333</v>
      </c>
      <c r="BL86" s="0" t="n">
        <v>1.07525</v>
      </c>
      <c r="BM86" s="0" t="n">
        <v>1.2885</v>
      </c>
      <c r="BN86" s="0" t="n">
        <v>2.001</v>
      </c>
      <c r="BO86" s="0" t="n">
        <v>1.505005</v>
      </c>
      <c r="BP86" s="0" t="n">
        <v>1.505005</v>
      </c>
      <c r="BQ86" s="0" t="n">
        <v>1.256505</v>
      </c>
      <c r="BR86" s="0" t="n">
        <v>1.069855</v>
      </c>
      <c r="BS86" s="0" t="n">
        <v>1.418205</v>
      </c>
      <c r="BT86" s="357"/>
      <c r="BU86" s="0" t="n">
        <v>1.09639</v>
      </c>
      <c r="BV86" s="357"/>
      <c r="BW86" s="357"/>
      <c r="BX86" s="357"/>
      <c r="BY86" s="357"/>
      <c r="BZ86" s="357"/>
      <c r="CA86" s="357"/>
      <c r="CB86" s="357"/>
      <c r="CC86" s="0" t="n">
        <v>0.955</v>
      </c>
      <c r="CD86" s="0" t="n">
        <v>0.9</v>
      </c>
      <c r="CE86" s="0" t="n">
        <v>0.91</v>
      </c>
      <c r="CF86" s="0" t="n">
        <v>0.94</v>
      </c>
      <c r="CG86" s="0" t="n">
        <v>0.99895</v>
      </c>
      <c r="CH86" s="0" t="n">
        <v>0.46</v>
      </c>
      <c r="CI86" s="0" t="n">
        <v>0.45</v>
      </c>
      <c r="CJ86" s="0" t="n">
        <v>0.925</v>
      </c>
      <c r="CK86" s="0" t="n">
        <v>0.585</v>
      </c>
      <c r="CL86" s="0" t="n">
        <v>0.505</v>
      </c>
      <c r="CM86" s="0" t="n">
        <v>0.805</v>
      </c>
      <c r="CN86" s="0" t="n">
        <v>0.8375</v>
      </c>
      <c r="CO86" s="0" t="n">
        <v>0.875</v>
      </c>
      <c r="CP86" s="0" t="n">
        <v>0.9025</v>
      </c>
      <c r="CQ86" s="0" t="n">
        <v>0.82</v>
      </c>
      <c r="CR86" s="0" t="n">
        <v>0.89</v>
      </c>
      <c r="CV86" s="0" t="n">
        <v>0.9775</v>
      </c>
      <c r="DA86" s="357" t="n">
        <v>0.000285</v>
      </c>
      <c r="DB86" s="357" t="n">
        <v>0.0002</v>
      </c>
      <c r="DC86" s="357" t="n">
        <v>0</v>
      </c>
      <c r="DD86" s="357" t="n">
        <v>0.0001</v>
      </c>
      <c r="DE86" s="357" t="n">
        <v>0</v>
      </c>
      <c r="DF86" s="357" t="n">
        <v>0.0036</v>
      </c>
      <c r="DG86" s="357" t="n">
        <v>0.00047</v>
      </c>
      <c r="DH86" s="357" t="n">
        <v>0.0007</v>
      </c>
      <c r="DI86" s="357" t="n">
        <v>0</v>
      </c>
      <c r="DJ86" s="357" t="n">
        <v>0</v>
      </c>
      <c r="DK86" s="357" t="n">
        <v>0.0005</v>
      </c>
      <c r="DL86" s="357" t="n">
        <v>0.0005</v>
      </c>
      <c r="DM86" s="357" t="n">
        <v>0.0003</v>
      </c>
      <c r="DN86" s="357" t="n">
        <v>0.000275</v>
      </c>
      <c r="DO86" s="357" t="n">
        <v>0.000400000000000006</v>
      </c>
      <c r="DQ86" s="357" t="n">
        <v>6.5E-005</v>
      </c>
    </row>
    <row r="87" customFormat="false" ht="12.75" hidden="false" customHeight="false" outlineLevel="0" collapsed="false">
      <c r="A87" s="355" t="n">
        <v>39022</v>
      </c>
      <c r="B87" s="0" t="n">
        <v>0.988</v>
      </c>
      <c r="C87" s="0" t="n">
        <v>0.988</v>
      </c>
      <c r="D87" s="0" t="n">
        <v>0.97443</v>
      </c>
      <c r="E87" s="0" t="n">
        <v>0.97443</v>
      </c>
      <c r="F87" s="0" t="n">
        <v>0.977</v>
      </c>
      <c r="G87" s="0" t="n">
        <v>0.9875</v>
      </c>
      <c r="H87" s="0" t="n">
        <v>0.9875</v>
      </c>
      <c r="I87" s="0" t="n">
        <v>0.973734749999996</v>
      </c>
      <c r="J87" s="0" t="n">
        <v>0.7022325</v>
      </c>
      <c r="K87" s="0" t="n">
        <v>0.970485</v>
      </c>
      <c r="L87" s="0" t="n">
        <v>0.9875</v>
      </c>
      <c r="M87" s="0" t="n">
        <v>0.9875</v>
      </c>
      <c r="N87" s="0" t="n">
        <v>0.98</v>
      </c>
      <c r="O87" s="0" t="n">
        <v>0.965792325000001</v>
      </c>
      <c r="P87" s="0" t="n">
        <v>0.98</v>
      </c>
      <c r="Q87" s="0" t="n">
        <v>0.9875</v>
      </c>
      <c r="R87" s="0" t="n">
        <v>0.9875</v>
      </c>
      <c r="S87" s="0" t="n">
        <v>0.9875</v>
      </c>
      <c r="T87" s="0" t="n">
        <v>0.98</v>
      </c>
      <c r="U87" s="0" t="n">
        <v>0.98</v>
      </c>
      <c r="V87" s="0" t="n">
        <v>0.98</v>
      </c>
      <c r="W87" s="0" t="n">
        <v>0.98</v>
      </c>
      <c r="X87" s="0" t="n">
        <v>0.965792325000001</v>
      </c>
      <c r="Y87" s="0" t="n">
        <v>0.965792325000001</v>
      </c>
      <c r="Z87" s="0" t="n">
        <v>0.965792325000001</v>
      </c>
      <c r="AA87" s="0" t="n">
        <v>0.965792325000001</v>
      </c>
      <c r="AB87" s="0" t="n">
        <v>0.98</v>
      </c>
      <c r="AC87" s="0" t="n">
        <v>0.98</v>
      </c>
      <c r="AD87" s="0" t="n">
        <v>0.965792325000001</v>
      </c>
      <c r="AE87" s="0" t="n">
        <v>0.965792325000001</v>
      </c>
      <c r="AF87" s="0" t="n">
        <v>0.98</v>
      </c>
      <c r="AG87" s="0" t="n">
        <v>0.99</v>
      </c>
      <c r="AH87" s="0" t="n">
        <v>0.975844949999999</v>
      </c>
      <c r="AI87" s="0" t="n">
        <v>0.975844949999999</v>
      </c>
      <c r="AJ87" s="0" t="n">
        <v>0.98</v>
      </c>
      <c r="AK87" s="0" t="n">
        <v>1</v>
      </c>
      <c r="AL87" s="0" t="n">
        <v>0.970485</v>
      </c>
      <c r="AM87" s="0" t="n">
        <v>0.97443</v>
      </c>
      <c r="AS87" s="0" t="n">
        <v>0.977</v>
      </c>
      <c r="AT87" s="353" t="n">
        <v>0.9775</v>
      </c>
      <c r="AU87" s="0" t="n">
        <v>0.975844949999999</v>
      </c>
      <c r="AV87" s="0" t="n">
        <v>0.97443</v>
      </c>
      <c r="AW87" s="0" t="n">
        <v>0.97443</v>
      </c>
      <c r="AX87" s="0" t="n">
        <v>0.97443</v>
      </c>
      <c r="AY87" s="0" t="n">
        <v>0.975844949999999</v>
      </c>
      <c r="AZ87" s="0" t="n">
        <v>0.975844949999999</v>
      </c>
      <c r="BA87" s="0" t="n">
        <v>0.97443</v>
      </c>
      <c r="BB87" s="0" t="n">
        <v>0.99</v>
      </c>
      <c r="BE87" s="0" t="n">
        <v>1.08723260000001</v>
      </c>
      <c r="BF87" s="0" t="n">
        <v>1.1054</v>
      </c>
      <c r="BG87" s="0" t="n">
        <v>1.0827</v>
      </c>
      <c r="BH87" s="0" t="n">
        <v>1.013</v>
      </c>
      <c r="BI87" s="0" t="n">
        <v>1</v>
      </c>
      <c r="BJ87" s="0" t="n">
        <v>2.139</v>
      </c>
      <c r="BK87" s="0" t="n">
        <v>2.27016633333333</v>
      </c>
      <c r="BL87" s="0" t="n">
        <v>1.07595</v>
      </c>
      <c r="BM87" s="0" t="n">
        <v>1.2885</v>
      </c>
      <c r="BN87" s="0" t="n">
        <v>2.001</v>
      </c>
      <c r="BO87" s="0" t="n">
        <v>1.505505</v>
      </c>
      <c r="BP87" s="0" t="n">
        <v>1.505505</v>
      </c>
      <c r="BQ87" s="0" t="n">
        <v>1.256805</v>
      </c>
      <c r="BR87" s="0" t="n">
        <v>1.07013</v>
      </c>
      <c r="BS87" s="0" t="n">
        <v>1.418605</v>
      </c>
      <c r="BT87" s="357"/>
      <c r="BU87" s="0" t="n">
        <v>1.096455</v>
      </c>
      <c r="BV87" s="357"/>
      <c r="BW87" s="357"/>
      <c r="BX87" s="357"/>
      <c r="BY87" s="357"/>
      <c r="BZ87" s="357"/>
      <c r="CA87" s="357"/>
      <c r="CB87" s="357"/>
      <c r="CC87" s="0" t="n">
        <v>0.955</v>
      </c>
      <c r="CD87" s="0" t="n">
        <v>0.9</v>
      </c>
      <c r="CE87" s="0" t="n">
        <v>0.9</v>
      </c>
      <c r="CF87" s="0" t="n">
        <v>0.94</v>
      </c>
      <c r="CG87" s="0" t="n">
        <v>0.999</v>
      </c>
      <c r="CH87" s="0" t="n">
        <v>0.48</v>
      </c>
      <c r="CI87" s="0" t="n">
        <v>0.46</v>
      </c>
      <c r="CJ87" s="0" t="n">
        <v>0.905</v>
      </c>
      <c r="CK87" s="0" t="n">
        <v>0.545</v>
      </c>
      <c r="CL87" s="0" t="n">
        <v>0.485</v>
      </c>
      <c r="CM87" s="0" t="n">
        <v>0.795</v>
      </c>
      <c r="CN87" s="0" t="n">
        <v>0.8275</v>
      </c>
      <c r="CO87" s="0" t="n">
        <v>0.85</v>
      </c>
      <c r="CP87" s="0" t="n">
        <v>0.9025</v>
      </c>
      <c r="CQ87" s="0" t="n">
        <v>0.82</v>
      </c>
      <c r="CR87" s="0" t="n">
        <v>0.89</v>
      </c>
      <c r="CV87" s="0" t="n">
        <v>0.9775</v>
      </c>
      <c r="DA87" s="357" t="n">
        <v>0.000285</v>
      </c>
      <c r="DB87" s="357" t="n">
        <v>0.0002</v>
      </c>
      <c r="DC87" s="357" t="n">
        <v>0</v>
      </c>
      <c r="DD87" s="357" t="n">
        <v>0.0001</v>
      </c>
      <c r="DE87" s="357" t="n">
        <v>0</v>
      </c>
      <c r="DF87" s="357" t="n">
        <v>0.0036</v>
      </c>
      <c r="DG87" s="357" t="n">
        <v>0.00047</v>
      </c>
      <c r="DH87" s="357" t="n">
        <v>0.0007</v>
      </c>
      <c r="DI87" s="357" t="n">
        <v>0</v>
      </c>
      <c r="DJ87" s="357" t="n">
        <v>0</v>
      </c>
      <c r="DK87" s="357" t="n">
        <v>0.0005</v>
      </c>
      <c r="DL87" s="357" t="n">
        <v>0.0005</v>
      </c>
      <c r="DM87" s="357" t="n">
        <v>0.0003</v>
      </c>
      <c r="DN87" s="357" t="n">
        <v>0.000275</v>
      </c>
      <c r="DO87" s="357" t="n">
        <v>0.000400000000000006</v>
      </c>
      <c r="DQ87" s="357" t="n">
        <v>6.5E-005</v>
      </c>
    </row>
    <row r="88" customFormat="false" ht="12.75" hidden="false" customHeight="false" outlineLevel="0" collapsed="false">
      <c r="A88" s="355" t="n">
        <v>39052</v>
      </c>
      <c r="B88" s="0" t="n">
        <v>0.988</v>
      </c>
      <c r="C88" s="0" t="n">
        <v>0.983983999999999</v>
      </c>
      <c r="D88" s="0" t="n">
        <v>0.952776</v>
      </c>
      <c r="E88" s="0" t="n">
        <v>0.952776</v>
      </c>
      <c r="F88" s="0" t="n">
        <v>0.977</v>
      </c>
      <c r="G88" s="0" t="n">
        <v>0.9875</v>
      </c>
      <c r="H88" s="0" t="n">
        <v>0.9875</v>
      </c>
      <c r="I88" s="0" t="n">
        <v>0.942068749999996</v>
      </c>
      <c r="J88" s="0" t="n">
        <v>0.708675</v>
      </c>
      <c r="K88" s="0" t="n">
        <v>0.970485</v>
      </c>
      <c r="L88" s="0" t="n">
        <v>0.888542949999998</v>
      </c>
      <c r="M88" s="0" t="n">
        <v>0.937488112499998</v>
      </c>
      <c r="N88" s="0" t="n">
        <v>0.867402449999998</v>
      </c>
      <c r="O88" s="0" t="n">
        <v>0.955336462500001</v>
      </c>
      <c r="P88" s="0" t="n">
        <v>0.867402449999998</v>
      </c>
      <c r="Q88" s="0" t="n">
        <v>0.888542949999998</v>
      </c>
      <c r="R88" s="0" t="n">
        <v>0.888542949999998</v>
      </c>
      <c r="S88" s="0" t="n">
        <v>0.888542949999998</v>
      </c>
      <c r="T88" s="0" t="n">
        <v>0.867402449999998</v>
      </c>
      <c r="U88" s="0" t="n">
        <v>0.867402449999998</v>
      </c>
      <c r="V88" s="0" t="n">
        <v>0.867402449999998</v>
      </c>
      <c r="W88" s="0" t="n">
        <v>0.867402449999998</v>
      </c>
      <c r="X88" s="0" t="n">
        <v>0.955336462500001</v>
      </c>
      <c r="Y88" s="0" t="n">
        <v>0.955336462500001</v>
      </c>
      <c r="Z88" s="0" t="n">
        <v>0.955336462500001</v>
      </c>
      <c r="AA88" s="0" t="n">
        <v>0.955336462500001</v>
      </c>
      <c r="AB88" s="0" t="n">
        <v>0.867402449999998</v>
      </c>
      <c r="AC88" s="0" t="n">
        <v>0.867402449999998</v>
      </c>
      <c r="AD88" s="0" t="n">
        <v>0.955336462500001</v>
      </c>
      <c r="AE88" s="0" t="n">
        <v>0.955336462500001</v>
      </c>
      <c r="AF88" s="0" t="n">
        <v>0.867402449999998</v>
      </c>
      <c r="AG88" s="0" t="n">
        <v>0.98</v>
      </c>
      <c r="AH88" s="0" t="n">
        <v>0.975902799999999</v>
      </c>
      <c r="AI88" s="0" t="n">
        <v>0.975902799999999</v>
      </c>
      <c r="AJ88" s="0" t="n">
        <v>0.867402449999998</v>
      </c>
      <c r="AK88" s="0" t="n">
        <v>1</v>
      </c>
      <c r="AL88" s="0" t="n">
        <v>0.970485</v>
      </c>
      <c r="AM88" s="0" t="n">
        <v>0.952776</v>
      </c>
      <c r="AS88" s="0" t="n">
        <v>0.977</v>
      </c>
      <c r="AT88" s="353" t="n">
        <v>0.9775</v>
      </c>
      <c r="AU88" s="0" t="n">
        <v>0.975902799999999</v>
      </c>
      <c r="AV88" s="0" t="n">
        <v>0.952776</v>
      </c>
      <c r="AW88" s="0" t="n">
        <v>0.952776</v>
      </c>
      <c r="AX88" s="0" t="n">
        <v>0.952776</v>
      </c>
      <c r="AY88" s="0" t="n">
        <v>0.975902799999999</v>
      </c>
      <c r="AZ88" s="0" t="n">
        <v>0.975902799999999</v>
      </c>
      <c r="BA88" s="0" t="n">
        <v>0.952776</v>
      </c>
      <c r="BB88" s="0" t="n">
        <v>0.99</v>
      </c>
      <c r="BE88" s="0" t="n">
        <v>1.08751760000001</v>
      </c>
      <c r="BF88" s="0" t="n">
        <v>1.1056</v>
      </c>
      <c r="BG88" s="0" t="n">
        <v>1.0827</v>
      </c>
      <c r="BH88" s="0" t="n">
        <v>1.0131</v>
      </c>
      <c r="BI88" s="0" t="n">
        <v>1</v>
      </c>
      <c r="BJ88" s="0" t="n">
        <v>2.1426</v>
      </c>
      <c r="BK88" s="0" t="n">
        <v>2.27063633333333</v>
      </c>
      <c r="BL88" s="0" t="n">
        <v>1.07665</v>
      </c>
      <c r="BM88" s="0" t="n">
        <v>1.2885</v>
      </c>
      <c r="BN88" s="0" t="n">
        <v>2.001</v>
      </c>
      <c r="BO88" s="0" t="n">
        <v>1.506005</v>
      </c>
      <c r="BP88" s="0" t="n">
        <v>1.506005</v>
      </c>
      <c r="BQ88" s="0" t="n">
        <v>1.257105</v>
      </c>
      <c r="BR88" s="0" t="n">
        <v>1.070405</v>
      </c>
      <c r="BS88" s="0" t="n">
        <v>1.419005</v>
      </c>
      <c r="BT88" s="357"/>
      <c r="BU88" s="0" t="n">
        <v>1.09652</v>
      </c>
      <c r="BV88" s="357"/>
      <c r="BW88" s="357"/>
      <c r="BX88" s="357"/>
      <c r="BY88" s="357"/>
      <c r="BZ88" s="357"/>
      <c r="CA88" s="357"/>
      <c r="CB88" s="357"/>
      <c r="CC88" s="0" t="n">
        <v>0.935</v>
      </c>
      <c r="CD88" s="0" t="n">
        <v>0.89</v>
      </c>
      <c r="CE88" s="0" t="n">
        <v>0.88</v>
      </c>
      <c r="CF88" s="0" t="n">
        <v>0.92</v>
      </c>
      <c r="CG88" s="0" t="n">
        <v>0.999</v>
      </c>
      <c r="CH88" s="0" t="n">
        <v>0.51</v>
      </c>
      <c r="CI88" s="0" t="n">
        <v>0.48</v>
      </c>
      <c r="CJ88" s="0" t="n">
        <v>0.875</v>
      </c>
      <c r="CK88" s="0" t="n">
        <v>0.55</v>
      </c>
      <c r="CL88" s="0" t="n">
        <v>0.485</v>
      </c>
      <c r="CM88" s="0" t="n">
        <v>0.59</v>
      </c>
      <c r="CN88" s="0" t="n">
        <v>0.6225</v>
      </c>
      <c r="CO88" s="0" t="n">
        <v>0.69</v>
      </c>
      <c r="CP88" s="0" t="n">
        <v>0.8925</v>
      </c>
      <c r="CQ88" s="0" t="n">
        <v>0.715</v>
      </c>
      <c r="CR88" s="0" t="n">
        <v>0.89</v>
      </c>
      <c r="CV88" s="0" t="n">
        <v>0.9775</v>
      </c>
      <c r="DA88" s="357" t="n">
        <v>0.000285</v>
      </c>
      <c r="DB88" s="357" t="n">
        <v>0.0002</v>
      </c>
      <c r="DC88" s="357" t="n">
        <v>0</v>
      </c>
      <c r="DD88" s="357" t="n">
        <v>0.0001</v>
      </c>
      <c r="DE88" s="357" t="n">
        <v>0</v>
      </c>
      <c r="DF88" s="357" t="n">
        <v>0.0036</v>
      </c>
      <c r="DG88" s="357" t="n">
        <v>0.00047</v>
      </c>
      <c r="DH88" s="357" t="n">
        <v>0.0007</v>
      </c>
      <c r="DI88" s="357" t="n">
        <v>0</v>
      </c>
      <c r="DJ88" s="357" t="n">
        <v>0</v>
      </c>
      <c r="DK88" s="357" t="n">
        <v>0.0005</v>
      </c>
      <c r="DL88" s="357" t="n">
        <v>0.0005</v>
      </c>
      <c r="DM88" s="357" t="n">
        <v>0.0003</v>
      </c>
      <c r="DN88" s="357" t="n">
        <v>0.000275</v>
      </c>
      <c r="DO88" s="357" t="n">
        <v>0.000400000000000006</v>
      </c>
      <c r="DQ88" s="357" t="n">
        <v>6.5E-005</v>
      </c>
    </row>
    <row r="89" customFormat="false" ht="12.75" hidden="false" customHeight="false" outlineLevel="0" collapsed="false">
      <c r="A89" s="355" t="n">
        <v>39083</v>
      </c>
      <c r="B89" s="0" t="n">
        <v>0.973583327000005</v>
      </c>
      <c r="C89" s="0" t="n">
        <v>0.950987999999999</v>
      </c>
      <c r="D89" s="0" t="n">
        <v>0.941949</v>
      </c>
      <c r="E89" s="0" t="n">
        <v>0.941949</v>
      </c>
      <c r="F89" s="0" t="n">
        <v>0.977</v>
      </c>
      <c r="G89" s="0" t="n">
        <v>0.9875</v>
      </c>
      <c r="H89" s="0" t="n">
        <v>0.9875</v>
      </c>
      <c r="I89" s="0" t="n">
        <v>0.867266749999996</v>
      </c>
      <c r="J89" s="0" t="n">
        <v>0.72156</v>
      </c>
      <c r="K89" s="0" t="n">
        <v>0.985</v>
      </c>
      <c r="L89" s="0" t="n">
        <v>0.911435524999997</v>
      </c>
      <c r="M89" s="0" t="n">
        <v>0.960396937499997</v>
      </c>
      <c r="N89" s="0" t="n">
        <v>0.867609449999998</v>
      </c>
      <c r="O89" s="0" t="n">
        <v>0.942198400000001</v>
      </c>
      <c r="P89" s="0" t="n">
        <v>0.867609449999998</v>
      </c>
      <c r="Q89" s="0" t="n">
        <v>0.911435524999997</v>
      </c>
      <c r="R89" s="0" t="n">
        <v>0.911435524999997</v>
      </c>
      <c r="S89" s="0" t="n">
        <v>0.911435524999997</v>
      </c>
      <c r="T89" s="0" t="n">
        <v>0.867609449999998</v>
      </c>
      <c r="U89" s="0" t="n">
        <v>0.867609449999998</v>
      </c>
      <c r="V89" s="0" t="n">
        <v>0.867609449999998</v>
      </c>
      <c r="W89" s="0" t="n">
        <v>0.867609449999998</v>
      </c>
      <c r="X89" s="0" t="n">
        <v>0.942198400000001</v>
      </c>
      <c r="Y89" s="0" t="n">
        <v>0.942198400000001</v>
      </c>
      <c r="Z89" s="0" t="n">
        <v>0.942198400000001</v>
      </c>
      <c r="AA89" s="0" t="n">
        <v>0.942198400000001</v>
      </c>
      <c r="AB89" s="0" t="n">
        <v>0.867609449999998</v>
      </c>
      <c r="AC89" s="0" t="n">
        <v>0.867609449999998</v>
      </c>
      <c r="AD89" s="0" t="n">
        <v>0.942198400000001</v>
      </c>
      <c r="AE89" s="0" t="n">
        <v>0.942198400000001</v>
      </c>
      <c r="AF89" s="0" t="n">
        <v>0.867609449999998</v>
      </c>
      <c r="AG89" s="0" t="n">
        <v>0.98</v>
      </c>
      <c r="AH89" s="0" t="n">
        <v>0.975960649999999</v>
      </c>
      <c r="AI89" s="0" t="n">
        <v>0.975960649999999</v>
      </c>
      <c r="AJ89" s="0" t="n">
        <v>0.867609449999998</v>
      </c>
      <c r="AK89" s="0" t="n">
        <v>1</v>
      </c>
      <c r="AL89" s="0" t="n">
        <v>0.985</v>
      </c>
      <c r="AM89" s="0" t="n">
        <v>0.941949</v>
      </c>
      <c r="AS89" s="0" t="n">
        <v>0.977</v>
      </c>
      <c r="AT89" s="353" t="n">
        <v>0.9775</v>
      </c>
      <c r="AU89" s="0" t="n">
        <v>0.975960649999999</v>
      </c>
      <c r="AV89" s="0" t="n">
        <v>0.941949</v>
      </c>
      <c r="AW89" s="0" t="n">
        <v>0.941949</v>
      </c>
      <c r="AX89" s="0" t="n">
        <v>0.941949</v>
      </c>
      <c r="AY89" s="0" t="n">
        <v>0.975960649999999</v>
      </c>
      <c r="AZ89" s="0" t="n">
        <v>0.975960649999999</v>
      </c>
      <c r="BA89" s="0" t="n">
        <v>0.941949</v>
      </c>
      <c r="BB89" s="0" t="n">
        <v>0.99</v>
      </c>
      <c r="BE89" s="0" t="n">
        <v>1.08780260000001</v>
      </c>
      <c r="BF89" s="0" t="n">
        <v>1.1058</v>
      </c>
      <c r="BG89" s="0" t="n">
        <v>1.0827</v>
      </c>
      <c r="BH89" s="0" t="n">
        <v>1.0132</v>
      </c>
      <c r="BI89" s="0" t="n">
        <v>1</v>
      </c>
      <c r="BJ89" s="0" t="n">
        <v>2.1462</v>
      </c>
      <c r="BK89" s="0" t="n">
        <v>2.27110633333333</v>
      </c>
      <c r="BL89" s="0" t="n">
        <v>1.07735</v>
      </c>
      <c r="BM89" s="0" t="n">
        <v>1.2885</v>
      </c>
      <c r="BN89" s="0" t="n">
        <v>2.001</v>
      </c>
      <c r="BO89" s="0" t="n">
        <v>1.506505</v>
      </c>
      <c r="BP89" s="0" t="n">
        <v>1.506505</v>
      </c>
      <c r="BQ89" s="0" t="n">
        <v>1.257405</v>
      </c>
      <c r="BR89" s="0" t="n">
        <v>1.07068</v>
      </c>
      <c r="BS89" s="0" t="n">
        <v>1.419405</v>
      </c>
      <c r="BT89" s="357"/>
      <c r="BU89" s="0" t="n">
        <v>1.096585</v>
      </c>
      <c r="BV89" s="357"/>
      <c r="BW89" s="357"/>
      <c r="BX89" s="357"/>
      <c r="BY89" s="357"/>
      <c r="BZ89" s="357"/>
      <c r="CA89" s="357"/>
      <c r="CB89" s="357"/>
      <c r="CC89" s="0" t="n">
        <v>0.895</v>
      </c>
      <c r="CD89" s="0" t="n">
        <v>0.86</v>
      </c>
      <c r="CE89" s="0" t="n">
        <v>0.87</v>
      </c>
      <c r="CF89" s="0" t="n">
        <v>0.92</v>
      </c>
      <c r="CG89" s="0" t="n">
        <v>0.999</v>
      </c>
      <c r="CH89" s="0" t="n">
        <v>0.58</v>
      </c>
      <c r="CI89" s="0" t="n">
        <v>0.45</v>
      </c>
      <c r="CJ89" s="0" t="n">
        <v>0.805</v>
      </c>
      <c r="CK89" s="0" t="n">
        <v>0.56</v>
      </c>
      <c r="CL89" s="0" t="n">
        <v>0.505</v>
      </c>
      <c r="CM89" s="0" t="n">
        <v>0.605</v>
      </c>
      <c r="CN89" s="0" t="n">
        <v>0.6375</v>
      </c>
      <c r="CO89" s="0" t="n">
        <v>0.69</v>
      </c>
      <c r="CP89" s="0" t="n">
        <v>0.88</v>
      </c>
      <c r="CQ89" s="0" t="n">
        <v>0.64</v>
      </c>
      <c r="CR89" s="0" t="n">
        <v>0.89</v>
      </c>
      <c r="CV89" s="0" t="n">
        <v>0.9775</v>
      </c>
      <c r="DA89" s="357" t="n">
        <v>0.000285</v>
      </c>
      <c r="DB89" s="357" t="n">
        <v>0.0002</v>
      </c>
      <c r="DC89" s="357" t="n">
        <v>0</v>
      </c>
      <c r="DD89" s="357" t="n">
        <v>0.0001</v>
      </c>
      <c r="DE89" s="357" t="n">
        <v>0</v>
      </c>
      <c r="DF89" s="357" t="n">
        <v>0.0036</v>
      </c>
      <c r="DG89" s="357" t="n">
        <v>0.00047</v>
      </c>
      <c r="DH89" s="357" t="n">
        <v>0.0007</v>
      </c>
      <c r="DI89" s="357" t="n">
        <v>0</v>
      </c>
      <c r="DJ89" s="357" t="n">
        <v>0</v>
      </c>
      <c r="DK89" s="357" t="n">
        <v>0.0005</v>
      </c>
      <c r="DL89" s="357" t="n">
        <v>0.0005</v>
      </c>
      <c r="DM89" s="357" t="n">
        <v>0.0003</v>
      </c>
      <c r="DN89" s="357" t="n">
        <v>0.000275</v>
      </c>
      <c r="DO89" s="357" t="n">
        <v>0.000400000000000006</v>
      </c>
      <c r="DQ89" s="357" t="n">
        <v>6.5E-005</v>
      </c>
    </row>
    <row r="90" customFormat="false" ht="12.75" hidden="false" customHeight="false" outlineLevel="0" collapsed="false">
      <c r="A90" s="355" t="n">
        <v>39114</v>
      </c>
      <c r="B90" s="0" t="n">
        <v>0.941195774000005</v>
      </c>
      <c r="C90" s="0" t="n">
        <v>0.951159999999999</v>
      </c>
      <c r="D90" s="0" t="n">
        <v>0.963603</v>
      </c>
      <c r="E90" s="0" t="n">
        <v>0.963603</v>
      </c>
      <c r="F90" s="0" t="n">
        <v>0.977</v>
      </c>
      <c r="G90" s="0" t="n">
        <v>0.9875</v>
      </c>
      <c r="H90" s="0" t="n">
        <v>0.9875</v>
      </c>
      <c r="I90" s="0" t="n">
        <v>0.910952249999996</v>
      </c>
      <c r="J90" s="0" t="n">
        <v>0.8568525</v>
      </c>
      <c r="K90" s="0" t="n">
        <v>0.985</v>
      </c>
      <c r="L90" s="0" t="n">
        <v>0.956948174999997</v>
      </c>
      <c r="M90" s="0" t="n">
        <v>0.9875</v>
      </c>
      <c r="N90" s="0" t="n">
        <v>0.892970549999998</v>
      </c>
      <c r="O90" s="0" t="n">
        <v>0.939763012500001</v>
      </c>
      <c r="P90" s="0" t="n">
        <v>0.892970549999998</v>
      </c>
      <c r="Q90" s="0" t="n">
        <v>0.956948174999997</v>
      </c>
      <c r="R90" s="0" t="n">
        <v>0.956948174999997</v>
      </c>
      <c r="S90" s="0" t="n">
        <v>0.956948174999997</v>
      </c>
      <c r="T90" s="0" t="n">
        <v>0.892970549999998</v>
      </c>
      <c r="U90" s="0" t="n">
        <v>0.892970549999998</v>
      </c>
      <c r="V90" s="0" t="n">
        <v>0.892970549999998</v>
      </c>
      <c r="W90" s="0" t="n">
        <v>0.892970549999998</v>
      </c>
      <c r="X90" s="0" t="n">
        <v>0.939763012500001</v>
      </c>
      <c r="Y90" s="0" t="n">
        <v>0.939763012500001</v>
      </c>
      <c r="Z90" s="0" t="n">
        <v>0.939763012500001</v>
      </c>
      <c r="AA90" s="0" t="n">
        <v>0.939763012500001</v>
      </c>
      <c r="AB90" s="0" t="n">
        <v>0.892970549999998</v>
      </c>
      <c r="AC90" s="0" t="n">
        <v>0.892970549999998</v>
      </c>
      <c r="AD90" s="0" t="n">
        <v>0.939763012500001</v>
      </c>
      <c r="AE90" s="0" t="n">
        <v>0.939763012500001</v>
      </c>
      <c r="AF90" s="0" t="n">
        <v>0.892970549999998</v>
      </c>
      <c r="AG90" s="0" t="n">
        <v>0.98</v>
      </c>
      <c r="AH90" s="0" t="n">
        <v>0.976018499999999</v>
      </c>
      <c r="AI90" s="0" t="n">
        <v>0.976018499999999</v>
      </c>
      <c r="AJ90" s="0" t="n">
        <v>0.892970549999998</v>
      </c>
      <c r="AK90" s="0" t="n">
        <v>1</v>
      </c>
      <c r="AL90" s="0" t="n">
        <v>0.985</v>
      </c>
      <c r="AM90" s="0" t="n">
        <v>0.963603</v>
      </c>
      <c r="AS90" s="0" t="n">
        <v>0.977</v>
      </c>
      <c r="AT90" s="353" t="n">
        <v>0.9775</v>
      </c>
      <c r="AU90" s="0" t="n">
        <v>0.976018499999999</v>
      </c>
      <c r="AV90" s="0" t="n">
        <v>0.963603</v>
      </c>
      <c r="AW90" s="0" t="n">
        <v>0.963603</v>
      </c>
      <c r="AX90" s="0" t="n">
        <v>0.963603</v>
      </c>
      <c r="AY90" s="0" t="n">
        <v>0.976018499999999</v>
      </c>
      <c r="AZ90" s="0" t="n">
        <v>0.976018499999999</v>
      </c>
      <c r="BA90" s="0" t="n">
        <v>0.963603</v>
      </c>
      <c r="BB90" s="0" t="n">
        <v>0.99</v>
      </c>
      <c r="BE90" s="0" t="n">
        <v>1.08808760000001</v>
      </c>
      <c r="BF90" s="0" t="n">
        <v>1.106</v>
      </c>
      <c r="BG90" s="0" t="n">
        <v>1.0827</v>
      </c>
      <c r="BH90" s="0" t="n">
        <v>1.0133</v>
      </c>
      <c r="BI90" s="0" t="n">
        <v>1</v>
      </c>
      <c r="BJ90" s="0" t="n">
        <v>2.1498</v>
      </c>
      <c r="BK90" s="0" t="n">
        <v>2.27157633333333</v>
      </c>
      <c r="BL90" s="0" t="n">
        <v>1.07805</v>
      </c>
      <c r="BM90" s="0" t="n">
        <v>1.2885</v>
      </c>
      <c r="BN90" s="0" t="n">
        <v>2.001</v>
      </c>
      <c r="BO90" s="0" t="n">
        <v>1.507005</v>
      </c>
      <c r="BP90" s="0" t="n">
        <v>1.507005</v>
      </c>
      <c r="BQ90" s="0" t="n">
        <v>1.257705</v>
      </c>
      <c r="BR90" s="0" t="n">
        <v>1.070955</v>
      </c>
      <c r="BS90" s="0" t="n">
        <v>1.419805</v>
      </c>
      <c r="BT90" s="357"/>
      <c r="BU90" s="0" t="n">
        <v>1.09665</v>
      </c>
      <c r="BV90" s="357"/>
      <c r="BW90" s="357"/>
      <c r="BX90" s="357"/>
      <c r="BY90" s="357"/>
      <c r="BZ90" s="357"/>
      <c r="CA90" s="357"/>
      <c r="CB90" s="357"/>
      <c r="CC90" s="0" t="n">
        <v>0.865</v>
      </c>
      <c r="CD90" s="0" t="n">
        <v>0.86</v>
      </c>
      <c r="CE90" s="0" t="n">
        <v>0.89</v>
      </c>
      <c r="CF90" s="0" t="n">
        <v>0.935</v>
      </c>
      <c r="CG90" s="0" t="n">
        <v>0.99895</v>
      </c>
      <c r="CH90" s="0" t="n">
        <v>0.58</v>
      </c>
      <c r="CI90" s="0" t="n">
        <v>0.45</v>
      </c>
      <c r="CJ90" s="0" t="n">
        <v>0.845</v>
      </c>
      <c r="CK90" s="0" t="n">
        <v>0.665</v>
      </c>
      <c r="CL90" s="0" t="n">
        <v>0.505</v>
      </c>
      <c r="CM90" s="0" t="n">
        <v>0.635</v>
      </c>
      <c r="CN90" s="0" t="n">
        <v>0.6675</v>
      </c>
      <c r="CO90" s="0" t="n">
        <v>0.71</v>
      </c>
      <c r="CP90" s="0" t="n">
        <v>0.8775</v>
      </c>
      <c r="CQ90" s="0" t="n">
        <v>0.67</v>
      </c>
      <c r="CR90" s="0" t="n">
        <v>0.89</v>
      </c>
      <c r="CV90" s="0" t="n">
        <v>0.9775</v>
      </c>
      <c r="DA90" s="357" t="n">
        <v>0.000285</v>
      </c>
      <c r="DB90" s="357" t="n">
        <v>0.0002</v>
      </c>
      <c r="DC90" s="357" t="n">
        <v>0</v>
      </c>
      <c r="DD90" s="357" t="n">
        <v>0.0001</v>
      </c>
      <c r="DE90" s="357" t="n">
        <v>0</v>
      </c>
      <c r="DF90" s="357" t="n">
        <v>0.0036</v>
      </c>
      <c r="DG90" s="357" t="n">
        <v>0.00047</v>
      </c>
      <c r="DH90" s="357" t="n">
        <v>0.0007</v>
      </c>
      <c r="DI90" s="357" t="n">
        <v>0</v>
      </c>
      <c r="DJ90" s="357" t="n">
        <v>0</v>
      </c>
      <c r="DK90" s="357" t="n">
        <v>0.0005</v>
      </c>
      <c r="DL90" s="357" t="n">
        <v>0.0005</v>
      </c>
      <c r="DM90" s="357" t="n">
        <v>0.0003</v>
      </c>
      <c r="DN90" s="357" t="n">
        <v>0.000275</v>
      </c>
      <c r="DO90" s="357" t="n">
        <v>0.000400000000000006</v>
      </c>
      <c r="DQ90" s="357" t="n">
        <v>6.5E-005</v>
      </c>
    </row>
    <row r="91" customFormat="false" ht="12.75" hidden="false" customHeight="false" outlineLevel="0" collapsed="false">
      <c r="A91" s="355" t="n">
        <v>39142</v>
      </c>
      <c r="B91" s="0" t="n">
        <v>0.941442299000005</v>
      </c>
      <c r="C91" s="0" t="n">
        <v>0.984517999999998</v>
      </c>
      <c r="D91" s="0" t="n">
        <v>0.985</v>
      </c>
      <c r="E91" s="0" t="n">
        <v>0.985</v>
      </c>
      <c r="F91" s="0" t="n">
        <v>0.977</v>
      </c>
      <c r="G91" s="0" t="n">
        <v>0.9875</v>
      </c>
      <c r="H91" s="0" t="n">
        <v>0.9875</v>
      </c>
      <c r="I91" s="0" t="n">
        <v>0.943906249999996</v>
      </c>
      <c r="J91" s="0" t="n">
        <v>0.985</v>
      </c>
      <c r="K91" s="0" t="n">
        <v>0.985</v>
      </c>
      <c r="L91" s="0" t="n">
        <v>0.9875</v>
      </c>
      <c r="M91" s="0" t="n">
        <v>0.9875</v>
      </c>
      <c r="N91" s="0" t="n">
        <v>0.98</v>
      </c>
      <c r="O91" s="0" t="n">
        <v>0.964107000000001</v>
      </c>
      <c r="P91" s="0" t="n">
        <v>0.98</v>
      </c>
      <c r="Q91" s="0" t="n">
        <v>0.9875</v>
      </c>
      <c r="R91" s="0" t="n">
        <v>0.9875</v>
      </c>
      <c r="S91" s="0" t="n">
        <v>0.9875</v>
      </c>
      <c r="T91" s="0" t="n">
        <v>0.98</v>
      </c>
      <c r="U91" s="0" t="n">
        <v>0.98</v>
      </c>
      <c r="V91" s="0" t="n">
        <v>0.98</v>
      </c>
      <c r="W91" s="0" t="n">
        <v>0.98</v>
      </c>
      <c r="X91" s="0" t="n">
        <v>0.964107000000001</v>
      </c>
      <c r="Y91" s="0" t="n">
        <v>0.964107000000001</v>
      </c>
      <c r="Z91" s="0" t="n">
        <v>0.964107000000001</v>
      </c>
      <c r="AA91" s="0" t="n">
        <v>0.964107000000001</v>
      </c>
      <c r="AB91" s="0" t="n">
        <v>0.98</v>
      </c>
      <c r="AC91" s="0" t="n">
        <v>0.98</v>
      </c>
      <c r="AD91" s="0" t="n">
        <v>0.964107000000001</v>
      </c>
      <c r="AE91" s="0" t="n">
        <v>0.964107000000001</v>
      </c>
      <c r="AF91" s="0" t="n">
        <v>0.98</v>
      </c>
      <c r="AG91" s="0" t="n">
        <v>0.99</v>
      </c>
      <c r="AH91" s="0" t="n">
        <v>0.976076349999999</v>
      </c>
      <c r="AI91" s="0" t="n">
        <v>0.976076349999999</v>
      </c>
      <c r="AJ91" s="0" t="n">
        <v>0.98</v>
      </c>
      <c r="AK91" s="0" t="n">
        <v>1</v>
      </c>
      <c r="AL91" s="0" t="n">
        <v>0.985</v>
      </c>
      <c r="AM91" s="0" t="n">
        <v>0.985</v>
      </c>
      <c r="AS91" s="0" t="n">
        <v>0.977</v>
      </c>
      <c r="AT91" s="353" t="n">
        <v>0.9775</v>
      </c>
      <c r="AU91" s="0" t="n">
        <v>0.976076349999999</v>
      </c>
      <c r="AV91" s="0" t="n">
        <v>0.985</v>
      </c>
      <c r="AW91" s="0" t="n">
        <v>0.985</v>
      </c>
      <c r="AX91" s="0" t="n">
        <v>0.985</v>
      </c>
      <c r="AY91" s="0" t="n">
        <v>0.976076349999999</v>
      </c>
      <c r="AZ91" s="0" t="n">
        <v>0.976076349999999</v>
      </c>
      <c r="BA91" s="0" t="n">
        <v>0.985</v>
      </c>
      <c r="BB91" s="0" t="n">
        <v>0.99</v>
      </c>
      <c r="BE91" s="0" t="n">
        <v>1.08837260000001</v>
      </c>
      <c r="BF91" s="0" t="n">
        <v>1.1062</v>
      </c>
      <c r="BG91" s="0" t="n">
        <v>1.0827</v>
      </c>
      <c r="BH91" s="0" t="n">
        <v>1.0134</v>
      </c>
      <c r="BI91" s="0" t="n">
        <v>1</v>
      </c>
      <c r="BJ91" s="0" t="n">
        <v>2.1534</v>
      </c>
      <c r="BK91" s="0" t="n">
        <v>2.27204633333333</v>
      </c>
      <c r="BL91" s="0" t="n">
        <v>1.07875</v>
      </c>
      <c r="BM91" s="0" t="n">
        <v>1.2885</v>
      </c>
      <c r="BN91" s="0" t="n">
        <v>2.001</v>
      </c>
      <c r="BO91" s="0" t="n">
        <v>1.507505</v>
      </c>
      <c r="BP91" s="0" t="n">
        <v>1.507505</v>
      </c>
      <c r="BQ91" s="0" t="n">
        <v>1.258005</v>
      </c>
      <c r="BR91" s="0" t="n">
        <v>1.07123</v>
      </c>
      <c r="BS91" s="0" t="n">
        <v>1.420205</v>
      </c>
      <c r="BT91" s="357"/>
      <c r="BU91" s="0" t="n">
        <v>1.096715</v>
      </c>
      <c r="BV91" s="357"/>
      <c r="BW91" s="357"/>
      <c r="BX91" s="357"/>
      <c r="BY91" s="357"/>
      <c r="BZ91" s="357"/>
      <c r="CA91" s="357"/>
      <c r="CB91" s="357"/>
      <c r="CC91" s="0" t="n">
        <v>0.865</v>
      </c>
      <c r="CD91" s="0" t="n">
        <v>0.89</v>
      </c>
      <c r="CE91" s="0" t="n">
        <v>0.91</v>
      </c>
      <c r="CF91" s="0" t="n">
        <v>0.935</v>
      </c>
      <c r="CG91" s="0" t="n">
        <v>0.99895</v>
      </c>
      <c r="CH91" s="0" t="n">
        <v>0.54</v>
      </c>
      <c r="CI91" s="0" t="n">
        <v>0.45</v>
      </c>
      <c r="CJ91" s="0" t="n">
        <v>0.875</v>
      </c>
      <c r="CK91" s="0" t="n">
        <v>0.835</v>
      </c>
      <c r="CL91" s="0" t="n">
        <v>0.515</v>
      </c>
      <c r="CM91" s="0" t="n">
        <v>0.785</v>
      </c>
      <c r="CN91" s="0" t="n">
        <v>0.8175</v>
      </c>
      <c r="CO91" s="0" t="n">
        <v>0.8</v>
      </c>
      <c r="CP91" s="0" t="n">
        <v>0.9</v>
      </c>
      <c r="CQ91" s="0" t="n">
        <v>0.83</v>
      </c>
      <c r="CR91" s="0" t="n">
        <v>0.89</v>
      </c>
      <c r="CV91" s="0" t="n">
        <v>0.9775</v>
      </c>
      <c r="DA91" s="357" t="n">
        <v>0.000285</v>
      </c>
      <c r="DB91" s="357" t="n">
        <v>0.0002</v>
      </c>
      <c r="DC91" s="357" t="n">
        <v>0</v>
      </c>
      <c r="DD91" s="357" t="n">
        <v>0.0001</v>
      </c>
      <c r="DE91" s="357" t="n">
        <v>0</v>
      </c>
      <c r="DF91" s="357" t="n">
        <v>0.0036</v>
      </c>
      <c r="DG91" s="357" t="n">
        <v>0.00047</v>
      </c>
      <c r="DH91" s="357" t="n">
        <v>0.0007</v>
      </c>
      <c r="DI91" s="357" t="n">
        <v>0</v>
      </c>
      <c r="DJ91" s="357" t="n">
        <v>0</v>
      </c>
      <c r="DK91" s="357" t="n">
        <v>0.0005</v>
      </c>
      <c r="DL91" s="357" t="n">
        <v>0.0005</v>
      </c>
      <c r="DM91" s="357" t="n">
        <v>0.0003</v>
      </c>
      <c r="DN91" s="357" t="n">
        <v>0.000275</v>
      </c>
      <c r="DO91" s="357" t="n">
        <v>0.000400000000000006</v>
      </c>
      <c r="DQ91" s="357" t="n">
        <v>6.5E-005</v>
      </c>
    </row>
    <row r="92" customFormat="false" ht="12.75" hidden="false" customHeight="false" outlineLevel="0" collapsed="false">
      <c r="A92" s="355" t="n">
        <v>39173</v>
      </c>
      <c r="B92" s="0" t="n">
        <v>0.974348552000006</v>
      </c>
      <c r="C92" s="0" t="n">
        <v>0.988</v>
      </c>
      <c r="D92" s="0" t="n">
        <v>0.985</v>
      </c>
      <c r="E92" s="0" t="n">
        <v>0.985</v>
      </c>
      <c r="F92" s="0" t="n">
        <v>0.977</v>
      </c>
      <c r="G92" s="0" t="n">
        <v>0.9875</v>
      </c>
      <c r="H92" s="0" t="n">
        <v>0.954456859999999</v>
      </c>
      <c r="I92" s="0" t="n">
        <v>0.9875</v>
      </c>
      <c r="J92" s="0" t="n">
        <v>0.985</v>
      </c>
      <c r="K92" s="0" t="n">
        <v>0.985</v>
      </c>
      <c r="L92" s="0" t="n">
        <v>0.9875</v>
      </c>
      <c r="M92" s="0" t="n">
        <v>0.9875</v>
      </c>
      <c r="N92" s="0" t="n">
        <v>0.98</v>
      </c>
      <c r="O92" s="0" t="n">
        <v>0.967569015000001</v>
      </c>
      <c r="P92" s="0" t="n">
        <v>0.98</v>
      </c>
      <c r="Q92" s="0" t="n">
        <v>0.9875</v>
      </c>
      <c r="R92" s="0" t="n">
        <v>0.9875</v>
      </c>
      <c r="S92" s="0" t="n">
        <v>0.9875</v>
      </c>
      <c r="T92" s="0" t="n">
        <v>0.98</v>
      </c>
      <c r="U92" s="0" t="n">
        <v>0.98</v>
      </c>
      <c r="V92" s="0" t="n">
        <v>0.98</v>
      </c>
      <c r="W92" s="0" t="n">
        <v>0.98</v>
      </c>
      <c r="X92" s="0" t="n">
        <v>0.967569015000001</v>
      </c>
      <c r="Y92" s="0" t="n">
        <v>0.967569015000001</v>
      </c>
      <c r="Z92" s="0" t="n">
        <v>0.967569015000001</v>
      </c>
      <c r="AA92" s="0" t="n">
        <v>0.967569015000001</v>
      </c>
      <c r="AB92" s="0" t="n">
        <v>0.98</v>
      </c>
      <c r="AC92" s="0" t="n">
        <v>0.98</v>
      </c>
      <c r="AD92" s="0" t="n">
        <v>0.967569015000001</v>
      </c>
      <c r="AE92" s="0" t="n">
        <v>0.967569015000001</v>
      </c>
      <c r="AF92" s="0" t="n">
        <v>0.98</v>
      </c>
      <c r="AG92" s="0" t="n">
        <v>0.99</v>
      </c>
      <c r="AH92" s="0" t="n">
        <v>0.976134199999999</v>
      </c>
      <c r="AI92" s="0" t="n">
        <v>0.976134199999999</v>
      </c>
      <c r="AJ92" s="0" t="n">
        <v>0.98</v>
      </c>
      <c r="AK92" s="0" t="n">
        <v>1</v>
      </c>
      <c r="AL92" s="0" t="n">
        <v>0.985</v>
      </c>
      <c r="AM92" s="0" t="n">
        <v>0.985</v>
      </c>
      <c r="AS92" s="0" t="n">
        <v>0.977</v>
      </c>
      <c r="AT92" s="353" t="n">
        <v>0.9775</v>
      </c>
      <c r="AU92" s="0" t="n">
        <v>0.976134199999999</v>
      </c>
      <c r="AV92" s="0" t="n">
        <v>0.985</v>
      </c>
      <c r="AW92" s="0" t="n">
        <v>0.985</v>
      </c>
      <c r="AX92" s="0" t="n">
        <v>0.985</v>
      </c>
      <c r="AY92" s="0" t="n">
        <v>0.976134199999999</v>
      </c>
      <c r="AZ92" s="0" t="n">
        <v>0.976134199999999</v>
      </c>
      <c r="BA92" s="0" t="n">
        <v>0.985</v>
      </c>
      <c r="BB92" s="0" t="n">
        <v>0.99</v>
      </c>
      <c r="BE92" s="0" t="n">
        <v>1.08865760000001</v>
      </c>
      <c r="BF92" s="0" t="n">
        <v>1.1064</v>
      </c>
      <c r="BG92" s="0" t="n">
        <v>1.0827</v>
      </c>
      <c r="BH92" s="0" t="n">
        <v>1.0135</v>
      </c>
      <c r="BI92" s="0" t="n">
        <v>1</v>
      </c>
      <c r="BJ92" s="0" t="n">
        <v>2.157</v>
      </c>
      <c r="BK92" s="0" t="n">
        <v>2.27251633333333</v>
      </c>
      <c r="BL92" s="0" t="n">
        <v>1.07945</v>
      </c>
      <c r="BM92" s="0" t="n">
        <v>1.2885</v>
      </c>
      <c r="BN92" s="0" t="n">
        <v>2.001</v>
      </c>
      <c r="BO92" s="0" t="n">
        <v>1.508005</v>
      </c>
      <c r="BP92" s="0" t="n">
        <v>1.508005</v>
      </c>
      <c r="BQ92" s="0" t="n">
        <v>1.258305</v>
      </c>
      <c r="BR92" s="0" t="n">
        <v>1.071505</v>
      </c>
      <c r="BS92" s="0" t="n">
        <v>1.420605</v>
      </c>
      <c r="BT92" s="357"/>
      <c r="BU92" s="0" t="n">
        <v>1.09678</v>
      </c>
      <c r="BV92" s="357"/>
      <c r="BW92" s="357"/>
      <c r="BX92" s="357"/>
      <c r="BY92" s="357"/>
      <c r="BZ92" s="357"/>
      <c r="CA92" s="357"/>
      <c r="CB92" s="357"/>
      <c r="CC92" s="0" t="n">
        <v>0.895</v>
      </c>
      <c r="CD92" s="0" t="n">
        <v>0.9</v>
      </c>
      <c r="CE92" s="0" t="n">
        <v>0.91</v>
      </c>
      <c r="CF92" s="0" t="n">
        <v>0.96</v>
      </c>
      <c r="CG92" s="0" t="n">
        <v>0.99895</v>
      </c>
      <c r="CH92" s="0" t="n">
        <v>0.48</v>
      </c>
      <c r="CI92" s="0" t="n">
        <v>0.42</v>
      </c>
      <c r="CJ92" s="0" t="n">
        <v>0.935</v>
      </c>
      <c r="CK92" s="0" t="n">
        <v>0.825</v>
      </c>
      <c r="CL92" s="0" t="n">
        <v>0.575</v>
      </c>
      <c r="CM92" s="0" t="n">
        <v>0.895</v>
      </c>
      <c r="CN92" s="0" t="n">
        <v>0.9275</v>
      </c>
      <c r="CO92" s="0" t="n">
        <v>0.85</v>
      </c>
      <c r="CP92" s="0" t="n">
        <v>0.903</v>
      </c>
      <c r="CQ92" s="0" t="n">
        <v>0.92</v>
      </c>
      <c r="CR92" s="0" t="n">
        <v>0.89</v>
      </c>
      <c r="CV92" s="0" t="n">
        <v>0.9775</v>
      </c>
      <c r="DA92" s="357" t="n">
        <v>0.000285</v>
      </c>
      <c r="DB92" s="357" t="n">
        <v>0.0002</v>
      </c>
      <c r="DC92" s="357" t="n">
        <v>0</v>
      </c>
      <c r="DD92" s="357" t="n">
        <v>0.0001</v>
      </c>
      <c r="DE92" s="357" t="n">
        <v>0</v>
      </c>
      <c r="DF92" s="357" t="n">
        <v>0.0036</v>
      </c>
      <c r="DG92" s="357" t="n">
        <v>0.00047</v>
      </c>
      <c r="DH92" s="357" t="n">
        <v>0.0007</v>
      </c>
      <c r="DI92" s="357" t="n">
        <v>0</v>
      </c>
      <c r="DJ92" s="357" t="n">
        <v>0</v>
      </c>
      <c r="DK92" s="357" t="n">
        <v>0.0005</v>
      </c>
      <c r="DL92" s="357" t="n">
        <v>0.0005</v>
      </c>
      <c r="DM92" s="357" t="n">
        <v>0.0003</v>
      </c>
      <c r="DN92" s="357" t="n">
        <v>0.000275</v>
      </c>
      <c r="DO92" s="357" t="n">
        <v>0.000400000000000006</v>
      </c>
      <c r="DQ92" s="357" t="n">
        <v>6.5E-005</v>
      </c>
    </row>
    <row r="93" customFormat="false" ht="12.75" hidden="false" customHeight="false" outlineLevel="0" collapsed="false">
      <c r="A93" s="355" t="n">
        <v>39203</v>
      </c>
      <c r="B93" s="0" t="n">
        <v>0.988</v>
      </c>
      <c r="C93" s="0" t="n">
        <v>0.988</v>
      </c>
      <c r="D93" s="0" t="n">
        <v>0.985</v>
      </c>
      <c r="E93" s="0" t="n">
        <v>0.985</v>
      </c>
      <c r="F93" s="0" t="n">
        <v>0.977</v>
      </c>
      <c r="G93" s="0" t="n">
        <v>0.734604000000002</v>
      </c>
      <c r="H93" s="0" t="n">
        <v>0.954654259999999</v>
      </c>
      <c r="I93" s="0" t="n">
        <v>0.9875</v>
      </c>
      <c r="J93" s="0" t="n">
        <v>0.9341625</v>
      </c>
      <c r="K93" s="0" t="n">
        <v>0.985</v>
      </c>
      <c r="L93" s="0" t="n">
        <v>0.9875</v>
      </c>
      <c r="M93" s="0" t="n">
        <v>0.9875</v>
      </c>
      <c r="N93" s="0" t="n">
        <v>0.98</v>
      </c>
      <c r="O93" s="0" t="n">
        <v>0.964602000000001</v>
      </c>
      <c r="P93" s="0" t="n">
        <v>0.98</v>
      </c>
      <c r="Q93" s="0" t="n">
        <v>0.9875</v>
      </c>
      <c r="R93" s="0" t="n">
        <v>0.9875</v>
      </c>
      <c r="S93" s="0" t="n">
        <v>0.9875</v>
      </c>
      <c r="T93" s="0" t="n">
        <v>0.98</v>
      </c>
      <c r="U93" s="0" t="n">
        <v>0.98</v>
      </c>
      <c r="V93" s="0" t="n">
        <v>0.98</v>
      </c>
      <c r="W93" s="0" t="n">
        <v>0.98</v>
      </c>
      <c r="X93" s="0" t="n">
        <v>0.964602000000001</v>
      </c>
      <c r="Y93" s="0" t="n">
        <v>0.964602000000001</v>
      </c>
      <c r="Z93" s="0" t="n">
        <v>0.964602000000001</v>
      </c>
      <c r="AA93" s="0" t="n">
        <v>0.964602000000001</v>
      </c>
      <c r="AB93" s="0" t="n">
        <v>0.98</v>
      </c>
      <c r="AC93" s="0" t="n">
        <v>0.98</v>
      </c>
      <c r="AD93" s="0" t="n">
        <v>0.964602000000001</v>
      </c>
      <c r="AE93" s="0" t="n">
        <v>0.964602000000001</v>
      </c>
      <c r="AF93" s="0" t="n">
        <v>0.98</v>
      </c>
      <c r="AG93" s="0" t="n">
        <v>0.99</v>
      </c>
      <c r="AH93" s="0" t="n">
        <v>0.976192049999999</v>
      </c>
      <c r="AI93" s="0" t="n">
        <v>0.976192049999999</v>
      </c>
      <c r="AJ93" s="0" t="n">
        <v>0.98</v>
      </c>
      <c r="AK93" s="0" t="n">
        <v>1</v>
      </c>
      <c r="AL93" s="0" t="n">
        <v>0.985</v>
      </c>
      <c r="AM93" s="0" t="n">
        <v>0.985</v>
      </c>
      <c r="AS93" s="0" t="n">
        <v>0.977</v>
      </c>
      <c r="AT93" s="353" t="n">
        <v>0.9775</v>
      </c>
      <c r="AU93" s="0" t="n">
        <v>0.976192049999999</v>
      </c>
      <c r="AV93" s="0" t="n">
        <v>0.985</v>
      </c>
      <c r="AW93" s="0" t="n">
        <v>0.985</v>
      </c>
      <c r="AX93" s="0" t="n">
        <v>0.985</v>
      </c>
      <c r="AY93" s="0" t="n">
        <v>0.976192049999999</v>
      </c>
      <c r="AZ93" s="0" t="n">
        <v>0.976192049999999</v>
      </c>
      <c r="BA93" s="0" t="n">
        <v>0.985</v>
      </c>
      <c r="BB93" s="0" t="n">
        <v>0.99</v>
      </c>
      <c r="BE93" s="0" t="n">
        <v>1.08894260000001</v>
      </c>
      <c r="BF93" s="0" t="n">
        <v>1.1066</v>
      </c>
      <c r="BG93" s="0" t="n">
        <v>1.0827</v>
      </c>
      <c r="BH93" s="0" t="n">
        <v>1.0136</v>
      </c>
      <c r="BI93" s="0" t="n">
        <v>1</v>
      </c>
      <c r="BJ93" s="0" t="n">
        <v>2.1606</v>
      </c>
      <c r="BK93" s="0" t="n">
        <v>2.27298633333333</v>
      </c>
      <c r="BL93" s="0" t="n">
        <v>1.08014999999999</v>
      </c>
      <c r="BM93" s="0" t="n">
        <v>1.2885</v>
      </c>
      <c r="BN93" s="0" t="n">
        <v>2.001</v>
      </c>
      <c r="BO93" s="0" t="n">
        <v>1.508505</v>
      </c>
      <c r="BP93" s="0" t="n">
        <v>1.508505</v>
      </c>
      <c r="BQ93" s="0" t="n">
        <v>1.258605</v>
      </c>
      <c r="BR93" s="0" t="n">
        <v>1.07178</v>
      </c>
      <c r="BS93" s="0" t="n">
        <v>1.421005</v>
      </c>
      <c r="BT93" s="357"/>
      <c r="BU93" s="0" t="n">
        <v>1.096845</v>
      </c>
      <c r="BV93" s="357"/>
      <c r="BW93" s="357"/>
      <c r="BX93" s="357"/>
      <c r="BY93" s="357"/>
      <c r="BZ93" s="357"/>
      <c r="CA93" s="357"/>
      <c r="CB93" s="357"/>
      <c r="CC93" s="0" t="n">
        <v>0.965</v>
      </c>
      <c r="CD93" s="0" t="n">
        <v>0.91</v>
      </c>
      <c r="CE93" s="0" t="n">
        <v>0.91</v>
      </c>
      <c r="CF93" s="0" t="n">
        <v>0.97</v>
      </c>
      <c r="CG93" s="0" t="n">
        <v>0.99895</v>
      </c>
      <c r="CH93" s="0" t="n">
        <v>0.34</v>
      </c>
      <c r="CI93" s="0" t="n">
        <v>0.42</v>
      </c>
      <c r="CJ93" s="0" t="n">
        <v>0.935</v>
      </c>
      <c r="CK93" s="0" t="n">
        <v>0.725</v>
      </c>
      <c r="CL93" s="0" t="n">
        <v>0.625</v>
      </c>
      <c r="CM93" s="0" t="n">
        <v>0.9175</v>
      </c>
      <c r="CN93" s="0" t="n">
        <v>0.95</v>
      </c>
      <c r="CO93" s="0" t="n">
        <v>0.88</v>
      </c>
      <c r="CP93" s="0" t="n">
        <v>0.9</v>
      </c>
      <c r="CQ93" s="0" t="n">
        <v>0.935</v>
      </c>
      <c r="CR93" s="0" t="n">
        <v>0.89</v>
      </c>
      <c r="CV93" s="0" t="n">
        <v>0.9775</v>
      </c>
      <c r="DA93" s="357" t="n">
        <v>0.000285</v>
      </c>
      <c r="DB93" s="357" t="n">
        <v>0.0002</v>
      </c>
      <c r="DC93" s="357" t="n">
        <v>0</v>
      </c>
      <c r="DD93" s="357" t="n">
        <v>0.0001</v>
      </c>
      <c r="DE93" s="357" t="n">
        <v>0</v>
      </c>
      <c r="DF93" s="357" t="n">
        <v>0.0036</v>
      </c>
      <c r="DG93" s="357" t="n">
        <v>0.00047</v>
      </c>
      <c r="DH93" s="357" t="n">
        <v>0.0007</v>
      </c>
      <c r="DI93" s="357" t="n">
        <v>0</v>
      </c>
      <c r="DJ93" s="357" t="n">
        <v>0</v>
      </c>
      <c r="DK93" s="357" t="n">
        <v>0.0005</v>
      </c>
      <c r="DL93" s="357" t="n">
        <v>0.0005</v>
      </c>
      <c r="DM93" s="357" t="n">
        <v>0.0003</v>
      </c>
      <c r="DN93" s="357" t="n">
        <v>0.000275</v>
      </c>
      <c r="DO93" s="357" t="n">
        <v>0.000400000000000006</v>
      </c>
      <c r="DQ93" s="357" t="n">
        <v>6.5E-005</v>
      </c>
    </row>
    <row r="94" customFormat="false" ht="12.75" hidden="false" customHeight="false" outlineLevel="0" collapsed="false">
      <c r="A94" s="355" t="n">
        <v>39234</v>
      </c>
      <c r="B94" s="0" t="n">
        <v>0.988</v>
      </c>
      <c r="C94" s="0" t="n">
        <v>0.988</v>
      </c>
      <c r="D94" s="0" t="n">
        <v>0.985</v>
      </c>
      <c r="E94" s="0" t="n">
        <v>0.985</v>
      </c>
      <c r="F94" s="0" t="n">
        <v>0.977</v>
      </c>
      <c r="G94" s="0" t="n">
        <v>0.735828000000002</v>
      </c>
      <c r="H94" s="0" t="n">
        <v>0.9875</v>
      </c>
      <c r="I94" s="0" t="n">
        <v>0.9875</v>
      </c>
      <c r="J94" s="0" t="n">
        <v>0.8181975</v>
      </c>
      <c r="K94" s="0" t="n">
        <v>0.985</v>
      </c>
      <c r="L94" s="0" t="n">
        <v>0.9875</v>
      </c>
      <c r="M94" s="0" t="n">
        <v>0.9875</v>
      </c>
      <c r="N94" s="0" t="n">
        <v>0.98</v>
      </c>
      <c r="O94" s="0" t="n">
        <v>0.967529637500001</v>
      </c>
      <c r="P94" s="0" t="n">
        <v>0.98</v>
      </c>
      <c r="Q94" s="0" t="n">
        <v>0.9875</v>
      </c>
      <c r="R94" s="0" t="n">
        <v>0.9875</v>
      </c>
      <c r="S94" s="0" t="n">
        <v>0.9875</v>
      </c>
      <c r="T94" s="0" t="n">
        <v>0.98</v>
      </c>
      <c r="U94" s="0" t="n">
        <v>0.98</v>
      </c>
      <c r="V94" s="0" t="n">
        <v>0.98</v>
      </c>
      <c r="W94" s="0" t="n">
        <v>0.98</v>
      </c>
      <c r="X94" s="0" t="n">
        <v>0.967529637500001</v>
      </c>
      <c r="Y94" s="0" t="n">
        <v>0.967529637500001</v>
      </c>
      <c r="Z94" s="0" t="n">
        <v>0.967529637500001</v>
      </c>
      <c r="AA94" s="0" t="n">
        <v>0.967529637500001</v>
      </c>
      <c r="AB94" s="0" t="n">
        <v>0.98</v>
      </c>
      <c r="AC94" s="0" t="n">
        <v>0.98</v>
      </c>
      <c r="AD94" s="0" t="n">
        <v>0.967529637500001</v>
      </c>
      <c r="AE94" s="0" t="n">
        <v>0.967529637500001</v>
      </c>
      <c r="AF94" s="0" t="n">
        <v>0.98</v>
      </c>
      <c r="AG94" s="0" t="n">
        <v>0.99</v>
      </c>
      <c r="AH94" s="0" t="n">
        <v>0.976249899999999</v>
      </c>
      <c r="AI94" s="0" t="n">
        <v>0.976249899999999</v>
      </c>
      <c r="AJ94" s="0" t="n">
        <v>0.98</v>
      </c>
      <c r="AK94" s="0" t="n">
        <v>1</v>
      </c>
      <c r="AL94" s="0" t="n">
        <v>0.985</v>
      </c>
      <c r="AM94" s="0" t="n">
        <v>0.985</v>
      </c>
      <c r="AS94" s="0" t="n">
        <v>0.977</v>
      </c>
      <c r="AT94" s="353" t="n">
        <v>0.9775</v>
      </c>
      <c r="AU94" s="0" t="n">
        <v>0.976249899999999</v>
      </c>
      <c r="AV94" s="0" t="n">
        <v>0.985</v>
      </c>
      <c r="AW94" s="0" t="n">
        <v>0.985</v>
      </c>
      <c r="AX94" s="0" t="n">
        <v>0.985</v>
      </c>
      <c r="AY94" s="0" t="n">
        <v>0.976249899999999</v>
      </c>
      <c r="AZ94" s="0" t="n">
        <v>0.976249899999999</v>
      </c>
      <c r="BA94" s="0" t="n">
        <v>0.985</v>
      </c>
      <c r="BB94" s="0" t="n">
        <v>0.99</v>
      </c>
      <c r="BE94" s="0" t="n">
        <v>1.08922760000001</v>
      </c>
      <c r="BF94" s="0" t="n">
        <v>1.1068</v>
      </c>
      <c r="BG94" s="0" t="n">
        <v>1.0827</v>
      </c>
      <c r="BH94" s="0" t="n">
        <v>1.0137</v>
      </c>
      <c r="BI94" s="0" t="n">
        <v>1</v>
      </c>
      <c r="BJ94" s="0" t="n">
        <v>2.1642</v>
      </c>
      <c r="BK94" s="0" t="n">
        <v>2.27345633333333</v>
      </c>
      <c r="BL94" s="0" t="n">
        <v>1.08084999999999</v>
      </c>
      <c r="BM94" s="0" t="n">
        <v>1.2885</v>
      </c>
      <c r="BN94" s="0" t="n">
        <v>2.001</v>
      </c>
      <c r="BO94" s="0" t="n">
        <v>1.509005</v>
      </c>
      <c r="BP94" s="0" t="n">
        <v>1.509005</v>
      </c>
      <c r="BQ94" s="0" t="n">
        <v>1.258905</v>
      </c>
      <c r="BR94" s="0" t="n">
        <v>1.072055</v>
      </c>
      <c r="BS94" s="0" t="n">
        <v>1.421405</v>
      </c>
      <c r="BT94" s="357"/>
      <c r="BU94" s="0" t="n">
        <v>1.09691</v>
      </c>
      <c r="BV94" s="357"/>
      <c r="BW94" s="357"/>
      <c r="BX94" s="357"/>
      <c r="BY94" s="357"/>
      <c r="BZ94" s="357"/>
      <c r="CA94" s="357"/>
      <c r="CB94" s="357"/>
      <c r="CC94" s="0" t="n">
        <v>0.965</v>
      </c>
      <c r="CD94" s="0" t="n">
        <v>0.91</v>
      </c>
      <c r="CE94" s="0" t="n">
        <v>0.91</v>
      </c>
      <c r="CF94" s="0" t="n">
        <v>0.98</v>
      </c>
      <c r="CG94" s="0" t="n">
        <v>0.99895</v>
      </c>
      <c r="CH94" s="0" t="n">
        <v>0.34</v>
      </c>
      <c r="CI94" s="0" t="n">
        <v>0.47</v>
      </c>
      <c r="CJ94" s="0" t="n">
        <v>0.935</v>
      </c>
      <c r="CK94" s="0" t="n">
        <v>0.635</v>
      </c>
      <c r="CL94" s="0" t="n">
        <v>0.725</v>
      </c>
      <c r="CM94" s="0" t="n">
        <v>0.8825</v>
      </c>
      <c r="CN94" s="0" t="n">
        <v>0.915</v>
      </c>
      <c r="CO94" s="0" t="n">
        <v>0.88</v>
      </c>
      <c r="CP94" s="0" t="n">
        <v>0.9025</v>
      </c>
      <c r="CQ94" s="0" t="n">
        <v>0.915</v>
      </c>
      <c r="CR94" s="0" t="n">
        <v>0.89</v>
      </c>
      <c r="CV94" s="0" t="n">
        <v>0.9775</v>
      </c>
      <c r="DA94" s="357" t="n">
        <v>0.000285</v>
      </c>
      <c r="DB94" s="357" t="n">
        <v>0.0002</v>
      </c>
      <c r="DC94" s="357" t="n">
        <v>0</v>
      </c>
      <c r="DD94" s="357" t="n">
        <v>0.0001</v>
      </c>
      <c r="DE94" s="357" t="n">
        <v>0</v>
      </c>
      <c r="DF94" s="357" t="n">
        <v>0.0036</v>
      </c>
      <c r="DG94" s="357" t="n">
        <v>0.00047</v>
      </c>
      <c r="DH94" s="357" t="n">
        <v>0.0007</v>
      </c>
      <c r="DI94" s="357" t="n">
        <v>0</v>
      </c>
      <c r="DJ94" s="357" t="n">
        <v>0</v>
      </c>
      <c r="DK94" s="357" t="n">
        <v>0.0005</v>
      </c>
      <c r="DL94" s="357" t="n">
        <v>0.0005</v>
      </c>
      <c r="DM94" s="357" t="n">
        <v>0.0003</v>
      </c>
      <c r="DN94" s="357" t="n">
        <v>0.000275</v>
      </c>
      <c r="DO94" s="357" t="n">
        <v>0.000400000000000006</v>
      </c>
      <c r="DQ94" s="357" t="n">
        <v>6.5E-005</v>
      </c>
    </row>
    <row r="95" customFormat="false" ht="12.75" hidden="false" customHeight="false" outlineLevel="0" collapsed="false">
      <c r="A95" s="355" t="n">
        <v>39264</v>
      </c>
      <c r="B95" s="0" t="n">
        <v>0.988</v>
      </c>
      <c r="C95" s="0" t="n">
        <v>0.988</v>
      </c>
      <c r="D95" s="0" t="n">
        <v>0.985</v>
      </c>
      <c r="E95" s="0" t="n">
        <v>0.985</v>
      </c>
      <c r="F95" s="0" t="n">
        <v>0.977</v>
      </c>
      <c r="G95" s="0" t="n">
        <v>0.888798000000002</v>
      </c>
      <c r="H95" s="0" t="n">
        <v>0.9875</v>
      </c>
      <c r="I95" s="0" t="n">
        <v>0.9875</v>
      </c>
      <c r="J95" s="0" t="n">
        <v>0.8439675</v>
      </c>
      <c r="K95" s="0" t="n">
        <v>0.985</v>
      </c>
      <c r="L95" s="0" t="n">
        <v>0.9875</v>
      </c>
      <c r="M95" s="0" t="n">
        <v>0.9875</v>
      </c>
      <c r="N95" s="0" t="n">
        <v>0.98</v>
      </c>
      <c r="O95" s="0" t="n">
        <v>0.973139475000001</v>
      </c>
      <c r="P95" s="0" t="n">
        <v>0.98</v>
      </c>
      <c r="Q95" s="0" t="n">
        <v>0.9875</v>
      </c>
      <c r="R95" s="0" t="n">
        <v>0.9875</v>
      </c>
      <c r="S95" s="0" t="n">
        <v>0.9875</v>
      </c>
      <c r="T95" s="0" t="n">
        <v>0.98</v>
      </c>
      <c r="U95" s="0" t="n">
        <v>0.98</v>
      </c>
      <c r="V95" s="0" t="n">
        <v>0.98</v>
      </c>
      <c r="W95" s="0" t="n">
        <v>0.98</v>
      </c>
      <c r="X95" s="0" t="n">
        <v>0.973139475000001</v>
      </c>
      <c r="Y95" s="0" t="n">
        <v>0.973139475000001</v>
      </c>
      <c r="Z95" s="0" t="n">
        <v>0.973139475000001</v>
      </c>
      <c r="AA95" s="0" t="n">
        <v>0.973139475000001</v>
      </c>
      <c r="AB95" s="0" t="n">
        <v>0.98</v>
      </c>
      <c r="AC95" s="0" t="n">
        <v>0.98</v>
      </c>
      <c r="AD95" s="0" t="n">
        <v>0.973139475000001</v>
      </c>
      <c r="AE95" s="0" t="n">
        <v>0.973139475000001</v>
      </c>
      <c r="AF95" s="0" t="n">
        <v>0.98</v>
      </c>
      <c r="AG95" s="0" t="n">
        <v>0.99</v>
      </c>
      <c r="AH95" s="0" t="n">
        <v>0.976307749999999</v>
      </c>
      <c r="AI95" s="0" t="n">
        <v>0.976307749999999</v>
      </c>
      <c r="AJ95" s="0" t="n">
        <v>0.98</v>
      </c>
      <c r="AK95" s="0" t="n">
        <v>1</v>
      </c>
      <c r="AL95" s="0" t="n">
        <v>0.985</v>
      </c>
      <c r="AM95" s="0" t="n">
        <v>0.985</v>
      </c>
      <c r="AS95" s="0" t="n">
        <v>0.977</v>
      </c>
      <c r="AT95" s="353" t="n">
        <v>0.9775</v>
      </c>
      <c r="AU95" s="0" t="n">
        <v>0.976307749999999</v>
      </c>
      <c r="AV95" s="0" t="n">
        <v>0.985</v>
      </c>
      <c r="AW95" s="0" t="n">
        <v>0.985</v>
      </c>
      <c r="AX95" s="0" t="n">
        <v>0.985</v>
      </c>
      <c r="AY95" s="0" t="n">
        <v>0.976307749999999</v>
      </c>
      <c r="AZ95" s="0" t="n">
        <v>0.976307749999999</v>
      </c>
      <c r="BA95" s="0" t="n">
        <v>0.985</v>
      </c>
      <c r="BB95" s="0" t="n">
        <v>0.99</v>
      </c>
      <c r="BE95" s="0" t="n">
        <v>1.08951260000001</v>
      </c>
      <c r="BF95" s="0" t="n">
        <v>1.107</v>
      </c>
      <c r="BG95" s="0" t="n">
        <v>1.0827</v>
      </c>
      <c r="BH95" s="0" t="n">
        <v>1.0138</v>
      </c>
      <c r="BI95" s="0" t="n">
        <v>1</v>
      </c>
      <c r="BJ95" s="0" t="n">
        <v>2.1678</v>
      </c>
      <c r="BK95" s="0" t="n">
        <v>2.27392633333333</v>
      </c>
      <c r="BL95" s="0" t="n">
        <v>1.08154999999999</v>
      </c>
      <c r="BM95" s="0" t="n">
        <v>1.2885</v>
      </c>
      <c r="BN95" s="0" t="n">
        <v>2.001</v>
      </c>
      <c r="BO95" s="0" t="n">
        <v>1.509505</v>
      </c>
      <c r="BP95" s="0" t="n">
        <v>1.509505</v>
      </c>
      <c r="BQ95" s="0" t="n">
        <v>1.259205</v>
      </c>
      <c r="BR95" s="0" t="n">
        <v>1.07233</v>
      </c>
      <c r="BS95" s="0" t="n">
        <v>1.421805</v>
      </c>
      <c r="BT95" s="357"/>
      <c r="BU95" s="0" t="n">
        <v>1.096975</v>
      </c>
      <c r="BV95" s="357"/>
      <c r="BW95" s="357"/>
      <c r="BX95" s="357"/>
      <c r="BY95" s="357"/>
      <c r="BZ95" s="357"/>
      <c r="CA95" s="357"/>
      <c r="CB95" s="357"/>
      <c r="CC95" s="0" t="n">
        <v>0.975</v>
      </c>
      <c r="CD95" s="0" t="n">
        <v>0.91</v>
      </c>
      <c r="CE95" s="0" t="n">
        <v>0.91</v>
      </c>
      <c r="CF95" s="0" t="n">
        <v>0.97</v>
      </c>
      <c r="CG95" s="0" t="n">
        <v>0.99895</v>
      </c>
      <c r="CH95" s="0" t="n">
        <v>0.41</v>
      </c>
      <c r="CI95" s="0" t="n">
        <v>0.47</v>
      </c>
      <c r="CJ95" s="0" t="n">
        <v>0.935</v>
      </c>
      <c r="CK95" s="0" t="n">
        <v>0.655</v>
      </c>
      <c r="CL95" s="0" t="n">
        <v>0.725</v>
      </c>
      <c r="CM95" s="0" t="n">
        <v>0.8775</v>
      </c>
      <c r="CN95" s="0" t="n">
        <v>0.91</v>
      </c>
      <c r="CO95" s="0" t="n">
        <v>0.89</v>
      </c>
      <c r="CP95" s="0" t="n">
        <v>0.9075</v>
      </c>
      <c r="CQ95" s="0" t="n">
        <v>0.915</v>
      </c>
      <c r="CR95" s="0" t="n">
        <v>0.89</v>
      </c>
      <c r="CV95" s="0" t="n">
        <v>0.9775</v>
      </c>
      <c r="DA95" s="357" t="n">
        <v>0.000285</v>
      </c>
      <c r="DB95" s="357" t="n">
        <v>0.0002</v>
      </c>
      <c r="DC95" s="357" t="n">
        <v>0</v>
      </c>
      <c r="DD95" s="357" t="n">
        <v>0.0001</v>
      </c>
      <c r="DE95" s="357" t="n">
        <v>0</v>
      </c>
      <c r="DF95" s="357" t="n">
        <v>0.0036</v>
      </c>
      <c r="DG95" s="357" t="n">
        <v>0.00047</v>
      </c>
      <c r="DH95" s="357" t="n">
        <v>0.0007</v>
      </c>
      <c r="DI95" s="357" t="n">
        <v>0</v>
      </c>
      <c r="DJ95" s="357" t="n">
        <v>0</v>
      </c>
      <c r="DK95" s="357" t="n">
        <v>0.0005</v>
      </c>
      <c r="DL95" s="357" t="n">
        <v>0.0005</v>
      </c>
      <c r="DM95" s="357" t="n">
        <v>0.0003</v>
      </c>
      <c r="DN95" s="357" t="n">
        <v>0.000275</v>
      </c>
      <c r="DO95" s="357" t="n">
        <v>0.000400000000000006</v>
      </c>
      <c r="DQ95" s="357" t="n">
        <v>6.5E-005</v>
      </c>
    </row>
    <row r="96" customFormat="false" ht="12.75" hidden="false" customHeight="false" outlineLevel="0" collapsed="false">
      <c r="A96" s="355" t="n">
        <v>39295</v>
      </c>
      <c r="B96" s="0" t="n">
        <v>0.988</v>
      </c>
      <c r="C96" s="0" t="n">
        <v>0.988</v>
      </c>
      <c r="D96" s="0" t="n">
        <v>0.985</v>
      </c>
      <c r="E96" s="0" t="n">
        <v>0.985</v>
      </c>
      <c r="F96" s="0" t="n">
        <v>0.977</v>
      </c>
      <c r="G96" s="0" t="n">
        <v>0.933702000000002</v>
      </c>
      <c r="H96" s="0" t="n">
        <v>0.9875</v>
      </c>
      <c r="I96" s="0" t="n">
        <v>0.9875</v>
      </c>
      <c r="J96" s="0" t="n">
        <v>0.9599325</v>
      </c>
      <c r="K96" s="0" t="n">
        <v>0.985</v>
      </c>
      <c r="L96" s="0" t="n">
        <v>0.9875</v>
      </c>
      <c r="M96" s="0" t="n">
        <v>0.9875</v>
      </c>
      <c r="N96" s="0" t="n">
        <v>0.98</v>
      </c>
      <c r="O96" s="0" t="n">
        <v>0.9875</v>
      </c>
      <c r="P96" s="0" t="n">
        <v>0.98</v>
      </c>
      <c r="Q96" s="0" t="n">
        <v>0.9875</v>
      </c>
      <c r="R96" s="0" t="n">
        <v>0.9875</v>
      </c>
      <c r="S96" s="0" t="n">
        <v>0.9875</v>
      </c>
      <c r="T96" s="0" t="n">
        <v>0.98</v>
      </c>
      <c r="U96" s="0" t="n">
        <v>0.98</v>
      </c>
      <c r="V96" s="0" t="n">
        <v>0.98</v>
      </c>
      <c r="W96" s="0" t="n">
        <v>0.98</v>
      </c>
      <c r="X96" s="0" t="n">
        <v>0.9875</v>
      </c>
      <c r="Y96" s="0" t="n">
        <v>0.9875</v>
      </c>
      <c r="Z96" s="0" t="n">
        <v>0.9875</v>
      </c>
      <c r="AA96" s="0" t="n">
        <v>0.9875</v>
      </c>
      <c r="AB96" s="0" t="n">
        <v>0.98</v>
      </c>
      <c r="AC96" s="0" t="n">
        <v>0.98</v>
      </c>
      <c r="AD96" s="0" t="n">
        <v>0.9875</v>
      </c>
      <c r="AE96" s="0" t="n">
        <v>0.9875</v>
      </c>
      <c r="AF96" s="0" t="n">
        <v>0.98</v>
      </c>
      <c r="AG96" s="0" t="n">
        <v>0.99</v>
      </c>
      <c r="AH96" s="0" t="n">
        <v>0.976365599999999</v>
      </c>
      <c r="AI96" s="0" t="n">
        <v>0.976365599999999</v>
      </c>
      <c r="AJ96" s="0" t="n">
        <v>0.98</v>
      </c>
      <c r="AK96" s="0" t="n">
        <v>1</v>
      </c>
      <c r="AL96" s="0" t="n">
        <v>0.985</v>
      </c>
      <c r="AM96" s="0" t="n">
        <v>0.985</v>
      </c>
      <c r="AS96" s="0" t="n">
        <v>0.977</v>
      </c>
      <c r="AT96" s="353" t="n">
        <v>0.9775</v>
      </c>
      <c r="AU96" s="0" t="n">
        <v>0.976365599999999</v>
      </c>
      <c r="AV96" s="0" t="n">
        <v>0.985</v>
      </c>
      <c r="AW96" s="0" t="n">
        <v>0.985</v>
      </c>
      <c r="AX96" s="0" t="n">
        <v>0.985</v>
      </c>
      <c r="AY96" s="0" t="n">
        <v>0.976365599999999</v>
      </c>
      <c r="AZ96" s="0" t="n">
        <v>0.976365599999999</v>
      </c>
      <c r="BA96" s="0" t="n">
        <v>0.985</v>
      </c>
      <c r="BB96" s="0" t="n">
        <v>0.99</v>
      </c>
      <c r="BE96" s="0" t="n">
        <v>1.08979760000001</v>
      </c>
      <c r="BF96" s="0" t="n">
        <v>1.1072</v>
      </c>
      <c r="BG96" s="0" t="n">
        <v>1.0827</v>
      </c>
      <c r="BH96" s="0" t="n">
        <v>1.0139</v>
      </c>
      <c r="BI96" s="0" t="n">
        <v>1</v>
      </c>
      <c r="BJ96" s="0" t="n">
        <v>2.1714</v>
      </c>
      <c r="BK96" s="0" t="n">
        <v>2.27439633333333</v>
      </c>
      <c r="BL96" s="0" t="n">
        <v>1.08224999999999</v>
      </c>
      <c r="BM96" s="0" t="n">
        <v>1.2885</v>
      </c>
      <c r="BN96" s="0" t="n">
        <v>2.001</v>
      </c>
      <c r="BO96" s="0" t="n">
        <v>1.510005</v>
      </c>
      <c r="BP96" s="0" t="n">
        <v>1.510005</v>
      </c>
      <c r="BQ96" s="0" t="n">
        <v>1.259505</v>
      </c>
      <c r="BR96" s="0" t="n">
        <v>1.072605</v>
      </c>
      <c r="BS96" s="0" t="n">
        <v>1.422205</v>
      </c>
      <c r="BT96" s="357"/>
      <c r="BU96" s="0" t="n">
        <v>1.09704</v>
      </c>
      <c r="BV96" s="357"/>
      <c r="BW96" s="357"/>
      <c r="BX96" s="357"/>
      <c r="BY96" s="357"/>
      <c r="BZ96" s="357"/>
      <c r="CA96" s="357"/>
      <c r="CB96" s="357"/>
      <c r="CC96" s="0" t="n">
        <v>0.975</v>
      </c>
      <c r="CD96" s="0" t="n">
        <v>0.91</v>
      </c>
      <c r="CE96" s="0" t="n">
        <v>0.91</v>
      </c>
      <c r="CF96" s="0" t="n">
        <v>0.97</v>
      </c>
      <c r="CG96" s="0" t="n">
        <v>0.99895</v>
      </c>
      <c r="CH96" s="0" t="n">
        <v>0.43</v>
      </c>
      <c r="CI96" s="0" t="n">
        <v>0.52</v>
      </c>
      <c r="CJ96" s="0" t="n">
        <v>0.925</v>
      </c>
      <c r="CK96" s="0" t="n">
        <v>0.745</v>
      </c>
      <c r="CL96" s="0" t="n">
        <v>0.725</v>
      </c>
      <c r="CM96" s="0" t="n">
        <v>0.89</v>
      </c>
      <c r="CN96" s="0" t="n">
        <v>0.9225</v>
      </c>
      <c r="CO96" s="0" t="n">
        <v>0.915</v>
      </c>
      <c r="CP96" s="0" t="n">
        <v>0.9275</v>
      </c>
      <c r="CQ96" s="0" t="n">
        <v>0.915</v>
      </c>
      <c r="CR96" s="0" t="n">
        <v>0.89</v>
      </c>
      <c r="CV96" s="0" t="n">
        <v>0.9775</v>
      </c>
      <c r="DA96" s="357" t="n">
        <v>0.000285</v>
      </c>
      <c r="DB96" s="357" t="n">
        <v>0.0002</v>
      </c>
      <c r="DC96" s="357" t="n">
        <v>0</v>
      </c>
      <c r="DD96" s="357" t="n">
        <v>0.0001</v>
      </c>
      <c r="DE96" s="357" t="n">
        <v>0</v>
      </c>
      <c r="DF96" s="357" t="n">
        <v>0.0036</v>
      </c>
      <c r="DG96" s="357" t="n">
        <v>0.00047</v>
      </c>
      <c r="DH96" s="357" t="n">
        <v>0.0007</v>
      </c>
      <c r="DI96" s="357" t="n">
        <v>0</v>
      </c>
      <c r="DJ96" s="357" t="n">
        <v>0</v>
      </c>
      <c r="DK96" s="357" t="n">
        <v>0.0005</v>
      </c>
      <c r="DL96" s="357" t="n">
        <v>0.0005</v>
      </c>
      <c r="DM96" s="357" t="n">
        <v>0.0003</v>
      </c>
      <c r="DN96" s="357" t="n">
        <v>0.000275</v>
      </c>
      <c r="DO96" s="357" t="n">
        <v>0.000400000000000006</v>
      </c>
      <c r="DQ96" s="357" t="n">
        <v>6.5E-005</v>
      </c>
    </row>
    <row r="97" customFormat="false" ht="12.75" hidden="false" customHeight="false" outlineLevel="0" collapsed="false">
      <c r="A97" s="355" t="n">
        <v>39326</v>
      </c>
      <c r="B97" s="0" t="n">
        <v>0.988</v>
      </c>
      <c r="C97" s="0" t="n">
        <v>0.988</v>
      </c>
      <c r="D97" s="0" t="n">
        <v>0.985</v>
      </c>
      <c r="E97" s="0" t="n">
        <v>0.985</v>
      </c>
      <c r="F97" s="0" t="n">
        <v>0.977</v>
      </c>
      <c r="G97" s="0" t="n">
        <v>0.9875</v>
      </c>
      <c r="H97" s="0" t="n">
        <v>0.9875</v>
      </c>
      <c r="I97" s="0" t="n">
        <v>0.9875</v>
      </c>
      <c r="J97" s="0" t="n">
        <v>0.7795425</v>
      </c>
      <c r="K97" s="0" t="n">
        <v>0.985</v>
      </c>
      <c r="L97" s="0" t="n">
        <v>0.9875</v>
      </c>
      <c r="M97" s="0" t="n">
        <v>0.9875</v>
      </c>
      <c r="N97" s="0" t="n">
        <v>0.98</v>
      </c>
      <c r="O97" s="0" t="n">
        <v>0.987049600000002</v>
      </c>
      <c r="P97" s="0" t="n">
        <v>0.98</v>
      </c>
      <c r="Q97" s="0" t="n">
        <v>0.9875</v>
      </c>
      <c r="R97" s="0" t="n">
        <v>0.9875</v>
      </c>
      <c r="S97" s="0" t="n">
        <v>0.9875</v>
      </c>
      <c r="T97" s="0" t="n">
        <v>0.98</v>
      </c>
      <c r="U97" s="0" t="n">
        <v>0.98</v>
      </c>
      <c r="V97" s="0" t="n">
        <v>0.98</v>
      </c>
      <c r="W97" s="0" t="n">
        <v>0.98</v>
      </c>
      <c r="X97" s="0" t="n">
        <v>0.987049600000002</v>
      </c>
      <c r="Y97" s="0" t="n">
        <v>0.987049600000002</v>
      </c>
      <c r="Z97" s="0" t="n">
        <v>0.987049600000002</v>
      </c>
      <c r="AA97" s="0" t="n">
        <v>0.987049600000002</v>
      </c>
      <c r="AB97" s="0" t="n">
        <v>0.98</v>
      </c>
      <c r="AC97" s="0" t="n">
        <v>0.98</v>
      </c>
      <c r="AD97" s="0" t="n">
        <v>0.987049600000002</v>
      </c>
      <c r="AE97" s="0" t="n">
        <v>0.987049600000002</v>
      </c>
      <c r="AF97" s="0" t="n">
        <v>0.98</v>
      </c>
      <c r="AG97" s="0" t="n">
        <v>0.99</v>
      </c>
      <c r="AH97" s="0" t="n">
        <v>0.976423449999999</v>
      </c>
      <c r="AI97" s="0" t="n">
        <v>0.976423449999999</v>
      </c>
      <c r="AJ97" s="0" t="n">
        <v>0.98</v>
      </c>
      <c r="AK97" s="0" t="n">
        <v>1</v>
      </c>
      <c r="AL97" s="0" t="n">
        <v>0.985</v>
      </c>
      <c r="AM97" s="0" t="n">
        <v>0.985</v>
      </c>
      <c r="AS97" s="0" t="n">
        <v>0.977</v>
      </c>
      <c r="AT97" s="353" t="n">
        <v>0.9775</v>
      </c>
      <c r="AU97" s="0" t="n">
        <v>0.976423449999999</v>
      </c>
      <c r="AV97" s="0" t="n">
        <v>0.985</v>
      </c>
      <c r="AW97" s="0" t="n">
        <v>0.985</v>
      </c>
      <c r="AX97" s="0" t="n">
        <v>0.985</v>
      </c>
      <c r="AY97" s="0" t="n">
        <v>0.976423449999999</v>
      </c>
      <c r="AZ97" s="0" t="n">
        <v>0.976423449999999</v>
      </c>
      <c r="BA97" s="0" t="n">
        <v>0.985</v>
      </c>
      <c r="BB97" s="0" t="n">
        <v>0.99</v>
      </c>
      <c r="BE97" s="0" t="n">
        <v>1.09008260000001</v>
      </c>
      <c r="BF97" s="0" t="n">
        <v>1.1074</v>
      </c>
      <c r="BG97" s="0" t="n">
        <v>1.0827</v>
      </c>
      <c r="BH97" s="0" t="n">
        <v>1.014</v>
      </c>
      <c r="BI97" s="0" t="n">
        <v>1</v>
      </c>
      <c r="BJ97" s="0" t="n">
        <v>2.175</v>
      </c>
      <c r="BK97" s="0" t="n">
        <v>2.27486633333333</v>
      </c>
      <c r="BL97" s="0" t="n">
        <v>1.08294999999999</v>
      </c>
      <c r="BM97" s="0" t="n">
        <v>1.2885</v>
      </c>
      <c r="BN97" s="0" t="n">
        <v>2.001</v>
      </c>
      <c r="BO97" s="0" t="n">
        <v>1.510505</v>
      </c>
      <c r="BP97" s="0" t="n">
        <v>1.510505</v>
      </c>
      <c r="BQ97" s="0" t="n">
        <v>1.259805</v>
      </c>
      <c r="BR97" s="0" t="n">
        <v>1.07288</v>
      </c>
      <c r="BS97" s="0" t="n">
        <v>1.422605</v>
      </c>
      <c r="BT97" s="357"/>
      <c r="BU97" s="0" t="n">
        <v>1.097105</v>
      </c>
      <c r="BV97" s="357"/>
      <c r="BW97" s="357"/>
      <c r="BX97" s="357"/>
      <c r="BY97" s="357"/>
      <c r="BZ97" s="357"/>
      <c r="CA97" s="357"/>
      <c r="CB97" s="357"/>
      <c r="CC97" s="0" t="n">
        <v>0.975</v>
      </c>
      <c r="CD97" s="0" t="n">
        <v>0.91</v>
      </c>
      <c r="CE97" s="0" t="n">
        <v>0.91</v>
      </c>
      <c r="CF97" s="0" t="n">
        <v>0.95</v>
      </c>
      <c r="CG97" s="0" t="n">
        <v>0.99895</v>
      </c>
      <c r="CH97" s="0" t="n">
        <v>0.46</v>
      </c>
      <c r="CI97" s="0" t="n">
        <v>0.55</v>
      </c>
      <c r="CJ97" s="0" t="n">
        <v>0.925</v>
      </c>
      <c r="CK97" s="0" t="n">
        <v>0.605</v>
      </c>
      <c r="CL97" s="0" t="n">
        <v>0.575</v>
      </c>
      <c r="CM97" s="0" t="n">
        <v>0.945</v>
      </c>
      <c r="CN97" s="0" t="n">
        <v>0.9775</v>
      </c>
      <c r="CO97" s="0" t="n">
        <v>0.945</v>
      </c>
      <c r="CP97" s="0" t="n">
        <v>0.92</v>
      </c>
      <c r="CQ97" s="0" t="n">
        <v>0.915</v>
      </c>
      <c r="CR97" s="0" t="n">
        <v>0.89</v>
      </c>
      <c r="CV97" s="0" t="n">
        <v>0.9775</v>
      </c>
      <c r="DA97" s="357" t="n">
        <v>0.000285</v>
      </c>
      <c r="DB97" s="357" t="n">
        <v>0.0002</v>
      </c>
      <c r="DC97" s="357" t="n">
        <v>0</v>
      </c>
      <c r="DD97" s="357" t="n">
        <v>0.0001</v>
      </c>
      <c r="DE97" s="357" t="n">
        <v>0</v>
      </c>
      <c r="DF97" s="357" t="n">
        <v>0.0036</v>
      </c>
      <c r="DG97" s="357" t="n">
        <v>0.00047</v>
      </c>
      <c r="DH97" s="357" t="n">
        <v>0.0007</v>
      </c>
      <c r="DI97" s="357" t="n">
        <v>0</v>
      </c>
      <c r="DJ97" s="357" t="n">
        <v>0</v>
      </c>
      <c r="DK97" s="357" t="n">
        <v>0.0005</v>
      </c>
      <c r="DL97" s="357" t="n">
        <v>0.0005</v>
      </c>
      <c r="DM97" s="357" t="n">
        <v>0.0003</v>
      </c>
      <c r="DN97" s="357" t="n">
        <v>0.000275</v>
      </c>
      <c r="DO97" s="357" t="n">
        <v>0.000400000000000006</v>
      </c>
      <c r="DQ97" s="357" t="n">
        <v>6.5E-005</v>
      </c>
    </row>
    <row r="98" customFormat="false" ht="12.75" hidden="false" customHeight="false" outlineLevel="0" collapsed="false">
      <c r="A98" s="355" t="n">
        <v>39356</v>
      </c>
      <c r="B98" s="0" t="n">
        <v>0.988</v>
      </c>
      <c r="C98" s="0" t="n">
        <v>0.988</v>
      </c>
      <c r="D98" s="0" t="n">
        <v>0.985</v>
      </c>
      <c r="E98" s="0" t="n">
        <v>0.985</v>
      </c>
      <c r="F98" s="0" t="n">
        <v>0.977</v>
      </c>
      <c r="G98" s="0" t="n">
        <v>0.9875</v>
      </c>
      <c r="H98" s="0" t="n">
        <v>0.9875</v>
      </c>
      <c r="I98" s="0" t="n">
        <v>0.9875</v>
      </c>
      <c r="J98" s="0" t="n">
        <v>0.7666575</v>
      </c>
      <c r="K98" s="0" t="n">
        <v>0.985</v>
      </c>
      <c r="L98" s="0" t="n">
        <v>0.9875</v>
      </c>
      <c r="M98" s="0" t="n">
        <v>0.9875</v>
      </c>
      <c r="N98" s="0" t="n">
        <v>0.98</v>
      </c>
      <c r="O98" s="0" t="n">
        <v>0.968522387500001</v>
      </c>
      <c r="P98" s="0" t="n">
        <v>0.98</v>
      </c>
      <c r="Q98" s="0" t="n">
        <v>0.9875</v>
      </c>
      <c r="R98" s="0" t="n">
        <v>0.9875</v>
      </c>
      <c r="S98" s="0" t="n">
        <v>0.9875</v>
      </c>
      <c r="T98" s="0" t="n">
        <v>0.98</v>
      </c>
      <c r="U98" s="0" t="n">
        <v>0.98</v>
      </c>
      <c r="V98" s="0" t="n">
        <v>0.98</v>
      </c>
      <c r="W98" s="0" t="n">
        <v>0.98</v>
      </c>
      <c r="X98" s="0" t="n">
        <v>0.968522387500001</v>
      </c>
      <c r="Y98" s="0" t="n">
        <v>0.968522387500001</v>
      </c>
      <c r="Z98" s="0" t="n">
        <v>0.968522387500001</v>
      </c>
      <c r="AA98" s="0" t="n">
        <v>0.968522387500001</v>
      </c>
      <c r="AB98" s="0" t="n">
        <v>0.98</v>
      </c>
      <c r="AC98" s="0" t="n">
        <v>0.98</v>
      </c>
      <c r="AD98" s="0" t="n">
        <v>0.968522387500001</v>
      </c>
      <c r="AE98" s="0" t="n">
        <v>0.968522387500001</v>
      </c>
      <c r="AF98" s="0" t="n">
        <v>0.98</v>
      </c>
      <c r="AG98" s="0" t="n">
        <v>0.99</v>
      </c>
      <c r="AH98" s="0" t="n">
        <v>0.976481299999999</v>
      </c>
      <c r="AI98" s="0" t="n">
        <v>0.976481299999999</v>
      </c>
      <c r="AJ98" s="0" t="n">
        <v>0.98</v>
      </c>
      <c r="AK98" s="0" t="n">
        <v>1</v>
      </c>
      <c r="AL98" s="0" t="n">
        <v>0.985</v>
      </c>
      <c r="AM98" s="0" t="n">
        <v>0.985</v>
      </c>
      <c r="AS98" s="0" t="n">
        <v>0.977</v>
      </c>
      <c r="AT98" s="353" t="n">
        <v>0.9775</v>
      </c>
      <c r="AU98" s="0" t="n">
        <v>0.976481299999999</v>
      </c>
      <c r="AV98" s="0" t="n">
        <v>0.985</v>
      </c>
      <c r="AW98" s="0" t="n">
        <v>0.985</v>
      </c>
      <c r="AX98" s="0" t="n">
        <v>0.985</v>
      </c>
      <c r="AY98" s="0" t="n">
        <v>0.976481299999999</v>
      </c>
      <c r="AZ98" s="0" t="n">
        <v>0.976481299999999</v>
      </c>
      <c r="BA98" s="0" t="n">
        <v>0.985</v>
      </c>
      <c r="BB98" s="0" t="n">
        <v>0.99</v>
      </c>
      <c r="BE98" s="0" t="n">
        <v>1.09036760000001</v>
      </c>
      <c r="BF98" s="0" t="n">
        <v>1.1076</v>
      </c>
      <c r="BG98" s="0" t="n">
        <v>1.0827</v>
      </c>
      <c r="BH98" s="0" t="n">
        <v>1.0141</v>
      </c>
      <c r="BI98" s="0" t="n">
        <v>1</v>
      </c>
      <c r="BJ98" s="0" t="n">
        <v>2.1786</v>
      </c>
      <c r="BK98" s="0" t="n">
        <v>2.27533633333333</v>
      </c>
      <c r="BL98" s="0" t="n">
        <v>1.08364999999999</v>
      </c>
      <c r="BM98" s="0" t="n">
        <v>1.2885</v>
      </c>
      <c r="BN98" s="0" t="n">
        <v>2.001</v>
      </c>
      <c r="BO98" s="0" t="n">
        <v>1.511005</v>
      </c>
      <c r="BP98" s="0" t="n">
        <v>1.511005</v>
      </c>
      <c r="BQ98" s="0" t="n">
        <v>1.260105</v>
      </c>
      <c r="BR98" s="0" t="n">
        <v>1.073155</v>
      </c>
      <c r="BS98" s="0" t="n">
        <v>1.423005</v>
      </c>
      <c r="BT98" s="357"/>
      <c r="BU98" s="0" t="n">
        <v>1.09717</v>
      </c>
      <c r="BV98" s="357"/>
      <c r="BW98" s="357"/>
      <c r="BX98" s="357"/>
      <c r="BY98" s="357"/>
      <c r="BZ98" s="357"/>
      <c r="CA98" s="357"/>
      <c r="CB98" s="357"/>
      <c r="CC98" s="0" t="n">
        <v>0.955</v>
      </c>
      <c r="CD98" s="0" t="n">
        <v>0.9</v>
      </c>
      <c r="CE98" s="0" t="n">
        <v>0.91</v>
      </c>
      <c r="CF98" s="0" t="n">
        <v>0.94</v>
      </c>
      <c r="CG98" s="0" t="n">
        <v>0.99895</v>
      </c>
      <c r="CH98" s="0" t="n">
        <v>0.46</v>
      </c>
      <c r="CI98" s="0" t="n">
        <v>0.45</v>
      </c>
      <c r="CJ98" s="0" t="n">
        <v>0.925</v>
      </c>
      <c r="CK98" s="0" t="n">
        <v>0.595</v>
      </c>
      <c r="CL98" s="0" t="n">
        <v>0.505</v>
      </c>
      <c r="CM98" s="0" t="n">
        <v>0.805</v>
      </c>
      <c r="CN98" s="0" t="n">
        <v>0.8375</v>
      </c>
      <c r="CO98" s="0" t="n">
        <v>0.875</v>
      </c>
      <c r="CP98" s="0" t="n">
        <v>0.9025</v>
      </c>
      <c r="CQ98" s="0" t="n">
        <v>0.82</v>
      </c>
      <c r="CR98" s="0" t="n">
        <v>0.89</v>
      </c>
      <c r="CV98" s="0" t="n">
        <v>0.9775</v>
      </c>
      <c r="DA98" s="357" t="n">
        <v>0.000285</v>
      </c>
      <c r="DB98" s="357" t="n">
        <v>0.0002</v>
      </c>
      <c r="DC98" s="357" t="n">
        <v>0</v>
      </c>
      <c r="DD98" s="357" t="n">
        <v>0.0001</v>
      </c>
      <c r="DE98" s="357" t="n">
        <v>0</v>
      </c>
      <c r="DF98" s="357" t="n">
        <v>0.0036</v>
      </c>
      <c r="DG98" s="357" t="n">
        <v>0.00047</v>
      </c>
      <c r="DH98" s="357" t="n">
        <v>0.0007</v>
      </c>
      <c r="DI98" s="357" t="n">
        <v>0</v>
      </c>
      <c r="DJ98" s="357" t="n">
        <v>0</v>
      </c>
      <c r="DK98" s="357" t="n">
        <v>0.0005</v>
      </c>
      <c r="DL98" s="357" t="n">
        <v>0.0005</v>
      </c>
      <c r="DM98" s="357" t="n">
        <v>0.0003</v>
      </c>
      <c r="DN98" s="357" t="n">
        <v>0.000275</v>
      </c>
      <c r="DO98" s="357" t="n">
        <v>0.000400000000000006</v>
      </c>
      <c r="DQ98" s="357" t="n">
        <v>6.5E-005</v>
      </c>
    </row>
    <row r="99" customFormat="false" ht="12.75" hidden="false" customHeight="false" outlineLevel="0" collapsed="false">
      <c r="A99" s="355" t="n">
        <v>39387</v>
      </c>
      <c r="B99" s="0" t="n">
        <v>0.988</v>
      </c>
      <c r="C99" s="0" t="n">
        <v>0.988</v>
      </c>
      <c r="D99" s="0" t="n">
        <v>0.97443</v>
      </c>
      <c r="E99" s="0" t="n">
        <v>0.97443</v>
      </c>
      <c r="F99" s="0" t="n">
        <v>0.977</v>
      </c>
      <c r="G99" s="0" t="n">
        <v>0.9875</v>
      </c>
      <c r="H99" s="0" t="n">
        <v>0.9875</v>
      </c>
      <c r="I99" s="0" t="n">
        <v>0.981336749999995</v>
      </c>
      <c r="J99" s="0" t="n">
        <v>0.7151175</v>
      </c>
      <c r="K99" s="0" t="n">
        <v>0.970485</v>
      </c>
      <c r="L99" s="0" t="n">
        <v>0.9875</v>
      </c>
      <c r="M99" s="0" t="n">
        <v>0.9875</v>
      </c>
      <c r="N99" s="0" t="n">
        <v>0.98</v>
      </c>
      <c r="O99" s="0" t="n">
        <v>0.968770575000001</v>
      </c>
      <c r="P99" s="0" t="n">
        <v>0.98</v>
      </c>
      <c r="Q99" s="0" t="n">
        <v>0.9875</v>
      </c>
      <c r="R99" s="0" t="n">
        <v>0.9875</v>
      </c>
      <c r="S99" s="0" t="n">
        <v>0.9875</v>
      </c>
      <c r="T99" s="0" t="n">
        <v>0.98</v>
      </c>
      <c r="U99" s="0" t="n">
        <v>0.98</v>
      </c>
      <c r="V99" s="0" t="n">
        <v>0.98</v>
      </c>
      <c r="W99" s="0" t="n">
        <v>0.98</v>
      </c>
      <c r="X99" s="0" t="n">
        <v>0.968770575000001</v>
      </c>
      <c r="Y99" s="0" t="n">
        <v>0.968770575000001</v>
      </c>
      <c r="Z99" s="0" t="n">
        <v>0.968770575000001</v>
      </c>
      <c r="AA99" s="0" t="n">
        <v>0.968770575000001</v>
      </c>
      <c r="AB99" s="0" t="n">
        <v>0.98</v>
      </c>
      <c r="AC99" s="0" t="n">
        <v>0.98</v>
      </c>
      <c r="AD99" s="0" t="n">
        <v>0.968770575000001</v>
      </c>
      <c r="AE99" s="0" t="n">
        <v>0.968770575000001</v>
      </c>
      <c r="AF99" s="0" t="n">
        <v>0.98</v>
      </c>
      <c r="AG99" s="0" t="n">
        <v>0.99</v>
      </c>
      <c r="AH99" s="0" t="n">
        <v>0.976539149999999</v>
      </c>
      <c r="AI99" s="0" t="n">
        <v>0.976539149999999</v>
      </c>
      <c r="AJ99" s="0" t="n">
        <v>0.98</v>
      </c>
      <c r="AK99" s="0" t="n">
        <v>1</v>
      </c>
      <c r="AL99" s="0" t="n">
        <v>0.970485</v>
      </c>
      <c r="AM99" s="0" t="n">
        <v>0.97443</v>
      </c>
      <c r="AS99" s="0" t="n">
        <v>0.977</v>
      </c>
      <c r="AT99" s="353" t="n">
        <v>0.9775</v>
      </c>
      <c r="AU99" s="0" t="n">
        <v>0.976539149999999</v>
      </c>
      <c r="AV99" s="0" t="n">
        <v>0.97443</v>
      </c>
      <c r="AW99" s="0" t="n">
        <v>0.97443</v>
      </c>
      <c r="AX99" s="0" t="n">
        <v>0.97443</v>
      </c>
      <c r="AY99" s="0" t="n">
        <v>0.976539149999999</v>
      </c>
      <c r="AZ99" s="0" t="n">
        <v>0.976539149999999</v>
      </c>
      <c r="BA99" s="0" t="n">
        <v>0.97443</v>
      </c>
      <c r="BB99" s="0" t="n">
        <v>0.99</v>
      </c>
      <c r="BE99" s="0" t="n">
        <v>1.09065260000001</v>
      </c>
      <c r="BF99" s="0" t="n">
        <v>1.1078</v>
      </c>
      <c r="BG99" s="0" t="n">
        <v>1.0827</v>
      </c>
      <c r="BH99" s="0" t="n">
        <v>1.0142</v>
      </c>
      <c r="BI99" s="0" t="n">
        <v>1</v>
      </c>
      <c r="BJ99" s="0" t="n">
        <v>2.1822</v>
      </c>
      <c r="BK99" s="0" t="n">
        <v>2.27580633333333</v>
      </c>
      <c r="BL99" s="0" t="n">
        <v>1.08434999999999</v>
      </c>
      <c r="BM99" s="0" t="n">
        <v>1.2885</v>
      </c>
      <c r="BN99" s="0" t="n">
        <v>2.001</v>
      </c>
      <c r="BO99" s="0" t="n">
        <v>1.511505</v>
      </c>
      <c r="BP99" s="0" t="n">
        <v>1.511505</v>
      </c>
      <c r="BQ99" s="0" t="n">
        <v>1.260405</v>
      </c>
      <c r="BR99" s="0" t="n">
        <v>1.07343</v>
      </c>
      <c r="BS99" s="0" t="n">
        <v>1.423405</v>
      </c>
      <c r="BT99" s="357"/>
      <c r="BU99" s="0" t="n">
        <v>1.097235</v>
      </c>
      <c r="BV99" s="357"/>
      <c r="BW99" s="357"/>
      <c r="BX99" s="357"/>
      <c r="BY99" s="357"/>
      <c r="BZ99" s="357"/>
      <c r="CA99" s="357"/>
      <c r="CB99" s="357"/>
      <c r="CC99" s="0" t="n">
        <v>0.955</v>
      </c>
      <c r="CD99" s="0" t="n">
        <v>0.9</v>
      </c>
      <c r="CE99" s="0" t="n">
        <v>0.9</v>
      </c>
      <c r="CF99" s="0" t="n">
        <v>0.94</v>
      </c>
      <c r="CG99" s="0" t="n">
        <v>0.999</v>
      </c>
      <c r="CH99" s="0" t="n">
        <v>0.48</v>
      </c>
      <c r="CI99" s="0" t="n">
        <v>0.46</v>
      </c>
      <c r="CJ99" s="0" t="n">
        <v>0.905</v>
      </c>
      <c r="CK99" s="0" t="n">
        <v>0.555</v>
      </c>
      <c r="CL99" s="0" t="n">
        <v>0.485</v>
      </c>
      <c r="CM99" s="0" t="n">
        <v>0.795</v>
      </c>
      <c r="CN99" s="0" t="n">
        <v>0.8275</v>
      </c>
      <c r="CO99" s="0" t="n">
        <v>0.85</v>
      </c>
      <c r="CP99" s="0" t="n">
        <v>0.9025</v>
      </c>
      <c r="CQ99" s="0" t="n">
        <v>0.82</v>
      </c>
      <c r="CR99" s="0" t="n">
        <v>0.89</v>
      </c>
      <c r="CV99" s="0" t="n">
        <v>0.9775</v>
      </c>
      <c r="DA99" s="357" t="n">
        <v>0.000285</v>
      </c>
      <c r="DB99" s="357" t="n">
        <v>0.0002</v>
      </c>
      <c r="DC99" s="357" t="n">
        <v>0</v>
      </c>
      <c r="DD99" s="357" t="n">
        <v>0.0001</v>
      </c>
      <c r="DE99" s="357" t="n">
        <v>0</v>
      </c>
      <c r="DF99" s="357" t="n">
        <v>0.0036</v>
      </c>
      <c r="DG99" s="357" t="n">
        <v>0.00047</v>
      </c>
      <c r="DH99" s="357" t="n">
        <v>0.0007</v>
      </c>
      <c r="DI99" s="357" t="n">
        <v>0</v>
      </c>
      <c r="DJ99" s="357" t="n">
        <v>0</v>
      </c>
      <c r="DK99" s="357" t="n">
        <v>0.0005</v>
      </c>
      <c r="DL99" s="357" t="n">
        <v>0.0005</v>
      </c>
      <c r="DM99" s="357" t="n">
        <v>0.0003</v>
      </c>
      <c r="DN99" s="357" t="n">
        <v>0.000275</v>
      </c>
      <c r="DO99" s="357" t="n">
        <v>0.000400000000000006</v>
      </c>
      <c r="DQ99" s="357" t="n">
        <v>6.5E-005</v>
      </c>
    </row>
    <row r="100" customFormat="false" ht="12.75" hidden="false" customHeight="false" outlineLevel="0" collapsed="false">
      <c r="A100" s="355" t="n">
        <v>39417</v>
      </c>
      <c r="B100" s="0" t="n">
        <v>0.988</v>
      </c>
      <c r="C100" s="0" t="n">
        <v>0.986119999999998</v>
      </c>
      <c r="D100" s="0" t="n">
        <v>0.952776</v>
      </c>
      <c r="E100" s="0" t="n">
        <v>0.952776</v>
      </c>
      <c r="F100" s="0" t="n">
        <v>0.977</v>
      </c>
      <c r="G100" s="0" t="n">
        <v>0.9875</v>
      </c>
      <c r="H100" s="0" t="n">
        <v>0.9875</v>
      </c>
      <c r="I100" s="0" t="n">
        <v>0.949418749999995</v>
      </c>
      <c r="J100" s="0" t="n">
        <v>0.72156</v>
      </c>
      <c r="K100" s="0" t="n">
        <v>0.970485</v>
      </c>
      <c r="L100" s="0" t="n">
        <v>0.892082949999997</v>
      </c>
      <c r="M100" s="0" t="n">
        <v>0.941223112499997</v>
      </c>
      <c r="N100" s="0" t="n">
        <v>0.869886449999998</v>
      </c>
      <c r="O100" s="0" t="n">
        <v>0.958281712500002</v>
      </c>
      <c r="P100" s="0" t="n">
        <v>0.869886449999998</v>
      </c>
      <c r="Q100" s="0" t="n">
        <v>0.892082949999997</v>
      </c>
      <c r="R100" s="0" t="n">
        <v>0.892082949999997</v>
      </c>
      <c r="S100" s="0" t="n">
        <v>0.892082949999997</v>
      </c>
      <c r="T100" s="0" t="n">
        <v>0.869886449999998</v>
      </c>
      <c r="U100" s="0" t="n">
        <v>0.869886449999998</v>
      </c>
      <c r="V100" s="0" t="n">
        <v>0.869886449999998</v>
      </c>
      <c r="W100" s="0" t="n">
        <v>0.869886449999998</v>
      </c>
      <c r="X100" s="0" t="n">
        <v>0.958281712500002</v>
      </c>
      <c r="Y100" s="0" t="n">
        <v>0.958281712500002</v>
      </c>
      <c r="Z100" s="0" t="n">
        <v>0.958281712500002</v>
      </c>
      <c r="AA100" s="0" t="n">
        <v>0.958281712500002</v>
      </c>
      <c r="AB100" s="0" t="n">
        <v>0.869886449999998</v>
      </c>
      <c r="AC100" s="0" t="n">
        <v>0.869886449999998</v>
      </c>
      <c r="AD100" s="0" t="n">
        <v>0.958281712500002</v>
      </c>
      <c r="AE100" s="0" t="n">
        <v>0.958281712500002</v>
      </c>
      <c r="AF100" s="0" t="n">
        <v>0.869886449999998</v>
      </c>
      <c r="AG100" s="0" t="n">
        <v>0.98</v>
      </c>
      <c r="AH100" s="0" t="n">
        <v>0.976596999999999</v>
      </c>
      <c r="AI100" s="0" t="n">
        <v>0.976596999999999</v>
      </c>
      <c r="AJ100" s="0" t="n">
        <v>0.869886449999998</v>
      </c>
      <c r="AK100" s="0" t="n">
        <v>1</v>
      </c>
      <c r="AL100" s="0" t="n">
        <v>0.970485</v>
      </c>
      <c r="AM100" s="0" t="n">
        <v>0.952776</v>
      </c>
      <c r="AS100" s="0" t="n">
        <v>0.977</v>
      </c>
      <c r="AT100" s="353" t="n">
        <v>0.9775</v>
      </c>
      <c r="AU100" s="0" t="n">
        <v>0.976596999999999</v>
      </c>
      <c r="AV100" s="0" t="n">
        <v>0.952776</v>
      </c>
      <c r="AW100" s="0" t="n">
        <v>0.952776</v>
      </c>
      <c r="AX100" s="0" t="n">
        <v>0.952776</v>
      </c>
      <c r="AY100" s="0" t="n">
        <v>0.976596999999999</v>
      </c>
      <c r="AZ100" s="0" t="n">
        <v>0.976596999999999</v>
      </c>
      <c r="BA100" s="0" t="n">
        <v>0.952776</v>
      </c>
      <c r="BB100" s="0" t="n">
        <v>0.99</v>
      </c>
      <c r="BE100" s="0" t="n">
        <v>1.09093760000001</v>
      </c>
      <c r="BF100" s="0" t="n">
        <v>1.108</v>
      </c>
      <c r="BG100" s="0" t="n">
        <v>1.0827</v>
      </c>
      <c r="BH100" s="0" t="n">
        <v>1.0143</v>
      </c>
      <c r="BI100" s="0" t="n">
        <v>1</v>
      </c>
      <c r="BJ100" s="0" t="n">
        <v>2.1858</v>
      </c>
      <c r="BK100" s="0" t="n">
        <v>2.27627633333333</v>
      </c>
      <c r="BL100" s="0" t="n">
        <v>1.08504999999999</v>
      </c>
      <c r="BM100" s="0" t="n">
        <v>1.2885</v>
      </c>
      <c r="BN100" s="0" t="n">
        <v>2.001</v>
      </c>
      <c r="BO100" s="0" t="n">
        <v>1.512005</v>
      </c>
      <c r="BP100" s="0" t="n">
        <v>1.512005</v>
      </c>
      <c r="BQ100" s="0" t="n">
        <v>1.260705</v>
      </c>
      <c r="BR100" s="0" t="n">
        <v>1.073705</v>
      </c>
      <c r="BS100" s="0" t="n">
        <v>1.423805</v>
      </c>
      <c r="BT100" s="357"/>
      <c r="BU100" s="0" t="n">
        <v>1.0973</v>
      </c>
      <c r="BV100" s="357"/>
      <c r="BW100" s="357"/>
      <c r="BX100" s="357"/>
      <c r="BY100" s="357"/>
      <c r="BZ100" s="357"/>
      <c r="CA100" s="357"/>
      <c r="CB100" s="357"/>
      <c r="CC100" s="0" t="n">
        <v>0.935</v>
      </c>
      <c r="CD100" s="0" t="n">
        <v>0.89</v>
      </c>
      <c r="CE100" s="0" t="n">
        <v>0.88</v>
      </c>
      <c r="CF100" s="0" t="n">
        <v>0.92</v>
      </c>
      <c r="CG100" s="0" t="n">
        <v>0.999</v>
      </c>
      <c r="CH100" s="0" t="n">
        <v>0.51</v>
      </c>
      <c r="CI100" s="0" t="n">
        <v>0.48</v>
      </c>
      <c r="CJ100" s="0" t="n">
        <v>0.875</v>
      </c>
      <c r="CK100" s="0" t="n">
        <v>0.56</v>
      </c>
      <c r="CL100" s="0" t="n">
        <v>0.485</v>
      </c>
      <c r="CM100" s="0" t="n">
        <v>0.59</v>
      </c>
      <c r="CN100" s="0" t="n">
        <v>0.6225</v>
      </c>
      <c r="CO100" s="0" t="n">
        <v>0.69</v>
      </c>
      <c r="CP100" s="0" t="n">
        <v>0.8925</v>
      </c>
      <c r="CQ100" s="0" t="n">
        <v>0.715</v>
      </c>
      <c r="CR100" s="0" t="n">
        <v>0.89</v>
      </c>
      <c r="CV100" s="0" t="n">
        <v>0.9775</v>
      </c>
      <c r="DA100" s="357" t="n">
        <v>0.000285</v>
      </c>
      <c r="DB100" s="357" t="n">
        <v>0.0002</v>
      </c>
      <c r="DC100" s="357" t="n">
        <v>0</v>
      </c>
      <c r="DD100" s="357" t="n">
        <v>0.0001</v>
      </c>
      <c r="DE100" s="357" t="n">
        <v>0</v>
      </c>
      <c r="DF100" s="357" t="n">
        <v>0.0036</v>
      </c>
      <c r="DG100" s="357" t="n">
        <v>0.00047</v>
      </c>
      <c r="DH100" s="357" t="n">
        <v>0.0007</v>
      </c>
      <c r="DI100" s="357" t="n">
        <v>0</v>
      </c>
      <c r="DJ100" s="357" t="n">
        <v>0</v>
      </c>
      <c r="DK100" s="357" t="n">
        <v>0.0005</v>
      </c>
      <c r="DL100" s="357" t="n">
        <v>0.0005</v>
      </c>
      <c r="DM100" s="357" t="n">
        <v>0.0003</v>
      </c>
      <c r="DN100" s="357" t="n">
        <v>0.000275</v>
      </c>
      <c r="DO100" s="357" t="n">
        <v>0.000400000000000006</v>
      </c>
      <c r="DQ100" s="357" t="n">
        <v>6.5E-005</v>
      </c>
    </row>
    <row r="101" customFormat="false" ht="12.75" hidden="false" customHeight="false" outlineLevel="0" collapsed="false">
      <c r="A101" s="355" t="n">
        <v>39448</v>
      </c>
      <c r="B101" s="0" t="n">
        <v>0.976644227000006</v>
      </c>
      <c r="C101" s="0" t="n">
        <v>0.953051999999998</v>
      </c>
      <c r="D101" s="0" t="n">
        <v>0.941949</v>
      </c>
      <c r="E101" s="0" t="n">
        <v>0.941949</v>
      </c>
      <c r="F101" s="0" t="n">
        <v>0.977</v>
      </c>
      <c r="G101" s="0" t="n">
        <v>0.9875</v>
      </c>
      <c r="H101" s="0" t="n">
        <v>0.9875</v>
      </c>
      <c r="I101" s="0" t="n">
        <v>0.874028749999995</v>
      </c>
      <c r="J101" s="0" t="n">
        <v>0.734445</v>
      </c>
      <c r="K101" s="0" t="n">
        <v>0.985</v>
      </c>
      <c r="L101" s="0" t="n">
        <v>0.915065524999997</v>
      </c>
      <c r="M101" s="0" t="n">
        <v>0.964221937499997</v>
      </c>
      <c r="N101" s="0" t="n">
        <v>0.870093449999998</v>
      </c>
      <c r="O101" s="0" t="n">
        <v>0.945102400000002</v>
      </c>
      <c r="P101" s="0" t="n">
        <v>0.870093449999998</v>
      </c>
      <c r="Q101" s="0" t="n">
        <v>0.915065524999997</v>
      </c>
      <c r="R101" s="0" t="n">
        <v>0.915065524999997</v>
      </c>
      <c r="S101" s="0" t="n">
        <v>0.915065524999997</v>
      </c>
      <c r="T101" s="0" t="n">
        <v>0.870093449999998</v>
      </c>
      <c r="U101" s="0" t="n">
        <v>0.870093449999998</v>
      </c>
      <c r="V101" s="0" t="n">
        <v>0.870093449999998</v>
      </c>
      <c r="W101" s="0" t="n">
        <v>0.870093449999998</v>
      </c>
      <c r="X101" s="0" t="n">
        <v>0.945102400000002</v>
      </c>
      <c r="Y101" s="0" t="n">
        <v>0.945102400000002</v>
      </c>
      <c r="Z101" s="0" t="n">
        <v>0.945102400000002</v>
      </c>
      <c r="AA101" s="0" t="n">
        <v>0.945102400000002</v>
      </c>
      <c r="AB101" s="0" t="n">
        <v>0.870093449999998</v>
      </c>
      <c r="AC101" s="0" t="n">
        <v>0.870093449999998</v>
      </c>
      <c r="AD101" s="0" t="n">
        <v>0.945102400000002</v>
      </c>
      <c r="AE101" s="0" t="n">
        <v>0.945102400000002</v>
      </c>
      <c r="AF101" s="0" t="n">
        <v>0.870093449999998</v>
      </c>
      <c r="AG101" s="0" t="n">
        <v>0.98</v>
      </c>
      <c r="AH101" s="0" t="n">
        <v>0.976654849999999</v>
      </c>
      <c r="AI101" s="0" t="n">
        <v>0.976654849999999</v>
      </c>
      <c r="AJ101" s="0" t="n">
        <v>0.870093449999998</v>
      </c>
      <c r="AK101" s="0" t="n">
        <v>1</v>
      </c>
      <c r="AL101" s="0" t="n">
        <v>0.985</v>
      </c>
      <c r="AM101" s="0" t="n">
        <v>0.941949</v>
      </c>
      <c r="AS101" s="0" t="n">
        <v>0.977</v>
      </c>
      <c r="AT101" s="353" t="n">
        <v>0.9775</v>
      </c>
      <c r="AU101" s="0" t="n">
        <v>0.976654849999999</v>
      </c>
      <c r="AV101" s="0" t="n">
        <v>0.941949</v>
      </c>
      <c r="AW101" s="0" t="n">
        <v>0.941949</v>
      </c>
      <c r="AX101" s="0" t="n">
        <v>0.941949</v>
      </c>
      <c r="AY101" s="0" t="n">
        <v>0.976654849999999</v>
      </c>
      <c r="AZ101" s="0" t="n">
        <v>0.976654849999999</v>
      </c>
      <c r="BA101" s="0" t="n">
        <v>0.941949</v>
      </c>
      <c r="BB101" s="0" t="n">
        <v>0.99</v>
      </c>
      <c r="BE101" s="0" t="n">
        <v>1.09122260000001</v>
      </c>
      <c r="BF101" s="0" t="n">
        <v>1.1082</v>
      </c>
      <c r="BG101" s="0" t="n">
        <v>1.0827</v>
      </c>
      <c r="BH101" s="0" t="n">
        <v>1.0144</v>
      </c>
      <c r="BI101" s="0" t="n">
        <v>1</v>
      </c>
      <c r="BJ101" s="0" t="n">
        <v>2.1894</v>
      </c>
      <c r="BK101" s="0" t="n">
        <v>2.27674633333333</v>
      </c>
      <c r="BL101" s="0" t="n">
        <v>1.08574999999999</v>
      </c>
      <c r="BM101" s="0" t="n">
        <v>1.2885</v>
      </c>
      <c r="BN101" s="0" t="n">
        <v>2.001</v>
      </c>
      <c r="BO101" s="0" t="n">
        <v>1.512505</v>
      </c>
      <c r="BP101" s="0" t="n">
        <v>1.512505</v>
      </c>
      <c r="BQ101" s="0" t="n">
        <v>1.261005</v>
      </c>
      <c r="BR101" s="0" t="n">
        <v>1.07398</v>
      </c>
      <c r="BS101" s="0" t="n">
        <v>1.424205</v>
      </c>
      <c r="BT101" s="357"/>
      <c r="BU101" s="0" t="n">
        <v>1.097365</v>
      </c>
      <c r="BV101" s="357"/>
      <c r="BW101" s="357"/>
      <c r="BX101" s="357"/>
      <c r="BY101" s="357"/>
      <c r="BZ101" s="357"/>
      <c r="CA101" s="357"/>
      <c r="CB101" s="357"/>
      <c r="CC101" s="0" t="n">
        <v>0.895</v>
      </c>
      <c r="CD101" s="0" t="n">
        <v>0.86</v>
      </c>
      <c r="CE101" s="0" t="n">
        <v>0.87</v>
      </c>
      <c r="CF101" s="0" t="n">
        <v>0.92</v>
      </c>
      <c r="CG101" s="0" t="n">
        <v>0.999</v>
      </c>
      <c r="CH101" s="0" t="n">
        <v>0.58</v>
      </c>
      <c r="CI101" s="0" t="n">
        <v>0.45</v>
      </c>
      <c r="CJ101" s="0" t="n">
        <v>0.805</v>
      </c>
      <c r="CK101" s="0" t="n">
        <v>0.57</v>
      </c>
      <c r="CL101" s="0" t="n">
        <v>0.505</v>
      </c>
      <c r="CM101" s="0" t="n">
        <v>0.605</v>
      </c>
      <c r="CN101" s="0" t="n">
        <v>0.6375</v>
      </c>
      <c r="CO101" s="0" t="n">
        <v>0.69</v>
      </c>
      <c r="CP101" s="0" t="n">
        <v>0.88</v>
      </c>
      <c r="CQ101" s="0" t="n">
        <v>0.64</v>
      </c>
      <c r="CR101" s="0" t="n">
        <v>0.89</v>
      </c>
      <c r="CV101" s="0" t="n">
        <v>0.9775</v>
      </c>
      <c r="DA101" s="357" t="n">
        <v>0.000285</v>
      </c>
      <c r="DB101" s="357" t="n">
        <v>0.0002</v>
      </c>
      <c r="DC101" s="357" t="n">
        <v>0</v>
      </c>
      <c r="DD101" s="357" t="n">
        <v>0.0001</v>
      </c>
      <c r="DE101" s="357" t="n">
        <v>0</v>
      </c>
      <c r="DF101" s="357" t="n">
        <v>0.0036</v>
      </c>
      <c r="DG101" s="357" t="n">
        <v>0.00047</v>
      </c>
      <c r="DH101" s="357" t="n">
        <v>0.0007</v>
      </c>
      <c r="DI101" s="357" t="n">
        <v>0</v>
      </c>
      <c r="DJ101" s="357" t="n">
        <v>0</v>
      </c>
      <c r="DK101" s="357" t="n">
        <v>0.0005</v>
      </c>
      <c r="DL101" s="357" t="n">
        <v>0.0005</v>
      </c>
      <c r="DM101" s="357" t="n">
        <v>0.0003</v>
      </c>
      <c r="DN101" s="357" t="n">
        <v>0.000275</v>
      </c>
      <c r="DO101" s="357" t="n">
        <v>0.000400000000000006</v>
      </c>
      <c r="DQ101" s="357" t="n">
        <v>6.5E-005</v>
      </c>
    </row>
    <row r="102" customFormat="false" ht="12.75" hidden="false" customHeight="false" outlineLevel="0" collapsed="false">
      <c r="A102" s="355" t="n">
        <v>39479</v>
      </c>
      <c r="B102" s="0" t="n">
        <v>0.944154074000006</v>
      </c>
      <c r="C102" s="0" t="n">
        <v>0.953223999999998</v>
      </c>
      <c r="D102" s="0" t="n">
        <v>0.963603</v>
      </c>
      <c r="E102" s="0" t="n">
        <v>0.963603</v>
      </c>
      <c r="F102" s="0" t="n">
        <v>0.977</v>
      </c>
      <c r="G102" s="0" t="n">
        <v>0.9875</v>
      </c>
      <c r="H102" s="0" t="n">
        <v>0.9875</v>
      </c>
      <c r="I102" s="0" t="n">
        <v>0.918050249999995</v>
      </c>
      <c r="J102" s="0" t="n">
        <v>0.8697375</v>
      </c>
      <c r="K102" s="0" t="n">
        <v>0.985</v>
      </c>
      <c r="L102" s="0" t="n">
        <v>0.960758174999997</v>
      </c>
      <c r="M102" s="0" t="n">
        <v>0.9875</v>
      </c>
      <c r="N102" s="0" t="n">
        <v>0.895526549999998</v>
      </c>
      <c r="O102" s="0" t="n">
        <v>0.942658762500002</v>
      </c>
      <c r="P102" s="0" t="n">
        <v>0.895526549999998</v>
      </c>
      <c r="Q102" s="0" t="n">
        <v>0.960758174999997</v>
      </c>
      <c r="R102" s="0" t="n">
        <v>0.960758174999997</v>
      </c>
      <c r="S102" s="0" t="n">
        <v>0.960758174999997</v>
      </c>
      <c r="T102" s="0" t="n">
        <v>0.895526549999998</v>
      </c>
      <c r="U102" s="0" t="n">
        <v>0.895526549999998</v>
      </c>
      <c r="V102" s="0" t="n">
        <v>0.895526549999998</v>
      </c>
      <c r="W102" s="0" t="n">
        <v>0.895526549999998</v>
      </c>
      <c r="X102" s="0" t="n">
        <v>0.942658762500002</v>
      </c>
      <c r="Y102" s="0" t="n">
        <v>0.942658762500002</v>
      </c>
      <c r="Z102" s="0" t="n">
        <v>0.942658762500002</v>
      </c>
      <c r="AA102" s="0" t="n">
        <v>0.942658762500002</v>
      </c>
      <c r="AB102" s="0" t="n">
        <v>0.895526549999998</v>
      </c>
      <c r="AC102" s="0" t="n">
        <v>0.895526549999998</v>
      </c>
      <c r="AD102" s="0" t="n">
        <v>0.942658762500002</v>
      </c>
      <c r="AE102" s="0" t="n">
        <v>0.942658762500002</v>
      </c>
      <c r="AF102" s="0" t="n">
        <v>0.895526549999998</v>
      </c>
      <c r="AG102" s="0" t="n">
        <v>0.98</v>
      </c>
      <c r="AH102" s="0" t="n">
        <v>0.976712699999999</v>
      </c>
      <c r="AI102" s="0" t="n">
        <v>0.976712699999999</v>
      </c>
      <c r="AJ102" s="0" t="n">
        <v>0.895526549999998</v>
      </c>
      <c r="AK102" s="0" t="n">
        <v>1</v>
      </c>
      <c r="AL102" s="0" t="n">
        <v>0.985</v>
      </c>
      <c r="AM102" s="0" t="n">
        <v>0.963603</v>
      </c>
      <c r="AS102" s="0" t="n">
        <v>0.977</v>
      </c>
      <c r="AT102" s="353" t="n">
        <v>0.9775</v>
      </c>
      <c r="AU102" s="0" t="n">
        <v>0.976712699999999</v>
      </c>
      <c r="AV102" s="0" t="n">
        <v>0.963603</v>
      </c>
      <c r="AW102" s="0" t="n">
        <v>0.963603</v>
      </c>
      <c r="AX102" s="0" t="n">
        <v>0.963603</v>
      </c>
      <c r="AY102" s="0" t="n">
        <v>0.976712699999999</v>
      </c>
      <c r="AZ102" s="0" t="n">
        <v>0.976712699999999</v>
      </c>
      <c r="BA102" s="0" t="n">
        <v>0.963603</v>
      </c>
      <c r="BB102" s="0" t="n">
        <v>0.99</v>
      </c>
      <c r="BE102" s="0" t="n">
        <v>1.09150760000001</v>
      </c>
      <c r="BF102" s="0" t="n">
        <v>1.1084</v>
      </c>
      <c r="BG102" s="0" t="n">
        <v>1.0827</v>
      </c>
      <c r="BH102" s="0" t="n">
        <v>1.0145</v>
      </c>
      <c r="BI102" s="0" t="n">
        <v>1</v>
      </c>
      <c r="BJ102" s="0" t="n">
        <v>2.193</v>
      </c>
      <c r="BK102" s="0" t="n">
        <v>2.27721633333333</v>
      </c>
      <c r="BL102" s="0" t="n">
        <v>1.08644999999999</v>
      </c>
      <c r="BM102" s="0" t="n">
        <v>1.2885</v>
      </c>
      <c r="BN102" s="0" t="n">
        <v>2.001</v>
      </c>
      <c r="BO102" s="0" t="n">
        <v>1.513005</v>
      </c>
      <c r="BP102" s="0" t="n">
        <v>1.513005</v>
      </c>
      <c r="BQ102" s="0" t="n">
        <v>1.261305</v>
      </c>
      <c r="BR102" s="0" t="n">
        <v>1.074255</v>
      </c>
      <c r="BS102" s="0" t="n">
        <v>1.424605</v>
      </c>
      <c r="BT102" s="357"/>
      <c r="BU102" s="0" t="n">
        <v>1.09743</v>
      </c>
      <c r="BV102" s="357"/>
      <c r="BW102" s="357"/>
      <c r="BX102" s="357"/>
      <c r="BY102" s="357"/>
      <c r="BZ102" s="357"/>
      <c r="CA102" s="357"/>
      <c r="CB102" s="357"/>
      <c r="CC102" s="0" t="n">
        <v>0.865</v>
      </c>
      <c r="CD102" s="0" t="n">
        <v>0.86</v>
      </c>
      <c r="CE102" s="0" t="n">
        <v>0.89</v>
      </c>
      <c r="CF102" s="0" t="n">
        <v>0.935</v>
      </c>
      <c r="CG102" s="0" t="n">
        <v>0.99895</v>
      </c>
      <c r="CH102" s="0" t="n">
        <v>0.58</v>
      </c>
      <c r="CI102" s="0" t="n">
        <v>0.45</v>
      </c>
      <c r="CJ102" s="0" t="n">
        <v>0.845</v>
      </c>
      <c r="CK102" s="0" t="n">
        <v>0.675</v>
      </c>
      <c r="CL102" s="0" t="n">
        <v>0.505</v>
      </c>
      <c r="CM102" s="0" t="n">
        <v>0.635</v>
      </c>
      <c r="CN102" s="0" t="n">
        <v>0.6675</v>
      </c>
      <c r="CO102" s="0" t="n">
        <v>0.71</v>
      </c>
      <c r="CP102" s="0" t="n">
        <v>0.8775</v>
      </c>
      <c r="CQ102" s="0" t="n">
        <v>0.67</v>
      </c>
      <c r="CR102" s="0" t="n">
        <v>0.89</v>
      </c>
      <c r="CV102" s="0" t="n">
        <v>0.9775</v>
      </c>
      <c r="DA102" s="357" t="n">
        <v>0.000285</v>
      </c>
      <c r="DB102" s="357" t="n">
        <v>0.0002</v>
      </c>
      <c r="DC102" s="357" t="n">
        <v>0</v>
      </c>
      <c r="DD102" s="357" t="n">
        <v>0.0001</v>
      </c>
      <c r="DE102" s="357" t="n">
        <v>0</v>
      </c>
      <c r="DF102" s="357" t="n">
        <v>0.0036</v>
      </c>
      <c r="DG102" s="357" t="n">
        <v>0.00047</v>
      </c>
      <c r="DH102" s="357" t="n">
        <v>0.0007</v>
      </c>
      <c r="DI102" s="357" t="n">
        <v>0</v>
      </c>
      <c r="DJ102" s="357" t="n">
        <v>0</v>
      </c>
      <c r="DK102" s="357" t="n">
        <v>0.0005</v>
      </c>
      <c r="DL102" s="357" t="n">
        <v>0.0005</v>
      </c>
      <c r="DM102" s="357" t="n">
        <v>0.0003</v>
      </c>
      <c r="DN102" s="357" t="n">
        <v>0.000275</v>
      </c>
      <c r="DO102" s="357" t="n">
        <v>0.000400000000000006</v>
      </c>
      <c r="DQ102" s="357" t="n">
        <v>6.5E-005</v>
      </c>
    </row>
    <row r="103" customFormat="false" ht="12.75" hidden="false" customHeight="false" outlineLevel="0" collapsed="false">
      <c r="A103" s="355" t="n">
        <v>39508</v>
      </c>
      <c r="B103" s="0" t="n">
        <v>0.944400599000006</v>
      </c>
      <c r="C103" s="0" t="n">
        <v>0.986653999999998</v>
      </c>
      <c r="D103" s="0" t="n">
        <v>0.985</v>
      </c>
      <c r="E103" s="0" t="n">
        <v>0.985</v>
      </c>
      <c r="F103" s="0" t="n">
        <v>0.977</v>
      </c>
      <c r="G103" s="0" t="n">
        <v>0.9875</v>
      </c>
      <c r="H103" s="0" t="n">
        <v>0.9875</v>
      </c>
      <c r="I103" s="0" t="n">
        <v>0.951256249999995</v>
      </c>
      <c r="J103" s="0" t="n">
        <v>0.985</v>
      </c>
      <c r="K103" s="0" t="n">
        <v>0.985</v>
      </c>
      <c r="L103" s="0" t="n">
        <v>0.9875</v>
      </c>
      <c r="M103" s="0" t="n">
        <v>0.9875</v>
      </c>
      <c r="N103" s="0" t="n">
        <v>0.98</v>
      </c>
      <c r="O103" s="0" t="n">
        <v>0.967077000000002</v>
      </c>
      <c r="P103" s="0" t="n">
        <v>0.98</v>
      </c>
      <c r="Q103" s="0" t="n">
        <v>0.9875</v>
      </c>
      <c r="R103" s="0" t="n">
        <v>0.9875</v>
      </c>
      <c r="S103" s="0" t="n">
        <v>0.9875</v>
      </c>
      <c r="T103" s="0" t="n">
        <v>0.98</v>
      </c>
      <c r="U103" s="0" t="n">
        <v>0.98</v>
      </c>
      <c r="V103" s="0" t="n">
        <v>0.98</v>
      </c>
      <c r="W103" s="0" t="n">
        <v>0.98</v>
      </c>
      <c r="X103" s="0" t="n">
        <v>0.967077000000002</v>
      </c>
      <c r="Y103" s="0" t="n">
        <v>0.967077000000002</v>
      </c>
      <c r="Z103" s="0" t="n">
        <v>0.967077000000002</v>
      </c>
      <c r="AA103" s="0" t="n">
        <v>0.967077000000002</v>
      </c>
      <c r="AB103" s="0" t="n">
        <v>0.98</v>
      </c>
      <c r="AC103" s="0" t="n">
        <v>0.98</v>
      </c>
      <c r="AD103" s="0" t="n">
        <v>0.967077000000002</v>
      </c>
      <c r="AE103" s="0" t="n">
        <v>0.967077000000002</v>
      </c>
      <c r="AF103" s="0" t="n">
        <v>0.98</v>
      </c>
      <c r="AG103" s="0" t="n">
        <v>0.99</v>
      </c>
      <c r="AH103" s="0" t="n">
        <v>0.976770549999999</v>
      </c>
      <c r="AI103" s="0" t="n">
        <v>0.976770549999999</v>
      </c>
      <c r="AJ103" s="0" t="n">
        <v>0.98</v>
      </c>
      <c r="AK103" s="0" t="n">
        <v>1</v>
      </c>
      <c r="AL103" s="0" t="n">
        <v>0.985</v>
      </c>
      <c r="AM103" s="0" t="n">
        <v>0.985</v>
      </c>
      <c r="AS103" s="0" t="n">
        <v>0.977</v>
      </c>
      <c r="AT103" s="353" t="n">
        <v>0.9775</v>
      </c>
      <c r="AU103" s="0" t="n">
        <v>0.976770549999999</v>
      </c>
      <c r="AV103" s="0" t="n">
        <v>0.985</v>
      </c>
      <c r="AW103" s="0" t="n">
        <v>0.985</v>
      </c>
      <c r="AX103" s="0" t="n">
        <v>0.985</v>
      </c>
      <c r="AY103" s="0" t="n">
        <v>0.976770549999999</v>
      </c>
      <c r="AZ103" s="0" t="n">
        <v>0.976770549999999</v>
      </c>
      <c r="BA103" s="0" t="n">
        <v>0.985</v>
      </c>
      <c r="BB103" s="0" t="n">
        <v>0.99</v>
      </c>
      <c r="BE103" s="0" t="n">
        <v>1.09179260000001</v>
      </c>
      <c r="BF103" s="0" t="n">
        <v>1.1086</v>
      </c>
      <c r="BG103" s="0" t="n">
        <v>1.0827</v>
      </c>
      <c r="BH103" s="0" t="n">
        <v>1.0146</v>
      </c>
      <c r="BI103" s="0" t="n">
        <v>1</v>
      </c>
      <c r="BJ103" s="0" t="n">
        <v>2.1966</v>
      </c>
      <c r="BK103" s="0" t="n">
        <v>2.27768633333333</v>
      </c>
      <c r="BL103" s="0" t="n">
        <v>1.08714999999999</v>
      </c>
      <c r="BM103" s="0" t="n">
        <v>1.2885</v>
      </c>
      <c r="BN103" s="0" t="n">
        <v>2.001</v>
      </c>
      <c r="BO103" s="0" t="n">
        <v>1.513505</v>
      </c>
      <c r="BP103" s="0" t="n">
        <v>1.513505</v>
      </c>
      <c r="BQ103" s="0" t="n">
        <v>1.261605</v>
      </c>
      <c r="BR103" s="0" t="n">
        <v>1.07453</v>
      </c>
      <c r="BS103" s="0" t="n">
        <v>1.425005</v>
      </c>
      <c r="BT103" s="357"/>
      <c r="BU103" s="0" t="n">
        <v>1.097495</v>
      </c>
      <c r="BV103" s="357"/>
      <c r="BW103" s="357"/>
      <c r="BX103" s="357"/>
      <c r="BY103" s="357"/>
      <c r="BZ103" s="357"/>
      <c r="CA103" s="357"/>
      <c r="CB103" s="357"/>
      <c r="CC103" s="0" t="n">
        <v>0.865</v>
      </c>
      <c r="CD103" s="0" t="n">
        <v>0.89</v>
      </c>
      <c r="CE103" s="0" t="n">
        <v>0.91</v>
      </c>
      <c r="CF103" s="0" t="n">
        <v>0.935</v>
      </c>
      <c r="CG103" s="0" t="n">
        <v>0.99895</v>
      </c>
      <c r="CH103" s="0" t="n">
        <v>0.54</v>
      </c>
      <c r="CI103" s="0" t="n">
        <v>0.45</v>
      </c>
      <c r="CJ103" s="0" t="n">
        <v>0.875</v>
      </c>
      <c r="CK103" s="0" t="n">
        <v>0.845</v>
      </c>
      <c r="CL103" s="0" t="n">
        <v>0.515</v>
      </c>
      <c r="CM103" s="0" t="n">
        <v>0.785</v>
      </c>
      <c r="CN103" s="0" t="n">
        <v>0.8175</v>
      </c>
      <c r="CO103" s="0" t="n">
        <v>0.8</v>
      </c>
      <c r="CP103" s="0" t="n">
        <v>0.9</v>
      </c>
      <c r="CQ103" s="0" t="n">
        <v>0.83</v>
      </c>
      <c r="CR103" s="0" t="n">
        <v>0.89</v>
      </c>
      <c r="CV103" s="0" t="n">
        <v>0.9775</v>
      </c>
      <c r="DA103" s="357" t="n">
        <v>0.000285</v>
      </c>
      <c r="DB103" s="357" t="n">
        <v>0.0002</v>
      </c>
      <c r="DC103" s="357" t="n">
        <v>0</v>
      </c>
      <c r="DD103" s="357" t="n">
        <v>0.0001</v>
      </c>
      <c r="DE103" s="357" t="n">
        <v>0</v>
      </c>
      <c r="DF103" s="357" t="n">
        <v>0.0036</v>
      </c>
      <c r="DG103" s="357" t="n">
        <v>0.00047</v>
      </c>
      <c r="DH103" s="357" t="n">
        <v>0.0007</v>
      </c>
      <c r="DI103" s="357" t="n">
        <v>0</v>
      </c>
      <c r="DJ103" s="357" t="n">
        <v>0</v>
      </c>
      <c r="DK103" s="357" t="n">
        <v>0.0005</v>
      </c>
      <c r="DL103" s="357" t="n">
        <v>0.0005</v>
      </c>
      <c r="DM103" s="357" t="n">
        <v>0.0003</v>
      </c>
      <c r="DN103" s="357" t="n">
        <v>0.000275</v>
      </c>
      <c r="DO103" s="357" t="n">
        <v>0.000400000000000006</v>
      </c>
      <c r="DQ103" s="357" t="n">
        <v>6.5E-005</v>
      </c>
    </row>
    <row r="104" customFormat="false" ht="12.75" hidden="false" customHeight="false" outlineLevel="0" collapsed="false">
      <c r="A104" s="355" t="n">
        <v>39539</v>
      </c>
      <c r="B104" s="0" t="n">
        <v>0.977409452000007</v>
      </c>
      <c r="C104" s="0" t="n">
        <v>0.988</v>
      </c>
      <c r="D104" s="0" t="n">
        <v>0.985</v>
      </c>
      <c r="E104" s="0" t="n">
        <v>0.985</v>
      </c>
      <c r="F104" s="0" t="n">
        <v>0.977</v>
      </c>
      <c r="G104" s="0" t="n">
        <v>0.9875</v>
      </c>
      <c r="H104" s="0" t="n">
        <v>0.956825659999999</v>
      </c>
      <c r="I104" s="0" t="n">
        <v>0.9875</v>
      </c>
      <c r="J104" s="0" t="n">
        <v>0.985</v>
      </c>
      <c r="K104" s="0" t="n">
        <v>0.985</v>
      </c>
      <c r="L104" s="0" t="n">
        <v>0.9875</v>
      </c>
      <c r="M104" s="0" t="n">
        <v>0.9875</v>
      </c>
      <c r="N104" s="0" t="n">
        <v>0.98</v>
      </c>
      <c r="O104" s="0" t="n">
        <v>0.970548915000002</v>
      </c>
      <c r="P104" s="0" t="n">
        <v>0.98</v>
      </c>
      <c r="Q104" s="0" t="n">
        <v>0.9875</v>
      </c>
      <c r="R104" s="0" t="n">
        <v>0.9875</v>
      </c>
      <c r="S104" s="0" t="n">
        <v>0.9875</v>
      </c>
      <c r="T104" s="0" t="n">
        <v>0.98</v>
      </c>
      <c r="U104" s="0" t="n">
        <v>0.98</v>
      </c>
      <c r="V104" s="0" t="n">
        <v>0.98</v>
      </c>
      <c r="W104" s="0" t="n">
        <v>0.98</v>
      </c>
      <c r="X104" s="0" t="n">
        <v>0.970548915000002</v>
      </c>
      <c r="Y104" s="0" t="n">
        <v>0.970548915000002</v>
      </c>
      <c r="Z104" s="0" t="n">
        <v>0.970548915000002</v>
      </c>
      <c r="AA104" s="0" t="n">
        <v>0.970548915000002</v>
      </c>
      <c r="AB104" s="0" t="n">
        <v>0.98</v>
      </c>
      <c r="AC104" s="0" t="n">
        <v>0.98</v>
      </c>
      <c r="AD104" s="0" t="n">
        <v>0.970548915000002</v>
      </c>
      <c r="AE104" s="0" t="n">
        <v>0.970548915000002</v>
      </c>
      <c r="AF104" s="0" t="n">
        <v>0.98</v>
      </c>
      <c r="AG104" s="0" t="n">
        <v>0.99</v>
      </c>
      <c r="AH104" s="0" t="n">
        <v>0.976828399999999</v>
      </c>
      <c r="AI104" s="0" t="n">
        <v>0.976828399999999</v>
      </c>
      <c r="AJ104" s="0" t="n">
        <v>0.98</v>
      </c>
      <c r="AK104" s="0" t="n">
        <v>1</v>
      </c>
      <c r="AL104" s="0" t="n">
        <v>0.985</v>
      </c>
      <c r="AM104" s="0" t="n">
        <v>0.985</v>
      </c>
      <c r="AS104" s="0" t="n">
        <v>0.977</v>
      </c>
      <c r="AT104" s="353" t="n">
        <v>0.9775</v>
      </c>
      <c r="AU104" s="0" t="n">
        <v>0.976828399999999</v>
      </c>
      <c r="AV104" s="0" t="n">
        <v>0.985</v>
      </c>
      <c r="AW104" s="0" t="n">
        <v>0.985</v>
      </c>
      <c r="AX104" s="0" t="n">
        <v>0.985</v>
      </c>
      <c r="AY104" s="0" t="n">
        <v>0.976828399999999</v>
      </c>
      <c r="AZ104" s="0" t="n">
        <v>0.976828399999999</v>
      </c>
      <c r="BA104" s="0" t="n">
        <v>0.985</v>
      </c>
      <c r="BB104" s="0" t="n">
        <v>0.99</v>
      </c>
      <c r="BE104" s="0" t="n">
        <v>1.09207760000001</v>
      </c>
      <c r="BF104" s="0" t="n">
        <v>1.1088</v>
      </c>
      <c r="BG104" s="0" t="n">
        <v>1.0827</v>
      </c>
      <c r="BH104" s="0" t="n">
        <v>1.0147</v>
      </c>
      <c r="BI104" s="0" t="n">
        <v>1</v>
      </c>
      <c r="BJ104" s="0" t="n">
        <v>2.2002</v>
      </c>
      <c r="BK104" s="0" t="n">
        <v>2.27815633333333</v>
      </c>
      <c r="BL104" s="0" t="n">
        <v>1.08784999999999</v>
      </c>
      <c r="BM104" s="0" t="n">
        <v>1.2885</v>
      </c>
      <c r="BN104" s="0" t="n">
        <v>2.001</v>
      </c>
      <c r="BO104" s="0" t="n">
        <v>1.514005</v>
      </c>
      <c r="BP104" s="0" t="n">
        <v>1.514005</v>
      </c>
      <c r="BQ104" s="0" t="n">
        <v>1.261905</v>
      </c>
      <c r="BR104" s="0" t="n">
        <v>1.074805</v>
      </c>
      <c r="BS104" s="0" t="n">
        <v>1.425405</v>
      </c>
      <c r="BT104" s="357"/>
      <c r="BU104" s="0" t="n">
        <v>1.09756</v>
      </c>
      <c r="BV104" s="357"/>
      <c r="BW104" s="357"/>
      <c r="BX104" s="357"/>
      <c r="BY104" s="357"/>
      <c r="BZ104" s="357"/>
      <c r="CA104" s="357"/>
      <c r="CB104" s="357"/>
      <c r="CC104" s="0" t="n">
        <v>0.895</v>
      </c>
      <c r="CD104" s="0" t="n">
        <v>0.9</v>
      </c>
      <c r="CE104" s="0" t="n">
        <v>0.91</v>
      </c>
      <c r="CF104" s="0" t="n">
        <v>0.96</v>
      </c>
      <c r="CG104" s="0" t="n">
        <v>0.99895</v>
      </c>
      <c r="CH104" s="0" t="n">
        <v>0.48</v>
      </c>
      <c r="CI104" s="0" t="n">
        <v>0.42</v>
      </c>
      <c r="CJ104" s="0" t="n">
        <v>0.935</v>
      </c>
      <c r="CK104" s="0" t="n">
        <v>0.835</v>
      </c>
      <c r="CL104" s="0" t="n">
        <v>0.575</v>
      </c>
      <c r="CM104" s="0" t="n">
        <v>0.895</v>
      </c>
      <c r="CN104" s="0" t="n">
        <v>0.9275</v>
      </c>
      <c r="CO104" s="0" t="n">
        <v>0.85</v>
      </c>
      <c r="CP104" s="0" t="n">
        <v>0.903</v>
      </c>
      <c r="CQ104" s="0" t="n">
        <v>0.92</v>
      </c>
      <c r="CR104" s="0" t="n">
        <v>0.89</v>
      </c>
      <c r="CV104" s="0" t="n">
        <v>0.9775</v>
      </c>
      <c r="DA104" s="357" t="n">
        <v>0.000285</v>
      </c>
      <c r="DB104" s="357" t="n">
        <v>0.0002</v>
      </c>
      <c r="DC104" s="357" t="n">
        <v>0</v>
      </c>
      <c r="DD104" s="357" t="n">
        <v>0.0001</v>
      </c>
      <c r="DE104" s="357" t="n">
        <v>0</v>
      </c>
      <c r="DF104" s="357" t="n">
        <v>0.0036</v>
      </c>
      <c r="DG104" s="357" t="n">
        <v>0.00047</v>
      </c>
      <c r="DH104" s="357" t="n">
        <v>0.0007</v>
      </c>
      <c r="DI104" s="357" t="n">
        <v>0</v>
      </c>
      <c r="DJ104" s="357" t="n">
        <v>0</v>
      </c>
      <c r="DK104" s="357" t="n">
        <v>0.0005</v>
      </c>
      <c r="DL104" s="357" t="n">
        <v>0.0005</v>
      </c>
      <c r="DM104" s="357" t="n">
        <v>0.0003</v>
      </c>
      <c r="DN104" s="357" t="n">
        <v>0.000275</v>
      </c>
      <c r="DO104" s="357" t="n">
        <v>0.000400000000000006</v>
      </c>
      <c r="DQ104" s="357" t="n">
        <v>6.5E-005</v>
      </c>
    </row>
    <row r="105" customFormat="false" ht="12.75" hidden="false" customHeight="false" outlineLevel="0" collapsed="false">
      <c r="A105" s="355" t="n">
        <v>39569</v>
      </c>
      <c r="B105" s="0" t="n">
        <v>0.988</v>
      </c>
      <c r="C105" s="0" t="n">
        <v>0.988</v>
      </c>
      <c r="D105" s="0" t="n">
        <v>0.985</v>
      </c>
      <c r="E105" s="0" t="n">
        <v>0.985</v>
      </c>
      <c r="F105" s="0" t="n">
        <v>0.977</v>
      </c>
      <c r="G105" s="0" t="n">
        <v>0.749292000000002</v>
      </c>
      <c r="H105" s="0" t="n">
        <v>0.957023059999999</v>
      </c>
      <c r="I105" s="0" t="n">
        <v>0.9875</v>
      </c>
      <c r="J105" s="0" t="n">
        <v>0.9470475</v>
      </c>
      <c r="K105" s="0" t="n">
        <v>0.985</v>
      </c>
      <c r="L105" s="0" t="n">
        <v>0.9875</v>
      </c>
      <c r="M105" s="0" t="n">
        <v>0.9875</v>
      </c>
      <c r="N105" s="0" t="n">
        <v>0.98</v>
      </c>
      <c r="O105" s="0" t="n">
        <v>0.967572000000002</v>
      </c>
      <c r="P105" s="0" t="n">
        <v>0.98</v>
      </c>
      <c r="Q105" s="0" t="n">
        <v>0.9875</v>
      </c>
      <c r="R105" s="0" t="n">
        <v>0.9875</v>
      </c>
      <c r="S105" s="0" t="n">
        <v>0.9875</v>
      </c>
      <c r="T105" s="0" t="n">
        <v>0.98</v>
      </c>
      <c r="U105" s="0" t="n">
        <v>0.98</v>
      </c>
      <c r="V105" s="0" t="n">
        <v>0.98</v>
      </c>
      <c r="W105" s="0" t="n">
        <v>0.98</v>
      </c>
      <c r="X105" s="0" t="n">
        <v>0.967572000000002</v>
      </c>
      <c r="Y105" s="0" t="n">
        <v>0.967572000000002</v>
      </c>
      <c r="Z105" s="0" t="n">
        <v>0.967572000000002</v>
      </c>
      <c r="AA105" s="0" t="n">
        <v>0.967572000000002</v>
      </c>
      <c r="AB105" s="0" t="n">
        <v>0.98</v>
      </c>
      <c r="AC105" s="0" t="n">
        <v>0.98</v>
      </c>
      <c r="AD105" s="0" t="n">
        <v>0.967572000000002</v>
      </c>
      <c r="AE105" s="0" t="n">
        <v>0.967572000000002</v>
      </c>
      <c r="AF105" s="0" t="n">
        <v>0.98</v>
      </c>
      <c r="AG105" s="0" t="n">
        <v>0.99</v>
      </c>
      <c r="AH105" s="0" t="n">
        <v>0.976886249999999</v>
      </c>
      <c r="AI105" s="0" t="n">
        <v>0.976886249999999</v>
      </c>
      <c r="AJ105" s="0" t="n">
        <v>0.98</v>
      </c>
      <c r="AK105" s="0" t="n">
        <v>1</v>
      </c>
      <c r="AL105" s="0" t="n">
        <v>0.985</v>
      </c>
      <c r="AM105" s="0" t="n">
        <v>0.985</v>
      </c>
      <c r="AS105" s="0" t="n">
        <v>0.977</v>
      </c>
      <c r="AT105" s="353" t="n">
        <v>0.9775</v>
      </c>
      <c r="AU105" s="0" t="n">
        <v>0.976886249999999</v>
      </c>
      <c r="AV105" s="0" t="n">
        <v>0.985</v>
      </c>
      <c r="AW105" s="0" t="n">
        <v>0.985</v>
      </c>
      <c r="AX105" s="0" t="n">
        <v>0.985</v>
      </c>
      <c r="AY105" s="0" t="n">
        <v>0.976886249999999</v>
      </c>
      <c r="AZ105" s="0" t="n">
        <v>0.976886249999999</v>
      </c>
      <c r="BA105" s="0" t="n">
        <v>0.985</v>
      </c>
      <c r="BB105" s="0" t="n">
        <v>0.99</v>
      </c>
      <c r="BE105" s="0" t="n">
        <v>1.09236260000001</v>
      </c>
      <c r="BF105" s="0" t="n">
        <v>1.109</v>
      </c>
      <c r="BG105" s="0" t="n">
        <v>1.0827</v>
      </c>
      <c r="BH105" s="0" t="n">
        <v>1.0148</v>
      </c>
      <c r="BI105" s="0" t="n">
        <v>1</v>
      </c>
      <c r="BJ105" s="0" t="n">
        <v>2.2038</v>
      </c>
      <c r="BK105" s="0" t="n">
        <v>2.27862633333333</v>
      </c>
      <c r="BL105" s="0" t="n">
        <v>1.08854999999999</v>
      </c>
      <c r="BM105" s="0" t="n">
        <v>1.2885</v>
      </c>
      <c r="BN105" s="0" t="n">
        <v>2.001</v>
      </c>
      <c r="BO105" s="0" t="n">
        <v>1.51450499999999</v>
      </c>
      <c r="BP105" s="0" t="n">
        <v>1.51450499999999</v>
      </c>
      <c r="BQ105" s="0" t="n">
        <v>1.262205</v>
      </c>
      <c r="BR105" s="0" t="n">
        <v>1.07508</v>
      </c>
      <c r="BS105" s="0" t="n">
        <v>1.425805</v>
      </c>
      <c r="BT105" s="357"/>
      <c r="BU105" s="0" t="n">
        <v>1.097625</v>
      </c>
      <c r="BV105" s="357"/>
      <c r="BW105" s="357"/>
      <c r="BX105" s="357"/>
      <c r="BY105" s="357"/>
      <c r="BZ105" s="357"/>
      <c r="CA105" s="357"/>
      <c r="CB105" s="357"/>
      <c r="CC105" s="0" t="n">
        <v>0.965</v>
      </c>
      <c r="CD105" s="0" t="n">
        <v>0.91</v>
      </c>
      <c r="CE105" s="0" t="n">
        <v>0.91</v>
      </c>
      <c r="CF105" s="0" t="n">
        <v>0.97</v>
      </c>
      <c r="CG105" s="0" t="n">
        <v>0.99895</v>
      </c>
      <c r="CH105" s="0" t="n">
        <v>0.34</v>
      </c>
      <c r="CI105" s="0" t="n">
        <v>0.42</v>
      </c>
      <c r="CJ105" s="0" t="n">
        <v>0.935</v>
      </c>
      <c r="CK105" s="0" t="n">
        <v>0.735</v>
      </c>
      <c r="CL105" s="0" t="n">
        <v>0.625</v>
      </c>
      <c r="CM105" s="0" t="n">
        <v>0.9175</v>
      </c>
      <c r="CN105" s="0" t="n">
        <v>0.95</v>
      </c>
      <c r="CO105" s="0" t="n">
        <v>0.88</v>
      </c>
      <c r="CP105" s="0" t="n">
        <v>0.9</v>
      </c>
      <c r="CQ105" s="0" t="n">
        <v>0.935</v>
      </c>
      <c r="CR105" s="0" t="n">
        <v>0.89</v>
      </c>
      <c r="CV105" s="0" t="n">
        <v>0.9775</v>
      </c>
      <c r="DA105" s="357" t="n">
        <v>0.000285</v>
      </c>
      <c r="DB105" s="357" t="n">
        <v>0.0002</v>
      </c>
      <c r="DC105" s="357" t="n">
        <v>0</v>
      </c>
      <c r="DD105" s="357" t="n">
        <v>0.0001</v>
      </c>
      <c r="DE105" s="357" t="n">
        <v>0</v>
      </c>
      <c r="DF105" s="357" t="n">
        <v>0.0036</v>
      </c>
      <c r="DG105" s="357" t="n">
        <v>0.00047</v>
      </c>
      <c r="DH105" s="357" t="n">
        <v>0.0007</v>
      </c>
      <c r="DI105" s="357" t="n">
        <v>0</v>
      </c>
      <c r="DJ105" s="357" t="n">
        <v>0</v>
      </c>
      <c r="DK105" s="357" t="n">
        <v>0.0005</v>
      </c>
      <c r="DL105" s="357" t="n">
        <v>0.0005</v>
      </c>
      <c r="DM105" s="357" t="n">
        <v>0.0003</v>
      </c>
      <c r="DN105" s="357" t="n">
        <v>0.000275</v>
      </c>
      <c r="DO105" s="357" t="n">
        <v>0.000400000000000006</v>
      </c>
      <c r="DQ105" s="357" t="n">
        <v>6.5E-005</v>
      </c>
    </row>
    <row r="106" customFormat="false" ht="12.75" hidden="false" customHeight="false" outlineLevel="0" collapsed="false">
      <c r="A106" s="355" t="n">
        <v>39600</v>
      </c>
      <c r="B106" s="0" t="n">
        <v>0.988</v>
      </c>
      <c r="C106" s="0" t="n">
        <v>0.988</v>
      </c>
      <c r="D106" s="0" t="n">
        <v>0.985</v>
      </c>
      <c r="E106" s="0" t="n">
        <v>0.985</v>
      </c>
      <c r="F106" s="0" t="n">
        <v>0.977</v>
      </c>
      <c r="G106" s="0" t="n">
        <v>0.750516000000002</v>
      </c>
      <c r="H106" s="0" t="n">
        <v>0.9875</v>
      </c>
      <c r="I106" s="0" t="n">
        <v>0.9875</v>
      </c>
      <c r="J106" s="0" t="n">
        <v>0.8310825</v>
      </c>
      <c r="K106" s="0" t="n">
        <v>0.985</v>
      </c>
      <c r="L106" s="0" t="n">
        <v>0.9875</v>
      </c>
      <c r="M106" s="0" t="n">
        <v>0.9875</v>
      </c>
      <c r="N106" s="0" t="n">
        <v>0.98</v>
      </c>
      <c r="O106" s="0" t="n">
        <v>0.970507887500002</v>
      </c>
      <c r="P106" s="0" t="n">
        <v>0.98</v>
      </c>
      <c r="Q106" s="0" t="n">
        <v>0.9875</v>
      </c>
      <c r="R106" s="0" t="n">
        <v>0.9875</v>
      </c>
      <c r="S106" s="0" t="n">
        <v>0.9875</v>
      </c>
      <c r="T106" s="0" t="n">
        <v>0.98</v>
      </c>
      <c r="U106" s="0" t="n">
        <v>0.98</v>
      </c>
      <c r="V106" s="0" t="n">
        <v>0.98</v>
      </c>
      <c r="W106" s="0" t="n">
        <v>0.98</v>
      </c>
      <c r="X106" s="0" t="n">
        <v>0.970507887500002</v>
      </c>
      <c r="Y106" s="0" t="n">
        <v>0.970507887500002</v>
      </c>
      <c r="Z106" s="0" t="n">
        <v>0.970507887500002</v>
      </c>
      <c r="AA106" s="0" t="n">
        <v>0.970507887500002</v>
      </c>
      <c r="AB106" s="0" t="n">
        <v>0.98</v>
      </c>
      <c r="AC106" s="0" t="n">
        <v>0.98</v>
      </c>
      <c r="AD106" s="0" t="n">
        <v>0.970507887500002</v>
      </c>
      <c r="AE106" s="0" t="n">
        <v>0.970507887500002</v>
      </c>
      <c r="AF106" s="0" t="n">
        <v>0.98</v>
      </c>
      <c r="AG106" s="0" t="n">
        <v>0.99</v>
      </c>
      <c r="AH106" s="0" t="n">
        <v>0.976944099999998</v>
      </c>
      <c r="AI106" s="0" t="n">
        <v>0.976944099999998</v>
      </c>
      <c r="AJ106" s="0" t="n">
        <v>0.98</v>
      </c>
      <c r="AK106" s="0" t="n">
        <v>1</v>
      </c>
      <c r="AL106" s="0" t="n">
        <v>0.985</v>
      </c>
      <c r="AM106" s="0" t="n">
        <v>0.985</v>
      </c>
      <c r="AS106" s="0" t="n">
        <v>0.977</v>
      </c>
      <c r="AT106" s="353" t="n">
        <v>0.9775</v>
      </c>
      <c r="AU106" s="0" t="n">
        <v>0.976944099999998</v>
      </c>
      <c r="AV106" s="0" t="n">
        <v>0.985</v>
      </c>
      <c r="AW106" s="0" t="n">
        <v>0.985</v>
      </c>
      <c r="AX106" s="0" t="n">
        <v>0.985</v>
      </c>
      <c r="AY106" s="0" t="n">
        <v>0.976944099999998</v>
      </c>
      <c r="AZ106" s="0" t="n">
        <v>0.976944099999998</v>
      </c>
      <c r="BA106" s="0" t="n">
        <v>0.985</v>
      </c>
      <c r="BB106" s="0" t="n">
        <v>0.99</v>
      </c>
      <c r="BE106" s="0" t="n">
        <v>1.09264760000001</v>
      </c>
      <c r="BF106" s="0" t="n">
        <v>1.1092</v>
      </c>
      <c r="BG106" s="0" t="n">
        <v>1.0827</v>
      </c>
      <c r="BH106" s="0" t="n">
        <v>1.0149</v>
      </c>
      <c r="BI106" s="0" t="n">
        <v>1</v>
      </c>
      <c r="BJ106" s="0" t="n">
        <v>2.2074</v>
      </c>
      <c r="BK106" s="0" t="n">
        <v>2.27909633333333</v>
      </c>
      <c r="BL106" s="0" t="n">
        <v>1.08924999999999</v>
      </c>
      <c r="BM106" s="0" t="n">
        <v>1.2885</v>
      </c>
      <c r="BN106" s="0" t="n">
        <v>2.001</v>
      </c>
      <c r="BO106" s="0" t="n">
        <v>1.51500499999999</v>
      </c>
      <c r="BP106" s="0" t="n">
        <v>1.51500499999999</v>
      </c>
      <c r="BQ106" s="0" t="n">
        <v>1.262505</v>
      </c>
      <c r="BR106" s="0" t="n">
        <v>1.075355</v>
      </c>
      <c r="BS106" s="0" t="n">
        <v>1.426205</v>
      </c>
      <c r="BT106" s="357"/>
      <c r="BU106" s="0" t="n">
        <v>1.09769</v>
      </c>
      <c r="BV106" s="357"/>
      <c r="BW106" s="357"/>
      <c r="BX106" s="357"/>
      <c r="BY106" s="357"/>
      <c r="BZ106" s="357"/>
      <c r="CA106" s="357"/>
      <c r="CB106" s="357"/>
      <c r="CC106" s="0" t="n">
        <v>0.965</v>
      </c>
      <c r="CD106" s="0" t="n">
        <v>0.91</v>
      </c>
      <c r="CE106" s="0" t="n">
        <v>0.91</v>
      </c>
      <c r="CF106" s="0" t="n">
        <v>0.98</v>
      </c>
      <c r="CG106" s="0" t="n">
        <v>0.99895</v>
      </c>
      <c r="CH106" s="0" t="n">
        <v>0.34</v>
      </c>
      <c r="CI106" s="0" t="n">
        <v>0.47</v>
      </c>
      <c r="CJ106" s="0" t="n">
        <v>0.935</v>
      </c>
      <c r="CK106" s="0" t="n">
        <v>0.645</v>
      </c>
      <c r="CL106" s="0" t="n">
        <v>0.725</v>
      </c>
      <c r="CM106" s="0" t="n">
        <v>0.8825</v>
      </c>
      <c r="CN106" s="0" t="n">
        <v>0.915</v>
      </c>
      <c r="CO106" s="0" t="n">
        <v>0.88</v>
      </c>
      <c r="CP106" s="0" t="n">
        <v>0.9025</v>
      </c>
      <c r="CQ106" s="0" t="n">
        <v>0.915</v>
      </c>
      <c r="CR106" s="0" t="n">
        <v>0.89</v>
      </c>
      <c r="CV106" s="0" t="n">
        <v>0.9775</v>
      </c>
      <c r="DA106" s="357" t="n">
        <v>0.000285</v>
      </c>
      <c r="DB106" s="357" t="n">
        <v>0.0002</v>
      </c>
      <c r="DC106" s="357" t="n">
        <v>0</v>
      </c>
      <c r="DD106" s="357" t="n">
        <v>0.0001</v>
      </c>
      <c r="DE106" s="357" t="n">
        <v>0</v>
      </c>
      <c r="DF106" s="357" t="n">
        <v>0.0036</v>
      </c>
      <c r="DG106" s="357" t="n">
        <v>0.00047</v>
      </c>
      <c r="DH106" s="357" t="n">
        <v>0.0007</v>
      </c>
      <c r="DI106" s="357" t="n">
        <v>0</v>
      </c>
      <c r="DJ106" s="357" t="n">
        <v>0</v>
      </c>
      <c r="DK106" s="357" t="n">
        <v>0.0005</v>
      </c>
      <c r="DL106" s="357" t="n">
        <v>0.0005</v>
      </c>
      <c r="DM106" s="357" t="n">
        <v>0.0003</v>
      </c>
      <c r="DN106" s="357" t="n">
        <v>0.000275</v>
      </c>
      <c r="DO106" s="357" t="n">
        <v>0.000400000000000006</v>
      </c>
      <c r="DQ106" s="357" t="n">
        <v>6.5E-005</v>
      </c>
    </row>
    <row r="107" customFormat="false" ht="12.75" hidden="false" customHeight="false" outlineLevel="0" collapsed="false">
      <c r="A107" s="355" t="n">
        <v>39630</v>
      </c>
      <c r="B107" s="0" t="n">
        <v>0.988</v>
      </c>
      <c r="C107" s="0" t="n">
        <v>0.988</v>
      </c>
      <c r="D107" s="0" t="n">
        <v>0.985</v>
      </c>
      <c r="E107" s="0" t="n">
        <v>0.985</v>
      </c>
      <c r="F107" s="0" t="n">
        <v>0.977</v>
      </c>
      <c r="G107" s="0" t="n">
        <v>0.906510000000002</v>
      </c>
      <c r="H107" s="0" t="n">
        <v>0.9875</v>
      </c>
      <c r="I107" s="0" t="n">
        <v>0.9875</v>
      </c>
      <c r="J107" s="0" t="n">
        <v>0.8568525</v>
      </c>
      <c r="K107" s="0" t="n">
        <v>0.985</v>
      </c>
      <c r="L107" s="0" t="n">
        <v>0.9875</v>
      </c>
      <c r="M107" s="0" t="n">
        <v>0.9875</v>
      </c>
      <c r="N107" s="0" t="n">
        <v>0.98</v>
      </c>
      <c r="O107" s="0" t="n">
        <v>0.976134225000002</v>
      </c>
      <c r="P107" s="0" t="n">
        <v>0.98</v>
      </c>
      <c r="Q107" s="0" t="n">
        <v>0.9875</v>
      </c>
      <c r="R107" s="0" t="n">
        <v>0.9875</v>
      </c>
      <c r="S107" s="0" t="n">
        <v>0.9875</v>
      </c>
      <c r="T107" s="0" t="n">
        <v>0.98</v>
      </c>
      <c r="U107" s="0" t="n">
        <v>0.98</v>
      </c>
      <c r="V107" s="0" t="n">
        <v>0.98</v>
      </c>
      <c r="W107" s="0" t="n">
        <v>0.98</v>
      </c>
      <c r="X107" s="0" t="n">
        <v>0.976134225000002</v>
      </c>
      <c r="Y107" s="0" t="n">
        <v>0.976134225000002</v>
      </c>
      <c r="Z107" s="0" t="n">
        <v>0.976134225000002</v>
      </c>
      <c r="AA107" s="0" t="n">
        <v>0.976134225000002</v>
      </c>
      <c r="AB107" s="0" t="n">
        <v>0.98</v>
      </c>
      <c r="AC107" s="0" t="n">
        <v>0.98</v>
      </c>
      <c r="AD107" s="0" t="n">
        <v>0.976134225000002</v>
      </c>
      <c r="AE107" s="0" t="n">
        <v>0.976134225000002</v>
      </c>
      <c r="AF107" s="0" t="n">
        <v>0.98</v>
      </c>
      <c r="AG107" s="0" t="n">
        <v>0.99</v>
      </c>
      <c r="AH107" s="0" t="n">
        <v>0.977001949999999</v>
      </c>
      <c r="AI107" s="0" t="n">
        <v>0.977001949999999</v>
      </c>
      <c r="AJ107" s="0" t="n">
        <v>0.98</v>
      </c>
      <c r="AK107" s="0" t="n">
        <v>1</v>
      </c>
      <c r="AL107" s="0" t="n">
        <v>0.985</v>
      </c>
      <c r="AM107" s="0" t="n">
        <v>0.985</v>
      </c>
      <c r="AS107" s="0" t="n">
        <v>0.977</v>
      </c>
      <c r="AT107" s="353" t="n">
        <v>0.9775</v>
      </c>
      <c r="AU107" s="0" t="n">
        <v>0.977001949999999</v>
      </c>
      <c r="AV107" s="0" t="n">
        <v>0.985</v>
      </c>
      <c r="AW107" s="0" t="n">
        <v>0.985</v>
      </c>
      <c r="AX107" s="0" t="n">
        <v>0.985</v>
      </c>
      <c r="AY107" s="0" t="n">
        <v>0.977001949999999</v>
      </c>
      <c r="AZ107" s="0" t="n">
        <v>0.977001949999999</v>
      </c>
      <c r="BA107" s="0" t="n">
        <v>0.985</v>
      </c>
      <c r="BB107" s="0" t="n">
        <v>0.99</v>
      </c>
      <c r="BE107" s="0" t="n">
        <v>1.09293260000001</v>
      </c>
      <c r="BF107" s="0" t="n">
        <v>1.1094</v>
      </c>
      <c r="BG107" s="0" t="n">
        <v>1.0827</v>
      </c>
      <c r="BH107" s="0" t="n">
        <v>1.015</v>
      </c>
      <c r="BI107" s="0" t="n">
        <v>1</v>
      </c>
      <c r="BJ107" s="0" t="n">
        <v>2.211</v>
      </c>
      <c r="BK107" s="0" t="n">
        <v>2.27956633333333</v>
      </c>
      <c r="BL107" s="0" t="n">
        <v>1.08994999999999</v>
      </c>
      <c r="BM107" s="0" t="n">
        <v>1.2885</v>
      </c>
      <c r="BN107" s="0" t="n">
        <v>2.001</v>
      </c>
      <c r="BO107" s="0" t="n">
        <v>1.51550499999999</v>
      </c>
      <c r="BP107" s="0" t="n">
        <v>1.51550499999999</v>
      </c>
      <c r="BQ107" s="0" t="n">
        <v>1.262805</v>
      </c>
      <c r="BR107" s="0" t="n">
        <v>1.07563</v>
      </c>
      <c r="BS107" s="0" t="n">
        <v>1.426605</v>
      </c>
      <c r="BT107" s="357"/>
      <c r="BU107" s="0" t="n">
        <v>1.097755</v>
      </c>
      <c r="BV107" s="357"/>
      <c r="BW107" s="357"/>
      <c r="BX107" s="357"/>
      <c r="BY107" s="357"/>
      <c r="BZ107" s="357"/>
      <c r="CA107" s="357"/>
      <c r="CB107" s="357"/>
      <c r="CC107" s="0" t="n">
        <v>0.975</v>
      </c>
      <c r="CD107" s="0" t="n">
        <v>0.91</v>
      </c>
      <c r="CE107" s="0" t="n">
        <v>0.91</v>
      </c>
      <c r="CF107" s="0" t="n">
        <v>0.97</v>
      </c>
      <c r="CG107" s="0" t="n">
        <v>0.99895</v>
      </c>
      <c r="CH107" s="0" t="n">
        <v>0.41</v>
      </c>
      <c r="CI107" s="0" t="n">
        <v>0.47</v>
      </c>
      <c r="CJ107" s="0" t="n">
        <v>0.935</v>
      </c>
      <c r="CK107" s="0" t="n">
        <v>0.665</v>
      </c>
      <c r="CL107" s="0" t="n">
        <v>0.725</v>
      </c>
      <c r="CM107" s="0" t="n">
        <v>0.8775</v>
      </c>
      <c r="CN107" s="0" t="n">
        <v>0.91</v>
      </c>
      <c r="CO107" s="0" t="n">
        <v>0.89</v>
      </c>
      <c r="CP107" s="0" t="n">
        <v>0.9075</v>
      </c>
      <c r="CQ107" s="0" t="n">
        <v>0.915</v>
      </c>
      <c r="CR107" s="0" t="n">
        <v>0.89</v>
      </c>
      <c r="CV107" s="0" t="n">
        <v>0.9775</v>
      </c>
      <c r="DA107" s="357" t="n">
        <v>0.000285</v>
      </c>
      <c r="DB107" s="357" t="n">
        <v>0.0002</v>
      </c>
      <c r="DC107" s="357" t="n">
        <v>0</v>
      </c>
      <c r="DD107" s="357" t="n">
        <v>0.0001</v>
      </c>
      <c r="DE107" s="357" t="n">
        <v>0</v>
      </c>
      <c r="DF107" s="357" t="n">
        <v>0.0036</v>
      </c>
      <c r="DG107" s="357" t="n">
        <v>0.00047</v>
      </c>
      <c r="DH107" s="357" t="n">
        <v>0.0007</v>
      </c>
      <c r="DI107" s="357" t="n">
        <v>0</v>
      </c>
      <c r="DJ107" s="357" t="n">
        <v>0</v>
      </c>
      <c r="DK107" s="357" t="n">
        <v>0.0005</v>
      </c>
      <c r="DL107" s="357" t="n">
        <v>0.0005</v>
      </c>
      <c r="DM107" s="357" t="n">
        <v>0.0003</v>
      </c>
      <c r="DN107" s="357" t="n">
        <v>0.000275</v>
      </c>
      <c r="DO107" s="357" t="n">
        <v>0.000400000000000006</v>
      </c>
      <c r="DQ107" s="357" t="n">
        <v>6.5E-005</v>
      </c>
    </row>
    <row r="108" customFormat="false" ht="12.75" hidden="false" customHeight="false" outlineLevel="0" collapsed="false">
      <c r="A108" s="355" t="n">
        <v>39661</v>
      </c>
      <c r="B108" s="0" t="n">
        <v>0.988</v>
      </c>
      <c r="C108" s="0" t="n">
        <v>0.988</v>
      </c>
      <c r="D108" s="0" t="n">
        <v>0.985</v>
      </c>
      <c r="E108" s="0" t="n">
        <v>0.985</v>
      </c>
      <c r="F108" s="0" t="n">
        <v>0.977</v>
      </c>
      <c r="G108" s="0" t="n">
        <v>0.952278000000002</v>
      </c>
      <c r="H108" s="0" t="n">
        <v>0.9875</v>
      </c>
      <c r="I108" s="0" t="n">
        <v>0.9875</v>
      </c>
      <c r="J108" s="0" t="n">
        <v>0.9728175</v>
      </c>
      <c r="K108" s="0" t="n">
        <v>0.985</v>
      </c>
      <c r="L108" s="0" t="n">
        <v>0.9875</v>
      </c>
      <c r="M108" s="0" t="n">
        <v>0.9875</v>
      </c>
      <c r="N108" s="0" t="n">
        <v>0.98</v>
      </c>
      <c r="O108" s="0" t="n">
        <v>0.9875</v>
      </c>
      <c r="P108" s="0" t="n">
        <v>0.98</v>
      </c>
      <c r="Q108" s="0" t="n">
        <v>0.9875</v>
      </c>
      <c r="R108" s="0" t="n">
        <v>0.9875</v>
      </c>
      <c r="S108" s="0" t="n">
        <v>0.9875</v>
      </c>
      <c r="T108" s="0" t="n">
        <v>0.98</v>
      </c>
      <c r="U108" s="0" t="n">
        <v>0.98</v>
      </c>
      <c r="V108" s="0" t="n">
        <v>0.98</v>
      </c>
      <c r="W108" s="0" t="n">
        <v>0.98</v>
      </c>
      <c r="X108" s="0" t="n">
        <v>0.9875</v>
      </c>
      <c r="Y108" s="0" t="n">
        <v>0.9875</v>
      </c>
      <c r="Z108" s="0" t="n">
        <v>0.9875</v>
      </c>
      <c r="AA108" s="0" t="n">
        <v>0.9875</v>
      </c>
      <c r="AB108" s="0" t="n">
        <v>0.98</v>
      </c>
      <c r="AC108" s="0" t="n">
        <v>0.98</v>
      </c>
      <c r="AD108" s="0" t="n">
        <v>0.9875</v>
      </c>
      <c r="AE108" s="0" t="n">
        <v>0.9875</v>
      </c>
      <c r="AF108" s="0" t="n">
        <v>0.98</v>
      </c>
      <c r="AG108" s="0" t="n">
        <v>0.99</v>
      </c>
      <c r="AH108" s="0" t="n">
        <v>0.977059799999999</v>
      </c>
      <c r="AI108" s="0" t="n">
        <v>0.977059799999999</v>
      </c>
      <c r="AJ108" s="0" t="n">
        <v>0.98</v>
      </c>
      <c r="AK108" s="0" t="n">
        <v>1</v>
      </c>
      <c r="AL108" s="0" t="n">
        <v>0.985</v>
      </c>
      <c r="AM108" s="0" t="n">
        <v>0.985</v>
      </c>
      <c r="AS108" s="0" t="n">
        <v>0.977</v>
      </c>
      <c r="AT108" s="353" t="n">
        <v>0.9775</v>
      </c>
      <c r="AU108" s="0" t="n">
        <v>0.977059799999999</v>
      </c>
      <c r="AV108" s="0" t="n">
        <v>0.985</v>
      </c>
      <c r="AW108" s="0" t="n">
        <v>0.985</v>
      </c>
      <c r="AX108" s="0" t="n">
        <v>0.985</v>
      </c>
      <c r="AY108" s="0" t="n">
        <v>0.977059799999999</v>
      </c>
      <c r="AZ108" s="0" t="n">
        <v>0.977059799999999</v>
      </c>
      <c r="BA108" s="0" t="n">
        <v>0.985</v>
      </c>
      <c r="BB108" s="0" t="n">
        <v>0.99</v>
      </c>
      <c r="BE108" s="0" t="n">
        <v>1.09321760000001</v>
      </c>
      <c r="BF108" s="0" t="n">
        <v>1.1096</v>
      </c>
      <c r="BG108" s="0" t="n">
        <v>1.0827</v>
      </c>
      <c r="BH108" s="0" t="n">
        <v>1.0151</v>
      </c>
      <c r="BI108" s="0" t="n">
        <v>1</v>
      </c>
      <c r="BJ108" s="0" t="n">
        <v>2.21460000000001</v>
      </c>
      <c r="BK108" s="0" t="n">
        <v>2.28003633333333</v>
      </c>
      <c r="BL108" s="0" t="n">
        <v>1.09064999999999</v>
      </c>
      <c r="BM108" s="0" t="n">
        <v>1.2885</v>
      </c>
      <c r="BN108" s="0" t="n">
        <v>2.001</v>
      </c>
      <c r="BO108" s="0" t="n">
        <v>1.51600499999999</v>
      </c>
      <c r="BP108" s="0" t="n">
        <v>1.51600499999999</v>
      </c>
      <c r="BQ108" s="0" t="n">
        <v>1.263105</v>
      </c>
      <c r="BR108" s="0" t="n">
        <v>1.075905</v>
      </c>
      <c r="BS108" s="0" t="n">
        <v>1.427005</v>
      </c>
      <c r="BT108" s="357"/>
      <c r="BU108" s="0" t="n">
        <v>1.09782</v>
      </c>
      <c r="BV108" s="357"/>
      <c r="BW108" s="357"/>
      <c r="BX108" s="357"/>
      <c r="BY108" s="357"/>
      <c r="BZ108" s="357"/>
      <c r="CA108" s="357"/>
      <c r="CB108" s="357"/>
      <c r="CC108" s="0" t="n">
        <v>0.975</v>
      </c>
      <c r="CD108" s="0" t="n">
        <v>0.91</v>
      </c>
      <c r="CE108" s="0" t="n">
        <v>0.91</v>
      </c>
      <c r="CF108" s="0" t="n">
        <v>0.97</v>
      </c>
      <c r="CG108" s="0" t="n">
        <v>0.99895</v>
      </c>
      <c r="CH108" s="0" t="n">
        <v>0.43</v>
      </c>
      <c r="CI108" s="0" t="n">
        <v>0.52</v>
      </c>
      <c r="CJ108" s="0" t="n">
        <v>0.925</v>
      </c>
      <c r="CK108" s="0" t="n">
        <v>0.755</v>
      </c>
      <c r="CL108" s="0" t="n">
        <v>0.725</v>
      </c>
      <c r="CM108" s="0" t="n">
        <v>0.89</v>
      </c>
      <c r="CN108" s="0" t="n">
        <v>0.9225</v>
      </c>
      <c r="CO108" s="0" t="n">
        <v>0.915</v>
      </c>
      <c r="CP108" s="0" t="n">
        <v>0.9275</v>
      </c>
      <c r="CQ108" s="0" t="n">
        <v>0.915</v>
      </c>
      <c r="CR108" s="0" t="n">
        <v>0.89</v>
      </c>
      <c r="CV108" s="0" t="n">
        <v>0.9775</v>
      </c>
      <c r="DA108" s="357" t="n">
        <v>0.000285</v>
      </c>
      <c r="DB108" s="357" t="n">
        <v>0.0002</v>
      </c>
      <c r="DC108" s="357" t="n">
        <v>0</v>
      </c>
      <c r="DD108" s="357" t="n">
        <v>0.0001</v>
      </c>
      <c r="DE108" s="357" t="n">
        <v>0</v>
      </c>
      <c r="DF108" s="357" t="n">
        <v>0.0036</v>
      </c>
      <c r="DG108" s="357" t="n">
        <v>0.00047</v>
      </c>
      <c r="DH108" s="357" t="n">
        <v>0.0007</v>
      </c>
      <c r="DI108" s="357" t="n">
        <v>0</v>
      </c>
      <c r="DJ108" s="357" t="n">
        <v>0</v>
      </c>
      <c r="DK108" s="357" t="n">
        <v>0.0005</v>
      </c>
      <c r="DL108" s="357" t="n">
        <v>0.0005</v>
      </c>
      <c r="DM108" s="357" t="n">
        <v>0.0003</v>
      </c>
      <c r="DN108" s="357" t="n">
        <v>0.000275</v>
      </c>
      <c r="DO108" s="357" t="n">
        <v>0.000400000000000006</v>
      </c>
      <c r="DQ108" s="357" t="n">
        <v>6.5E-005</v>
      </c>
    </row>
    <row r="109" customFormat="false" ht="12.75" hidden="false" customHeight="false" outlineLevel="0" collapsed="false">
      <c r="A109" s="355" t="n">
        <v>39692</v>
      </c>
      <c r="B109" s="0" t="n">
        <v>0.988</v>
      </c>
      <c r="C109" s="0" t="n">
        <v>0.988</v>
      </c>
      <c r="D109" s="0" t="n">
        <v>0.985</v>
      </c>
      <c r="E109" s="0" t="n">
        <v>0.985</v>
      </c>
      <c r="F109" s="0" t="n">
        <v>0.977</v>
      </c>
      <c r="G109" s="0" t="n">
        <v>0.9875</v>
      </c>
      <c r="H109" s="0" t="n">
        <v>0.9875</v>
      </c>
      <c r="I109" s="0" t="n">
        <v>0.9875</v>
      </c>
      <c r="J109" s="0" t="n">
        <v>0.7924275</v>
      </c>
      <c r="K109" s="0" t="n">
        <v>0.985</v>
      </c>
      <c r="L109" s="0" t="n">
        <v>0.9875</v>
      </c>
      <c r="M109" s="0" t="n">
        <v>0.9875</v>
      </c>
      <c r="N109" s="0" t="n">
        <v>0.98</v>
      </c>
      <c r="O109" s="0" t="n">
        <v>0.9875</v>
      </c>
      <c r="P109" s="0" t="n">
        <v>0.98</v>
      </c>
      <c r="Q109" s="0" t="n">
        <v>0.9875</v>
      </c>
      <c r="R109" s="0" t="n">
        <v>0.9875</v>
      </c>
      <c r="S109" s="0" t="n">
        <v>0.9875</v>
      </c>
      <c r="T109" s="0" t="n">
        <v>0.98</v>
      </c>
      <c r="U109" s="0" t="n">
        <v>0.98</v>
      </c>
      <c r="V109" s="0" t="n">
        <v>0.98</v>
      </c>
      <c r="W109" s="0" t="n">
        <v>0.98</v>
      </c>
      <c r="X109" s="0" t="n">
        <v>0.9875</v>
      </c>
      <c r="Y109" s="0" t="n">
        <v>0.9875</v>
      </c>
      <c r="Z109" s="0" t="n">
        <v>0.9875</v>
      </c>
      <c r="AA109" s="0" t="n">
        <v>0.9875</v>
      </c>
      <c r="AB109" s="0" t="n">
        <v>0.98</v>
      </c>
      <c r="AC109" s="0" t="n">
        <v>0.98</v>
      </c>
      <c r="AD109" s="0" t="n">
        <v>0.9875</v>
      </c>
      <c r="AE109" s="0" t="n">
        <v>0.9875</v>
      </c>
      <c r="AF109" s="0" t="n">
        <v>0.98</v>
      </c>
      <c r="AG109" s="0" t="n">
        <v>0.99</v>
      </c>
      <c r="AH109" s="0" t="n">
        <v>0.977117649999998</v>
      </c>
      <c r="AI109" s="0" t="n">
        <v>0.977117649999998</v>
      </c>
      <c r="AJ109" s="0" t="n">
        <v>0.98</v>
      </c>
      <c r="AK109" s="0" t="n">
        <v>1</v>
      </c>
      <c r="AL109" s="0" t="n">
        <v>0.985</v>
      </c>
      <c r="AM109" s="0" t="n">
        <v>0.985</v>
      </c>
      <c r="AS109" s="0" t="n">
        <v>0.977</v>
      </c>
      <c r="AT109" s="353" t="n">
        <v>0.9775</v>
      </c>
      <c r="AU109" s="0" t="n">
        <v>0.977117649999998</v>
      </c>
      <c r="AV109" s="0" t="n">
        <v>0.985</v>
      </c>
      <c r="AW109" s="0" t="n">
        <v>0.985</v>
      </c>
      <c r="AX109" s="0" t="n">
        <v>0.985</v>
      </c>
      <c r="AY109" s="0" t="n">
        <v>0.977117649999998</v>
      </c>
      <c r="AZ109" s="0" t="n">
        <v>0.977117649999998</v>
      </c>
      <c r="BA109" s="0" t="n">
        <v>0.985</v>
      </c>
      <c r="BB109" s="0" t="n">
        <v>0.99</v>
      </c>
      <c r="BE109" s="0" t="n">
        <v>1.09350260000001</v>
      </c>
      <c r="BF109" s="0" t="n">
        <v>1.1098</v>
      </c>
      <c r="BG109" s="0" t="n">
        <v>1.0827</v>
      </c>
      <c r="BH109" s="0" t="n">
        <v>1.0152</v>
      </c>
      <c r="BI109" s="0" t="n">
        <v>1</v>
      </c>
      <c r="BJ109" s="0" t="n">
        <v>2.21820000000001</v>
      </c>
      <c r="BK109" s="0" t="n">
        <v>2.28050633333333</v>
      </c>
      <c r="BL109" s="0" t="n">
        <v>1.09134999999999</v>
      </c>
      <c r="BM109" s="0" t="n">
        <v>1.2885</v>
      </c>
      <c r="BN109" s="0" t="n">
        <v>2.001</v>
      </c>
      <c r="BO109" s="0" t="n">
        <v>1.51650499999999</v>
      </c>
      <c r="BP109" s="0" t="n">
        <v>1.51650499999999</v>
      </c>
      <c r="BQ109" s="0" t="n">
        <v>1.263405</v>
      </c>
      <c r="BR109" s="0" t="n">
        <v>1.07618</v>
      </c>
      <c r="BS109" s="0" t="n">
        <v>1.427405</v>
      </c>
      <c r="BT109" s="357"/>
      <c r="BU109" s="0" t="n">
        <v>1.097885</v>
      </c>
      <c r="BV109" s="357"/>
      <c r="BW109" s="357"/>
      <c r="BX109" s="357"/>
      <c r="BY109" s="357"/>
      <c r="BZ109" s="357"/>
      <c r="CA109" s="357"/>
      <c r="CB109" s="357"/>
      <c r="CC109" s="0" t="n">
        <v>0.975</v>
      </c>
      <c r="CD109" s="0" t="n">
        <v>0.91</v>
      </c>
      <c r="CE109" s="0" t="n">
        <v>0.91</v>
      </c>
      <c r="CF109" s="0" t="n">
        <v>0.95</v>
      </c>
      <c r="CG109" s="0" t="n">
        <v>0.99895</v>
      </c>
      <c r="CH109" s="0" t="n">
        <v>0.46</v>
      </c>
      <c r="CI109" s="0" t="n">
        <v>0.55</v>
      </c>
      <c r="CJ109" s="0" t="n">
        <v>0.925</v>
      </c>
      <c r="CK109" s="0" t="n">
        <v>0.615</v>
      </c>
      <c r="CL109" s="0" t="n">
        <v>0.575</v>
      </c>
      <c r="CM109" s="0" t="n">
        <v>0.945</v>
      </c>
      <c r="CN109" s="0" t="n">
        <v>0.9775</v>
      </c>
      <c r="CO109" s="0" t="n">
        <v>0.945</v>
      </c>
      <c r="CP109" s="0" t="n">
        <v>0.92</v>
      </c>
      <c r="CQ109" s="0" t="n">
        <v>0.915</v>
      </c>
      <c r="CR109" s="0" t="n">
        <v>0.89</v>
      </c>
      <c r="CV109" s="0" t="n">
        <v>0.9775</v>
      </c>
      <c r="DA109" s="357" t="n">
        <v>0.000285</v>
      </c>
      <c r="DB109" s="357" t="n">
        <v>0.0002</v>
      </c>
      <c r="DC109" s="357" t="n">
        <v>0</v>
      </c>
      <c r="DD109" s="357" t="n">
        <v>0.0001</v>
      </c>
      <c r="DE109" s="357" t="n">
        <v>0</v>
      </c>
      <c r="DF109" s="357" t="n">
        <v>0.0036</v>
      </c>
      <c r="DG109" s="357" t="n">
        <v>0.00047</v>
      </c>
      <c r="DH109" s="357" t="n">
        <v>0.0007</v>
      </c>
      <c r="DI109" s="357" t="n">
        <v>0</v>
      </c>
      <c r="DJ109" s="357" t="n">
        <v>0</v>
      </c>
      <c r="DK109" s="357" t="n">
        <v>0.0005</v>
      </c>
      <c r="DL109" s="357" t="n">
        <v>0.0005</v>
      </c>
      <c r="DM109" s="357" t="n">
        <v>0.0003</v>
      </c>
      <c r="DN109" s="357" t="n">
        <v>0.000275</v>
      </c>
      <c r="DO109" s="357" t="n">
        <v>0.000400000000000006</v>
      </c>
      <c r="DQ109" s="357" t="n">
        <v>6.5E-005</v>
      </c>
    </row>
    <row r="110" customFormat="false" ht="12.75" hidden="false" customHeight="false" outlineLevel="0" collapsed="false">
      <c r="A110" s="355" t="n">
        <v>39722</v>
      </c>
      <c r="B110" s="0" t="n">
        <v>0.988</v>
      </c>
      <c r="C110" s="0" t="n">
        <v>0.988</v>
      </c>
      <c r="D110" s="0" t="n">
        <v>0.985</v>
      </c>
      <c r="E110" s="0" t="n">
        <v>0.985</v>
      </c>
      <c r="F110" s="0" t="n">
        <v>0.977</v>
      </c>
      <c r="G110" s="0" t="n">
        <v>0.9875</v>
      </c>
      <c r="H110" s="0" t="n">
        <v>0.9875</v>
      </c>
      <c r="I110" s="0" t="n">
        <v>0.9875</v>
      </c>
      <c r="J110" s="0" t="n">
        <v>0.7795425</v>
      </c>
      <c r="K110" s="0" t="n">
        <v>0.985</v>
      </c>
      <c r="L110" s="0" t="n">
        <v>0.9875</v>
      </c>
      <c r="M110" s="0" t="n">
        <v>0.9875</v>
      </c>
      <c r="N110" s="0" t="n">
        <v>0.98</v>
      </c>
      <c r="O110" s="0" t="n">
        <v>0.971500637500002</v>
      </c>
      <c r="P110" s="0" t="n">
        <v>0.98</v>
      </c>
      <c r="Q110" s="0" t="n">
        <v>0.9875</v>
      </c>
      <c r="R110" s="0" t="n">
        <v>0.9875</v>
      </c>
      <c r="S110" s="0" t="n">
        <v>0.9875</v>
      </c>
      <c r="T110" s="0" t="n">
        <v>0.98</v>
      </c>
      <c r="U110" s="0" t="n">
        <v>0.98</v>
      </c>
      <c r="V110" s="0" t="n">
        <v>0.98</v>
      </c>
      <c r="W110" s="0" t="n">
        <v>0.98</v>
      </c>
      <c r="X110" s="0" t="n">
        <v>0.971500637500002</v>
      </c>
      <c r="Y110" s="0" t="n">
        <v>0.971500637500002</v>
      </c>
      <c r="Z110" s="0" t="n">
        <v>0.971500637500002</v>
      </c>
      <c r="AA110" s="0" t="n">
        <v>0.971500637500002</v>
      </c>
      <c r="AB110" s="0" t="n">
        <v>0.98</v>
      </c>
      <c r="AC110" s="0" t="n">
        <v>0.98</v>
      </c>
      <c r="AD110" s="0" t="n">
        <v>0.971500637500002</v>
      </c>
      <c r="AE110" s="0" t="n">
        <v>0.971500637500002</v>
      </c>
      <c r="AF110" s="0" t="n">
        <v>0.98</v>
      </c>
      <c r="AG110" s="0" t="n">
        <v>0.99</v>
      </c>
      <c r="AH110" s="0" t="n">
        <v>0.977175499999998</v>
      </c>
      <c r="AI110" s="0" t="n">
        <v>0.977175499999998</v>
      </c>
      <c r="AJ110" s="0" t="n">
        <v>0.98</v>
      </c>
      <c r="AK110" s="0" t="n">
        <v>1</v>
      </c>
      <c r="AL110" s="0" t="n">
        <v>0.985</v>
      </c>
      <c r="AM110" s="0" t="n">
        <v>0.985</v>
      </c>
      <c r="AS110" s="0" t="n">
        <v>0.977</v>
      </c>
      <c r="AT110" s="353" t="n">
        <v>0.9775</v>
      </c>
      <c r="AU110" s="0" t="n">
        <v>0.977175499999998</v>
      </c>
      <c r="AV110" s="0" t="n">
        <v>0.985</v>
      </c>
      <c r="AW110" s="0" t="n">
        <v>0.985</v>
      </c>
      <c r="AX110" s="0" t="n">
        <v>0.985</v>
      </c>
      <c r="AY110" s="0" t="n">
        <v>0.977175499999998</v>
      </c>
      <c r="AZ110" s="0" t="n">
        <v>0.977175499999998</v>
      </c>
      <c r="BA110" s="0" t="n">
        <v>0.985</v>
      </c>
      <c r="BB110" s="0" t="n">
        <v>0.99</v>
      </c>
      <c r="BE110" s="0" t="n">
        <v>1.09378760000001</v>
      </c>
      <c r="BF110" s="0" t="n">
        <v>1.11</v>
      </c>
      <c r="BG110" s="0" t="n">
        <v>1.0827</v>
      </c>
      <c r="BH110" s="0" t="n">
        <v>1.0153</v>
      </c>
      <c r="BI110" s="0" t="n">
        <v>1</v>
      </c>
      <c r="BJ110" s="0" t="n">
        <v>2.22180000000001</v>
      </c>
      <c r="BK110" s="0" t="n">
        <v>2.28097633333333</v>
      </c>
      <c r="BL110" s="0" t="n">
        <v>1.09204999999999</v>
      </c>
      <c r="BM110" s="0" t="n">
        <v>1.2885</v>
      </c>
      <c r="BN110" s="0" t="n">
        <v>2.001</v>
      </c>
      <c r="BO110" s="0" t="n">
        <v>1.51700499999999</v>
      </c>
      <c r="BP110" s="0" t="n">
        <v>1.51700499999999</v>
      </c>
      <c r="BQ110" s="0" t="n">
        <v>1.263705</v>
      </c>
      <c r="BR110" s="0" t="n">
        <v>1.076455</v>
      </c>
      <c r="BS110" s="0" t="n">
        <v>1.427805</v>
      </c>
      <c r="BT110" s="357"/>
      <c r="BU110" s="0" t="n">
        <v>1.09795</v>
      </c>
      <c r="BV110" s="357"/>
      <c r="BW110" s="357"/>
      <c r="BX110" s="357"/>
      <c r="BY110" s="357"/>
      <c r="BZ110" s="357"/>
      <c r="CA110" s="357"/>
      <c r="CB110" s="357"/>
      <c r="CC110" s="0" t="n">
        <v>0.955</v>
      </c>
      <c r="CD110" s="0" t="n">
        <v>0.9</v>
      </c>
      <c r="CE110" s="0" t="n">
        <v>0.91</v>
      </c>
      <c r="CF110" s="0" t="n">
        <v>0.94</v>
      </c>
      <c r="CG110" s="0" t="n">
        <v>0.99895</v>
      </c>
      <c r="CH110" s="0" t="n">
        <v>0.46</v>
      </c>
      <c r="CI110" s="0" t="n">
        <v>0.45</v>
      </c>
      <c r="CJ110" s="0" t="n">
        <v>0.925</v>
      </c>
      <c r="CK110" s="0" t="n">
        <v>0.605</v>
      </c>
      <c r="CL110" s="0" t="n">
        <v>0.505</v>
      </c>
      <c r="CM110" s="0" t="n">
        <v>0.805</v>
      </c>
      <c r="CN110" s="0" t="n">
        <v>0.8375</v>
      </c>
      <c r="CO110" s="0" t="n">
        <v>0.875</v>
      </c>
      <c r="CP110" s="0" t="n">
        <v>0.9025</v>
      </c>
      <c r="CQ110" s="0" t="n">
        <v>0.82</v>
      </c>
      <c r="CR110" s="0" t="n">
        <v>0.89</v>
      </c>
      <c r="CV110" s="0" t="n">
        <v>0.9775</v>
      </c>
      <c r="DA110" s="357" t="n">
        <v>0.000285</v>
      </c>
      <c r="DB110" s="357" t="n">
        <v>0.0002</v>
      </c>
      <c r="DC110" s="357" t="n">
        <v>0</v>
      </c>
      <c r="DD110" s="357" t="n">
        <v>0.0001</v>
      </c>
      <c r="DE110" s="357" t="n">
        <v>0</v>
      </c>
      <c r="DF110" s="357" t="n">
        <v>0.0036</v>
      </c>
      <c r="DG110" s="357" t="n">
        <v>0.00047</v>
      </c>
      <c r="DH110" s="357" t="n">
        <v>0.0007</v>
      </c>
      <c r="DI110" s="357" t="n">
        <v>0</v>
      </c>
      <c r="DJ110" s="357" t="n">
        <v>0</v>
      </c>
      <c r="DK110" s="357" t="n">
        <v>0.0005</v>
      </c>
      <c r="DL110" s="357" t="n">
        <v>0.0005</v>
      </c>
      <c r="DM110" s="357" t="n">
        <v>0.0003</v>
      </c>
      <c r="DN110" s="357" t="n">
        <v>0.000275</v>
      </c>
      <c r="DO110" s="357" t="n">
        <v>0.000400000000000006</v>
      </c>
      <c r="DQ110" s="357" t="n">
        <v>6.5E-005</v>
      </c>
    </row>
    <row r="111" customFormat="false" ht="12.75" hidden="false" customHeight="false" outlineLevel="0" collapsed="false">
      <c r="A111" s="355" t="n">
        <v>39753</v>
      </c>
      <c r="B111" s="0" t="n">
        <v>0.988</v>
      </c>
      <c r="C111" s="0" t="n">
        <v>0.988</v>
      </c>
      <c r="D111" s="0" t="n">
        <v>0.97443</v>
      </c>
      <c r="E111" s="0" t="n">
        <v>0.97443</v>
      </c>
      <c r="F111" s="0" t="n">
        <v>0.977</v>
      </c>
      <c r="G111" s="0" t="n">
        <v>0.9875</v>
      </c>
      <c r="H111" s="0" t="n">
        <v>0.9875</v>
      </c>
      <c r="I111" s="0" t="n">
        <v>0.9875</v>
      </c>
      <c r="J111" s="0" t="n">
        <v>0.7280025</v>
      </c>
      <c r="K111" s="0" t="n">
        <v>0.970485</v>
      </c>
      <c r="L111" s="0" t="n">
        <v>0.9875</v>
      </c>
      <c r="M111" s="0" t="n">
        <v>0.9875</v>
      </c>
      <c r="N111" s="0" t="n">
        <v>0.98</v>
      </c>
      <c r="O111" s="0" t="n">
        <v>0.971748825000002</v>
      </c>
      <c r="P111" s="0" t="n">
        <v>0.98</v>
      </c>
      <c r="Q111" s="0" t="n">
        <v>0.9875</v>
      </c>
      <c r="R111" s="0" t="n">
        <v>0.9875</v>
      </c>
      <c r="S111" s="0" t="n">
        <v>0.9875</v>
      </c>
      <c r="T111" s="0" t="n">
        <v>0.98</v>
      </c>
      <c r="U111" s="0" t="n">
        <v>0.98</v>
      </c>
      <c r="V111" s="0" t="n">
        <v>0.98</v>
      </c>
      <c r="W111" s="0" t="n">
        <v>0.98</v>
      </c>
      <c r="X111" s="0" t="n">
        <v>0.971748825000002</v>
      </c>
      <c r="Y111" s="0" t="n">
        <v>0.971748825000002</v>
      </c>
      <c r="Z111" s="0" t="n">
        <v>0.971748825000002</v>
      </c>
      <c r="AA111" s="0" t="n">
        <v>0.971748825000002</v>
      </c>
      <c r="AB111" s="0" t="n">
        <v>0.98</v>
      </c>
      <c r="AC111" s="0" t="n">
        <v>0.98</v>
      </c>
      <c r="AD111" s="0" t="n">
        <v>0.971748825000002</v>
      </c>
      <c r="AE111" s="0" t="n">
        <v>0.971748825000002</v>
      </c>
      <c r="AF111" s="0" t="n">
        <v>0.98</v>
      </c>
      <c r="AG111" s="0" t="n">
        <v>0.99</v>
      </c>
      <c r="AH111" s="0" t="n">
        <v>0.977233349999998</v>
      </c>
      <c r="AI111" s="0" t="n">
        <v>0.977233349999998</v>
      </c>
      <c r="AJ111" s="0" t="n">
        <v>0.98</v>
      </c>
      <c r="AK111" s="0" t="n">
        <v>1</v>
      </c>
      <c r="AL111" s="0" t="n">
        <v>0.970485</v>
      </c>
      <c r="AM111" s="0" t="n">
        <v>0.97443</v>
      </c>
      <c r="AS111" s="0" t="n">
        <v>0.977</v>
      </c>
      <c r="AT111" s="353" t="n">
        <v>0.9775</v>
      </c>
      <c r="AU111" s="0" t="n">
        <v>0.977233349999998</v>
      </c>
      <c r="AV111" s="0" t="n">
        <v>0.97443</v>
      </c>
      <c r="AW111" s="0" t="n">
        <v>0.97443</v>
      </c>
      <c r="AX111" s="0" t="n">
        <v>0.97443</v>
      </c>
      <c r="AY111" s="0" t="n">
        <v>0.977233349999998</v>
      </c>
      <c r="AZ111" s="0" t="n">
        <v>0.977233349999998</v>
      </c>
      <c r="BA111" s="0" t="n">
        <v>0.97443</v>
      </c>
      <c r="BB111" s="0" t="n">
        <v>0.99</v>
      </c>
      <c r="BE111" s="0" t="n">
        <v>1.09407260000001</v>
      </c>
      <c r="BF111" s="0" t="n">
        <v>1.1102</v>
      </c>
      <c r="BG111" s="0" t="n">
        <v>1.0827</v>
      </c>
      <c r="BH111" s="0" t="n">
        <v>1.0154</v>
      </c>
      <c r="BI111" s="0" t="n">
        <v>1</v>
      </c>
      <c r="BJ111" s="0" t="n">
        <v>2.22540000000001</v>
      </c>
      <c r="BK111" s="0" t="n">
        <v>2.28144633333333</v>
      </c>
      <c r="BL111" s="0" t="n">
        <v>1.09274999999999</v>
      </c>
      <c r="BM111" s="0" t="n">
        <v>1.2885</v>
      </c>
      <c r="BN111" s="0" t="n">
        <v>2.001</v>
      </c>
      <c r="BO111" s="0" t="n">
        <v>1.51750499999999</v>
      </c>
      <c r="BP111" s="0" t="n">
        <v>1.51750499999999</v>
      </c>
      <c r="BQ111" s="0" t="n">
        <v>1.264005</v>
      </c>
      <c r="BR111" s="0" t="n">
        <v>1.07673</v>
      </c>
      <c r="BS111" s="0" t="n">
        <v>1.428205</v>
      </c>
      <c r="BT111" s="357"/>
      <c r="BU111" s="0" t="n">
        <v>1.098015</v>
      </c>
      <c r="BV111" s="357"/>
      <c r="BW111" s="357"/>
      <c r="BX111" s="357"/>
      <c r="BY111" s="357"/>
      <c r="BZ111" s="357"/>
      <c r="CA111" s="357"/>
      <c r="CB111" s="357"/>
      <c r="CC111" s="0" t="n">
        <v>0.955</v>
      </c>
      <c r="CD111" s="0" t="n">
        <v>0.9</v>
      </c>
      <c r="CE111" s="0" t="n">
        <v>0.9</v>
      </c>
      <c r="CF111" s="0" t="n">
        <v>0.94</v>
      </c>
      <c r="CG111" s="0" t="n">
        <v>0.999</v>
      </c>
      <c r="CH111" s="0" t="n">
        <v>0.48</v>
      </c>
      <c r="CI111" s="0" t="n">
        <v>0.46</v>
      </c>
      <c r="CJ111" s="0" t="n">
        <v>0.905</v>
      </c>
      <c r="CK111" s="0" t="n">
        <v>0.565</v>
      </c>
      <c r="CL111" s="0" t="n">
        <v>0.485</v>
      </c>
      <c r="CM111" s="0" t="n">
        <v>0.795</v>
      </c>
      <c r="CN111" s="0" t="n">
        <v>0.8275</v>
      </c>
      <c r="CO111" s="0" t="n">
        <v>0.85</v>
      </c>
      <c r="CP111" s="0" t="n">
        <v>0.9025</v>
      </c>
      <c r="CQ111" s="0" t="n">
        <v>0.82</v>
      </c>
      <c r="CR111" s="0" t="n">
        <v>0.89</v>
      </c>
      <c r="CV111" s="0" t="n">
        <v>0.9775</v>
      </c>
      <c r="DA111" s="357" t="n">
        <v>0.000285</v>
      </c>
      <c r="DB111" s="357" t="n">
        <v>0.0002</v>
      </c>
      <c r="DC111" s="357" t="n">
        <v>0</v>
      </c>
      <c r="DD111" s="357" t="n">
        <v>0.0001</v>
      </c>
      <c r="DE111" s="357" t="n">
        <v>0</v>
      </c>
      <c r="DF111" s="357" t="n">
        <v>0.0036</v>
      </c>
      <c r="DG111" s="357" t="n">
        <v>0.00047</v>
      </c>
      <c r="DH111" s="357" t="n">
        <v>0.0007</v>
      </c>
      <c r="DI111" s="357" t="n">
        <v>0</v>
      </c>
      <c r="DJ111" s="357" t="n">
        <v>0</v>
      </c>
      <c r="DK111" s="357" t="n">
        <v>0.0005</v>
      </c>
      <c r="DL111" s="357" t="n">
        <v>0.0005</v>
      </c>
      <c r="DM111" s="357" t="n">
        <v>0.0003</v>
      </c>
      <c r="DN111" s="357" t="n">
        <v>0.000275</v>
      </c>
      <c r="DO111" s="357" t="n">
        <v>0.000400000000000006</v>
      </c>
      <c r="DQ111" s="357" t="n">
        <v>6.5E-005</v>
      </c>
    </row>
    <row r="112" customFormat="false" ht="12.75" hidden="false" customHeight="false" outlineLevel="0" collapsed="false">
      <c r="A112" s="355" t="n">
        <v>39783</v>
      </c>
      <c r="B112" s="0" t="n">
        <v>0.988</v>
      </c>
      <c r="C112" s="0" t="n">
        <v>0.988</v>
      </c>
      <c r="D112" s="0" t="n">
        <v>0.952776</v>
      </c>
      <c r="E112" s="0" t="n">
        <v>0.952776</v>
      </c>
      <c r="F112" s="0" t="n">
        <v>0.977</v>
      </c>
      <c r="G112" s="0" t="n">
        <v>0.9875</v>
      </c>
      <c r="H112" s="0" t="n">
        <v>0.9875</v>
      </c>
      <c r="I112" s="0" t="n">
        <v>0.956768749999994</v>
      </c>
      <c r="J112" s="0" t="n">
        <v>0.734445</v>
      </c>
      <c r="K112" s="0" t="n">
        <v>0.970485</v>
      </c>
      <c r="L112" s="0" t="n">
        <v>0.895622949999997</v>
      </c>
      <c r="M112" s="0" t="n">
        <v>0.944958112499997</v>
      </c>
      <c r="N112" s="0" t="n">
        <v>0.872370449999998</v>
      </c>
      <c r="O112" s="0" t="n">
        <v>0.961226962500002</v>
      </c>
      <c r="P112" s="0" t="n">
        <v>0.872370449999998</v>
      </c>
      <c r="Q112" s="0" t="n">
        <v>0.895622949999997</v>
      </c>
      <c r="R112" s="0" t="n">
        <v>0.895622949999997</v>
      </c>
      <c r="S112" s="0" t="n">
        <v>0.895622949999997</v>
      </c>
      <c r="T112" s="0" t="n">
        <v>0.872370449999998</v>
      </c>
      <c r="U112" s="0" t="n">
        <v>0.872370449999998</v>
      </c>
      <c r="V112" s="0" t="n">
        <v>0.872370449999998</v>
      </c>
      <c r="W112" s="0" t="n">
        <v>0.872370449999998</v>
      </c>
      <c r="X112" s="0" t="n">
        <v>0.961226962500002</v>
      </c>
      <c r="Y112" s="0" t="n">
        <v>0.961226962500002</v>
      </c>
      <c r="Z112" s="0" t="n">
        <v>0.961226962500002</v>
      </c>
      <c r="AA112" s="0" t="n">
        <v>0.961226962500002</v>
      </c>
      <c r="AB112" s="0" t="n">
        <v>0.872370449999998</v>
      </c>
      <c r="AC112" s="0" t="n">
        <v>0.872370449999998</v>
      </c>
      <c r="AD112" s="0" t="n">
        <v>0.961226962500002</v>
      </c>
      <c r="AE112" s="0" t="n">
        <v>0.961226962500002</v>
      </c>
      <c r="AF112" s="0" t="n">
        <v>0.872370449999998</v>
      </c>
      <c r="AG112" s="0" t="n">
        <v>0.98</v>
      </c>
      <c r="AH112" s="0" t="n">
        <v>0.977291199999998</v>
      </c>
      <c r="AI112" s="0" t="n">
        <v>0.977291199999998</v>
      </c>
      <c r="AJ112" s="0" t="n">
        <v>0.872370449999998</v>
      </c>
      <c r="AK112" s="0" t="n">
        <v>1</v>
      </c>
      <c r="AL112" s="0" t="n">
        <v>0.970485</v>
      </c>
      <c r="AM112" s="0" t="n">
        <v>0.952776</v>
      </c>
      <c r="AS112" s="0" t="n">
        <v>0.977</v>
      </c>
      <c r="AT112" s="353" t="n">
        <v>0.9775</v>
      </c>
      <c r="AU112" s="0" t="n">
        <v>0.977291199999998</v>
      </c>
      <c r="AV112" s="0" t="n">
        <v>0.952776</v>
      </c>
      <c r="AW112" s="0" t="n">
        <v>0.952776</v>
      </c>
      <c r="AX112" s="0" t="n">
        <v>0.952776</v>
      </c>
      <c r="AY112" s="0" t="n">
        <v>0.977291199999998</v>
      </c>
      <c r="AZ112" s="0" t="n">
        <v>0.977291199999998</v>
      </c>
      <c r="BA112" s="0" t="n">
        <v>0.952776</v>
      </c>
      <c r="BB112" s="0" t="n">
        <v>0.99</v>
      </c>
      <c r="BE112" s="0" t="n">
        <v>1.09435760000001</v>
      </c>
      <c r="BF112" s="0" t="n">
        <v>1.1104</v>
      </c>
      <c r="BG112" s="0" t="n">
        <v>1.0827</v>
      </c>
      <c r="BH112" s="0" t="n">
        <v>1.0155</v>
      </c>
      <c r="BI112" s="0" t="n">
        <v>1</v>
      </c>
      <c r="BJ112" s="0" t="n">
        <v>2.22900000000001</v>
      </c>
      <c r="BK112" s="0" t="n">
        <v>2.28191633333333</v>
      </c>
      <c r="BL112" s="0" t="n">
        <v>1.09344999999999</v>
      </c>
      <c r="BM112" s="0" t="n">
        <v>1.2885</v>
      </c>
      <c r="BN112" s="0" t="n">
        <v>2.001</v>
      </c>
      <c r="BO112" s="0" t="n">
        <v>1.51800499999999</v>
      </c>
      <c r="BP112" s="0" t="n">
        <v>1.51800499999999</v>
      </c>
      <c r="BQ112" s="0" t="n">
        <v>1.264305</v>
      </c>
      <c r="BR112" s="0" t="n">
        <v>1.077005</v>
      </c>
      <c r="BS112" s="0" t="n">
        <v>1.428605</v>
      </c>
      <c r="BT112" s="357"/>
      <c r="BU112" s="0" t="n">
        <v>1.09808</v>
      </c>
      <c r="BV112" s="357"/>
      <c r="BW112" s="357"/>
      <c r="BX112" s="357"/>
      <c r="BY112" s="357"/>
      <c r="BZ112" s="357"/>
      <c r="CA112" s="357"/>
      <c r="CB112" s="357"/>
      <c r="CC112" s="0" t="n">
        <v>0.935</v>
      </c>
      <c r="CD112" s="0" t="n">
        <v>0.89</v>
      </c>
      <c r="CE112" s="0" t="n">
        <v>0.88</v>
      </c>
      <c r="CF112" s="0" t="n">
        <v>0.92</v>
      </c>
      <c r="CG112" s="0" t="n">
        <v>0.999</v>
      </c>
      <c r="CH112" s="0" t="n">
        <v>0.51</v>
      </c>
      <c r="CI112" s="0" t="n">
        <v>0.48</v>
      </c>
      <c r="CJ112" s="0" t="n">
        <v>0.875</v>
      </c>
      <c r="CK112" s="0" t="n">
        <v>0.57</v>
      </c>
      <c r="CL112" s="0" t="n">
        <v>0.485</v>
      </c>
      <c r="CM112" s="0" t="n">
        <v>0.59</v>
      </c>
      <c r="CN112" s="0" t="n">
        <v>0.6225</v>
      </c>
      <c r="CO112" s="0" t="n">
        <v>0.69</v>
      </c>
      <c r="CP112" s="0" t="n">
        <v>0.8925</v>
      </c>
      <c r="CQ112" s="0" t="n">
        <v>0.715</v>
      </c>
      <c r="CR112" s="0" t="n">
        <v>0.89</v>
      </c>
      <c r="CV112" s="0" t="n">
        <v>0.9775</v>
      </c>
      <c r="DA112" s="357" t="n">
        <v>0.000285</v>
      </c>
      <c r="DB112" s="357" t="n">
        <v>0.0002</v>
      </c>
      <c r="DC112" s="357" t="n">
        <v>0</v>
      </c>
      <c r="DD112" s="357" t="n">
        <v>0.0001</v>
      </c>
      <c r="DE112" s="357" t="n">
        <v>0</v>
      </c>
      <c r="DF112" s="357" t="n">
        <v>0.0036</v>
      </c>
      <c r="DG112" s="357" t="n">
        <v>0.00047</v>
      </c>
      <c r="DH112" s="357" t="n">
        <v>0.0007</v>
      </c>
      <c r="DI112" s="357" t="n">
        <v>0</v>
      </c>
      <c r="DJ112" s="357" t="n">
        <v>0</v>
      </c>
      <c r="DK112" s="357" t="n">
        <v>0.0005</v>
      </c>
      <c r="DL112" s="357" t="n">
        <v>0.0005</v>
      </c>
      <c r="DM112" s="357" t="n">
        <v>0.0003</v>
      </c>
      <c r="DN112" s="357" t="n">
        <v>0.000275</v>
      </c>
      <c r="DO112" s="357" t="n">
        <v>0.000400000000000006</v>
      </c>
      <c r="DQ112" s="357" t="n">
        <v>6.5E-005</v>
      </c>
    </row>
    <row r="113" customFormat="false" ht="12.75" hidden="false" customHeight="false" outlineLevel="0" collapsed="false">
      <c r="A113" s="355" t="n">
        <v>39814</v>
      </c>
      <c r="B113" s="0" t="n">
        <v>0.979705127000007</v>
      </c>
      <c r="C113" s="0" t="n">
        <v>0.955115999999998</v>
      </c>
      <c r="D113" s="0" t="n">
        <v>0.941949</v>
      </c>
      <c r="E113" s="0" t="n">
        <v>0.941949</v>
      </c>
      <c r="F113" s="0" t="n">
        <v>0.977</v>
      </c>
      <c r="G113" s="0" t="n">
        <v>0.9875</v>
      </c>
      <c r="H113" s="0" t="n">
        <v>0.9875</v>
      </c>
      <c r="I113" s="0" t="n">
        <v>0.880790749999995</v>
      </c>
      <c r="J113" s="0" t="n">
        <v>0.74733</v>
      </c>
      <c r="K113" s="0" t="n">
        <v>0.985</v>
      </c>
      <c r="L113" s="0" t="n">
        <v>0.918695524999997</v>
      </c>
      <c r="M113" s="0" t="n">
        <v>0.968046937499996</v>
      </c>
      <c r="N113" s="0" t="n">
        <v>0.872577449999998</v>
      </c>
      <c r="O113" s="0" t="n">
        <v>0.948006400000002</v>
      </c>
      <c r="P113" s="0" t="n">
        <v>0.872577449999998</v>
      </c>
      <c r="Q113" s="0" t="n">
        <v>0.918695524999997</v>
      </c>
      <c r="R113" s="0" t="n">
        <v>0.918695524999997</v>
      </c>
      <c r="S113" s="0" t="n">
        <v>0.918695524999997</v>
      </c>
      <c r="T113" s="0" t="n">
        <v>0.872577449999998</v>
      </c>
      <c r="U113" s="0" t="n">
        <v>0.872577449999998</v>
      </c>
      <c r="V113" s="0" t="n">
        <v>0.872577449999998</v>
      </c>
      <c r="W113" s="0" t="n">
        <v>0.872577449999998</v>
      </c>
      <c r="X113" s="0" t="n">
        <v>0.948006400000002</v>
      </c>
      <c r="Y113" s="0" t="n">
        <v>0.948006400000002</v>
      </c>
      <c r="Z113" s="0" t="n">
        <v>0.948006400000002</v>
      </c>
      <c r="AA113" s="0" t="n">
        <v>0.948006400000002</v>
      </c>
      <c r="AB113" s="0" t="n">
        <v>0.872577449999998</v>
      </c>
      <c r="AC113" s="0" t="n">
        <v>0.872577449999998</v>
      </c>
      <c r="AD113" s="0" t="n">
        <v>0.948006400000002</v>
      </c>
      <c r="AE113" s="0" t="n">
        <v>0.948006400000002</v>
      </c>
      <c r="AF113" s="0" t="n">
        <v>0.872577449999998</v>
      </c>
      <c r="AG113" s="0" t="n">
        <v>0.98</v>
      </c>
      <c r="AH113" s="0" t="n">
        <v>0.977349049999998</v>
      </c>
      <c r="AI113" s="0" t="n">
        <v>0.977349049999998</v>
      </c>
      <c r="AJ113" s="0" t="n">
        <v>0.872577449999998</v>
      </c>
      <c r="AK113" s="0" t="n">
        <v>1</v>
      </c>
      <c r="AL113" s="0" t="n">
        <v>0.985</v>
      </c>
      <c r="AM113" s="0" t="n">
        <v>0.941949</v>
      </c>
      <c r="AS113" s="0" t="n">
        <v>0.977</v>
      </c>
      <c r="AT113" s="353" t="n">
        <v>0.9775</v>
      </c>
      <c r="AU113" s="0" t="n">
        <v>0.977349049999998</v>
      </c>
      <c r="AV113" s="0" t="n">
        <v>0.941949</v>
      </c>
      <c r="AW113" s="0" t="n">
        <v>0.941949</v>
      </c>
      <c r="AX113" s="0" t="n">
        <v>0.941949</v>
      </c>
      <c r="AY113" s="0" t="n">
        <v>0.977349049999998</v>
      </c>
      <c r="AZ113" s="0" t="n">
        <v>0.977349049999998</v>
      </c>
      <c r="BA113" s="0" t="n">
        <v>0.941949</v>
      </c>
      <c r="BB113" s="0" t="n">
        <v>0.99</v>
      </c>
      <c r="BE113" s="0" t="n">
        <v>1.09464260000001</v>
      </c>
      <c r="BF113" s="0" t="n">
        <v>1.1106</v>
      </c>
      <c r="BG113" s="0" t="n">
        <v>1.0827</v>
      </c>
      <c r="BH113" s="0" t="n">
        <v>1.0156</v>
      </c>
      <c r="BI113" s="0" t="n">
        <v>1</v>
      </c>
      <c r="BJ113" s="0" t="n">
        <v>2.23260000000001</v>
      </c>
      <c r="BK113" s="0" t="n">
        <v>2.28238633333333</v>
      </c>
      <c r="BL113" s="0" t="n">
        <v>1.09414999999999</v>
      </c>
      <c r="BM113" s="0" t="n">
        <v>1.2885</v>
      </c>
      <c r="BN113" s="0" t="n">
        <v>2.001</v>
      </c>
      <c r="BO113" s="0" t="n">
        <v>1.51850499999999</v>
      </c>
      <c r="BP113" s="0" t="n">
        <v>1.51850499999999</v>
      </c>
      <c r="BQ113" s="0" t="n">
        <v>1.264605</v>
      </c>
      <c r="BR113" s="0" t="n">
        <v>1.07728</v>
      </c>
      <c r="BS113" s="0" t="n">
        <v>1.429005</v>
      </c>
      <c r="BT113" s="357"/>
      <c r="BU113" s="0" t="n">
        <v>1.098145</v>
      </c>
      <c r="BV113" s="357"/>
      <c r="BW113" s="357"/>
      <c r="BX113" s="357"/>
      <c r="BY113" s="357"/>
      <c r="BZ113" s="357"/>
      <c r="CA113" s="357"/>
      <c r="CB113" s="357"/>
      <c r="CC113" s="0" t="n">
        <v>0.895</v>
      </c>
      <c r="CD113" s="0" t="n">
        <v>0.86</v>
      </c>
      <c r="CE113" s="0" t="n">
        <v>0.87</v>
      </c>
      <c r="CF113" s="0" t="n">
        <v>0.92</v>
      </c>
      <c r="CG113" s="0" t="n">
        <v>0.999</v>
      </c>
      <c r="CH113" s="0" t="n">
        <v>0.58</v>
      </c>
      <c r="CI113" s="0" t="n">
        <v>0.45</v>
      </c>
      <c r="CJ113" s="0" t="n">
        <v>0.805</v>
      </c>
      <c r="CK113" s="0" t="n">
        <v>0.58</v>
      </c>
      <c r="CL113" s="0" t="n">
        <v>0.505</v>
      </c>
      <c r="CM113" s="0" t="n">
        <v>0.605</v>
      </c>
      <c r="CN113" s="0" t="n">
        <v>0.6375</v>
      </c>
      <c r="CO113" s="0" t="n">
        <v>0.69</v>
      </c>
      <c r="CP113" s="0" t="n">
        <v>0.88</v>
      </c>
      <c r="CQ113" s="0" t="n">
        <v>0.64</v>
      </c>
      <c r="CR113" s="0" t="n">
        <v>0.89</v>
      </c>
      <c r="CV113" s="0" t="n">
        <v>0.9775</v>
      </c>
      <c r="DA113" s="357" t="n">
        <v>0.000285</v>
      </c>
      <c r="DB113" s="357" t="n">
        <v>0.0002</v>
      </c>
      <c r="DC113" s="357" t="n">
        <v>0</v>
      </c>
      <c r="DD113" s="357" t="n">
        <v>0.0001</v>
      </c>
      <c r="DE113" s="357" t="n">
        <v>0</v>
      </c>
      <c r="DF113" s="357" t="n">
        <v>0.0036</v>
      </c>
      <c r="DG113" s="357" t="n">
        <v>0.00047</v>
      </c>
      <c r="DH113" s="357" t="n">
        <v>0.0007</v>
      </c>
      <c r="DI113" s="357" t="n">
        <v>0</v>
      </c>
      <c r="DJ113" s="357" t="n">
        <v>0</v>
      </c>
      <c r="DK113" s="357" t="n">
        <v>0.0005</v>
      </c>
      <c r="DL113" s="357" t="n">
        <v>0.0005</v>
      </c>
      <c r="DM113" s="357" t="n">
        <v>0.0003</v>
      </c>
      <c r="DN113" s="357" t="n">
        <v>0.000275</v>
      </c>
      <c r="DO113" s="357" t="n">
        <v>0.000400000000000006</v>
      </c>
      <c r="DQ113" s="357" t="n">
        <v>6.5E-005</v>
      </c>
    </row>
    <row r="114" customFormat="false" ht="12.75" hidden="false" customHeight="false" outlineLevel="0" collapsed="false">
      <c r="A114" s="355" t="n">
        <v>39845</v>
      </c>
      <c r="B114" s="0" t="n">
        <v>0.947112374000007</v>
      </c>
      <c r="C114" s="0" t="n">
        <v>0.955287999999998</v>
      </c>
      <c r="D114" s="0" t="n">
        <v>0.963603</v>
      </c>
      <c r="E114" s="0" t="n">
        <v>0.963603</v>
      </c>
      <c r="F114" s="0" t="n">
        <v>0.977</v>
      </c>
      <c r="G114" s="0" t="n">
        <v>0.9875</v>
      </c>
      <c r="H114" s="0" t="n">
        <v>0.9875</v>
      </c>
      <c r="I114" s="0" t="n">
        <v>0.925148249999994</v>
      </c>
      <c r="J114" s="0" t="n">
        <v>0.8826225</v>
      </c>
      <c r="K114" s="0" t="n">
        <v>0.985</v>
      </c>
      <c r="L114" s="0" t="n">
        <v>0.964568174999997</v>
      </c>
      <c r="M114" s="0" t="n">
        <v>0.9875</v>
      </c>
      <c r="N114" s="0" t="n">
        <v>0.898082549999998</v>
      </c>
      <c r="O114" s="0" t="n">
        <v>0.945554512500002</v>
      </c>
      <c r="P114" s="0" t="n">
        <v>0.898082549999998</v>
      </c>
      <c r="Q114" s="0" t="n">
        <v>0.964568174999997</v>
      </c>
      <c r="R114" s="0" t="n">
        <v>0.964568174999997</v>
      </c>
      <c r="S114" s="0" t="n">
        <v>0.964568174999997</v>
      </c>
      <c r="T114" s="0" t="n">
        <v>0.898082549999998</v>
      </c>
      <c r="U114" s="0" t="n">
        <v>0.898082549999998</v>
      </c>
      <c r="V114" s="0" t="n">
        <v>0.898082549999998</v>
      </c>
      <c r="W114" s="0" t="n">
        <v>0.898082549999998</v>
      </c>
      <c r="X114" s="0" t="n">
        <v>0.945554512500002</v>
      </c>
      <c r="Y114" s="0" t="n">
        <v>0.945554512500002</v>
      </c>
      <c r="Z114" s="0" t="n">
        <v>0.945554512500002</v>
      </c>
      <c r="AA114" s="0" t="n">
        <v>0.945554512500002</v>
      </c>
      <c r="AB114" s="0" t="n">
        <v>0.898082549999998</v>
      </c>
      <c r="AC114" s="0" t="n">
        <v>0.898082549999998</v>
      </c>
      <c r="AD114" s="0" t="n">
        <v>0.945554512500002</v>
      </c>
      <c r="AE114" s="0" t="n">
        <v>0.945554512500002</v>
      </c>
      <c r="AF114" s="0" t="n">
        <v>0.898082549999998</v>
      </c>
      <c r="AG114" s="0" t="n">
        <v>0.98</v>
      </c>
      <c r="AH114" s="0" t="n">
        <v>0.977406899999998</v>
      </c>
      <c r="AI114" s="0" t="n">
        <v>0.977406899999998</v>
      </c>
      <c r="AJ114" s="0" t="n">
        <v>0.898082549999998</v>
      </c>
      <c r="AK114" s="0" t="n">
        <v>1</v>
      </c>
      <c r="AL114" s="0" t="n">
        <v>0.985</v>
      </c>
      <c r="AM114" s="0" t="n">
        <v>0.963603</v>
      </c>
      <c r="AS114" s="0" t="n">
        <v>0.977</v>
      </c>
      <c r="AT114" s="353" t="n">
        <v>0.9775</v>
      </c>
      <c r="AU114" s="0" t="n">
        <v>0.977406899999998</v>
      </c>
      <c r="AV114" s="0" t="n">
        <v>0.963603</v>
      </c>
      <c r="AW114" s="0" t="n">
        <v>0.963603</v>
      </c>
      <c r="AX114" s="0" t="n">
        <v>0.963603</v>
      </c>
      <c r="AY114" s="0" t="n">
        <v>0.977406899999998</v>
      </c>
      <c r="AZ114" s="0" t="n">
        <v>0.977406899999998</v>
      </c>
      <c r="BA114" s="0" t="n">
        <v>0.963603</v>
      </c>
      <c r="BB114" s="0" t="n">
        <v>0.99</v>
      </c>
      <c r="BE114" s="0" t="n">
        <v>1.09492760000001</v>
      </c>
      <c r="BF114" s="0" t="n">
        <v>1.1108</v>
      </c>
      <c r="BG114" s="0" t="n">
        <v>1.0827</v>
      </c>
      <c r="BH114" s="0" t="n">
        <v>1.0157</v>
      </c>
      <c r="BI114" s="0" t="n">
        <v>1</v>
      </c>
      <c r="BJ114" s="0" t="n">
        <v>2.23620000000001</v>
      </c>
      <c r="BK114" s="0" t="n">
        <v>2.28285633333333</v>
      </c>
      <c r="BL114" s="0" t="n">
        <v>1.09484999999999</v>
      </c>
      <c r="BM114" s="0" t="n">
        <v>1.2885</v>
      </c>
      <c r="BN114" s="0" t="n">
        <v>2.001</v>
      </c>
      <c r="BO114" s="0" t="n">
        <v>1.51900499999999</v>
      </c>
      <c r="BP114" s="0" t="n">
        <v>1.51900499999999</v>
      </c>
      <c r="BQ114" s="0" t="n">
        <v>1.264905</v>
      </c>
      <c r="BR114" s="0" t="n">
        <v>1.077555</v>
      </c>
      <c r="BS114" s="0" t="n">
        <v>1.429405</v>
      </c>
      <c r="BT114" s="357"/>
      <c r="BU114" s="0" t="n">
        <v>1.09821</v>
      </c>
      <c r="BV114" s="357"/>
      <c r="BW114" s="357"/>
      <c r="BX114" s="357"/>
      <c r="BY114" s="357"/>
      <c r="BZ114" s="357"/>
      <c r="CA114" s="357"/>
      <c r="CB114" s="357"/>
      <c r="CC114" s="0" t="n">
        <v>0.865</v>
      </c>
      <c r="CD114" s="0" t="n">
        <v>0.86</v>
      </c>
      <c r="CE114" s="0" t="n">
        <v>0.89</v>
      </c>
      <c r="CF114" s="0" t="n">
        <v>0.935</v>
      </c>
      <c r="CG114" s="0" t="n">
        <v>0.99895</v>
      </c>
      <c r="CH114" s="0" t="n">
        <v>0.58</v>
      </c>
      <c r="CI114" s="0" t="n">
        <v>0.45</v>
      </c>
      <c r="CJ114" s="0" t="n">
        <v>0.845</v>
      </c>
      <c r="CK114" s="0" t="n">
        <v>0.685</v>
      </c>
      <c r="CL114" s="0" t="n">
        <v>0.505</v>
      </c>
      <c r="CM114" s="0" t="n">
        <v>0.635</v>
      </c>
      <c r="CN114" s="0" t="n">
        <v>0.6675</v>
      </c>
      <c r="CO114" s="0" t="n">
        <v>0.71</v>
      </c>
      <c r="CP114" s="0" t="n">
        <v>0.8775</v>
      </c>
      <c r="CQ114" s="0" t="n">
        <v>0.67</v>
      </c>
      <c r="CR114" s="0" t="n">
        <v>0.89</v>
      </c>
      <c r="CV114" s="0" t="n">
        <v>0.9775</v>
      </c>
      <c r="DA114" s="357" t="n">
        <v>0.000285</v>
      </c>
      <c r="DB114" s="357" t="n">
        <v>0.0002</v>
      </c>
      <c r="DC114" s="357" t="n">
        <v>0</v>
      </c>
      <c r="DD114" s="357" t="n">
        <v>0.0001</v>
      </c>
      <c r="DE114" s="357" t="n">
        <v>0</v>
      </c>
      <c r="DF114" s="357" t="n">
        <v>0.0036</v>
      </c>
      <c r="DG114" s="357" t="n">
        <v>0.00047</v>
      </c>
      <c r="DH114" s="357" t="n">
        <v>0.0007</v>
      </c>
      <c r="DI114" s="357" t="n">
        <v>0</v>
      </c>
      <c r="DJ114" s="357" t="n">
        <v>0</v>
      </c>
      <c r="DK114" s="357" t="n">
        <v>0.0005</v>
      </c>
      <c r="DL114" s="357" t="n">
        <v>0.0005</v>
      </c>
      <c r="DM114" s="357" t="n">
        <v>0.0003</v>
      </c>
      <c r="DN114" s="357" t="n">
        <v>0.000275</v>
      </c>
      <c r="DO114" s="357" t="n">
        <v>0.000400000000000006</v>
      </c>
      <c r="DQ114" s="357" t="n">
        <v>6.5E-005</v>
      </c>
    </row>
    <row r="115" customFormat="false" ht="12.75" hidden="false" customHeight="false" outlineLevel="0" collapsed="false">
      <c r="A115" s="355" t="n">
        <v>39873</v>
      </c>
      <c r="B115" s="0" t="n">
        <v>0.947358899000007</v>
      </c>
      <c r="C115" s="0" t="n">
        <v>0.988</v>
      </c>
      <c r="D115" s="0" t="n">
        <v>0.985</v>
      </c>
      <c r="E115" s="0" t="n">
        <v>0.985</v>
      </c>
      <c r="F115" s="0" t="n">
        <v>0.977</v>
      </c>
      <c r="G115" s="0" t="n">
        <v>0.9875</v>
      </c>
      <c r="H115" s="0" t="n">
        <v>0.9875</v>
      </c>
      <c r="I115" s="0" t="n">
        <v>0.958606249999994</v>
      </c>
      <c r="J115" s="0" t="n">
        <v>0.985</v>
      </c>
      <c r="K115" s="0" t="n">
        <v>0.985</v>
      </c>
      <c r="L115" s="0" t="n">
        <v>0.9875</v>
      </c>
      <c r="M115" s="0" t="n">
        <v>0.9875</v>
      </c>
      <c r="N115" s="0" t="n">
        <v>0.98</v>
      </c>
      <c r="O115" s="0" t="n">
        <v>0.970047000000002</v>
      </c>
      <c r="P115" s="0" t="n">
        <v>0.98</v>
      </c>
      <c r="Q115" s="0" t="n">
        <v>0.9875</v>
      </c>
      <c r="R115" s="0" t="n">
        <v>0.9875</v>
      </c>
      <c r="S115" s="0" t="n">
        <v>0.9875</v>
      </c>
      <c r="T115" s="0" t="n">
        <v>0.98</v>
      </c>
      <c r="U115" s="0" t="n">
        <v>0.98</v>
      </c>
      <c r="V115" s="0" t="n">
        <v>0.98</v>
      </c>
      <c r="W115" s="0" t="n">
        <v>0.98</v>
      </c>
      <c r="X115" s="0" t="n">
        <v>0.970047000000002</v>
      </c>
      <c r="Y115" s="0" t="n">
        <v>0.970047000000002</v>
      </c>
      <c r="Z115" s="0" t="n">
        <v>0.970047000000002</v>
      </c>
      <c r="AA115" s="0" t="n">
        <v>0.970047000000002</v>
      </c>
      <c r="AB115" s="0" t="n">
        <v>0.98</v>
      </c>
      <c r="AC115" s="0" t="n">
        <v>0.98</v>
      </c>
      <c r="AD115" s="0" t="n">
        <v>0.970047000000002</v>
      </c>
      <c r="AE115" s="0" t="n">
        <v>0.970047000000002</v>
      </c>
      <c r="AF115" s="0" t="n">
        <v>0.98</v>
      </c>
      <c r="AG115" s="0" t="n">
        <v>0.99</v>
      </c>
      <c r="AH115" s="0" t="n">
        <v>0.977464749999998</v>
      </c>
      <c r="AI115" s="0" t="n">
        <v>0.977464749999998</v>
      </c>
      <c r="AJ115" s="0" t="n">
        <v>0.98</v>
      </c>
      <c r="AK115" s="0" t="n">
        <v>1</v>
      </c>
      <c r="AL115" s="0" t="n">
        <v>0.985</v>
      </c>
      <c r="AM115" s="0" t="n">
        <v>0.985</v>
      </c>
      <c r="AS115" s="0" t="n">
        <v>0.977</v>
      </c>
      <c r="AT115" s="353" t="n">
        <v>0.9775</v>
      </c>
      <c r="AU115" s="0" t="n">
        <v>0.977464749999998</v>
      </c>
      <c r="AV115" s="0" t="n">
        <v>0.985</v>
      </c>
      <c r="AW115" s="0" t="n">
        <v>0.985</v>
      </c>
      <c r="AX115" s="0" t="n">
        <v>0.985</v>
      </c>
      <c r="AY115" s="0" t="n">
        <v>0.977464749999998</v>
      </c>
      <c r="AZ115" s="0" t="n">
        <v>0.977464749999998</v>
      </c>
      <c r="BA115" s="0" t="n">
        <v>0.985</v>
      </c>
      <c r="BB115" s="0" t="n">
        <v>0.99</v>
      </c>
      <c r="BE115" s="0" t="n">
        <v>1.09521260000001</v>
      </c>
      <c r="BF115" s="0" t="n">
        <v>1.111</v>
      </c>
      <c r="BG115" s="0" t="n">
        <v>1.0827</v>
      </c>
      <c r="BH115" s="0" t="n">
        <v>1.0158</v>
      </c>
      <c r="BI115" s="0" t="n">
        <v>1</v>
      </c>
      <c r="BJ115" s="0" t="n">
        <v>2.23980000000001</v>
      </c>
      <c r="BK115" s="0" t="n">
        <v>2.28332633333333</v>
      </c>
      <c r="BL115" s="0" t="n">
        <v>1.09554999999999</v>
      </c>
      <c r="BM115" s="0" t="n">
        <v>1.2885</v>
      </c>
      <c r="BN115" s="0" t="n">
        <v>2.001</v>
      </c>
      <c r="BO115" s="0" t="n">
        <v>1.51950499999999</v>
      </c>
      <c r="BP115" s="0" t="n">
        <v>1.51950499999999</v>
      </c>
      <c r="BQ115" s="0" t="n">
        <v>1.265205</v>
      </c>
      <c r="BR115" s="0" t="n">
        <v>1.07783</v>
      </c>
      <c r="BS115" s="0" t="n">
        <v>1.429805</v>
      </c>
      <c r="BT115" s="357"/>
      <c r="BU115" s="0" t="n">
        <v>1.098275</v>
      </c>
      <c r="BV115" s="357"/>
      <c r="BW115" s="357"/>
      <c r="BX115" s="357"/>
      <c r="BY115" s="357"/>
      <c r="BZ115" s="357"/>
      <c r="CA115" s="357"/>
      <c r="CB115" s="357"/>
      <c r="CC115" s="0" t="n">
        <v>0.865</v>
      </c>
      <c r="CD115" s="0" t="n">
        <v>0.89</v>
      </c>
      <c r="CE115" s="0" t="n">
        <v>0.91</v>
      </c>
      <c r="CF115" s="0" t="n">
        <v>0.935</v>
      </c>
      <c r="CG115" s="0" t="n">
        <v>0.99895</v>
      </c>
      <c r="CH115" s="0" t="n">
        <v>0.54</v>
      </c>
      <c r="CI115" s="0" t="n">
        <v>0.45</v>
      </c>
      <c r="CJ115" s="0" t="n">
        <v>0.875</v>
      </c>
      <c r="CK115" s="0" t="n">
        <v>0.855</v>
      </c>
      <c r="CL115" s="0" t="n">
        <v>0.515</v>
      </c>
      <c r="CM115" s="0" t="n">
        <v>0.785</v>
      </c>
      <c r="CN115" s="0" t="n">
        <v>0.8175</v>
      </c>
      <c r="CO115" s="0" t="n">
        <v>0.8</v>
      </c>
      <c r="CP115" s="0" t="n">
        <v>0.9</v>
      </c>
      <c r="CQ115" s="0" t="n">
        <v>0.83</v>
      </c>
      <c r="CR115" s="0" t="n">
        <v>0.89</v>
      </c>
      <c r="CV115" s="0" t="n">
        <v>0.9775</v>
      </c>
      <c r="DA115" s="357" t="n">
        <v>0.000285</v>
      </c>
      <c r="DB115" s="357" t="n">
        <v>0.0002</v>
      </c>
      <c r="DC115" s="357" t="n">
        <v>0</v>
      </c>
      <c r="DD115" s="357" t="n">
        <v>0.0001</v>
      </c>
      <c r="DE115" s="357" t="n">
        <v>0</v>
      </c>
      <c r="DF115" s="357" t="n">
        <v>0.0036</v>
      </c>
      <c r="DG115" s="357" t="n">
        <v>0.00047</v>
      </c>
      <c r="DH115" s="357" t="n">
        <v>0.0007</v>
      </c>
      <c r="DI115" s="357" t="n">
        <v>0</v>
      </c>
      <c r="DJ115" s="357" t="n">
        <v>0</v>
      </c>
      <c r="DK115" s="357" t="n">
        <v>0.0005</v>
      </c>
      <c r="DL115" s="357" t="n">
        <v>0.0005</v>
      </c>
      <c r="DM115" s="357" t="n">
        <v>0.0003</v>
      </c>
      <c r="DN115" s="357" t="n">
        <v>0.000275</v>
      </c>
      <c r="DO115" s="357" t="n">
        <v>0.000400000000000006</v>
      </c>
      <c r="DQ115" s="357" t="n">
        <v>6.5E-005</v>
      </c>
    </row>
    <row r="116" customFormat="false" ht="12.75" hidden="false" customHeight="false" outlineLevel="0" collapsed="false">
      <c r="A116" s="355" t="n">
        <v>39904</v>
      </c>
      <c r="B116" s="0" t="n">
        <v>0.980470352000007</v>
      </c>
      <c r="C116" s="0" t="n">
        <v>0.988</v>
      </c>
      <c r="D116" s="0" t="n">
        <v>0.985</v>
      </c>
      <c r="E116" s="0" t="n">
        <v>0.985</v>
      </c>
      <c r="F116" s="0" t="n">
        <v>0.977</v>
      </c>
      <c r="G116" s="0" t="n">
        <v>0.9875</v>
      </c>
      <c r="H116" s="0" t="n">
        <v>0.959194459999999</v>
      </c>
      <c r="I116" s="0" t="n">
        <v>0.9875</v>
      </c>
      <c r="J116" s="0" t="n">
        <v>0.985</v>
      </c>
      <c r="K116" s="0" t="n">
        <v>0.985</v>
      </c>
      <c r="L116" s="0" t="n">
        <v>0.9875</v>
      </c>
      <c r="M116" s="0" t="n">
        <v>0.9875</v>
      </c>
      <c r="N116" s="0" t="n">
        <v>0.98</v>
      </c>
      <c r="O116" s="0" t="n">
        <v>0.973528815000002</v>
      </c>
      <c r="P116" s="0" t="n">
        <v>0.98</v>
      </c>
      <c r="Q116" s="0" t="n">
        <v>0.9875</v>
      </c>
      <c r="R116" s="0" t="n">
        <v>0.9875</v>
      </c>
      <c r="S116" s="0" t="n">
        <v>0.9875</v>
      </c>
      <c r="T116" s="0" t="n">
        <v>0.98</v>
      </c>
      <c r="U116" s="0" t="n">
        <v>0.98</v>
      </c>
      <c r="V116" s="0" t="n">
        <v>0.98</v>
      </c>
      <c r="W116" s="0" t="n">
        <v>0.98</v>
      </c>
      <c r="X116" s="0" t="n">
        <v>0.973528815000002</v>
      </c>
      <c r="Y116" s="0" t="n">
        <v>0.973528815000002</v>
      </c>
      <c r="Z116" s="0" t="n">
        <v>0.973528815000002</v>
      </c>
      <c r="AA116" s="0" t="n">
        <v>0.973528815000002</v>
      </c>
      <c r="AB116" s="0" t="n">
        <v>0.98</v>
      </c>
      <c r="AC116" s="0" t="n">
        <v>0.98</v>
      </c>
      <c r="AD116" s="0" t="n">
        <v>0.973528815000002</v>
      </c>
      <c r="AE116" s="0" t="n">
        <v>0.973528815000002</v>
      </c>
      <c r="AF116" s="0" t="n">
        <v>0.98</v>
      </c>
      <c r="AG116" s="0" t="n">
        <v>0.99</v>
      </c>
      <c r="AH116" s="0" t="n">
        <v>0.977522599999998</v>
      </c>
      <c r="AI116" s="0" t="n">
        <v>0.977522599999998</v>
      </c>
      <c r="AJ116" s="0" t="n">
        <v>0.98</v>
      </c>
      <c r="AK116" s="0" t="n">
        <v>1</v>
      </c>
      <c r="AL116" s="0" t="n">
        <v>0.985</v>
      </c>
      <c r="AM116" s="0" t="n">
        <v>0.985</v>
      </c>
      <c r="AS116" s="0" t="n">
        <v>0.977</v>
      </c>
      <c r="AT116" s="353" t="n">
        <v>0.9775</v>
      </c>
      <c r="AU116" s="0" t="n">
        <v>0.977522599999998</v>
      </c>
      <c r="AV116" s="0" t="n">
        <v>0.985</v>
      </c>
      <c r="AW116" s="0" t="n">
        <v>0.985</v>
      </c>
      <c r="AX116" s="0" t="n">
        <v>0.985</v>
      </c>
      <c r="AY116" s="0" t="n">
        <v>0.977522599999998</v>
      </c>
      <c r="AZ116" s="0" t="n">
        <v>0.977522599999998</v>
      </c>
      <c r="BA116" s="0" t="n">
        <v>0.985</v>
      </c>
      <c r="BB116" s="0" t="n">
        <v>0.99</v>
      </c>
      <c r="BE116" s="0" t="n">
        <v>1.09549760000001</v>
      </c>
      <c r="BF116" s="0" t="n">
        <v>1.1112</v>
      </c>
      <c r="BG116" s="0" t="n">
        <v>1.0827</v>
      </c>
      <c r="BH116" s="0" t="n">
        <v>1.0159</v>
      </c>
      <c r="BI116" s="0" t="n">
        <v>1</v>
      </c>
      <c r="BJ116" s="0" t="n">
        <v>2.24340000000001</v>
      </c>
      <c r="BK116" s="0" t="n">
        <v>2.28379633333333</v>
      </c>
      <c r="BL116" s="0" t="n">
        <v>1.09624999999999</v>
      </c>
      <c r="BM116" s="0" t="n">
        <v>1.2885</v>
      </c>
      <c r="BN116" s="0" t="n">
        <v>2.001</v>
      </c>
      <c r="BO116" s="0" t="n">
        <v>1.52000499999999</v>
      </c>
      <c r="BP116" s="0" t="n">
        <v>1.52000499999999</v>
      </c>
      <c r="BQ116" s="0" t="n">
        <v>1.265505</v>
      </c>
      <c r="BR116" s="0" t="n">
        <v>1.078105</v>
      </c>
      <c r="BS116" s="0" t="n">
        <v>1.430205</v>
      </c>
      <c r="BT116" s="357"/>
      <c r="BU116" s="0" t="n">
        <v>1.09834</v>
      </c>
      <c r="BV116" s="357"/>
      <c r="BW116" s="357"/>
      <c r="BX116" s="357"/>
      <c r="BY116" s="357"/>
      <c r="BZ116" s="357"/>
      <c r="CA116" s="357"/>
      <c r="CB116" s="357"/>
      <c r="CC116" s="0" t="n">
        <v>0.895</v>
      </c>
      <c r="CD116" s="0" t="n">
        <v>0.9</v>
      </c>
      <c r="CE116" s="0" t="n">
        <v>0.91</v>
      </c>
      <c r="CF116" s="0" t="n">
        <v>0.96</v>
      </c>
      <c r="CG116" s="0" t="n">
        <v>0.99895</v>
      </c>
      <c r="CH116" s="0" t="n">
        <v>0.48</v>
      </c>
      <c r="CI116" s="0" t="n">
        <v>0.42</v>
      </c>
      <c r="CJ116" s="0" t="n">
        <v>0.935</v>
      </c>
      <c r="CK116" s="0" t="n">
        <v>0.845</v>
      </c>
      <c r="CL116" s="0" t="n">
        <v>0.575</v>
      </c>
      <c r="CM116" s="0" t="n">
        <v>0.895</v>
      </c>
      <c r="CN116" s="0" t="n">
        <v>0.9275</v>
      </c>
      <c r="CO116" s="0" t="n">
        <v>0.85</v>
      </c>
      <c r="CP116" s="0" t="n">
        <v>0.903</v>
      </c>
      <c r="CQ116" s="0" t="n">
        <v>0.92</v>
      </c>
      <c r="CR116" s="0" t="n">
        <v>0.89</v>
      </c>
      <c r="CV116" s="0" t="n">
        <v>0.9775</v>
      </c>
      <c r="DA116" s="357" t="n">
        <v>0.000285</v>
      </c>
      <c r="DB116" s="357" t="n">
        <v>0.0002</v>
      </c>
      <c r="DC116" s="357" t="n">
        <v>0</v>
      </c>
      <c r="DD116" s="357" t="n">
        <v>0.0001</v>
      </c>
      <c r="DE116" s="357" t="n">
        <v>0</v>
      </c>
      <c r="DF116" s="357" t="n">
        <v>0.0036</v>
      </c>
      <c r="DG116" s="357" t="n">
        <v>0.00047</v>
      </c>
      <c r="DH116" s="357" t="n">
        <v>0.0007</v>
      </c>
      <c r="DI116" s="357" t="n">
        <v>0</v>
      </c>
      <c r="DJ116" s="357" t="n">
        <v>0</v>
      </c>
      <c r="DK116" s="357" t="n">
        <v>0.0005</v>
      </c>
      <c r="DL116" s="357" t="n">
        <v>0.0005</v>
      </c>
      <c r="DM116" s="357" t="n">
        <v>0.0003</v>
      </c>
      <c r="DN116" s="357" t="n">
        <v>0.000275</v>
      </c>
      <c r="DO116" s="357" t="n">
        <v>0.000400000000000006</v>
      </c>
      <c r="DQ116" s="357" t="n">
        <v>6.5E-005</v>
      </c>
    </row>
    <row r="117" customFormat="false" ht="12.75" hidden="false" customHeight="false" outlineLevel="0" collapsed="false">
      <c r="A117" s="355" t="n">
        <v>39934</v>
      </c>
      <c r="B117" s="0" t="n">
        <v>0.988</v>
      </c>
      <c r="C117" s="0" t="n">
        <v>0.988</v>
      </c>
      <c r="D117" s="0" t="n">
        <v>0.985</v>
      </c>
      <c r="E117" s="0" t="n">
        <v>0.985</v>
      </c>
      <c r="F117" s="0" t="n">
        <v>0.977</v>
      </c>
      <c r="G117" s="0" t="n">
        <v>0.763980000000002</v>
      </c>
      <c r="H117" s="0" t="n">
        <v>0.959391859999999</v>
      </c>
      <c r="I117" s="0" t="n">
        <v>0.9875</v>
      </c>
      <c r="J117" s="0" t="n">
        <v>0.9599325</v>
      </c>
      <c r="K117" s="0" t="n">
        <v>0.985</v>
      </c>
      <c r="L117" s="0" t="n">
        <v>0.9875</v>
      </c>
      <c r="M117" s="0" t="n">
        <v>0.9875</v>
      </c>
      <c r="N117" s="0" t="n">
        <v>0.98</v>
      </c>
      <c r="O117" s="0" t="n">
        <v>0.970542000000002</v>
      </c>
      <c r="P117" s="0" t="n">
        <v>0.98</v>
      </c>
      <c r="Q117" s="0" t="n">
        <v>0.9875</v>
      </c>
      <c r="R117" s="0" t="n">
        <v>0.9875</v>
      </c>
      <c r="S117" s="0" t="n">
        <v>0.9875</v>
      </c>
      <c r="T117" s="0" t="n">
        <v>0.98</v>
      </c>
      <c r="U117" s="0" t="n">
        <v>0.98</v>
      </c>
      <c r="V117" s="0" t="n">
        <v>0.98</v>
      </c>
      <c r="W117" s="0" t="n">
        <v>0.98</v>
      </c>
      <c r="X117" s="0" t="n">
        <v>0.970542000000002</v>
      </c>
      <c r="Y117" s="0" t="n">
        <v>0.970542000000002</v>
      </c>
      <c r="Z117" s="0" t="n">
        <v>0.970542000000002</v>
      </c>
      <c r="AA117" s="0" t="n">
        <v>0.970542000000002</v>
      </c>
      <c r="AB117" s="0" t="n">
        <v>0.98</v>
      </c>
      <c r="AC117" s="0" t="n">
        <v>0.98</v>
      </c>
      <c r="AD117" s="0" t="n">
        <v>0.970542000000002</v>
      </c>
      <c r="AE117" s="0" t="n">
        <v>0.970542000000002</v>
      </c>
      <c r="AF117" s="0" t="n">
        <v>0.98</v>
      </c>
      <c r="AG117" s="0" t="n">
        <v>0.99</v>
      </c>
      <c r="AH117" s="0" t="n">
        <v>0.977580449999998</v>
      </c>
      <c r="AI117" s="0" t="n">
        <v>0.977580449999998</v>
      </c>
      <c r="AJ117" s="0" t="n">
        <v>0.98</v>
      </c>
      <c r="AK117" s="0" t="n">
        <v>1</v>
      </c>
      <c r="AL117" s="0" t="n">
        <v>0.985</v>
      </c>
      <c r="AM117" s="0" t="n">
        <v>0.985</v>
      </c>
      <c r="AS117" s="0" t="n">
        <v>0.977</v>
      </c>
      <c r="AT117" s="353" t="n">
        <v>0.9775</v>
      </c>
      <c r="AU117" s="0" t="n">
        <v>0.977580449999998</v>
      </c>
      <c r="AV117" s="0" t="n">
        <v>0.985</v>
      </c>
      <c r="AW117" s="0" t="n">
        <v>0.985</v>
      </c>
      <c r="AX117" s="0" t="n">
        <v>0.985</v>
      </c>
      <c r="AY117" s="0" t="n">
        <v>0.977580449999998</v>
      </c>
      <c r="AZ117" s="0" t="n">
        <v>0.977580449999998</v>
      </c>
      <c r="BA117" s="0" t="n">
        <v>0.985</v>
      </c>
      <c r="BB117" s="0" t="n">
        <v>0.99</v>
      </c>
      <c r="BE117" s="0" t="n">
        <v>1.09578260000001</v>
      </c>
      <c r="BF117" s="0" t="n">
        <v>1.1114</v>
      </c>
      <c r="BG117" s="0" t="n">
        <v>1.0827</v>
      </c>
      <c r="BH117" s="0" t="n">
        <v>1.016</v>
      </c>
      <c r="BI117" s="0" t="n">
        <v>1</v>
      </c>
      <c r="BJ117" s="0" t="n">
        <v>2.24700000000001</v>
      </c>
      <c r="BK117" s="0" t="n">
        <v>2.28426633333333</v>
      </c>
      <c r="BL117" s="0" t="n">
        <v>1.09694999999999</v>
      </c>
      <c r="BM117" s="0" t="n">
        <v>1.2885</v>
      </c>
      <c r="BN117" s="0" t="n">
        <v>2.001</v>
      </c>
      <c r="BO117" s="0" t="n">
        <v>1.52050499999999</v>
      </c>
      <c r="BP117" s="0" t="n">
        <v>1.52050499999999</v>
      </c>
      <c r="BQ117" s="0" t="n">
        <v>1.265805</v>
      </c>
      <c r="BR117" s="0" t="n">
        <v>1.07838</v>
      </c>
      <c r="BS117" s="0" t="n">
        <v>1.430605</v>
      </c>
      <c r="BT117" s="357"/>
      <c r="BU117" s="0" t="n">
        <v>1.098405</v>
      </c>
      <c r="BV117" s="357"/>
      <c r="BW117" s="357"/>
      <c r="BX117" s="357"/>
      <c r="BY117" s="357"/>
      <c r="BZ117" s="357"/>
      <c r="CA117" s="357"/>
      <c r="CB117" s="357"/>
      <c r="CC117" s="0" t="n">
        <v>0.965</v>
      </c>
      <c r="CD117" s="0" t="n">
        <v>0.91</v>
      </c>
      <c r="CE117" s="0" t="n">
        <v>0.91</v>
      </c>
      <c r="CF117" s="0" t="n">
        <v>0.97</v>
      </c>
      <c r="CG117" s="0" t="n">
        <v>0.99895</v>
      </c>
      <c r="CH117" s="0" t="n">
        <v>0.34</v>
      </c>
      <c r="CI117" s="0" t="n">
        <v>0.42</v>
      </c>
      <c r="CJ117" s="0" t="n">
        <v>0.935</v>
      </c>
      <c r="CK117" s="0" t="n">
        <v>0.745</v>
      </c>
      <c r="CL117" s="0" t="n">
        <v>0.625</v>
      </c>
      <c r="CM117" s="0" t="n">
        <v>0.9175</v>
      </c>
      <c r="CN117" s="0" t="n">
        <v>0.95</v>
      </c>
      <c r="CO117" s="0" t="n">
        <v>0.88</v>
      </c>
      <c r="CP117" s="0" t="n">
        <v>0.9</v>
      </c>
      <c r="CQ117" s="0" t="n">
        <v>0.935</v>
      </c>
      <c r="CR117" s="0" t="n">
        <v>0.89</v>
      </c>
      <c r="CV117" s="0" t="n">
        <v>0.9775</v>
      </c>
      <c r="DA117" s="357" t="n">
        <v>0.000285</v>
      </c>
      <c r="DB117" s="357" t="n">
        <v>0.0002</v>
      </c>
      <c r="DC117" s="357" t="n">
        <v>0</v>
      </c>
      <c r="DD117" s="357" t="n">
        <v>0.0001</v>
      </c>
      <c r="DE117" s="357" t="n">
        <v>0</v>
      </c>
      <c r="DF117" s="357" t="n">
        <v>0.0036</v>
      </c>
      <c r="DG117" s="357" t="n">
        <v>0.00047</v>
      </c>
      <c r="DH117" s="357" t="n">
        <v>0.0007</v>
      </c>
      <c r="DI117" s="357" t="n">
        <v>0</v>
      </c>
      <c r="DJ117" s="357" t="n">
        <v>0</v>
      </c>
      <c r="DK117" s="357" t="n">
        <v>0.0005</v>
      </c>
      <c r="DL117" s="357" t="n">
        <v>0.0005</v>
      </c>
      <c r="DM117" s="357" t="n">
        <v>0.0003</v>
      </c>
      <c r="DN117" s="357" t="n">
        <v>0.000275</v>
      </c>
      <c r="DO117" s="357" t="n">
        <v>0.000400000000000006</v>
      </c>
      <c r="DQ117" s="357" t="n">
        <v>6.5E-005</v>
      </c>
    </row>
    <row r="118" customFormat="false" ht="12.75" hidden="false" customHeight="false" outlineLevel="0" collapsed="false">
      <c r="A118" s="355" t="n">
        <v>39965</v>
      </c>
      <c r="B118" s="0" t="n">
        <v>0.988</v>
      </c>
      <c r="C118" s="0" t="n">
        <v>0.988</v>
      </c>
      <c r="D118" s="0" t="n">
        <v>0.985</v>
      </c>
      <c r="E118" s="0" t="n">
        <v>0.985</v>
      </c>
      <c r="F118" s="0" t="n">
        <v>0.977</v>
      </c>
      <c r="G118" s="0" t="n">
        <v>0.765204000000002</v>
      </c>
      <c r="H118" s="0" t="n">
        <v>0.9875</v>
      </c>
      <c r="I118" s="0" t="n">
        <v>0.9875</v>
      </c>
      <c r="J118" s="0" t="n">
        <v>0.8439675</v>
      </c>
      <c r="K118" s="0" t="n">
        <v>0.985</v>
      </c>
      <c r="L118" s="0" t="n">
        <v>0.9875</v>
      </c>
      <c r="M118" s="0" t="n">
        <v>0.9875</v>
      </c>
      <c r="N118" s="0" t="n">
        <v>0.98</v>
      </c>
      <c r="O118" s="0" t="n">
        <v>0.973486137500002</v>
      </c>
      <c r="P118" s="0" t="n">
        <v>0.98</v>
      </c>
      <c r="Q118" s="0" t="n">
        <v>0.9875</v>
      </c>
      <c r="R118" s="0" t="n">
        <v>0.9875</v>
      </c>
      <c r="S118" s="0" t="n">
        <v>0.9875</v>
      </c>
      <c r="T118" s="0" t="n">
        <v>0.98</v>
      </c>
      <c r="U118" s="0" t="n">
        <v>0.98</v>
      </c>
      <c r="V118" s="0" t="n">
        <v>0.98</v>
      </c>
      <c r="W118" s="0" t="n">
        <v>0.98</v>
      </c>
      <c r="X118" s="0" t="n">
        <v>0.973486137500002</v>
      </c>
      <c r="Y118" s="0" t="n">
        <v>0.973486137500002</v>
      </c>
      <c r="Z118" s="0" t="n">
        <v>0.973486137500002</v>
      </c>
      <c r="AA118" s="0" t="n">
        <v>0.973486137500002</v>
      </c>
      <c r="AB118" s="0" t="n">
        <v>0.98</v>
      </c>
      <c r="AC118" s="0" t="n">
        <v>0.98</v>
      </c>
      <c r="AD118" s="0" t="n">
        <v>0.973486137500002</v>
      </c>
      <c r="AE118" s="0" t="n">
        <v>0.973486137500002</v>
      </c>
      <c r="AF118" s="0" t="n">
        <v>0.98</v>
      </c>
      <c r="AG118" s="0" t="n">
        <v>0.99</v>
      </c>
      <c r="AH118" s="0" t="n">
        <v>0.977638299999998</v>
      </c>
      <c r="AI118" s="0" t="n">
        <v>0.977638299999998</v>
      </c>
      <c r="AJ118" s="0" t="n">
        <v>0.98</v>
      </c>
      <c r="AK118" s="0" t="n">
        <v>1</v>
      </c>
      <c r="AL118" s="0" t="n">
        <v>0.985</v>
      </c>
      <c r="AM118" s="0" t="n">
        <v>0.985</v>
      </c>
      <c r="AS118" s="0" t="n">
        <v>0.977</v>
      </c>
      <c r="AT118" s="353" t="n">
        <v>0.9775</v>
      </c>
      <c r="AU118" s="0" t="n">
        <v>0.977638299999998</v>
      </c>
      <c r="AV118" s="0" t="n">
        <v>0.985</v>
      </c>
      <c r="AW118" s="0" t="n">
        <v>0.985</v>
      </c>
      <c r="AX118" s="0" t="n">
        <v>0.985</v>
      </c>
      <c r="AY118" s="0" t="n">
        <v>0.977638299999998</v>
      </c>
      <c r="AZ118" s="0" t="n">
        <v>0.977638299999998</v>
      </c>
      <c r="BA118" s="0" t="n">
        <v>0.985</v>
      </c>
      <c r="BB118" s="0" t="n">
        <v>0.99</v>
      </c>
      <c r="BE118" s="0" t="n">
        <v>1.09606760000001</v>
      </c>
      <c r="BF118" s="0" t="n">
        <v>1.1116</v>
      </c>
      <c r="BG118" s="0" t="n">
        <v>1.0827</v>
      </c>
      <c r="BH118" s="0" t="n">
        <v>1.0161</v>
      </c>
      <c r="BI118" s="0" t="n">
        <v>1</v>
      </c>
      <c r="BJ118" s="0" t="n">
        <v>2.25060000000001</v>
      </c>
      <c r="BK118" s="0" t="n">
        <v>2.28473633333333</v>
      </c>
      <c r="BL118" s="0" t="n">
        <v>1.09764999999999</v>
      </c>
      <c r="BM118" s="0" t="n">
        <v>1.2885</v>
      </c>
      <c r="BN118" s="0" t="n">
        <v>2.001</v>
      </c>
      <c r="BO118" s="0" t="n">
        <v>1.52100499999999</v>
      </c>
      <c r="BP118" s="0" t="n">
        <v>1.52100499999999</v>
      </c>
      <c r="BQ118" s="0" t="n">
        <v>1.266105</v>
      </c>
      <c r="BR118" s="0" t="n">
        <v>1.078655</v>
      </c>
      <c r="BS118" s="0" t="n">
        <v>1.431005</v>
      </c>
      <c r="BT118" s="357"/>
      <c r="BU118" s="0" t="n">
        <v>1.09847</v>
      </c>
      <c r="BV118" s="357"/>
      <c r="BW118" s="357"/>
      <c r="BX118" s="357"/>
      <c r="BY118" s="357"/>
      <c r="BZ118" s="357"/>
      <c r="CA118" s="357"/>
      <c r="CB118" s="357"/>
      <c r="CC118" s="0" t="n">
        <v>0.965</v>
      </c>
      <c r="CD118" s="0" t="n">
        <v>0.91</v>
      </c>
      <c r="CE118" s="0" t="n">
        <v>0.91</v>
      </c>
      <c r="CF118" s="0" t="n">
        <v>0.98</v>
      </c>
      <c r="CG118" s="0" t="n">
        <v>0.99895</v>
      </c>
      <c r="CH118" s="0" t="n">
        <v>0.34</v>
      </c>
      <c r="CI118" s="0" t="n">
        <v>0.47</v>
      </c>
      <c r="CJ118" s="0" t="n">
        <v>0.935</v>
      </c>
      <c r="CK118" s="0" t="n">
        <v>0.655</v>
      </c>
      <c r="CL118" s="0" t="n">
        <v>0.725</v>
      </c>
      <c r="CM118" s="0" t="n">
        <v>0.8825</v>
      </c>
      <c r="CN118" s="0" t="n">
        <v>0.915</v>
      </c>
      <c r="CO118" s="0" t="n">
        <v>0.88</v>
      </c>
      <c r="CP118" s="0" t="n">
        <v>0.9025</v>
      </c>
      <c r="CQ118" s="0" t="n">
        <v>0.915</v>
      </c>
      <c r="CR118" s="0" t="n">
        <v>0.89</v>
      </c>
      <c r="CV118" s="0" t="n">
        <v>0.9775</v>
      </c>
      <c r="DA118" s="357" t="n">
        <v>0.000285</v>
      </c>
      <c r="DB118" s="357" t="n">
        <v>0.0002</v>
      </c>
      <c r="DC118" s="357" t="n">
        <v>0</v>
      </c>
      <c r="DD118" s="357" t="n">
        <v>0.0001</v>
      </c>
      <c r="DE118" s="357" t="n">
        <v>0</v>
      </c>
      <c r="DF118" s="357" t="n">
        <v>0.0036</v>
      </c>
      <c r="DG118" s="357" t="n">
        <v>0.00047</v>
      </c>
      <c r="DH118" s="357" t="n">
        <v>0.0007</v>
      </c>
      <c r="DI118" s="357" t="n">
        <v>0</v>
      </c>
      <c r="DJ118" s="357" t="n">
        <v>0</v>
      </c>
      <c r="DK118" s="357" t="n">
        <v>0.0005</v>
      </c>
      <c r="DL118" s="357" t="n">
        <v>0.0005</v>
      </c>
      <c r="DM118" s="357" t="n">
        <v>0.0003</v>
      </c>
      <c r="DN118" s="357" t="n">
        <v>0.000275</v>
      </c>
      <c r="DO118" s="357" t="n">
        <v>0.000400000000000006</v>
      </c>
      <c r="DQ118" s="357" t="n">
        <v>6.5E-005</v>
      </c>
    </row>
    <row r="119" customFormat="false" ht="12.75" hidden="false" customHeight="false" outlineLevel="0" collapsed="false">
      <c r="A119" s="355" t="n">
        <v>39995</v>
      </c>
      <c r="B119" s="0" t="n">
        <v>0.988</v>
      </c>
      <c r="C119" s="0" t="n">
        <v>0.988</v>
      </c>
      <c r="D119" s="0" t="n">
        <v>0.985</v>
      </c>
      <c r="E119" s="0" t="n">
        <v>0.985</v>
      </c>
      <c r="F119" s="0" t="n">
        <v>0.977</v>
      </c>
      <c r="G119" s="0" t="n">
        <v>0.924222000000002</v>
      </c>
      <c r="H119" s="0" t="n">
        <v>0.9875</v>
      </c>
      <c r="I119" s="0" t="n">
        <v>0.9875</v>
      </c>
      <c r="J119" s="0" t="n">
        <v>0.8697375</v>
      </c>
      <c r="K119" s="0" t="n">
        <v>0.985</v>
      </c>
      <c r="L119" s="0" t="n">
        <v>0.9875</v>
      </c>
      <c r="M119" s="0" t="n">
        <v>0.9875</v>
      </c>
      <c r="N119" s="0" t="n">
        <v>0.98</v>
      </c>
      <c r="O119" s="0" t="n">
        <v>0.979128975000002</v>
      </c>
      <c r="P119" s="0" t="n">
        <v>0.98</v>
      </c>
      <c r="Q119" s="0" t="n">
        <v>0.9875</v>
      </c>
      <c r="R119" s="0" t="n">
        <v>0.9875</v>
      </c>
      <c r="S119" s="0" t="n">
        <v>0.9875</v>
      </c>
      <c r="T119" s="0" t="n">
        <v>0.98</v>
      </c>
      <c r="U119" s="0" t="n">
        <v>0.98</v>
      </c>
      <c r="V119" s="0" t="n">
        <v>0.98</v>
      </c>
      <c r="W119" s="0" t="n">
        <v>0.98</v>
      </c>
      <c r="X119" s="0" t="n">
        <v>0.979128975000002</v>
      </c>
      <c r="Y119" s="0" t="n">
        <v>0.979128975000002</v>
      </c>
      <c r="Z119" s="0" t="n">
        <v>0.979128975000002</v>
      </c>
      <c r="AA119" s="0" t="n">
        <v>0.979128975000002</v>
      </c>
      <c r="AB119" s="0" t="n">
        <v>0.98</v>
      </c>
      <c r="AC119" s="0" t="n">
        <v>0.98</v>
      </c>
      <c r="AD119" s="0" t="n">
        <v>0.979128975000002</v>
      </c>
      <c r="AE119" s="0" t="n">
        <v>0.979128975000002</v>
      </c>
      <c r="AF119" s="0" t="n">
        <v>0.98</v>
      </c>
      <c r="AG119" s="0" t="n">
        <v>0.99</v>
      </c>
      <c r="AH119" s="0" t="n">
        <v>0.977696149999998</v>
      </c>
      <c r="AI119" s="0" t="n">
        <v>0.977696149999998</v>
      </c>
      <c r="AJ119" s="0" t="n">
        <v>0.98</v>
      </c>
      <c r="AK119" s="0" t="n">
        <v>1</v>
      </c>
      <c r="AL119" s="0" t="n">
        <v>0.985</v>
      </c>
      <c r="AM119" s="0" t="n">
        <v>0.985</v>
      </c>
      <c r="AS119" s="0" t="n">
        <v>0.977</v>
      </c>
      <c r="AT119" s="353" t="n">
        <v>0.9775</v>
      </c>
      <c r="AU119" s="0" t="n">
        <v>0.977696149999998</v>
      </c>
      <c r="AV119" s="0" t="n">
        <v>0.985</v>
      </c>
      <c r="AW119" s="0" t="n">
        <v>0.985</v>
      </c>
      <c r="AX119" s="0" t="n">
        <v>0.985</v>
      </c>
      <c r="AY119" s="0" t="n">
        <v>0.977696149999998</v>
      </c>
      <c r="AZ119" s="0" t="n">
        <v>0.977696149999998</v>
      </c>
      <c r="BA119" s="0" t="n">
        <v>0.985</v>
      </c>
      <c r="BB119" s="0" t="n">
        <v>0.99</v>
      </c>
      <c r="BE119" s="0" t="n">
        <v>1.09635260000001</v>
      </c>
      <c r="BF119" s="0" t="n">
        <v>1.1118</v>
      </c>
      <c r="BG119" s="0" t="n">
        <v>1.0827</v>
      </c>
      <c r="BH119" s="0" t="n">
        <v>1.0162</v>
      </c>
      <c r="BI119" s="0" t="n">
        <v>1</v>
      </c>
      <c r="BJ119" s="0" t="n">
        <v>2.25420000000001</v>
      </c>
      <c r="BK119" s="0" t="n">
        <v>2.28520633333333</v>
      </c>
      <c r="BL119" s="0" t="n">
        <v>1.09834999999999</v>
      </c>
      <c r="BM119" s="0" t="n">
        <v>1.2885</v>
      </c>
      <c r="BN119" s="0" t="n">
        <v>2.001</v>
      </c>
      <c r="BO119" s="0" t="n">
        <v>1.52150499999999</v>
      </c>
      <c r="BP119" s="0" t="n">
        <v>1.52150499999999</v>
      </c>
      <c r="BQ119" s="0" t="n">
        <v>1.266405</v>
      </c>
      <c r="BR119" s="0" t="n">
        <v>1.07893</v>
      </c>
      <c r="BS119" s="0" t="n">
        <v>1.431405</v>
      </c>
      <c r="BT119" s="357"/>
      <c r="BU119" s="0" t="n">
        <v>1.098535</v>
      </c>
      <c r="BV119" s="357"/>
      <c r="BW119" s="357"/>
      <c r="BX119" s="357"/>
      <c r="BY119" s="357"/>
      <c r="BZ119" s="357"/>
      <c r="CA119" s="357"/>
      <c r="CB119" s="357"/>
      <c r="CC119" s="0" t="n">
        <v>0.975</v>
      </c>
      <c r="CD119" s="0" t="n">
        <v>0.91</v>
      </c>
      <c r="CE119" s="0" t="n">
        <v>0.91</v>
      </c>
      <c r="CF119" s="0" t="n">
        <v>0.97</v>
      </c>
      <c r="CG119" s="0" t="n">
        <v>0.99895</v>
      </c>
      <c r="CH119" s="0" t="n">
        <v>0.41</v>
      </c>
      <c r="CI119" s="0" t="n">
        <v>0.47</v>
      </c>
      <c r="CJ119" s="0" t="n">
        <v>0.935</v>
      </c>
      <c r="CK119" s="0" t="n">
        <v>0.675</v>
      </c>
      <c r="CL119" s="0" t="n">
        <v>0.725</v>
      </c>
      <c r="CM119" s="0" t="n">
        <v>0.8775</v>
      </c>
      <c r="CN119" s="0" t="n">
        <v>0.91</v>
      </c>
      <c r="CO119" s="0" t="n">
        <v>0.89</v>
      </c>
      <c r="CP119" s="0" t="n">
        <v>0.9075</v>
      </c>
      <c r="CQ119" s="0" t="n">
        <v>0.915</v>
      </c>
      <c r="CR119" s="0" t="n">
        <v>0.89</v>
      </c>
      <c r="CV119" s="0" t="n">
        <v>0.9775</v>
      </c>
      <c r="DA119" s="357" t="n">
        <v>0.000285</v>
      </c>
      <c r="DB119" s="357" t="n">
        <v>0.0002</v>
      </c>
      <c r="DC119" s="357" t="n">
        <v>0</v>
      </c>
      <c r="DD119" s="357" t="n">
        <v>0.0001</v>
      </c>
      <c r="DE119" s="357" t="n">
        <v>0</v>
      </c>
      <c r="DF119" s="357" t="n">
        <v>0.0036</v>
      </c>
      <c r="DG119" s="357" t="n">
        <v>0.00047</v>
      </c>
      <c r="DH119" s="357" t="n">
        <v>0.0007</v>
      </c>
      <c r="DI119" s="357" t="n">
        <v>0</v>
      </c>
      <c r="DJ119" s="357" t="n">
        <v>0</v>
      </c>
      <c r="DK119" s="357" t="n">
        <v>0.0005</v>
      </c>
      <c r="DL119" s="357" t="n">
        <v>0.0005</v>
      </c>
      <c r="DM119" s="357" t="n">
        <v>0.0003</v>
      </c>
      <c r="DN119" s="357" t="n">
        <v>0.000275</v>
      </c>
      <c r="DO119" s="357" t="n">
        <v>0.000400000000000006</v>
      </c>
      <c r="DQ119" s="357" t="n">
        <v>6.5E-005</v>
      </c>
    </row>
    <row r="120" customFormat="false" ht="12.75" hidden="false" customHeight="false" outlineLevel="0" collapsed="false">
      <c r="A120" s="355" t="n">
        <v>40026</v>
      </c>
      <c r="B120" s="0" t="n">
        <v>0.988</v>
      </c>
      <c r="C120" s="0" t="n">
        <v>0.988</v>
      </c>
      <c r="D120" s="0" t="n">
        <v>0.985</v>
      </c>
      <c r="E120" s="0" t="n">
        <v>0.985</v>
      </c>
      <c r="F120" s="0" t="n">
        <v>0.977</v>
      </c>
      <c r="G120" s="0" t="n">
        <v>0.970854000000002</v>
      </c>
      <c r="H120" s="0" t="n">
        <v>0.9875</v>
      </c>
      <c r="I120" s="0" t="n">
        <v>0.9875</v>
      </c>
      <c r="J120" s="0" t="n">
        <v>0.985</v>
      </c>
      <c r="K120" s="0" t="n">
        <v>0.985</v>
      </c>
      <c r="L120" s="0" t="n">
        <v>0.9875</v>
      </c>
      <c r="M120" s="0" t="n">
        <v>0.9875</v>
      </c>
      <c r="N120" s="0" t="n">
        <v>0.98</v>
      </c>
      <c r="O120" s="0" t="n">
        <v>0.9875</v>
      </c>
      <c r="P120" s="0" t="n">
        <v>0.98</v>
      </c>
      <c r="Q120" s="0" t="n">
        <v>0.9875</v>
      </c>
      <c r="R120" s="0" t="n">
        <v>0.9875</v>
      </c>
      <c r="S120" s="0" t="n">
        <v>0.9875</v>
      </c>
      <c r="T120" s="0" t="n">
        <v>0.98</v>
      </c>
      <c r="U120" s="0" t="n">
        <v>0.98</v>
      </c>
      <c r="V120" s="0" t="n">
        <v>0.98</v>
      </c>
      <c r="W120" s="0" t="n">
        <v>0.98</v>
      </c>
      <c r="X120" s="0" t="n">
        <v>0.9875</v>
      </c>
      <c r="Y120" s="0" t="n">
        <v>0.9875</v>
      </c>
      <c r="Z120" s="0" t="n">
        <v>0.9875</v>
      </c>
      <c r="AA120" s="0" t="n">
        <v>0.9875</v>
      </c>
      <c r="AB120" s="0" t="n">
        <v>0.98</v>
      </c>
      <c r="AC120" s="0" t="n">
        <v>0.98</v>
      </c>
      <c r="AD120" s="0" t="n">
        <v>0.9875</v>
      </c>
      <c r="AE120" s="0" t="n">
        <v>0.9875</v>
      </c>
      <c r="AF120" s="0" t="n">
        <v>0.98</v>
      </c>
      <c r="AG120" s="0" t="n">
        <v>0.99</v>
      </c>
      <c r="AH120" s="0" t="n">
        <v>0.977753999999998</v>
      </c>
      <c r="AI120" s="0" t="n">
        <v>0.977753999999998</v>
      </c>
      <c r="AJ120" s="0" t="n">
        <v>0.98</v>
      </c>
      <c r="AK120" s="0" t="n">
        <v>1</v>
      </c>
      <c r="AL120" s="0" t="n">
        <v>0.985</v>
      </c>
      <c r="AM120" s="0" t="n">
        <v>0.985</v>
      </c>
      <c r="AS120" s="0" t="n">
        <v>0.977</v>
      </c>
      <c r="AT120" s="353" t="n">
        <v>0.9775</v>
      </c>
      <c r="AU120" s="0" t="n">
        <v>0.977753999999998</v>
      </c>
      <c r="AV120" s="0" t="n">
        <v>0.985</v>
      </c>
      <c r="AW120" s="0" t="n">
        <v>0.985</v>
      </c>
      <c r="AX120" s="0" t="n">
        <v>0.985</v>
      </c>
      <c r="AY120" s="0" t="n">
        <v>0.977753999999998</v>
      </c>
      <c r="AZ120" s="0" t="n">
        <v>0.977753999999998</v>
      </c>
      <c r="BA120" s="0" t="n">
        <v>0.985</v>
      </c>
      <c r="BB120" s="0" t="n">
        <v>0.99</v>
      </c>
      <c r="BE120" s="0" t="n">
        <v>1.09663760000001</v>
      </c>
      <c r="BF120" s="0" t="n">
        <v>1.112</v>
      </c>
      <c r="BG120" s="0" t="n">
        <v>1.0827</v>
      </c>
      <c r="BH120" s="0" t="n">
        <v>1.0163</v>
      </c>
      <c r="BI120" s="0" t="n">
        <v>1</v>
      </c>
      <c r="BJ120" s="0" t="n">
        <v>2.25780000000001</v>
      </c>
      <c r="BK120" s="0" t="n">
        <v>2.28567633333333</v>
      </c>
      <c r="BL120" s="0" t="n">
        <v>1.09904999999999</v>
      </c>
      <c r="BM120" s="0" t="n">
        <v>1.2885</v>
      </c>
      <c r="BN120" s="0" t="n">
        <v>2.001</v>
      </c>
      <c r="BO120" s="0" t="n">
        <v>1.52200499999999</v>
      </c>
      <c r="BP120" s="0" t="n">
        <v>1.52200499999999</v>
      </c>
      <c r="BQ120" s="0" t="n">
        <v>1.266705</v>
      </c>
      <c r="BR120" s="0" t="n">
        <v>1.079205</v>
      </c>
      <c r="BS120" s="0" t="n">
        <v>1.431805</v>
      </c>
      <c r="BT120" s="357"/>
      <c r="BU120" s="0" t="n">
        <v>1.0986</v>
      </c>
      <c r="BV120" s="357"/>
      <c r="BW120" s="357"/>
      <c r="BX120" s="357"/>
      <c r="BY120" s="357"/>
      <c r="BZ120" s="357"/>
      <c r="CA120" s="357"/>
      <c r="CB120" s="357"/>
      <c r="CC120" s="0" t="n">
        <v>0.975</v>
      </c>
      <c r="CD120" s="0" t="n">
        <v>0.91</v>
      </c>
      <c r="CE120" s="0" t="n">
        <v>0.91</v>
      </c>
      <c r="CF120" s="0" t="n">
        <v>0.97</v>
      </c>
      <c r="CG120" s="0" t="n">
        <v>0.99895</v>
      </c>
      <c r="CH120" s="0" t="n">
        <v>0.43</v>
      </c>
      <c r="CI120" s="0" t="n">
        <v>0.52</v>
      </c>
      <c r="CJ120" s="0" t="n">
        <v>0.925</v>
      </c>
      <c r="CK120" s="0" t="n">
        <v>0.765</v>
      </c>
      <c r="CL120" s="0" t="n">
        <v>0.725</v>
      </c>
      <c r="CM120" s="0" t="n">
        <v>0.89</v>
      </c>
      <c r="CN120" s="0" t="n">
        <v>0.9225</v>
      </c>
      <c r="CO120" s="0" t="n">
        <v>0.915</v>
      </c>
      <c r="CP120" s="0" t="n">
        <v>0.9275</v>
      </c>
      <c r="CQ120" s="0" t="n">
        <v>0.915</v>
      </c>
      <c r="CR120" s="0" t="n">
        <v>0.89</v>
      </c>
      <c r="CV120" s="0" t="n">
        <v>0.9775</v>
      </c>
      <c r="DA120" s="357" t="n">
        <v>0.000285</v>
      </c>
      <c r="DB120" s="357" t="n">
        <v>0.0002</v>
      </c>
      <c r="DC120" s="357" t="n">
        <v>0</v>
      </c>
      <c r="DD120" s="357" t="n">
        <v>0.0001</v>
      </c>
      <c r="DE120" s="357" t="n">
        <v>0</v>
      </c>
      <c r="DF120" s="357" t="n">
        <v>0.0036</v>
      </c>
      <c r="DG120" s="357" t="n">
        <v>0.00047</v>
      </c>
      <c r="DH120" s="357" t="n">
        <v>0.0007</v>
      </c>
      <c r="DI120" s="357" t="n">
        <v>0</v>
      </c>
      <c r="DJ120" s="357" t="n">
        <v>0</v>
      </c>
      <c r="DK120" s="357" t="n">
        <v>0.0005</v>
      </c>
      <c r="DL120" s="357" t="n">
        <v>0.0005</v>
      </c>
      <c r="DM120" s="357" t="n">
        <v>0.0003</v>
      </c>
      <c r="DN120" s="357" t="n">
        <v>0.000275</v>
      </c>
      <c r="DO120" s="357" t="n">
        <v>0.000400000000000006</v>
      </c>
      <c r="DQ120" s="357" t="n">
        <v>6.5E-005</v>
      </c>
    </row>
    <row r="121" customFormat="false" ht="12.75" hidden="false" customHeight="false" outlineLevel="0" collapsed="false">
      <c r="A121" s="355" t="n">
        <v>40057</v>
      </c>
      <c r="B121" s="0" t="n">
        <v>0.988</v>
      </c>
      <c r="C121" s="0" t="n">
        <v>0.988</v>
      </c>
      <c r="D121" s="0" t="n">
        <v>0.985</v>
      </c>
      <c r="E121" s="0" t="n">
        <v>0.985</v>
      </c>
      <c r="F121" s="0" t="n">
        <v>0.977</v>
      </c>
      <c r="G121" s="0" t="n">
        <v>0.9875</v>
      </c>
      <c r="H121" s="0" t="n">
        <v>0.9875</v>
      </c>
      <c r="I121" s="0" t="n">
        <v>0.9875</v>
      </c>
      <c r="J121" s="0" t="n">
        <v>0.8053125</v>
      </c>
      <c r="K121" s="0" t="n">
        <v>0.985</v>
      </c>
      <c r="L121" s="0" t="n">
        <v>0.9875</v>
      </c>
      <c r="M121" s="0" t="n">
        <v>0.9875</v>
      </c>
      <c r="N121" s="0" t="n">
        <v>0.98</v>
      </c>
      <c r="O121" s="0" t="n">
        <v>0.9875</v>
      </c>
      <c r="P121" s="0" t="n">
        <v>0.98</v>
      </c>
      <c r="Q121" s="0" t="n">
        <v>0.9875</v>
      </c>
      <c r="R121" s="0" t="n">
        <v>0.9875</v>
      </c>
      <c r="S121" s="0" t="n">
        <v>0.9875</v>
      </c>
      <c r="T121" s="0" t="n">
        <v>0.98</v>
      </c>
      <c r="U121" s="0" t="n">
        <v>0.98</v>
      </c>
      <c r="V121" s="0" t="n">
        <v>0.98</v>
      </c>
      <c r="W121" s="0" t="n">
        <v>0.98</v>
      </c>
      <c r="X121" s="0" t="n">
        <v>0.9875</v>
      </c>
      <c r="Y121" s="0" t="n">
        <v>0.9875</v>
      </c>
      <c r="Z121" s="0" t="n">
        <v>0.9875</v>
      </c>
      <c r="AA121" s="0" t="n">
        <v>0.9875</v>
      </c>
      <c r="AB121" s="0" t="n">
        <v>0.98</v>
      </c>
      <c r="AC121" s="0" t="n">
        <v>0.98</v>
      </c>
      <c r="AD121" s="0" t="n">
        <v>0.9875</v>
      </c>
      <c r="AE121" s="0" t="n">
        <v>0.9875</v>
      </c>
      <c r="AF121" s="0" t="n">
        <v>0.98</v>
      </c>
      <c r="AG121" s="0" t="n">
        <v>0.99</v>
      </c>
      <c r="AH121" s="0" t="n">
        <v>0.977811849999998</v>
      </c>
      <c r="AI121" s="0" t="n">
        <v>0.977811849999998</v>
      </c>
      <c r="AJ121" s="0" t="n">
        <v>0.98</v>
      </c>
      <c r="AK121" s="0" t="n">
        <v>1</v>
      </c>
      <c r="AL121" s="0" t="n">
        <v>0.985</v>
      </c>
      <c r="AM121" s="0" t="n">
        <v>0.985</v>
      </c>
      <c r="AS121" s="0" t="n">
        <v>0.977</v>
      </c>
      <c r="AT121" s="353" t="n">
        <v>0.9775</v>
      </c>
      <c r="AU121" s="0" t="n">
        <v>0.977811849999998</v>
      </c>
      <c r="AV121" s="0" t="n">
        <v>0.985</v>
      </c>
      <c r="AW121" s="0" t="n">
        <v>0.985</v>
      </c>
      <c r="AX121" s="0" t="n">
        <v>0.985</v>
      </c>
      <c r="AY121" s="0" t="n">
        <v>0.977811849999998</v>
      </c>
      <c r="AZ121" s="0" t="n">
        <v>0.977811849999998</v>
      </c>
      <c r="BA121" s="0" t="n">
        <v>0.985</v>
      </c>
      <c r="BB121" s="0" t="n">
        <v>0.99</v>
      </c>
      <c r="BE121" s="0" t="n">
        <v>1.09692260000001</v>
      </c>
      <c r="BF121" s="0" t="n">
        <v>1.1122</v>
      </c>
      <c r="BG121" s="0" t="n">
        <v>1.0827</v>
      </c>
      <c r="BH121" s="0" t="n">
        <v>1.0164</v>
      </c>
      <c r="BI121" s="0" t="n">
        <v>1</v>
      </c>
      <c r="BJ121" s="0" t="n">
        <v>2.26140000000001</v>
      </c>
      <c r="BK121" s="0" t="n">
        <v>2.28614633333333</v>
      </c>
      <c r="BL121" s="0" t="n">
        <v>1.09974999999999</v>
      </c>
      <c r="BM121" s="0" t="n">
        <v>1.2885</v>
      </c>
      <c r="BN121" s="0" t="n">
        <v>2.001</v>
      </c>
      <c r="BO121" s="0" t="n">
        <v>1.52250499999999</v>
      </c>
      <c r="BP121" s="0" t="n">
        <v>1.52250499999999</v>
      </c>
      <c r="BQ121" s="0" t="n">
        <v>1.267005</v>
      </c>
      <c r="BR121" s="0" t="n">
        <v>1.07948</v>
      </c>
      <c r="BS121" s="0" t="n">
        <v>1.432205</v>
      </c>
      <c r="BT121" s="357"/>
      <c r="BU121" s="0" t="n">
        <v>1.098665</v>
      </c>
      <c r="BV121" s="357"/>
      <c r="BW121" s="357"/>
      <c r="BX121" s="357"/>
      <c r="BY121" s="357"/>
      <c r="BZ121" s="357"/>
      <c r="CA121" s="357"/>
      <c r="CB121" s="357"/>
      <c r="CC121" s="0" t="n">
        <v>0.975</v>
      </c>
      <c r="CD121" s="0" t="n">
        <v>0.91</v>
      </c>
      <c r="CE121" s="0" t="n">
        <v>0.91</v>
      </c>
      <c r="CF121" s="0" t="n">
        <v>0.95</v>
      </c>
      <c r="CG121" s="0" t="n">
        <v>0.99895</v>
      </c>
      <c r="CH121" s="0" t="n">
        <v>0.46</v>
      </c>
      <c r="CI121" s="0" t="n">
        <v>0.55</v>
      </c>
      <c r="CJ121" s="0" t="n">
        <v>0.925</v>
      </c>
      <c r="CK121" s="0" t="n">
        <v>0.625</v>
      </c>
      <c r="CL121" s="0" t="n">
        <v>0.575</v>
      </c>
      <c r="CM121" s="0" t="n">
        <v>0.945</v>
      </c>
      <c r="CN121" s="0" t="n">
        <v>0.9775</v>
      </c>
      <c r="CO121" s="0" t="n">
        <v>0.945</v>
      </c>
      <c r="CP121" s="0" t="n">
        <v>0.92</v>
      </c>
      <c r="CQ121" s="0" t="n">
        <v>0.915</v>
      </c>
      <c r="CR121" s="0" t="n">
        <v>0.89</v>
      </c>
      <c r="CV121" s="0" t="n">
        <v>0.9775</v>
      </c>
      <c r="DA121" s="357" t="n">
        <v>0.000285</v>
      </c>
      <c r="DB121" s="357" t="n">
        <v>0.0002</v>
      </c>
      <c r="DC121" s="357" t="n">
        <v>0</v>
      </c>
      <c r="DD121" s="357" t="n">
        <v>0.0001</v>
      </c>
      <c r="DE121" s="357" t="n">
        <v>0</v>
      </c>
      <c r="DF121" s="357" t="n">
        <v>0.0036</v>
      </c>
      <c r="DG121" s="357" t="n">
        <v>0.00047</v>
      </c>
      <c r="DH121" s="357" t="n">
        <v>0.0007</v>
      </c>
      <c r="DI121" s="357" t="n">
        <v>0</v>
      </c>
      <c r="DJ121" s="357" t="n">
        <v>0</v>
      </c>
      <c r="DK121" s="357" t="n">
        <v>0.0005</v>
      </c>
      <c r="DL121" s="357" t="n">
        <v>0.0005</v>
      </c>
      <c r="DM121" s="357" t="n">
        <v>0.0003</v>
      </c>
      <c r="DN121" s="357" t="n">
        <v>0.000275</v>
      </c>
      <c r="DO121" s="357" t="n">
        <v>0.000400000000000006</v>
      </c>
      <c r="DQ121" s="357" t="n">
        <v>6.5E-005</v>
      </c>
    </row>
    <row r="122" customFormat="false" ht="12.75" hidden="false" customHeight="false" outlineLevel="0" collapsed="false">
      <c r="A122" s="355" t="n">
        <v>40087</v>
      </c>
      <c r="B122" s="0" t="n">
        <v>0.988</v>
      </c>
      <c r="C122" s="0" t="n">
        <v>0.988</v>
      </c>
      <c r="D122" s="0" t="n">
        <v>0.985</v>
      </c>
      <c r="E122" s="0" t="n">
        <v>0.985</v>
      </c>
      <c r="F122" s="0" t="n">
        <v>0.977</v>
      </c>
      <c r="G122" s="0" t="n">
        <v>0.9875</v>
      </c>
      <c r="H122" s="0" t="n">
        <v>0.9875</v>
      </c>
      <c r="I122" s="0" t="n">
        <v>0.9875</v>
      </c>
      <c r="J122" s="0" t="n">
        <v>0.7924275</v>
      </c>
      <c r="K122" s="0" t="n">
        <v>0.985</v>
      </c>
      <c r="L122" s="0" t="n">
        <v>0.9875</v>
      </c>
      <c r="M122" s="0" t="n">
        <v>0.9875</v>
      </c>
      <c r="N122" s="0" t="n">
        <v>0.98</v>
      </c>
      <c r="O122" s="0" t="n">
        <v>0.974478887500002</v>
      </c>
      <c r="P122" s="0" t="n">
        <v>0.98</v>
      </c>
      <c r="Q122" s="0" t="n">
        <v>0.9875</v>
      </c>
      <c r="R122" s="0" t="n">
        <v>0.9875</v>
      </c>
      <c r="S122" s="0" t="n">
        <v>0.9875</v>
      </c>
      <c r="T122" s="0" t="n">
        <v>0.98</v>
      </c>
      <c r="U122" s="0" t="n">
        <v>0.98</v>
      </c>
      <c r="V122" s="0" t="n">
        <v>0.98</v>
      </c>
      <c r="W122" s="0" t="n">
        <v>0.98</v>
      </c>
      <c r="X122" s="0" t="n">
        <v>0.974478887500002</v>
      </c>
      <c r="Y122" s="0" t="n">
        <v>0.974478887500002</v>
      </c>
      <c r="Z122" s="0" t="n">
        <v>0.974478887500002</v>
      </c>
      <c r="AA122" s="0" t="n">
        <v>0.974478887500002</v>
      </c>
      <c r="AB122" s="0" t="n">
        <v>0.98</v>
      </c>
      <c r="AC122" s="0" t="n">
        <v>0.98</v>
      </c>
      <c r="AD122" s="0" t="n">
        <v>0.974478887500002</v>
      </c>
      <c r="AE122" s="0" t="n">
        <v>0.974478887500002</v>
      </c>
      <c r="AF122" s="0" t="n">
        <v>0.98</v>
      </c>
      <c r="AG122" s="0" t="n">
        <v>0.99</v>
      </c>
      <c r="AH122" s="0" t="n">
        <v>0.977869699999998</v>
      </c>
      <c r="AI122" s="0" t="n">
        <v>0.977869699999998</v>
      </c>
      <c r="AJ122" s="0" t="n">
        <v>0.98</v>
      </c>
      <c r="AK122" s="0" t="n">
        <v>1</v>
      </c>
      <c r="AL122" s="0" t="n">
        <v>0.985</v>
      </c>
      <c r="AM122" s="0" t="n">
        <v>0.985</v>
      </c>
      <c r="AS122" s="0" t="n">
        <v>0.977</v>
      </c>
      <c r="AT122" s="353" t="n">
        <v>0.9775</v>
      </c>
      <c r="AU122" s="0" t="n">
        <v>0.977869699999998</v>
      </c>
      <c r="AV122" s="0" t="n">
        <v>0.985</v>
      </c>
      <c r="AW122" s="0" t="n">
        <v>0.985</v>
      </c>
      <c r="AX122" s="0" t="n">
        <v>0.985</v>
      </c>
      <c r="AY122" s="0" t="n">
        <v>0.977869699999998</v>
      </c>
      <c r="AZ122" s="0" t="n">
        <v>0.977869699999998</v>
      </c>
      <c r="BA122" s="0" t="n">
        <v>0.985</v>
      </c>
      <c r="BB122" s="0" t="n">
        <v>0.99</v>
      </c>
      <c r="BE122" s="0" t="n">
        <v>1.09720760000001</v>
      </c>
      <c r="BF122" s="0" t="n">
        <v>1.1124</v>
      </c>
      <c r="BG122" s="0" t="n">
        <v>1.0827</v>
      </c>
      <c r="BH122" s="0" t="n">
        <v>1.0165</v>
      </c>
      <c r="BI122" s="0" t="n">
        <v>1</v>
      </c>
      <c r="BJ122" s="0" t="n">
        <v>2.26500000000001</v>
      </c>
      <c r="BK122" s="0" t="n">
        <v>2.28661633333333</v>
      </c>
      <c r="BL122" s="0" t="n">
        <v>1.10044999999999</v>
      </c>
      <c r="BM122" s="0" t="n">
        <v>1.2885</v>
      </c>
      <c r="BN122" s="0" t="n">
        <v>2.001</v>
      </c>
      <c r="BO122" s="0" t="n">
        <v>1.52300499999999</v>
      </c>
      <c r="BP122" s="0" t="n">
        <v>1.52300499999999</v>
      </c>
      <c r="BQ122" s="0" t="n">
        <v>1.267305</v>
      </c>
      <c r="BR122" s="0" t="n">
        <v>1.079755</v>
      </c>
      <c r="BS122" s="0" t="n">
        <v>1.432605</v>
      </c>
      <c r="BT122" s="357"/>
      <c r="BU122" s="0" t="n">
        <v>1.09873</v>
      </c>
      <c r="BV122" s="357"/>
      <c r="BW122" s="357"/>
      <c r="BX122" s="357"/>
      <c r="BY122" s="357"/>
      <c r="BZ122" s="357"/>
      <c r="CA122" s="357"/>
      <c r="CB122" s="357"/>
      <c r="CC122" s="0" t="n">
        <v>0.955</v>
      </c>
      <c r="CD122" s="0" t="n">
        <v>0.9</v>
      </c>
      <c r="CE122" s="0" t="n">
        <v>0.91</v>
      </c>
      <c r="CF122" s="0" t="n">
        <v>0.94</v>
      </c>
      <c r="CG122" s="0" t="n">
        <v>0.99895</v>
      </c>
      <c r="CH122" s="0" t="n">
        <v>0.46</v>
      </c>
      <c r="CI122" s="0" t="n">
        <v>0.45</v>
      </c>
      <c r="CJ122" s="0" t="n">
        <v>0.925</v>
      </c>
      <c r="CK122" s="0" t="n">
        <v>0.615</v>
      </c>
      <c r="CL122" s="0" t="n">
        <v>0.505</v>
      </c>
      <c r="CM122" s="0" t="n">
        <v>0.805</v>
      </c>
      <c r="CN122" s="0" t="n">
        <v>0.8375</v>
      </c>
      <c r="CO122" s="0" t="n">
        <v>0.875</v>
      </c>
      <c r="CP122" s="0" t="n">
        <v>0.9025</v>
      </c>
      <c r="CQ122" s="0" t="n">
        <v>0.82</v>
      </c>
      <c r="CR122" s="0" t="n">
        <v>0.89</v>
      </c>
      <c r="CV122" s="0" t="n">
        <v>0.9775</v>
      </c>
      <c r="DA122" s="357" t="n">
        <v>0.000285</v>
      </c>
      <c r="DB122" s="357" t="n">
        <v>0.0002</v>
      </c>
      <c r="DC122" s="357" t="n">
        <v>0</v>
      </c>
      <c r="DD122" s="357" t="n">
        <v>0.0001</v>
      </c>
      <c r="DE122" s="357" t="n">
        <v>0</v>
      </c>
      <c r="DF122" s="357" t="n">
        <v>0.0036</v>
      </c>
      <c r="DG122" s="357" t="n">
        <v>0.00047</v>
      </c>
      <c r="DH122" s="357" t="n">
        <v>0.0007</v>
      </c>
      <c r="DI122" s="357" t="n">
        <v>0</v>
      </c>
      <c r="DJ122" s="357" t="n">
        <v>0</v>
      </c>
      <c r="DK122" s="357" t="n">
        <v>0.0005</v>
      </c>
      <c r="DL122" s="357" t="n">
        <v>0.0005</v>
      </c>
      <c r="DM122" s="357" t="n">
        <v>0.0003</v>
      </c>
      <c r="DN122" s="357" t="n">
        <v>0.000275</v>
      </c>
      <c r="DO122" s="357" t="n">
        <v>0.000400000000000006</v>
      </c>
      <c r="DQ122" s="357" t="n">
        <v>6.5E-005</v>
      </c>
    </row>
    <row r="123" customFormat="false" ht="12.75" hidden="false" customHeight="false" outlineLevel="0" collapsed="false">
      <c r="A123" s="355" t="n">
        <v>40118</v>
      </c>
      <c r="B123" s="0" t="n">
        <v>0.988</v>
      </c>
      <c r="C123" s="0" t="n">
        <v>0.988</v>
      </c>
      <c r="D123" s="0" t="n">
        <v>0.97443</v>
      </c>
      <c r="E123" s="0" t="n">
        <v>0.97443</v>
      </c>
      <c r="F123" s="0" t="n">
        <v>0.977</v>
      </c>
      <c r="G123" s="0" t="n">
        <v>0.9875</v>
      </c>
      <c r="H123" s="0" t="n">
        <v>0.9875</v>
      </c>
      <c r="I123" s="0" t="n">
        <v>0.9875</v>
      </c>
      <c r="J123" s="0" t="n">
        <v>0.7408875</v>
      </c>
      <c r="K123" s="0" t="n">
        <v>0.970485</v>
      </c>
      <c r="L123" s="0" t="n">
        <v>0.9875</v>
      </c>
      <c r="M123" s="0" t="n">
        <v>0.9875</v>
      </c>
      <c r="N123" s="0" t="n">
        <v>0.98</v>
      </c>
      <c r="O123" s="0" t="n">
        <v>0.974727075000002</v>
      </c>
      <c r="P123" s="0" t="n">
        <v>0.98</v>
      </c>
      <c r="Q123" s="0" t="n">
        <v>0.9875</v>
      </c>
      <c r="R123" s="0" t="n">
        <v>0.9875</v>
      </c>
      <c r="S123" s="0" t="n">
        <v>0.9875</v>
      </c>
      <c r="T123" s="0" t="n">
        <v>0.98</v>
      </c>
      <c r="U123" s="0" t="n">
        <v>0.98</v>
      </c>
      <c r="V123" s="0" t="n">
        <v>0.98</v>
      </c>
      <c r="W123" s="0" t="n">
        <v>0.98</v>
      </c>
      <c r="X123" s="0" t="n">
        <v>0.974727075000002</v>
      </c>
      <c r="Y123" s="0" t="n">
        <v>0.974727075000002</v>
      </c>
      <c r="Z123" s="0" t="n">
        <v>0.974727075000002</v>
      </c>
      <c r="AA123" s="0" t="n">
        <v>0.974727075000002</v>
      </c>
      <c r="AB123" s="0" t="n">
        <v>0.98</v>
      </c>
      <c r="AC123" s="0" t="n">
        <v>0.98</v>
      </c>
      <c r="AD123" s="0" t="n">
        <v>0.974727075000002</v>
      </c>
      <c r="AE123" s="0" t="n">
        <v>0.974727075000002</v>
      </c>
      <c r="AF123" s="0" t="n">
        <v>0.98</v>
      </c>
      <c r="AG123" s="0" t="n">
        <v>0.99</v>
      </c>
      <c r="AH123" s="0" t="n">
        <v>0.977927549999998</v>
      </c>
      <c r="AI123" s="0" t="n">
        <v>0.977927549999998</v>
      </c>
      <c r="AJ123" s="0" t="n">
        <v>0.98</v>
      </c>
      <c r="AK123" s="0" t="n">
        <v>1</v>
      </c>
      <c r="AL123" s="0" t="n">
        <v>0.970485</v>
      </c>
      <c r="AM123" s="0" t="n">
        <v>0.97443</v>
      </c>
      <c r="AS123" s="0" t="n">
        <v>0.977</v>
      </c>
      <c r="AT123" s="353" t="n">
        <v>0.9775</v>
      </c>
      <c r="AU123" s="0" t="n">
        <v>0.977927549999998</v>
      </c>
      <c r="AV123" s="0" t="n">
        <v>0.97443</v>
      </c>
      <c r="AW123" s="0" t="n">
        <v>0.97443</v>
      </c>
      <c r="AX123" s="0" t="n">
        <v>0.97443</v>
      </c>
      <c r="AY123" s="0" t="n">
        <v>0.977927549999998</v>
      </c>
      <c r="AZ123" s="0" t="n">
        <v>0.977927549999998</v>
      </c>
      <c r="BA123" s="0" t="n">
        <v>0.97443</v>
      </c>
      <c r="BB123" s="0" t="n">
        <v>0.99</v>
      </c>
      <c r="BE123" s="0" t="n">
        <v>1.09749260000001</v>
      </c>
      <c r="BF123" s="0" t="n">
        <v>1.1126</v>
      </c>
      <c r="BG123" s="0" t="n">
        <v>1.0827</v>
      </c>
      <c r="BH123" s="0" t="n">
        <v>1.0166</v>
      </c>
      <c r="BI123" s="0" t="n">
        <v>1</v>
      </c>
      <c r="BJ123" s="0" t="n">
        <v>2.26860000000001</v>
      </c>
      <c r="BK123" s="0" t="n">
        <v>2.28708633333333</v>
      </c>
      <c r="BL123" s="0" t="n">
        <v>1.10114999999999</v>
      </c>
      <c r="BM123" s="0" t="n">
        <v>1.2885</v>
      </c>
      <c r="BN123" s="0" t="n">
        <v>2.001</v>
      </c>
      <c r="BO123" s="0" t="n">
        <v>1.52350499999999</v>
      </c>
      <c r="BP123" s="0" t="n">
        <v>1.52350499999999</v>
      </c>
      <c r="BQ123" s="0" t="n">
        <v>1.267605</v>
      </c>
      <c r="BR123" s="0" t="n">
        <v>1.08003</v>
      </c>
      <c r="BS123" s="0" t="n">
        <v>1.433005</v>
      </c>
      <c r="BT123" s="357"/>
      <c r="BU123" s="0" t="n">
        <v>1.098795</v>
      </c>
      <c r="BV123" s="357"/>
      <c r="BW123" s="357"/>
      <c r="BX123" s="357"/>
      <c r="BY123" s="357"/>
      <c r="BZ123" s="357"/>
      <c r="CA123" s="357"/>
      <c r="CB123" s="357"/>
      <c r="CC123" s="0" t="n">
        <v>0.955</v>
      </c>
      <c r="CD123" s="0" t="n">
        <v>0.9</v>
      </c>
      <c r="CE123" s="0" t="n">
        <v>0.9</v>
      </c>
      <c r="CF123" s="0" t="n">
        <v>0.94</v>
      </c>
      <c r="CG123" s="0" t="n">
        <v>0.999</v>
      </c>
      <c r="CH123" s="0" t="n">
        <v>0.48</v>
      </c>
      <c r="CI123" s="0" t="n">
        <v>0.46</v>
      </c>
      <c r="CJ123" s="0" t="n">
        <v>0.905</v>
      </c>
      <c r="CK123" s="0" t="n">
        <v>0.575</v>
      </c>
      <c r="CL123" s="0" t="n">
        <v>0.485</v>
      </c>
      <c r="CM123" s="0" t="n">
        <v>0.795</v>
      </c>
      <c r="CN123" s="0" t="n">
        <v>0.8275</v>
      </c>
      <c r="CO123" s="0" t="n">
        <v>0.85</v>
      </c>
      <c r="CP123" s="0" t="n">
        <v>0.9025</v>
      </c>
      <c r="CQ123" s="0" t="n">
        <v>0.82</v>
      </c>
      <c r="CR123" s="0" t="n">
        <v>0.89</v>
      </c>
      <c r="CV123" s="0" t="n">
        <v>0.9775</v>
      </c>
      <c r="DA123" s="357" t="n">
        <v>0.000285</v>
      </c>
      <c r="DB123" s="357" t="n">
        <v>0.0002</v>
      </c>
      <c r="DC123" s="357" t="n">
        <v>0</v>
      </c>
      <c r="DD123" s="357" t="n">
        <v>0.0001</v>
      </c>
      <c r="DE123" s="357" t="n">
        <v>0</v>
      </c>
      <c r="DF123" s="357" t="n">
        <v>0.0036</v>
      </c>
      <c r="DG123" s="357" t="n">
        <v>0.00047</v>
      </c>
      <c r="DH123" s="357" t="n">
        <v>0.0007</v>
      </c>
      <c r="DI123" s="357" t="n">
        <v>0</v>
      </c>
      <c r="DJ123" s="357" t="n">
        <v>0</v>
      </c>
      <c r="DK123" s="357" t="n">
        <v>0.0005</v>
      </c>
      <c r="DL123" s="357" t="n">
        <v>0.0005</v>
      </c>
      <c r="DM123" s="357" t="n">
        <v>0.0003</v>
      </c>
      <c r="DN123" s="357" t="n">
        <v>0.000275</v>
      </c>
      <c r="DO123" s="357" t="n">
        <v>0.000400000000000006</v>
      </c>
      <c r="DQ123" s="357" t="n">
        <v>6.5E-005</v>
      </c>
    </row>
    <row r="124" customFormat="false" ht="12.75" hidden="false" customHeight="false" outlineLevel="0" collapsed="false">
      <c r="A124" s="355" t="n">
        <v>40148</v>
      </c>
      <c r="B124" s="0" t="n">
        <v>0.988</v>
      </c>
      <c r="C124" s="0" t="n">
        <v>0.988</v>
      </c>
      <c r="D124" s="0" t="n">
        <v>0.952776</v>
      </c>
      <c r="E124" s="0" t="n">
        <v>0.952776</v>
      </c>
      <c r="F124" s="0" t="n">
        <v>0.977</v>
      </c>
      <c r="G124" s="0" t="n">
        <v>0.9875</v>
      </c>
      <c r="H124" s="0" t="n">
        <v>0.9875</v>
      </c>
      <c r="I124" s="0" t="n">
        <v>0.964118749999993</v>
      </c>
      <c r="J124" s="0" t="n">
        <v>0.74733</v>
      </c>
      <c r="K124" s="0" t="n">
        <v>0.970485</v>
      </c>
      <c r="L124" s="0" t="n">
        <v>0.899162949999996</v>
      </c>
      <c r="M124" s="0" t="n">
        <v>0.948693112499996</v>
      </c>
      <c r="N124" s="0" t="n">
        <v>0.874854449999997</v>
      </c>
      <c r="O124" s="0" t="n">
        <v>0.964172212500002</v>
      </c>
      <c r="P124" s="0" t="n">
        <v>0.874854449999997</v>
      </c>
      <c r="Q124" s="0" t="n">
        <v>0.899162949999996</v>
      </c>
      <c r="R124" s="0" t="n">
        <v>0.899162949999996</v>
      </c>
      <c r="S124" s="0" t="n">
        <v>0.899162949999996</v>
      </c>
      <c r="T124" s="0" t="n">
        <v>0.874854449999997</v>
      </c>
      <c r="U124" s="0" t="n">
        <v>0.874854449999997</v>
      </c>
      <c r="V124" s="0" t="n">
        <v>0.874854449999997</v>
      </c>
      <c r="W124" s="0" t="n">
        <v>0.874854449999997</v>
      </c>
      <c r="X124" s="0" t="n">
        <v>0.964172212500002</v>
      </c>
      <c r="Y124" s="0" t="n">
        <v>0.964172212500002</v>
      </c>
      <c r="Z124" s="0" t="n">
        <v>0.964172212500002</v>
      </c>
      <c r="AA124" s="0" t="n">
        <v>0.964172212500002</v>
      </c>
      <c r="AB124" s="0" t="n">
        <v>0.874854449999997</v>
      </c>
      <c r="AC124" s="0" t="n">
        <v>0.874854449999997</v>
      </c>
      <c r="AD124" s="0" t="n">
        <v>0.964172212500002</v>
      </c>
      <c r="AE124" s="0" t="n">
        <v>0.964172212500002</v>
      </c>
      <c r="AF124" s="0" t="n">
        <v>0.874854449999997</v>
      </c>
      <c r="AG124" s="0" t="n">
        <v>0.98</v>
      </c>
      <c r="AH124" s="0" t="n">
        <v>0.977985399999998</v>
      </c>
      <c r="AI124" s="0" t="n">
        <v>0.977985399999998</v>
      </c>
      <c r="AJ124" s="0" t="n">
        <v>0.874854449999997</v>
      </c>
      <c r="AK124" s="0" t="n">
        <v>1</v>
      </c>
      <c r="AL124" s="0" t="n">
        <v>0.970485</v>
      </c>
      <c r="AM124" s="0" t="n">
        <v>0.952776</v>
      </c>
      <c r="AS124" s="0" t="n">
        <v>0.977</v>
      </c>
      <c r="AT124" s="353" t="n">
        <v>0.9775</v>
      </c>
      <c r="AU124" s="0" t="n">
        <v>0.977985399999998</v>
      </c>
      <c r="AV124" s="0" t="n">
        <v>0.952776</v>
      </c>
      <c r="AW124" s="0" t="n">
        <v>0.952776</v>
      </c>
      <c r="AX124" s="0" t="n">
        <v>0.952776</v>
      </c>
      <c r="AY124" s="0" t="n">
        <v>0.977985399999998</v>
      </c>
      <c r="AZ124" s="0" t="n">
        <v>0.977985399999998</v>
      </c>
      <c r="BA124" s="0" t="n">
        <v>0.952776</v>
      </c>
      <c r="BB124" s="0" t="n">
        <v>0.99</v>
      </c>
      <c r="BE124" s="0" t="n">
        <v>1.09777760000001</v>
      </c>
      <c r="BF124" s="0" t="n">
        <v>1.1128</v>
      </c>
      <c r="BG124" s="0" t="n">
        <v>1.0827</v>
      </c>
      <c r="BH124" s="0" t="n">
        <v>1.0167</v>
      </c>
      <c r="BI124" s="0" t="n">
        <v>1</v>
      </c>
      <c r="BJ124" s="0" t="n">
        <v>2.27220000000001</v>
      </c>
      <c r="BK124" s="0" t="n">
        <v>2.28755633333333</v>
      </c>
      <c r="BL124" s="0" t="n">
        <v>1.10184999999999</v>
      </c>
      <c r="BM124" s="0" t="n">
        <v>1.2885</v>
      </c>
      <c r="BN124" s="0" t="n">
        <v>2.001</v>
      </c>
      <c r="BO124" s="0" t="n">
        <v>1.52400499999999</v>
      </c>
      <c r="BP124" s="0" t="n">
        <v>1.52400499999999</v>
      </c>
      <c r="BQ124" s="0" t="n">
        <v>1.267905</v>
      </c>
      <c r="BR124" s="0" t="n">
        <v>1.080305</v>
      </c>
      <c r="BS124" s="0" t="n">
        <v>1.433405</v>
      </c>
      <c r="BT124" s="357"/>
      <c r="BU124" s="0" t="n">
        <v>1.09886</v>
      </c>
      <c r="BV124" s="357"/>
      <c r="BW124" s="357"/>
      <c r="BX124" s="357"/>
      <c r="BY124" s="357"/>
      <c r="BZ124" s="357"/>
      <c r="CA124" s="357"/>
      <c r="CB124" s="357"/>
      <c r="CC124" s="0" t="n">
        <v>0.935</v>
      </c>
      <c r="CD124" s="0" t="n">
        <v>0.89</v>
      </c>
      <c r="CE124" s="0" t="n">
        <v>0.88</v>
      </c>
      <c r="CF124" s="0" t="n">
        <v>0.92</v>
      </c>
      <c r="CG124" s="0" t="n">
        <v>0.999</v>
      </c>
      <c r="CH124" s="0" t="n">
        <v>0.51</v>
      </c>
      <c r="CI124" s="0" t="n">
        <v>0.48</v>
      </c>
      <c r="CJ124" s="0" t="n">
        <v>0.875</v>
      </c>
      <c r="CK124" s="0" t="n">
        <v>0.58</v>
      </c>
      <c r="CL124" s="0" t="n">
        <v>0.485</v>
      </c>
      <c r="CM124" s="0" t="n">
        <v>0.59</v>
      </c>
      <c r="CN124" s="0" t="n">
        <v>0.6225</v>
      </c>
      <c r="CO124" s="0" t="n">
        <v>0.69</v>
      </c>
      <c r="CP124" s="0" t="n">
        <v>0.8925</v>
      </c>
      <c r="CQ124" s="0" t="n">
        <v>0.715</v>
      </c>
      <c r="CR124" s="0" t="n">
        <v>0.89</v>
      </c>
      <c r="CV124" s="0" t="n">
        <v>0.9775</v>
      </c>
      <c r="DA124" s="357" t="n">
        <v>0.000285</v>
      </c>
      <c r="DB124" s="357" t="n">
        <v>0.0002</v>
      </c>
      <c r="DC124" s="357" t="n">
        <v>0</v>
      </c>
      <c r="DD124" s="357" t="n">
        <v>0.0001</v>
      </c>
      <c r="DE124" s="357" t="n">
        <v>0</v>
      </c>
      <c r="DF124" s="357" t="n">
        <v>0.0036</v>
      </c>
      <c r="DG124" s="357" t="n">
        <v>0.00047</v>
      </c>
      <c r="DH124" s="357" t="n">
        <v>0.0007</v>
      </c>
      <c r="DI124" s="357" t="n">
        <v>0</v>
      </c>
      <c r="DJ124" s="357" t="n">
        <v>0</v>
      </c>
      <c r="DK124" s="357" t="n">
        <v>0.0005</v>
      </c>
      <c r="DL124" s="357" t="n">
        <v>0.0005</v>
      </c>
      <c r="DM124" s="357" t="n">
        <v>0.0003</v>
      </c>
      <c r="DN124" s="357" t="n">
        <v>0.000275</v>
      </c>
      <c r="DO124" s="357" t="n">
        <v>0.000400000000000006</v>
      </c>
      <c r="DQ124" s="357" t="n">
        <v>6.5E-005</v>
      </c>
    </row>
    <row r="125" customFormat="false" ht="12.75" hidden="false" customHeight="false" outlineLevel="0" collapsed="false">
      <c r="A125" s="355" t="n">
        <v>40179</v>
      </c>
      <c r="B125" s="0" t="n">
        <v>0.982766027000008</v>
      </c>
      <c r="C125" s="0" t="n">
        <v>0.957179999999998</v>
      </c>
      <c r="D125" s="0" t="n">
        <v>0.941949</v>
      </c>
      <c r="E125" s="0" t="n">
        <v>0.941949</v>
      </c>
      <c r="F125" s="0" t="n">
        <v>0.977</v>
      </c>
      <c r="G125" s="0" t="n">
        <v>0.9875</v>
      </c>
      <c r="H125" s="0" t="n">
        <v>0.9875</v>
      </c>
      <c r="I125" s="0" t="n">
        <v>0.887552749999994</v>
      </c>
      <c r="J125" s="0" t="n">
        <v>0.760215</v>
      </c>
      <c r="K125" s="0" t="n">
        <v>0.985</v>
      </c>
      <c r="L125" s="0" t="n">
        <v>0.922325524999996</v>
      </c>
      <c r="M125" s="0" t="n">
        <v>0.971871937499996</v>
      </c>
      <c r="N125" s="0" t="n">
        <v>0.875061449999997</v>
      </c>
      <c r="O125" s="0" t="n">
        <v>0.950910400000002</v>
      </c>
      <c r="P125" s="0" t="n">
        <v>0.875061449999997</v>
      </c>
      <c r="Q125" s="0" t="n">
        <v>0.922325524999996</v>
      </c>
      <c r="R125" s="0" t="n">
        <v>0.922325524999996</v>
      </c>
      <c r="S125" s="0" t="n">
        <v>0.922325524999996</v>
      </c>
      <c r="T125" s="0" t="n">
        <v>0.875061449999997</v>
      </c>
      <c r="U125" s="0" t="n">
        <v>0.875061449999997</v>
      </c>
      <c r="V125" s="0" t="n">
        <v>0.875061449999997</v>
      </c>
      <c r="W125" s="0" t="n">
        <v>0.875061449999997</v>
      </c>
      <c r="X125" s="0" t="n">
        <v>0.950910400000002</v>
      </c>
      <c r="Y125" s="0" t="n">
        <v>0.950910400000002</v>
      </c>
      <c r="Z125" s="0" t="n">
        <v>0.950910400000002</v>
      </c>
      <c r="AA125" s="0" t="n">
        <v>0.950910400000002</v>
      </c>
      <c r="AB125" s="0" t="n">
        <v>0.875061449999997</v>
      </c>
      <c r="AC125" s="0" t="n">
        <v>0.875061449999997</v>
      </c>
      <c r="AD125" s="0" t="n">
        <v>0.950910400000002</v>
      </c>
      <c r="AE125" s="0" t="n">
        <v>0.950910400000002</v>
      </c>
      <c r="AF125" s="0" t="n">
        <v>0.875061449999997</v>
      </c>
      <c r="AG125" s="0" t="n">
        <v>0.98</v>
      </c>
      <c r="AH125" s="0" t="n">
        <v>0.978043249999998</v>
      </c>
      <c r="AI125" s="0" t="n">
        <v>0.978043249999998</v>
      </c>
      <c r="AJ125" s="0" t="n">
        <v>0.875061449999997</v>
      </c>
      <c r="AK125" s="0" t="n">
        <v>1</v>
      </c>
      <c r="AL125" s="0" t="n">
        <v>0.985</v>
      </c>
      <c r="AM125" s="0" t="n">
        <v>0.941949</v>
      </c>
      <c r="AS125" s="0" t="n">
        <v>0.977</v>
      </c>
      <c r="AT125" s="353" t="n">
        <v>0.9775</v>
      </c>
      <c r="AU125" s="0" t="n">
        <v>0.978043249999998</v>
      </c>
      <c r="AV125" s="0" t="n">
        <v>0.941949</v>
      </c>
      <c r="AW125" s="0" t="n">
        <v>0.941949</v>
      </c>
      <c r="AX125" s="0" t="n">
        <v>0.941949</v>
      </c>
      <c r="AY125" s="0" t="n">
        <v>0.978043249999998</v>
      </c>
      <c r="AZ125" s="0" t="n">
        <v>0.978043249999998</v>
      </c>
      <c r="BA125" s="0" t="n">
        <v>0.941949</v>
      </c>
      <c r="BB125" s="0" t="n">
        <v>0.99</v>
      </c>
      <c r="BE125" s="0" t="n">
        <v>1.09806260000001</v>
      </c>
      <c r="BF125" s="0" t="n">
        <v>1.113</v>
      </c>
      <c r="BG125" s="0" t="n">
        <v>1.0827</v>
      </c>
      <c r="BH125" s="0" t="n">
        <v>1.0168</v>
      </c>
      <c r="BI125" s="0" t="n">
        <v>1</v>
      </c>
      <c r="BJ125" s="0" t="n">
        <v>2.27580000000001</v>
      </c>
      <c r="BK125" s="0" t="n">
        <v>2.28802633333333</v>
      </c>
      <c r="BL125" s="0" t="n">
        <v>1.10254999999999</v>
      </c>
      <c r="BM125" s="0" t="n">
        <v>1.2885</v>
      </c>
      <c r="BN125" s="0" t="n">
        <v>2.001</v>
      </c>
      <c r="BO125" s="0" t="n">
        <v>1.52450499999999</v>
      </c>
      <c r="BP125" s="0" t="n">
        <v>1.52450499999999</v>
      </c>
      <c r="BQ125" s="0" t="n">
        <v>1.268205</v>
      </c>
      <c r="BR125" s="0" t="n">
        <v>1.08058</v>
      </c>
      <c r="BS125" s="0" t="n">
        <v>1.433805</v>
      </c>
      <c r="BT125" s="357"/>
      <c r="BU125" s="0" t="n">
        <v>1.098925</v>
      </c>
      <c r="BV125" s="357"/>
      <c r="BW125" s="357"/>
      <c r="BX125" s="357"/>
      <c r="BY125" s="357"/>
      <c r="BZ125" s="357"/>
      <c r="CA125" s="357"/>
      <c r="CB125" s="357"/>
      <c r="CC125" s="0" t="n">
        <v>0.895</v>
      </c>
      <c r="CD125" s="0" t="n">
        <v>0.86</v>
      </c>
      <c r="CE125" s="0" t="n">
        <v>0.87</v>
      </c>
      <c r="CF125" s="0" t="n">
        <v>0.92</v>
      </c>
      <c r="CG125" s="0" t="n">
        <v>0.999</v>
      </c>
      <c r="CH125" s="0" t="n">
        <v>0.58</v>
      </c>
      <c r="CI125" s="0" t="n">
        <v>0.45</v>
      </c>
      <c r="CJ125" s="0" t="n">
        <v>0.805</v>
      </c>
      <c r="CK125" s="0" t="n">
        <v>0.59</v>
      </c>
      <c r="CL125" s="0" t="n">
        <v>0.505</v>
      </c>
      <c r="CM125" s="0" t="n">
        <v>0.605</v>
      </c>
      <c r="CN125" s="0" t="n">
        <v>0.6375</v>
      </c>
      <c r="CO125" s="0" t="n">
        <v>0.69</v>
      </c>
      <c r="CP125" s="0" t="n">
        <v>0.88</v>
      </c>
      <c r="CQ125" s="0" t="n">
        <v>0.64</v>
      </c>
      <c r="CR125" s="0" t="n">
        <v>0.89</v>
      </c>
      <c r="CV125" s="0" t="n">
        <v>0.9775</v>
      </c>
      <c r="DA125" s="357" t="n">
        <v>0.000285</v>
      </c>
      <c r="DB125" s="357" t="n">
        <v>0.0002</v>
      </c>
      <c r="DC125" s="357" t="n">
        <v>0</v>
      </c>
      <c r="DD125" s="357" t="n">
        <v>0.0001</v>
      </c>
      <c r="DE125" s="357" t="n">
        <v>0</v>
      </c>
      <c r="DF125" s="357" t="n">
        <v>0.0036</v>
      </c>
      <c r="DG125" s="357" t="n">
        <v>0.00047</v>
      </c>
      <c r="DH125" s="357" t="n">
        <v>0.0007</v>
      </c>
      <c r="DI125" s="357" t="n">
        <v>0</v>
      </c>
      <c r="DJ125" s="357" t="n">
        <v>0</v>
      </c>
      <c r="DK125" s="357" t="n">
        <v>0.0005</v>
      </c>
      <c r="DL125" s="357" t="n">
        <v>0.0005</v>
      </c>
      <c r="DM125" s="357" t="n">
        <v>0.0003</v>
      </c>
      <c r="DN125" s="357" t="n">
        <v>0.000275</v>
      </c>
      <c r="DO125" s="357" t="n">
        <v>0.000400000000000006</v>
      </c>
      <c r="DQ125" s="357" t="n">
        <v>6.5E-005</v>
      </c>
    </row>
    <row r="126" customFormat="false" ht="12.75" hidden="false" customHeight="false" outlineLevel="0" collapsed="false">
      <c r="A126" s="355" t="n">
        <v>40210</v>
      </c>
      <c r="B126" s="0" t="n">
        <v>0.950070674000008</v>
      </c>
      <c r="C126" s="0" t="n">
        <v>0.957351999999998</v>
      </c>
      <c r="D126" s="0" t="n">
        <v>0.963603</v>
      </c>
      <c r="E126" s="0" t="n">
        <v>0.963603</v>
      </c>
      <c r="F126" s="0" t="n">
        <v>0.977</v>
      </c>
      <c r="G126" s="0" t="n">
        <v>0.9875</v>
      </c>
      <c r="H126" s="0" t="n">
        <v>0.9875</v>
      </c>
      <c r="I126" s="0" t="n">
        <v>0.932246249999994</v>
      </c>
      <c r="J126" s="0" t="n">
        <v>0.8955075</v>
      </c>
      <c r="K126" s="0" t="n">
        <v>0.985</v>
      </c>
      <c r="L126" s="0" t="n">
        <v>0.968378174999996</v>
      </c>
      <c r="M126" s="0" t="n">
        <v>0.9875</v>
      </c>
      <c r="N126" s="0" t="n">
        <v>0.900638549999997</v>
      </c>
      <c r="O126" s="0" t="n">
        <v>0.948450262500002</v>
      </c>
      <c r="P126" s="0" t="n">
        <v>0.900638549999997</v>
      </c>
      <c r="Q126" s="0" t="n">
        <v>0.968378174999996</v>
      </c>
      <c r="R126" s="0" t="n">
        <v>0.968378174999996</v>
      </c>
      <c r="S126" s="0" t="n">
        <v>0.968378174999996</v>
      </c>
      <c r="T126" s="0" t="n">
        <v>0.900638549999997</v>
      </c>
      <c r="U126" s="0" t="n">
        <v>0.900638549999997</v>
      </c>
      <c r="V126" s="0" t="n">
        <v>0.900638549999997</v>
      </c>
      <c r="W126" s="0" t="n">
        <v>0.900638549999997</v>
      </c>
      <c r="X126" s="0" t="n">
        <v>0.948450262500002</v>
      </c>
      <c r="Y126" s="0" t="n">
        <v>0.948450262500002</v>
      </c>
      <c r="Z126" s="0" t="n">
        <v>0.948450262500002</v>
      </c>
      <c r="AA126" s="0" t="n">
        <v>0.948450262500002</v>
      </c>
      <c r="AB126" s="0" t="n">
        <v>0.900638549999997</v>
      </c>
      <c r="AC126" s="0" t="n">
        <v>0.900638549999997</v>
      </c>
      <c r="AD126" s="0" t="n">
        <v>0.948450262500002</v>
      </c>
      <c r="AE126" s="0" t="n">
        <v>0.948450262500002</v>
      </c>
      <c r="AF126" s="0" t="n">
        <v>0.900638549999997</v>
      </c>
      <c r="AG126" s="0" t="n">
        <v>0.98</v>
      </c>
      <c r="AH126" s="0" t="n">
        <v>0.978101099999998</v>
      </c>
      <c r="AI126" s="0" t="n">
        <v>0.978101099999998</v>
      </c>
      <c r="AJ126" s="0" t="n">
        <v>0.900638549999997</v>
      </c>
      <c r="AK126" s="0" t="n">
        <v>1</v>
      </c>
      <c r="AL126" s="0" t="n">
        <v>0.985</v>
      </c>
      <c r="AM126" s="0" t="n">
        <v>0.963603</v>
      </c>
      <c r="AS126" s="0" t="n">
        <v>0.977</v>
      </c>
      <c r="AT126" s="353" t="n">
        <v>0.9775</v>
      </c>
      <c r="AU126" s="0" t="n">
        <v>0.978101099999998</v>
      </c>
      <c r="AV126" s="0" t="n">
        <v>0.963603</v>
      </c>
      <c r="AW126" s="0" t="n">
        <v>0.963603</v>
      </c>
      <c r="AX126" s="0" t="n">
        <v>0.963603</v>
      </c>
      <c r="AY126" s="0" t="n">
        <v>0.978101099999998</v>
      </c>
      <c r="AZ126" s="0" t="n">
        <v>0.978101099999998</v>
      </c>
      <c r="BA126" s="0" t="n">
        <v>0.963603</v>
      </c>
      <c r="BB126" s="0" t="n">
        <v>0.99</v>
      </c>
      <c r="BE126" s="0" t="n">
        <v>1.09834760000001</v>
      </c>
      <c r="BF126" s="0" t="n">
        <v>1.1132</v>
      </c>
      <c r="BG126" s="0" t="n">
        <v>1.0827</v>
      </c>
      <c r="BH126" s="0" t="n">
        <v>1.0169</v>
      </c>
      <c r="BI126" s="0" t="n">
        <v>1</v>
      </c>
      <c r="BJ126" s="0" t="n">
        <v>2.27940000000001</v>
      </c>
      <c r="BK126" s="0" t="n">
        <v>2.28849633333333</v>
      </c>
      <c r="BL126" s="0" t="n">
        <v>1.10324999999999</v>
      </c>
      <c r="BM126" s="0" t="n">
        <v>1.2885</v>
      </c>
      <c r="BN126" s="0" t="n">
        <v>2.001</v>
      </c>
      <c r="BO126" s="0" t="n">
        <v>1.52500499999999</v>
      </c>
      <c r="BP126" s="0" t="n">
        <v>1.52500499999999</v>
      </c>
      <c r="BQ126" s="0" t="n">
        <v>1.268505</v>
      </c>
      <c r="BR126" s="0" t="n">
        <v>1.080855</v>
      </c>
      <c r="BS126" s="0" t="n">
        <v>1.43420499999999</v>
      </c>
      <c r="BT126" s="357"/>
      <c r="BU126" s="0" t="n">
        <v>1.09899</v>
      </c>
      <c r="BV126" s="357"/>
      <c r="BW126" s="357"/>
      <c r="BX126" s="357"/>
      <c r="BY126" s="357"/>
      <c r="BZ126" s="357"/>
      <c r="CA126" s="357"/>
      <c r="CB126" s="357"/>
      <c r="CC126" s="0" t="n">
        <v>0.865</v>
      </c>
      <c r="CD126" s="0" t="n">
        <v>0.86</v>
      </c>
      <c r="CE126" s="0" t="n">
        <v>0.89</v>
      </c>
      <c r="CF126" s="0" t="n">
        <v>0.935</v>
      </c>
      <c r="CG126" s="0" t="n">
        <v>0.99895</v>
      </c>
      <c r="CH126" s="0" t="n">
        <v>0.58</v>
      </c>
      <c r="CI126" s="0" t="n">
        <v>0.45</v>
      </c>
      <c r="CJ126" s="0" t="n">
        <v>0.845</v>
      </c>
      <c r="CK126" s="0" t="n">
        <v>0.695</v>
      </c>
      <c r="CL126" s="0" t="n">
        <v>0.505</v>
      </c>
      <c r="CM126" s="0" t="n">
        <v>0.635</v>
      </c>
      <c r="CN126" s="0" t="n">
        <v>0.6675</v>
      </c>
      <c r="CO126" s="0" t="n">
        <v>0.71</v>
      </c>
      <c r="CP126" s="0" t="n">
        <v>0.8775</v>
      </c>
      <c r="CQ126" s="0" t="n">
        <v>0.67</v>
      </c>
      <c r="CR126" s="0" t="n">
        <v>0.89</v>
      </c>
      <c r="CV126" s="0" t="n">
        <v>0.9775</v>
      </c>
      <c r="DA126" s="357" t="n">
        <v>0.000285</v>
      </c>
      <c r="DB126" s="357" t="n">
        <v>0.0002</v>
      </c>
      <c r="DC126" s="357" t="n">
        <v>0</v>
      </c>
      <c r="DD126" s="357" t="n">
        <v>0.0001</v>
      </c>
      <c r="DE126" s="357" t="n">
        <v>0</v>
      </c>
      <c r="DF126" s="357" t="n">
        <v>0.0036</v>
      </c>
      <c r="DG126" s="357" t="n">
        <v>0.00047</v>
      </c>
      <c r="DH126" s="357" t="n">
        <v>0.0007</v>
      </c>
      <c r="DI126" s="357" t="n">
        <v>0</v>
      </c>
      <c r="DJ126" s="357" t="n">
        <v>0</v>
      </c>
      <c r="DK126" s="357" t="n">
        <v>0.0005</v>
      </c>
      <c r="DL126" s="357" t="n">
        <v>0.0005</v>
      </c>
      <c r="DM126" s="357" t="n">
        <v>0.0003</v>
      </c>
      <c r="DN126" s="357" t="n">
        <v>0.000275</v>
      </c>
      <c r="DO126" s="357" t="n">
        <v>0.000400000000000006</v>
      </c>
      <c r="DQ126" s="357" t="n">
        <v>6.5E-005</v>
      </c>
    </row>
    <row r="127" customFormat="false" ht="12.75" hidden="false" customHeight="false" outlineLevel="0" collapsed="false">
      <c r="A127" s="355" t="n">
        <v>40238</v>
      </c>
      <c r="B127" s="0" t="n">
        <v>0.950317199000008</v>
      </c>
      <c r="C127" s="0" t="n">
        <v>0.988</v>
      </c>
      <c r="D127" s="0" t="n">
        <v>0.985</v>
      </c>
      <c r="E127" s="0" t="n">
        <v>0.985</v>
      </c>
      <c r="F127" s="0" t="n">
        <v>0.977</v>
      </c>
      <c r="G127" s="0" t="n">
        <v>0.9875</v>
      </c>
      <c r="H127" s="0" t="n">
        <v>0.9875</v>
      </c>
      <c r="I127" s="0" t="n">
        <v>0.965956249999993</v>
      </c>
      <c r="J127" s="0" t="n">
        <v>0.985</v>
      </c>
      <c r="K127" s="0" t="n">
        <v>0.985</v>
      </c>
      <c r="L127" s="0" t="n">
        <v>0.9875</v>
      </c>
      <c r="M127" s="0" t="n">
        <v>0.9875</v>
      </c>
      <c r="N127" s="0" t="n">
        <v>0.98</v>
      </c>
      <c r="O127" s="0" t="n">
        <v>0.973017000000002</v>
      </c>
      <c r="P127" s="0" t="n">
        <v>0.98</v>
      </c>
      <c r="Q127" s="0" t="n">
        <v>0.9875</v>
      </c>
      <c r="R127" s="0" t="n">
        <v>0.9875</v>
      </c>
      <c r="S127" s="0" t="n">
        <v>0.9875</v>
      </c>
      <c r="T127" s="0" t="n">
        <v>0.98</v>
      </c>
      <c r="U127" s="0" t="n">
        <v>0.98</v>
      </c>
      <c r="V127" s="0" t="n">
        <v>0.98</v>
      </c>
      <c r="W127" s="0" t="n">
        <v>0.98</v>
      </c>
      <c r="X127" s="0" t="n">
        <v>0.973017000000002</v>
      </c>
      <c r="Y127" s="0" t="n">
        <v>0.973017000000002</v>
      </c>
      <c r="Z127" s="0" t="n">
        <v>0.973017000000002</v>
      </c>
      <c r="AA127" s="0" t="n">
        <v>0.973017000000002</v>
      </c>
      <c r="AB127" s="0" t="n">
        <v>0.98</v>
      </c>
      <c r="AC127" s="0" t="n">
        <v>0.98</v>
      </c>
      <c r="AD127" s="0" t="n">
        <v>0.973017000000002</v>
      </c>
      <c r="AE127" s="0" t="n">
        <v>0.973017000000002</v>
      </c>
      <c r="AF127" s="0" t="n">
        <v>0.98</v>
      </c>
      <c r="AG127" s="0" t="n">
        <v>0.99</v>
      </c>
      <c r="AH127" s="0" t="n">
        <v>0.978158949999998</v>
      </c>
      <c r="AI127" s="0" t="n">
        <v>0.978158949999998</v>
      </c>
      <c r="AJ127" s="0" t="n">
        <v>0.98</v>
      </c>
      <c r="AK127" s="0" t="n">
        <v>1</v>
      </c>
      <c r="AL127" s="0" t="n">
        <v>0.985</v>
      </c>
      <c r="AM127" s="0" t="n">
        <v>0.985</v>
      </c>
      <c r="AS127" s="0" t="n">
        <v>0.977</v>
      </c>
      <c r="AT127" s="353" t="n">
        <v>0.9775</v>
      </c>
      <c r="AU127" s="0" t="n">
        <v>0.978158949999998</v>
      </c>
      <c r="AV127" s="0" t="n">
        <v>0.985</v>
      </c>
      <c r="AW127" s="0" t="n">
        <v>0.985</v>
      </c>
      <c r="AX127" s="0" t="n">
        <v>0.985</v>
      </c>
      <c r="AY127" s="0" t="n">
        <v>0.978158949999998</v>
      </c>
      <c r="AZ127" s="0" t="n">
        <v>0.978158949999998</v>
      </c>
      <c r="BA127" s="0" t="n">
        <v>0.985</v>
      </c>
      <c r="BB127" s="0" t="n">
        <v>0.99</v>
      </c>
      <c r="BE127" s="0" t="n">
        <v>1.09863260000001</v>
      </c>
      <c r="BF127" s="0" t="n">
        <v>1.1134</v>
      </c>
      <c r="BG127" s="0" t="n">
        <v>1.0827</v>
      </c>
      <c r="BH127" s="0" t="n">
        <v>1.017</v>
      </c>
      <c r="BI127" s="0" t="n">
        <v>1</v>
      </c>
      <c r="BJ127" s="0" t="n">
        <v>2.28300000000001</v>
      </c>
      <c r="BK127" s="0" t="n">
        <v>2.28896633333333</v>
      </c>
      <c r="BL127" s="0" t="n">
        <v>1.10394999999999</v>
      </c>
      <c r="BM127" s="0" t="n">
        <v>1.2885</v>
      </c>
      <c r="BN127" s="0" t="n">
        <v>2.001</v>
      </c>
      <c r="BO127" s="0" t="n">
        <v>1.52550499999999</v>
      </c>
      <c r="BP127" s="0" t="n">
        <v>1.52550499999999</v>
      </c>
      <c r="BQ127" s="0" t="n">
        <v>1.268805</v>
      </c>
      <c r="BR127" s="0" t="n">
        <v>1.08113</v>
      </c>
      <c r="BS127" s="0" t="n">
        <v>1.43460499999999</v>
      </c>
      <c r="BT127" s="357"/>
      <c r="BU127" s="0" t="n">
        <v>1.099055</v>
      </c>
      <c r="BV127" s="357"/>
      <c r="BW127" s="357"/>
      <c r="BX127" s="357"/>
      <c r="BY127" s="357"/>
      <c r="BZ127" s="357"/>
      <c r="CA127" s="357"/>
      <c r="CB127" s="357"/>
      <c r="CC127" s="0" t="n">
        <v>0.865</v>
      </c>
      <c r="CD127" s="0" t="n">
        <v>0.89</v>
      </c>
      <c r="CE127" s="0" t="n">
        <v>0.91</v>
      </c>
      <c r="CF127" s="0" t="n">
        <v>0.935</v>
      </c>
      <c r="CG127" s="0" t="n">
        <v>0.99895</v>
      </c>
      <c r="CH127" s="0" t="n">
        <v>0.54</v>
      </c>
      <c r="CI127" s="0" t="n">
        <v>0.45</v>
      </c>
      <c r="CJ127" s="0" t="n">
        <v>0.875</v>
      </c>
      <c r="CK127" s="0" t="n">
        <v>0.865</v>
      </c>
      <c r="CL127" s="0" t="n">
        <v>0.515</v>
      </c>
      <c r="CM127" s="0" t="n">
        <v>0.785</v>
      </c>
      <c r="CN127" s="0" t="n">
        <v>0.8175</v>
      </c>
      <c r="CO127" s="0" t="n">
        <v>0.8</v>
      </c>
      <c r="CP127" s="0" t="n">
        <v>0.9</v>
      </c>
      <c r="CQ127" s="0" t="n">
        <v>0.83</v>
      </c>
      <c r="CR127" s="0" t="n">
        <v>0.89</v>
      </c>
      <c r="CV127" s="0" t="n">
        <v>0.9775</v>
      </c>
      <c r="DA127" s="357" t="n">
        <v>0.000285</v>
      </c>
      <c r="DB127" s="357" t="n">
        <v>0.0002</v>
      </c>
      <c r="DC127" s="357" t="n">
        <v>0</v>
      </c>
      <c r="DD127" s="357" t="n">
        <v>0.0001</v>
      </c>
      <c r="DE127" s="357" t="n">
        <v>0</v>
      </c>
      <c r="DF127" s="357" t="n">
        <v>0.0036</v>
      </c>
      <c r="DG127" s="357" t="n">
        <v>0.00047</v>
      </c>
      <c r="DH127" s="357" t="n">
        <v>0.0007</v>
      </c>
      <c r="DI127" s="357" t="n">
        <v>0</v>
      </c>
      <c r="DJ127" s="357" t="n">
        <v>0</v>
      </c>
      <c r="DK127" s="357" t="n">
        <v>0.0005</v>
      </c>
      <c r="DL127" s="357" t="n">
        <v>0.0005</v>
      </c>
      <c r="DM127" s="357" t="n">
        <v>0.0003</v>
      </c>
      <c r="DN127" s="357" t="n">
        <v>0.000275</v>
      </c>
      <c r="DO127" s="357" t="n">
        <v>0.000400000000000006</v>
      </c>
      <c r="DQ127" s="357" t="n">
        <v>6.5E-005</v>
      </c>
    </row>
    <row r="128" customFormat="false" ht="12.75" hidden="false" customHeight="false" outlineLevel="0" collapsed="false">
      <c r="A128" s="355" t="n">
        <v>40269</v>
      </c>
      <c r="B128" s="0" t="n">
        <v>0.983531252000009</v>
      </c>
      <c r="C128" s="0" t="n">
        <v>0.988</v>
      </c>
      <c r="D128" s="0" t="n">
        <v>0.985</v>
      </c>
      <c r="E128" s="0" t="n">
        <v>0.985</v>
      </c>
      <c r="F128" s="0" t="n">
        <v>0.977</v>
      </c>
      <c r="G128" s="0" t="n">
        <v>0.9875</v>
      </c>
      <c r="H128" s="0" t="n">
        <v>0.961563259999999</v>
      </c>
      <c r="I128" s="0" t="n">
        <v>0.9875</v>
      </c>
      <c r="J128" s="0" t="n">
        <v>0.985</v>
      </c>
      <c r="K128" s="0" t="n">
        <v>0.985</v>
      </c>
      <c r="L128" s="0" t="n">
        <v>0.9875</v>
      </c>
      <c r="M128" s="0" t="n">
        <v>0.9875</v>
      </c>
      <c r="N128" s="0" t="n">
        <v>0.98</v>
      </c>
      <c r="O128" s="0" t="n">
        <v>0.976508715000002</v>
      </c>
      <c r="P128" s="0" t="n">
        <v>0.98</v>
      </c>
      <c r="Q128" s="0" t="n">
        <v>0.9875</v>
      </c>
      <c r="R128" s="0" t="n">
        <v>0.9875</v>
      </c>
      <c r="S128" s="0" t="n">
        <v>0.9875</v>
      </c>
      <c r="T128" s="0" t="n">
        <v>0.98</v>
      </c>
      <c r="U128" s="0" t="n">
        <v>0.98</v>
      </c>
      <c r="V128" s="0" t="n">
        <v>0.98</v>
      </c>
      <c r="W128" s="0" t="n">
        <v>0.98</v>
      </c>
      <c r="X128" s="0" t="n">
        <v>0.976508715000002</v>
      </c>
      <c r="Y128" s="0" t="n">
        <v>0.976508715000002</v>
      </c>
      <c r="Z128" s="0" t="n">
        <v>0.976508715000002</v>
      </c>
      <c r="AA128" s="0" t="n">
        <v>0.976508715000002</v>
      </c>
      <c r="AB128" s="0" t="n">
        <v>0.98</v>
      </c>
      <c r="AC128" s="0" t="n">
        <v>0.98</v>
      </c>
      <c r="AD128" s="0" t="n">
        <v>0.976508715000002</v>
      </c>
      <c r="AE128" s="0" t="n">
        <v>0.976508715000002</v>
      </c>
      <c r="AF128" s="0" t="n">
        <v>0.98</v>
      </c>
      <c r="AG128" s="0" t="n">
        <v>0.99</v>
      </c>
      <c r="AH128" s="0" t="n">
        <v>0.978216799999998</v>
      </c>
      <c r="AI128" s="0" t="n">
        <v>0.978216799999998</v>
      </c>
      <c r="AJ128" s="0" t="n">
        <v>0.98</v>
      </c>
      <c r="AK128" s="0" t="n">
        <v>1</v>
      </c>
      <c r="AL128" s="0" t="n">
        <v>0.985</v>
      </c>
      <c r="AM128" s="0" t="n">
        <v>0.985</v>
      </c>
      <c r="AS128" s="0" t="n">
        <v>0.977</v>
      </c>
      <c r="AT128" s="353" t="n">
        <v>0.9775</v>
      </c>
      <c r="AU128" s="0" t="n">
        <v>0.978216799999998</v>
      </c>
      <c r="AV128" s="0" t="n">
        <v>0.985</v>
      </c>
      <c r="AW128" s="0" t="n">
        <v>0.985</v>
      </c>
      <c r="AX128" s="0" t="n">
        <v>0.985</v>
      </c>
      <c r="AY128" s="0" t="n">
        <v>0.978216799999998</v>
      </c>
      <c r="AZ128" s="0" t="n">
        <v>0.978216799999998</v>
      </c>
      <c r="BA128" s="0" t="n">
        <v>0.985</v>
      </c>
      <c r="BB128" s="0" t="n">
        <v>0.99</v>
      </c>
      <c r="BE128" s="0" t="n">
        <v>1.09891760000001</v>
      </c>
      <c r="BF128" s="0" t="n">
        <v>1.1136</v>
      </c>
      <c r="BG128" s="0" t="n">
        <v>1.0827</v>
      </c>
      <c r="BH128" s="0" t="n">
        <v>1.0171</v>
      </c>
      <c r="BI128" s="0" t="n">
        <v>1</v>
      </c>
      <c r="BJ128" s="0" t="n">
        <v>2.28660000000001</v>
      </c>
      <c r="BK128" s="0" t="n">
        <v>2.28943633333333</v>
      </c>
      <c r="BL128" s="0" t="n">
        <v>1.10464999999999</v>
      </c>
      <c r="BM128" s="0" t="n">
        <v>1.2885</v>
      </c>
      <c r="BN128" s="0" t="n">
        <v>2.001</v>
      </c>
      <c r="BO128" s="0" t="n">
        <v>1.52600499999999</v>
      </c>
      <c r="BP128" s="0" t="n">
        <v>1.52600499999999</v>
      </c>
      <c r="BQ128" s="0" t="n">
        <v>1.269105</v>
      </c>
      <c r="BR128" s="0" t="n">
        <v>1.081405</v>
      </c>
      <c r="BS128" s="0" t="n">
        <v>1.43500499999999</v>
      </c>
      <c r="BT128" s="357"/>
      <c r="BU128" s="0" t="n">
        <v>1.09912</v>
      </c>
      <c r="BV128" s="357"/>
      <c r="BW128" s="357"/>
      <c r="BX128" s="357"/>
      <c r="BY128" s="357"/>
      <c r="BZ128" s="357"/>
      <c r="CA128" s="357"/>
      <c r="CB128" s="357"/>
      <c r="CC128" s="0" t="n">
        <v>0.895</v>
      </c>
      <c r="CD128" s="0" t="n">
        <v>0.9</v>
      </c>
      <c r="CE128" s="0" t="n">
        <v>0.91</v>
      </c>
      <c r="CF128" s="0" t="n">
        <v>0.96</v>
      </c>
      <c r="CG128" s="0" t="n">
        <v>0.99895</v>
      </c>
      <c r="CH128" s="0" t="n">
        <v>0.48</v>
      </c>
      <c r="CI128" s="0" t="n">
        <v>0.42</v>
      </c>
      <c r="CJ128" s="0" t="n">
        <v>0.935</v>
      </c>
      <c r="CK128" s="0" t="n">
        <v>0.855</v>
      </c>
      <c r="CL128" s="0" t="n">
        <v>0.575</v>
      </c>
      <c r="CM128" s="0" t="n">
        <v>0.895</v>
      </c>
      <c r="CN128" s="0" t="n">
        <v>0.9275</v>
      </c>
      <c r="CO128" s="0" t="n">
        <v>0.85</v>
      </c>
      <c r="CP128" s="0" t="n">
        <v>0.903</v>
      </c>
      <c r="CQ128" s="0" t="n">
        <v>0.92</v>
      </c>
      <c r="CR128" s="0" t="n">
        <v>0.89</v>
      </c>
      <c r="CV128" s="0" t="n">
        <v>0.9775</v>
      </c>
      <c r="DA128" s="357" t="n">
        <v>0.000285</v>
      </c>
      <c r="DB128" s="357" t="n">
        <v>0.0002</v>
      </c>
      <c r="DC128" s="357" t="n">
        <v>0</v>
      </c>
      <c r="DD128" s="357" t="n">
        <v>0.0001</v>
      </c>
      <c r="DE128" s="357" t="n">
        <v>0</v>
      </c>
      <c r="DF128" s="357" t="n">
        <v>0.0036</v>
      </c>
      <c r="DG128" s="357" t="n">
        <v>0.00047</v>
      </c>
      <c r="DH128" s="357" t="n">
        <v>0.0007</v>
      </c>
      <c r="DI128" s="357" t="n">
        <v>0</v>
      </c>
      <c r="DJ128" s="357" t="n">
        <v>0</v>
      </c>
      <c r="DK128" s="357" t="n">
        <v>0.0005</v>
      </c>
      <c r="DL128" s="357" t="n">
        <v>0.0005</v>
      </c>
      <c r="DM128" s="357" t="n">
        <v>0.0003</v>
      </c>
      <c r="DN128" s="357" t="n">
        <v>0.000275</v>
      </c>
      <c r="DO128" s="357" t="n">
        <v>0.000400000000000006</v>
      </c>
      <c r="DQ128" s="357" t="n">
        <v>6.5E-005</v>
      </c>
    </row>
    <row r="129" customFormat="false" ht="12.75" hidden="false" customHeight="false" outlineLevel="0" collapsed="false">
      <c r="A129" s="355" t="n">
        <v>40299</v>
      </c>
      <c r="B129" s="0" t="n">
        <v>0.988</v>
      </c>
      <c r="C129" s="0" t="n">
        <v>0.988</v>
      </c>
      <c r="D129" s="0" t="n">
        <v>0.985</v>
      </c>
      <c r="E129" s="0" t="n">
        <v>0.985</v>
      </c>
      <c r="F129" s="0" t="n">
        <v>0.977</v>
      </c>
      <c r="G129" s="0" t="n">
        <v>0.778668000000002</v>
      </c>
      <c r="H129" s="0" t="n">
        <v>0.961760659999999</v>
      </c>
      <c r="I129" s="0" t="n">
        <v>0.9875</v>
      </c>
      <c r="J129" s="0" t="n">
        <v>0.9728175</v>
      </c>
      <c r="K129" s="0" t="n">
        <v>0.985</v>
      </c>
      <c r="L129" s="0" t="n">
        <v>0.9875</v>
      </c>
      <c r="M129" s="0" t="n">
        <v>0.9875</v>
      </c>
      <c r="N129" s="0" t="n">
        <v>0.98</v>
      </c>
      <c r="O129" s="0" t="n">
        <v>0.973512000000002</v>
      </c>
      <c r="P129" s="0" t="n">
        <v>0.98</v>
      </c>
      <c r="Q129" s="0" t="n">
        <v>0.9875</v>
      </c>
      <c r="R129" s="0" t="n">
        <v>0.9875</v>
      </c>
      <c r="S129" s="0" t="n">
        <v>0.9875</v>
      </c>
      <c r="T129" s="0" t="n">
        <v>0.98</v>
      </c>
      <c r="U129" s="0" t="n">
        <v>0.98</v>
      </c>
      <c r="V129" s="0" t="n">
        <v>0.98</v>
      </c>
      <c r="W129" s="0" t="n">
        <v>0.98</v>
      </c>
      <c r="X129" s="0" t="n">
        <v>0.973512000000002</v>
      </c>
      <c r="Y129" s="0" t="n">
        <v>0.973512000000002</v>
      </c>
      <c r="Z129" s="0" t="n">
        <v>0.973512000000002</v>
      </c>
      <c r="AA129" s="0" t="n">
        <v>0.973512000000002</v>
      </c>
      <c r="AB129" s="0" t="n">
        <v>0.98</v>
      </c>
      <c r="AC129" s="0" t="n">
        <v>0.98</v>
      </c>
      <c r="AD129" s="0" t="n">
        <v>0.973512000000002</v>
      </c>
      <c r="AE129" s="0" t="n">
        <v>0.973512000000002</v>
      </c>
      <c r="AF129" s="0" t="n">
        <v>0.98</v>
      </c>
      <c r="AG129" s="0" t="n">
        <v>0.99</v>
      </c>
      <c r="AH129" s="0" t="n">
        <v>0.978274649999998</v>
      </c>
      <c r="AI129" s="0" t="n">
        <v>0.978274649999998</v>
      </c>
      <c r="AJ129" s="0" t="n">
        <v>0.98</v>
      </c>
      <c r="AK129" s="0" t="n">
        <v>1</v>
      </c>
      <c r="AL129" s="0" t="n">
        <v>0.985</v>
      </c>
      <c r="AM129" s="0" t="n">
        <v>0.985</v>
      </c>
      <c r="AS129" s="0" t="n">
        <v>0.977</v>
      </c>
      <c r="AT129" s="353" t="n">
        <v>0.9775</v>
      </c>
      <c r="AU129" s="0" t="n">
        <v>0.978274649999998</v>
      </c>
      <c r="AV129" s="0" t="n">
        <v>0.985</v>
      </c>
      <c r="AW129" s="0" t="n">
        <v>0.985</v>
      </c>
      <c r="AX129" s="0" t="n">
        <v>0.985</v>
      </c>
      <c r="AY129" s="0" t="n">
        <v>0.978274649999998</v>
      </c>
      <c r="AZ129" s="0" t="n">
        <v>0.978274649999998</v>
      </c>
      <c r="BA129" s="0" t="n">
        <v>0.985</v>
      </c>
      <c r="BB129" s="0" t="n">
        <v>0.99</v>
      </c>
      <c r="BE129" s="0" t="n">
        <v>1.09920260000001</v>
      </c>
      <c r="BF129" s="0" t="n">
        <v>1.1138</v>
      </c>
      <c r="BG129" s="0" t="n">
        <v>1.0827</v>
      </c>
      <c r="BH129" s="0" t="n">
        <v>1.0172</v>
      </c>
      <c r="BI129" s="0" t="n">
        <v>1</v>
      </c>
      <c r="BJ129" s="0" t="n">
        <v>2.29020000000001</v>
      </c>
      <c r="BK129" s="0" t="n">
        <v>2.28990633333333</v>
      </c>
      <c r="BL129" s="0" t="n">
        <v>1.10534999999999</v>
      </c>
      <c r="BM129" s="0" t="n">
        <v>1.2885</v>
      </c>
      <c r="BN129" s="0" t="n">
        <v>2.001</v>
      </c>
      <c r="BO129" s="0" t="n">
        <v>1.52650499999999</v>
      </c>
      <c r="BP129" s="0" t="n">
        <v>1.52650499999999</v>
      </c>
      <c r="BQ129" s="0" t="n">
        <v>1.269405</v>
      </c>
      <c r="BR129" s="0" t="n">
        <v>1.08168</v>
      </c>
      <c r="BS129" s="0" t="n">
        <v>1.43540499999999</v>
      </c>
      <c r="BT129" s="357"/>
      <c r="BU129" s="0" t="n">
        <v>1.099185</v>
      </c>
      <c r="BV129" s="357"/>
      <c r="BW129" s="357"/>
      <c r="BX129" s="357"/>
      <c r="BY129" s="357"/>
      <c r="BZ129" s="357"/>
      <c r="CA129" s="357"/>
      <c r="CB129" s="357"/>
      <c r="CC129" s="0" t="n">
        <v>0.965</v>
      </c>
      <c r="CD129" s="0" t="n">
        <v>0.91</v>
      </c>
      <c r="CE129" s="0" t="n">
        <v>0.91</v>
      </c>
      <c r="CF129" s="0" t="n">
        <v>0.97</v>
      </c>
      <c r="CG129" s="0" t="n">
        <v>0.99895</v>
      </c>
      <c r="CH129" s="0" t="n">
        <v>0.34</v>
      </c>
      <c r="CI129" s="0" t="n">
        <v>0.42</v>
      </c>
      <c r="CJ129" s="0" t="n">
        <v>0.935</v>
      </c>
      <c r="CK129" s="0" t="n">
        <v>0.755</v>
      </c>
      <c r="CL129" s="0" t="n">
        <v>0.625</v>
      </c>
      <c r="CM129" s="0" t="n">
        <v>0.9175</v>
      </c>
      <c r="CN129" s="0" t="n">
        <v>0.95</v>
      </c>
      <c r="CO129" s="0" t="n">
        <v>0.88</v>
      </c>
      <c r="CP129" s="0" t="n">
        <v>0.9</v>
      </c>
      <c r="CQ129" s="0" t="n">
        <v>0.935</v>
      </c>
      <c r="CR129" s="0" t="n">
        <v>0.89</v>
      </c>
      <c r="CV129" s="0" t="n">
        <v>0.9775</v>
      </c>
      <c r="DA129" s="357" t="n">
        <v>0.000285</v>
      </c>
      <c r="DB129" s="357" t="n">
        <v>0.0002</v>
      </c>
      <c r="DC129" s="357" t="n">
        <v>0</v>
      </c>
      <c r="DD129" s="357" t="n">
        <v>0.0001</v>
      </c>
      <c r="DE129" s="357" t="n">
        <v>0</v>
      </c>
      <c r="DF129" s="357" t="n">
        <v>0.0036</v>
      </c>
      <c r="DG129" s="357" t="n">
        <v>0.00047</v>
      </c>
      <c r="DH129" s="357" t="n">
        <v>0.0007</v>
      </c>
      <c r="DI129" s="357" t="n">
        <v>0</v>
      </c>
      <c r="DJ129" s="357" t="n">
        <v>0</v>
      </c>
      <c r="DK129" s="357" t="n">
        <v>0.0005</v>
      </c>
      <c r="DL129" s="357" t="n">
        <v>0.0005</v>
      </c>
      <c r="DM129" s="357" t="n">
        <v>0.0003</v>
      </c>
      <c r="DN129" s="357" t="n">
        <v>0.000275</v>
      </c>
      <c r="DO129" s="357" t="n">
        <v>0.000400000000000006</v>
      </c>
      <c r="DQ129" s="357" t="n">
        <v>6.5E-005</v>
      </c>
    </row>
    <row r="130" customFormat="false" ht="12.75" hidden="false" customHeight="false" outlineLevel="0" collapsed="false">
      <c r="A130" s="355" t="n">
        <v>40330</v>
      </c>
      <c r="B130" s="0" t="n">
        <v>0.988</v>
      </c>
      <c r="C130" s="0" t="n">
        <v>0.988</v>
      </c>
      <c r="D130" s="0" t="n">
        <v>0.985</v>
      </c>
      <c r="E130" s="0" t="n">
        <v>0.985</v>
      </c>
      <c r="F130" s="0" t="n">
        <v>0.977</v>
      </c>
      <c r="G130" s="0" t="n">
        <v>0.779892000000002</v>
      </c>
      <c r="H130" s="0" t="n">
        <v>0.9875</v>
      </c>
      <c r="I130" s="0" t="n">
        <v>0.9875</v>
      </c>
      <c r="J130" s="0" t="n">
        <v>0.8568525</v>
      </c>
      <c r="K130" s="0" t="n">
        <v>0.985</v>
      </c>
      <c r="L130" s="0" t="n">
        <v>0.9875</v>
      </c>
      <c r="M130" s="0" t="n">
        <v>0.9875</v>
      </c>
      <c r="N130" s="0" t="n">
        <v>0.98</v>
      </c>
      <c r="O130" s="0" t="n">
        <v>0.976464387500002</v>
      </c>
      <c r="P130" s="0" t="n">
        <v>0.98</v>
      </c>
      <c r="Q130" s="0" t="n">
        <v>0.9875</v>
      </c>
      <c r="R130" s="0" t="n">
        <v>0.9875</v>
      </c>
      <c r="S130" s="0" t="n">
        <v>0.9875</v>
      </c>
      <c r="T130" s="0" t="n">
        <v>0.98</v>
      </c>
      <c r="U130" s="0" t="n">
        <v>0.98</v>
      </c>
      <c r="V130" s="0" t="n">
        <v>0.98</v>
      </c>
      <c r="W130" s="0" t="n">
        <v>0.98</v>
      </c>
      <c r="X130" s="0" t="n">
        <v>0.976464387500002</v>
      </c>
      <c r="Y130" s="0" t="n">
        <v>0.976464387500002</v>
      </c>
      <c r="Z130" s="0" t="n">
        <v>0.976464387500002</v>
      </c>
      <c r="AA130" s="0" t="n">
        <v>0.976464387500002</v>
      </c>
      <c r="AB130" s="0" t="n">
        <v>0.98</v>
      </c>
      <c r="AC130" s="0" t="n">
        <v>0.98</v>
      </c>
      <c r="AD130" s="0" t="n">
        <v>0.976464387500002</v>
      </c>
      <c r="AE130" s="0" t="n">
        <v>0.976464387500002</v>
      </c>
      <c r="AF130" s="0" t="n">
        <v>0.98</v>
      </c>
      <c r="AG130" s="0" t="n">
        <v>0.99</v>
      </c>
      <c r="AH130" s="0" t="n">
        <v>0.978332499999998</v>
      </c>
      <c r="AI130" s="0" t="n">
        <v>0.978332499999998</v>
      </c>
      <c r="AJ130" s="0" t="n">
        <v>0.98</v>
      </c>
      <c r="AK130" s="0" t="n">
        <v>1</v>
      </c>
      <c r="AL130" s="0" t="n">
        <v>0.985</v>
      </c>
      <c r="AM130" s="0" t="n">
        <v>0.985</v>
      </c>
      <c r="AS130" s="0" t="n">
        <v>0.977</v>
      </c>
      <c r="AT130" s="353" t="n">
        <v>0.9775</v>
      </c>
      <c r="AU130" s="0" t="n">
        <v>0.978332499999998</v>
      </c>
      <c r="AV130" s="0" t="n">
        <v>0.985</v>
      </c>
      <c r="AW130" s="0" t="n">
        <v>0.985</v>
      </c>
      <c r="AX130" s="0" t="n">
        <v>0.985</v>
      </c>
      <c r="AY130" s="0" t="n">
        <v>0.978332499999998</v>
      </c>
      <c r="AZ130" s="0" t="n">
        <v>0.978332499999998</v>
      </c>
      <c r="BA130" s="0" t="n">
        <v>0.985</v>
      </c>
      <c r="BB130" s="0" t="n">
        <v>0.99</v>
      </c>
      <c r="BE130" s="0" t="n">
        <v>1.09948760000001</v>
      </c>
      <c r="BF130" s="0" t="n">
        <v>1.114</v>
      </c>
      <c r="BG130" s="0" t="n">
        <v>1.0827</v>
      </c>
      <c r="BH130" s="0" t="n">
        <v>1.0173</v>
      </c>
      <c r="BI130" s="0" t="n">
        <v>1</v>
      </c>
      <c r="BJ130" s="0" t="n">
        <v>2.29380000000001</v>
      </c>
      <c r="BK130" s="0" t="n">
        <v>2.29037633333333</v>
      </c>
      <c r="BL130" s="0" t="n">
        <v>1.10604999999999</v>
      </c>
      <c r="BM130" s="0" t="n">
        <v>1.2885</v>
      </c>
      <c r="BN130" s="0" t="n">
        <v>2.001</v>
      </c>
      <c r="BO130" s="0" t="n">
        <v>1.52700499999999</v>
      </c>
      <c r="BP130" s="0" t="n">
        <v>1.52700499999999</v>
      </c>
      <c r="BQ130" s="0" t="n">
        <v>1.269705</v>
      </c>
      <c r="BR130" s="0" t="n">
        <v>1.081955</v>
      </c>
      <c r="BS130" s="0" t="n">
        <v>1.43580499999999</v>
      </c>
      <c r="BT130" s="357"/>
      <c r="BU130" s="0" t="n">
        <v>1.09925</v>
      </c>
      <c r="BV130" s="357"/>
      <c r="BW130" s="357"/>
      <c r="BX130" s="357"/>
      <c r="BY130" s="357"/>
      <c r="BZ130" s="357"/>
      <c r="CA130" s="357"/>
      <c r="CB130" s="357"/>
      <c r="CC130" s="0" t="n">
        <v>0.965</v>
      </c>
      <c r="CD130" s="0" t="n">
        <v>0.91</v>
      </c>
      <c r="CE130" s="0" t="n">
        <v>0.91</v>
      </c>
      <c r="CF130" s="0" t="n">
        <v>0.98</v>
      </c>
      <c r="CG130" s="0" t="n">
        <v>0.99895</v>
      </c>
      <c r="CH130" s="0" t="n">
        <v>0.34</v>
      </c>
      <c r="CI130" s="0" t="n">
        <v>0.47</v>
      </c>
      <c r="CJ130" s="0" t="n">
        <v>0.935</v>
      </c>
      <c r="CK130" s="0" t="n">
        <v>0.665</v>
      </c>
      <c r="CL130" s="0" t="n">
        <v>0.725</v>
      </c>
      <c r="CM130" s="0" t="n">
        <v>0.8825</v>
      </c>
      <c r="CN130" s="0" t="n">
        <v>0.915</v>
      </c>
      <c r="CO130" s="0" t="n">
        <v>0.88</v>
      </c>
      <c r="CP130" s="0" t="n">
        <v>0.9025</v>
      </c>
      <c r="CQ130" s="0" t="n">
        <v>0.915</v>
      </c>
      <c r="CR130" s="0" t="n">
        <v>0.89</v>
      </c>
      <c r="CV130" s="0" t="n">
        <v>0.9775</v>
      </c>
      <c r="DA130" s="357" t="n">
        <v>0.000285</v>
      </c>
      <c r="DB130" s="357" t="n">
        <v>0.0002</v>
      </c>
      <c r="DC130" s="357" t="n">
        <v>0</v>
      </c>
      <c r="DD130" s="357" t="n">
        <v>0.0001</v>
      </c>
      <c r="DE130" s="357" t="n">
        <v>0</v>
      </c>
      <c r="DF130" s="357" t="n">
        <v>0.0036</v>
      </c>
      <c r="DG130" s="357" t="n">
        <v>0.00047</v>
      </c>
      <c r="DH130" s="357" t="n">
        <v>0.0007</v>
      </c>
      <c r="DI130" s="357" t="n">
        <v>0</v>
      </c>
      <c r="DJ130" s="357" t="n">
        <v>0</v>
      </c>
      <c r="DK130" s="357" t="n">
        <v>0.0005</v>
      </c>
      <c r="DL130" s="357" t="n">
        <v>0.0005</v>
      </c>
      <c r="DM130" s="357" t="n">
        <v>0.0003</v>
      </c>
      <c r="DN130" s="357" t="n">
        <v>0.000275</v>
      </c>
      <c r="DO130" s="357" t="n">
        <v>0.000400000000000006</v>
      </c>
      <c r="DQ130" s="357" t="n">
        <v>6.5E-005</v>
      </c>
    </row>
    <row r="131" customFormat="false" ht="12.75" hidden="false" customHeight="false" outlineLevel="0" collapsed="false">
      <c r="A131" s="355" t="n">
        <v>40360</v>
      </c>
      <c r="B131" s="0" t="n">
        <v>0.988</v>
      </c>
      <c r="C131" s="0" t="n">
        <v>0.988</v>
      </c>
      <c r="D131" s="0" t="n">
        <v>0.985</v>
      </c>
      <c r="E131" s="0" t="n">
        <v>0.985</v>
      </c>
      <c r="F131" s="0" t="n">
        <v>0.977</v>
      </c>
      <c r="G131" s="0" t="n">
        <v>0.941934000000002</v>
      </c>
      <c r="H131" s="0" t="n">
        <v>0.9875</v>
      </c>
      <c r="I131" s="0" t="n">
        <v>0.9875</v>
      </c>
      <c r="J131" s="0" t="n">
        <v>0.8826225</v>
      </c>
      <c r="K131" s="0" t="n">
        <v>0.985</v>
      </c>
      <c r="L131" s="0" t="n">
        <v>0.9875</v>
      </c>
      <c r="M131" s="0" t="n">
        <v>0.9875</v>
      </c>
      <c r="N131" s="0" t="n">
        <v>0.98</v>
      </c>
      <c r="O131" s="0" t="n">
        <v>0.982123725000002</v>
      </c>
      <c r="P131" s="0" t="n">
        <v>0.98</v>
      </c>
      <c r="Q131" s="0" t="n">
        <v>0.9875</v>
      </c>
      <c r="R131" s="0" t="n">
        <v>0.9875</v>
      </c>
      <c r="S131" s="0" t="n">
        <v>0.9875</v>
      </c>
      <c r="T131" s="0" t="n">
        <v>0.98</v>
      </c>
      <c r="U131" s="0" t="n">
        <v>0.98</v>
      </c>
      <c r="V131" s="0" t="n">
        <v>0.98</v>
      </c>
      <c r="W131" s="0" t="n">
        <v>0.98</v>
      </c>
      <c r="X131" s="0" t="n">
        <v>0.982123725000002</v>
      </c>
      <c r="Y131" s="0" t="n">
        <v>0.982123725000002</v>
      </c>
      <c r="Z131" s="0" t="n">
        <v>0.982123725000002</v>
      </c>
      <c r="AA131" s="0" t="n">
        <v>0.982123725000002</v>
      </c>
      <c r="AB131" s="0" t="n">
        <v>0.98</v>
      </c>
      <c r="AC131" s="0" t="n">
        <v>0.98</v>
      </c>
      <c r="AD131" s="0" t="n">
        <v>0.982123725000002</v>
      </c>
      <c r="AE131" s="0" t="n">
        <v>0.982123725000002</v>
      </c>
      <c r="AF131" s="0" t="n">
        <v>0.98</v>
      </c>
      <c r="AG131" s="0" t="n">
        <v>0.99</v>
      </c>
      <c r="AH131" s="0" t="n">
        <v>0.978390349999998</v>
      </c>
      <c r="AI131" s="0" t="n">
        <v>0.978390349999998</v>
      </c>
      <c r="AJ131" s="0" t="n">
        <v>0.98</v>
      </c>
      <c r="AK131" s="0" t="n">
        <v>1</v>
      </c>
      <c r="AL131" s="0" t="n">
        <v>0.985</v>
      </c>
      <c r="AM131" s="0" t="n">
        <v>0.985</v>
      </c>
      <c r="AS131" s="0" t="n">
        <v>0.977</v>
      </c>
      <c r="AT131" s="353" t="n">
        <v>0.9775</v>
      </c>
      <c r="AU131" s="0" t="n">
        <v>0.978390349999998</v>
      </c>
      <c r="AV131" s="0" t="n">
        <v>0.985</v>
      </c>
      <c r="AW131" s="0" t="n">
        <v>0.985</v>
      </c>
      <c r="AX131" s="0" t="n">
        <v>0.985</v>
      </c>
      <c r="AY131" s="0" t="n">
        <v>0.978390349999998</v>
      </c>
      <c r="AZ131" s="0" t="n">
        <v>0.978390349999998</v>
      </c>
      <c r="BA131" s="0" t="n">
        <v>0.985</v>
      </c>
      <c r="BB131" s="0" t="n">
        <v>0.99</v>
      </c>
      <c r="BE131" s="0" t="n">
        <v>1.09977260000001</v>
      </c>
      <c r="BF131" s="0" t="n">
        <v>1.1142</v>
      </c>
      <c r="BG131" s="0" t="n">
        <v>1.0827</v>
      </c>
      <c r="BH131" s="0" t="n">
        <v>1.0174</v>
      </c>
      <c r="BI131" s="0" t="n">
        <v>1</v>
      </c>
      <c r="BJ131" s="0" t="n">
        <v>2.29740000000001</v>
      </c>
      <c r="BK131" s="0" t="n">
        <v>2.29084633333333</v>
      </c>
      <c r="BL131" s="0" t="n">
        <v>1.10674999999999</v>
      </c>
      <c r="BM131" s="0" t="n">
        <v>1.2885</v>
      </c>
      <c r="BN131" s="0" t="n">
        <v>2.001</v>
      </c>
      <c r="BO131" s="0" t="n">
        <v>1.52750499999999</v>
      </c>
      <c r="BP131" s="0" t="n">
        <v>1.52750499999999</v>
      </c>
      <c r="BQ131" s="0" t="n">
        <v>1.270005</v>
      </c>
      <c r="BR131" s="0" t="n">
        <v>1.08223</v>
      </c>
      <c r="BS131" s="0" t="n">
        <v>1.43620499999999</v>
      </c>
      <c r="BT131" s="357"/>
      <c r="BU131" s="0" t="n">
        <v>1.099315</v>
      </c>
      <c r="BV131" s="357"/>
      <c r="BW131" s="357"/>
      <c r="BX131" s="357"/>
      <c r="BY131" s="357"/>
      <c r="BZ131" s="357"/>
      <c r="CA131" s="357"/>
      <c r="CB131" s="357"/>
      <c r="CC131" s="0" t="n">
        <v>0.975</v>
      </c>
      <c r="CD131" s="0" t="n">
        <v>0.91</v>
      </c>
      <c r="CE131" s="0" t="n">
        <v>0.91</v>
      </c>
      <c r="CF131" s="0" t="n">
        <v>0.97</v>
      </c>
      <c r="CG131" s="0" t="n">
        <v>0.99895</v>
      </c>
      <c r="CH131" s="0" t="n">
        <v>0.41</v>
      </c>
      <c r="CI131" s="0" t="n">
        <v>0.47</v>
      </c>
      <c r="CJ131" s="0" t="n">
        <v>0.935</v>
      </c>
      <c r="CK131" s="0" t="n">
        <v>0.685</v>
      </c>
      <c r="CL131" s="0" t="n">
        <v>0.725</v>
      </c>
      <c r="CM131" s="0" t="n">
        <v>0.8775</v>
      </c>
      <c r="CN131" s="0" t="n">
        <v>0.91</v>
      </c>
      <c r="CO131" s="0" t="n">
        <v>0.89</v>
      </c>
      <c r="CP131" s="0" t="n">
        <v>0.9075</v>
      </c>
      <c r="CQ131" s="0" t="n">
        <v>0.915</v>
      </c>
      <c r="CR131" s="0" t="n">
        <v>0.89</v>
      </c>
      <c r="CV131" s="0" t="n">
        <v>0.9775</v>
      </c>
      <c r="DA131" s="357" t="n">
        <v>0.000285</v>
      </c>
      <c r="DB131" s="357" t="n">
        <v>0.0002</v>
      </c>
      <c r="DC131" s="357" t="n">
        <v>0</v>
      </c>
      <c r="DD131" s="357" t="n">
        <v>0.0001</v>
      </c>
      <c r="DE131" s="357" t="n">
        <v>0</v>
      </c>
      <c r="DF131" s="357" t="n">
        <v>0.0036</v>
      </c>
      <c r="DG131" s="357" t="n">
        <v>0.00047</v>
      </c>
      <c r="DH131" s="357" t="n">
        <v>0.0007</v>
      </c>
      <c r="DI131" s="357" t="n">
        <v>0</v>
      </c>
      <c r="DJ131" s="357" t="n">
        <v>0</v>
      </c>
      <c r="DK131" s="357" t="n">
        <v>0.0005</v>
      </c>
      <c r="DL131" s="357" t="n">
        <v>0.0005</v>
      </c>
      <c r="DM131" s="357" t="n">
        <v>0.0003</v>
      </c>
      <c r="DN131" s="357" t="n">
        <v>0.000275</v>
      </c>
      <c r="DO131" s="357" t="n">
        <v>0.000400000000000006</v>
      </c>
      <c r="DQ131" s="357" t="n">
        <v>6.5E-005</v>
      </c>
    </row>
    <row r="132" customFormat="false" ht="12.75" hidden="false" customHeight="false" outlineLevel="0" collapsed="false">
      <c r="A132" s="355" t="n">
        <v>40391</v>
      </c>
      <c r="B132" s="0" t="n">
        <v>0.988</v>
      </c>
      <c r="C132" s="0" t="n">
        <v>0.988</v>
      </c>
      <c r="D132" s="0" t="n">
        <v>0.985</v>
      </c>
      <c r="E132" s="0" t="n">
        <v>0.985</v>
      </c>
      <c r="F132" s="0" t="n">
        <v>0.977</v>
      </c>
      <c r="G132" s="0" t="n">
        <v>0.9875</v>
      </c>
      <c r="H132" s="0" t="n">
        <v>0.9875</v>
      </c>
      <c r="I132" s="0" t="n">
        <v>0.9875</v>
      </c>
      <c r="J132" s="0" t="n">
        <v>0.985</v>
      </c>
      <c r="K132" s="0" t="n">
        <v>0.985</v>
      </c>
      <c r="L132" s="0" t="n">
        <v>0.9875</v>
      </c>
      <c r="M132" s="0" t="n">
        <v>0.9875</v>
      </c>
      <c r="N132" s="0" t="n">
        <v>0.98</v>
      </c>
      <c r="O132" s="0" t="n">
        <v>0.9875</v>
      </c>
      <c r="P132" s="0" t="n">
        <v>0.98</v>
      </c>
      <c r="Q132" s="0" t="n">
        <v>0.9875</v>
      </c>
      <c r="R132" s="0" t="n">
        <v>0.9875</v>
      </c>
      <c r="S132" s="0" t="n">
        <v>0.9875</v>
      </c>
      <c r="T132" s="0" t="n">
        <v>0.98</v>
      </c>
      <c r="U132" s="0" t="n">
        <v>0.98</v>
      </c>
      <c r="V132" s="0" t="n">
        <v>0.98</v>
      </c>
      <c r="W132" s="0" t="n">
        <v>0.98</v>
      </c>
      <c r="X132" s="0" t="n">
        <v>0.9875</v>
      </c>
      <c r="Y132" s="0" t="n">
        <v>0.9875</v>
      </c>
      <c r="Z132" s="0" t="n">
        <v>0.9875</v>
      </c>
      <c r="AA132" s="0" t="n">
        <v>0.9875</v>
      </c>
      <c r="AB132" s="0" t="n">
        <v>0.98</v>
      </c>
      <c r="AC132" s="0" t="n">
        <v>0.98</v>
      </c>
      <c r="AD132" s="0" t="n">
        <v>0.9875</v>
      </c>
      <c r="AE132" s="0" t="n">
        <v>0.9875</v>
      </c>
      <c r="AF132" s="0" t="n">
        <v>0.98</v>
      </c>
      <c r="AG132" s="0" t="n">
        <v>0.99</v>
      </c>
      <c r="AH132" s="0" t="n">
        <v>0.978448199999998</v>
      </c>
      <c r="AI132" s="0" t="n">
        <v>0.978448199999998</v>
      </c>
      <c r="AJ132" s="0" t="n">
        <v>0.98</v>
      </c>
      <c r="AK132" s="0" t="n">
        <v>1</v>
      </c>
      <c r="AL132" s="0" t="n">
        <v>0.985</v>
      </c>
      <c r="AM132" s="0" t="n">
        <v>0.985</v>
      </c>
      <c r="AS132" s="0" t="n">
        <v>0.977</v>
      </c>
      <c r="AT132" s="353" t="n">
        <v>0.9775</v>
      </c>
      <c r="AU132" s="0" t="n">
        <v>0.978448199999998</v>
      </c>
      <c r="AV132" s="0" t="n">
        <v>0.985</v>
      </c>
      <c r="AW132" s="0" t="n">
        <v>0.985</v>
      </c>
      <c r="AX132" s="0" t="n">
        <v>0.985</v>
      </c>
      <c r="AY132" s="0" t="n">
        <v>0.978448199999998</v>
      </c>
      <c r="AZ132" s="0" t="n">
        <v>0.978448199999998</v>
      </c>
      <c r="BA132" s="0" t="n">
        <v>0.985</v>
      </c>
      <c r="BB132" s="0" t="n">
        <v>0.99</v>
      </c>
      <c r="BE132" s="0" t="n">
        <v>1.10005760000001</v>
      </c>
      <c r="BF132" s="0" t="n">
        <v>1.1144</v>
      </c>
      <c r="BG132" s="0" t="n">
        <v>1.0827</v>
      </c>
      <c r="BH132" s="0" t="n">
        <v>1.0175</v>
      </c>
      <c r="BI132" s="0" t="n">
        <v>1</v>
      </c>
      <c r="BJ132" s="0" t="n">
        <v>2.30100000000001</v>
      </c>
      <c r="BK132" s="0" t="n">
        <v>2.29131633333333</v>
      </c>
      <c r="BL132" s="0" t="n">
        <v>1.10744999999999</v>
      </c>
      <c r="BM132" s="0" t="n">
        <v>1.2885</v>
      </c>
      <c r="BN132" s="0" t="n">
        <v>2.001</v>
      </c>
      <c r="BO132" s="0" t="n">
        <v>1.52800499999999</v>
      </c>
      <c r="BP132" s="0" t="n">
        <v>1.52800499999999</v>
      </c>
      <c r="BQ132" s="0" t="n">
        <v>1.270305</v>
      </c>
      <c r="BR132" s="0" t="n">
        <v>1.082505</v>
      </c>
      <c r="BS132" s="0" t="n">
        <v>1.43660499999999</v>
      </c>
      <c r="BT132" s="357"/>
      <c r="BU132" s="0" t="n">
        <v>1.09938</v>
      </c>
      <c r="BV132" s="357"/>
      <c r="BW132" s="357"/>
      <c r="BX132" s="357"/>
      <c r="BY132" s="357"/>
      <c r="BZ132" s="357"/>
      <c r="CA132" s="357"/>
      <c r="CB132" s="357"/>
      <c r="CC132" s="0" t="n">
        <v>0.975</v>
      </c>
      <c r="CD132" s="0" t="n">
        <v>0.91</v>
      </c>
      <c r="CE132" s="0" t="n">
        <v>0.91</v>
      </c>
      <c r="CF132" s="0" t="n">
        <v>0.97</v>
      </c>
      <c r="CG132" s="0" t="n">
        <v>0.99895</v>
      </c>
      <c r="CH132" s="0" t="n">
        <v>0.43</v>
      </c>
      <c r="CI132" s="0" t="n">
        <v>0.52</v>
      </c>
      <c r="CJ132" s="0" t="n">
        <v>0.925</v>
      </c>
      <c r="CK132" s="0" t="n">
        <v>0.775</v>
      </c>
      <c r="CL132" s="0" t="n">
        <v>0.725</v>
      </c>
      <c r="CM132" s="0" t="n">
        <v>0.89</v>
      </c>
      <c r="CN132" s="0" t="n">
        <v>0.9225</v>
      </c>
      <c r="CO132" s="0" t="n">
        <v>0.915</v>
      </c>
      <c r="CP132" s="0" t="n">
        <v>0.9275</v>
      </c>
      <c r="CQ132" s="0" t="n">
        <v>0.915</v>
      </c>
      <c r="CR132" s="0" t="n">
        <v>0.89</v>
      </c>
      <c r="CV132" s="0" t="n">
        <v>0.9775</v>
      </c>
      <c r="DA132" s="357" t="n">
        <v>0.000285</v>
      </c>
      <c r="DB132" s="357" t="n">
        <v>0.0002</v>
      </c>
      <c r="DC132" s="357" t="n">
        <v>0</v>
      </c>
      <c r="DD132" s="357" t="n">
        <v>0.0001</v>
      </c>
      <c r="DE132" s="357" t="n">
        <v>0</v>
      </c>
      <c r="DF132" s="357" t="n">
        <v>0.0036</v>
      </c>
      <c r="DG132" s="357" t="n">
        <v>0.00047</v>
      </c>
      <c r="DH132" s="357" t="n">
        <v>0.0007</v>
      </c>
      <c r="DI132" s="357" t="n">
        <v>0</v>
      </c>
      <c r="DJ132" s="357" t="n">
        <v>0</v>
      </c>
      <c r="DK132" s="357" t="n">
        <v>0.0005</v>
      </c>
      <c r="DL132" s="357" t="n">
        <v>0.0005</v>
      </c>
      <c r="DM132" s="357" t="n">
        <v>0.0003</v>
      </c>
      <c r="DN132" s="357" t="n">
        <v>0.000275</v>
      </c>
      <c r="DO132" s="357" t="n">
        <v>0.000400000000000006</v>
      </c>
      <c r="DQ132" s="357" t="n">
        <v>6.5E-005</v>
      </c>
    </row>
    <row r="133" customFormat="false" ht="12.75" hidden="false" customHeight="false" outlineLevel="0" collapsed="false">
      <c r="A133" s="355" t="n">
        <v>40422</v>
      </c>
      <c r="B133" s="0" t="n">
        <v>0.988</v>
      </c>
      <c r="C133" s="0" t="n">
        <v>0.988</v>
      </c>
      <c r="D133" s="0" t="n">
        <v>0.985</v>
      </c>
      <c r="E133" s="0" t="n">
        <v>0.985</v>
      </c>
      <c r="F133" s="0" t="n">
        <v>0.977</v>
      </c>
      <c r="G133" s="0" t="n">
        <v>0.9875</v>
      </c>
      <c r="H133" s="0" t="n">
        <v>0.9875</v>
      </c>
      <c r="I133" s="0" t="n">
        <v>0.9875</v>
      </c>
      <c r="J133" s="0" t="n">
        <v>0.8181975</v>
      </c>
      <c r="K133" s="0" t="n">
        <v>0.985</v>
      </c>
      <c r="L133" s="0" t="n">
        <v>0.9875</v>
      </c>
      <c r="M133" s="0" t="n">
        <v>0.9875</v>
      </c>
      <c r="N133" s="0" t="n">
        <v>0.98</v>
      </c>
      <c r="O133" s="0" t="n">
        <v>0.9875</v>
      </c>
      <c r="P133" s="0" t="n">
        <v>0.98</v>
      </c>
      <c r="Q133" s="0" t="n">
        <v>0.9875</v>
      </c>
      <c r="R133" s="0" t="n">
        <v>0.9875</v>
      </c>
      <c r="S133" s="0" t="n">
        <v>0.9875</v>
      </c>
      <c r="T133" s="0" t="n">
        <v>0.98</v>
      </c>
      <c r="U133" s="0" t="n">
        <v>0.98</v>
      </c>
      <c r="V133" s="0" t="n">
        <v>0.98</v>
      </c>
      <c r="W133" s="0" t="n">
        <v>0.98</v>
      </c>
      <c r="X133" s="0" t="n">
        <v>0.9875</v>
      </c>
      <c r="Y133" s="0" t="n">
        <v>0.9875</v>
      </c>
      <c r="Z133" s="0" t="n">
        <v>0.9875</v>
      </c>
      <c r="AA133" s="0" t="n">
        <v>0.9875</v>
      </c>
      <c r="AB133" s="0" t="n">
        <v>0.98</v>
      </c>
      <c r="AC133" s="0" t="n">
        <v>0.98</v>
      </c>
      <c r="AD133" s="0" t="n">
        <v>0.9875</v>
      </c>
      <c r="AE133" s="0" t="n">
        <v>0.9875</v>
      </c>
      <c r="AF133" s="0" t="n">
        <v>0.98</v>
      </c>
      <c r="AG133" s="0" t="n">
        <v>0.99</v>
      </c>
      <c r="AH133" s="0" t="n">
        <v>0.978506049999998</v>
      </c>
      <c r="AI133" s="0" t="n">
        <v>0.978506049999998</v>
      </c>
      <c r="AJ133" s="0" t="n">
        <v>0.98</v>
      </c>
      <c r="AK133" s="0" t="n">
        <v>1</v>
      </c>
      <c r="AL133" s="0" t="n">
        <v>0.985</v>
      </c>
      <c r="AM133" s="0" t="n">
        <v>0.985</v>
      </c>
      <c r="AS133" s="0" t="n">
        <v>0.977</v>
      </c>
      <c r="AT133" s="353" t="n">
        <v>0.9775</v>
      </c>
      <c r="AU133" s="0" t="n">
        <v>0.978506049999998</v>
      </c>
      <c r="AV133" s="0" t="n">
        <v>0.985</v>
      </c>
      <c r="AW133" s="0" t="n">
        <v>0.985</v>
      </c>
      <c r="AX133" s="0" t="n">
        <v>0.985</v>
      </c>
      <c r="AY133" s="0" t="n">
        <v>0.978506049999998</v>
      </c>
      <c r="AZ133" s="0" t="n">
        <v>0.978506049999998</v>
      </c>
      <c r="BA133" s="0" t="n">
        <v>0.985</v>
      </c>
      <c r="BB133" s="0" t="n">
        <v>0.99</v>
      </c>
      <c r="BE133" s="0" t="n">
        <v>1.10034260000001</v>
      </c>
      <c r="BF133" s="0" t="n">
        <v>1.1146</v>
      </c>
      <c r="BG133" s="0" t="n">
        <v>1.0827</v>
      </c>
      <c r="BH133" s="0" t="n">
        <v>1.0176</v>
      </c>
      <c r="BI133" s="0" t="n">
        <v>1</v>
      </c>
      <c r="BJ133" s="0" t="n">
        <v>2.30460000000001</v>
      </c>
      <c r="BK133" s="0" t="n">
        <v>2.29178633333333</v>
      </c>
      <c r="BL133" s="0" t="n">
        <v>1.10814999999999</v>
      </c>
      <c r="BM133" s="0" t="n">
        <v>1.2885</v>
      </c>
      <c r="BN133" s="0" t="n">
        <v>2.001</v>
      </c>
      <c r="BO133" s="0" t="n">
        <v>1.52850499999999</v>
      </c>
      <c r="BP133" s="0" t="n">
        <v>1.52850499999999</v>
      </c>
      <c r="BQ133" s="0" t="n">
        <v>1.270605</v>
      </c>
      <c r="BR133" s="0" t="n">
        <v>1.08278</v>
      </c>
      <c r="BS133" s="0" t="n">
        <v>1.43700499999999</v>
      </c>
      <c r="BT133" s="357"/>
      <c r="BU133" s="0" t="n">
        <v>1.099445</v>
      </c>
      <c r="BV133" s="357"/>
      <c r="BW133" s="357"/>
      <c r="BX133" s="357"/>
      <c r="BY133" s="357"/>
      <c r="BZ133" s="357"/>
      <c r="CA133" s="357"/>
      <c r="CB133" s="357"/>
      <c r="CC133" s="0" t="n">
        <v>0.975</v>
      </c>
      <c r="CD133" s="0" t="n">
        <v>0.91</v>
      </c>
      <c r="CE133" s="0" t="n">
        <v>0.91</v>
      </c>
      <c r="CF133" s="0" t="n">
        <v>0.95</v>
      </c>
      <c r="CG133" s="0" t="n">
        <v>0.99895</v>
      </c>
      <c r="CH133" s="0" t="n">
        <v>0.46</v>
      </c>
      <c r="CI133" s="0" t="n">
        <v>0.55</v>
      </c>
      <c r="CJ133" s="0" t="n">
        <v>0.925</v>
      </c>
      <c r="CK133" s="0" t="n">
        <v>0.635</v>
      </c>
      <c r="CL133" s="0" t="n">
        <v>0.575</v>
      </c>
      <c r="CM133" s="0" t="n">
        <v>0.945</v>
      </c>
      <c r="CN133" s="0" t="n">
        <v>0.9775</v>
      </c>
      <c r="CO133" s="0" t="n">
        <v>0.945</v>
      </c>
      <c r="CP133" s="0" t="n">
        <v>0.92</v>
      </c>
      <c r="CQ133" s="0" t="n">
        <v>0.915</v>
      </c>
      <c r="CR133" s="0" t="n">
        <v>0.89</v>
      </c>
      <c r="CV133" s="0" t="n">
        <v>0.9775</v>
      </c>
      <c r="DA133" s="357" t="n">
        <v>0.000285</v>
      </c>
      <c r="DB133" s="357" t="n">
        <v>0.0002</v>
      </c>
      <c r="DC133" s="357" t="n">
        <v>0</v>
      </c>
      <c r="DD133" s="357" t="n">
        <v>0.0001</v>
      </c>
      <c r="DE133" s="357" t="n">
        <v>0</v>
      </c>
      <c r="DF133" s="357" t="n">
        <v>0.0036</v>
      </c>
      <c r="DG133" s="357" t="n">
        <v>0.00047</v>
      </c>
      <c r="DH133" s="357" t="n">
        <v>0.0007</v>
      </c>
      <c r="DI133" s="357" t="n">
        <v>0</v>
      </c>
      <c r="DJ133" s="357" t="n">
        <v>0</v>
      </c>
      <c r="DK133" s="357" t="n">
        <v>0.0005</v>
      </c>
      <c r="DL133" s="357" t="n">
        <v>0.0005</v>
      </c>
      <c r="DM133" s="357" t="n">
        <v>0.0003</v>
      </c>
      <c r="DN133" s="357" t="n">
        <v>0.000275</v>
      </c>
      <c r="DO133" s="357" t="n">
        <v>0.000400000000000006</v>
      </c>
      <c r="DQ133" s="357" t="n">
        <v>6.5E-005</v>
      </c>
    </row>
    <row r="134" customFormat="false" ht="12.75" hidden="false" customHeight="false" outlineLevel="0" collapsed="false">
      <c r="A134" s="355" t="n">
        <v>40452</v>
      </c>
      <c r="B134" s="0" t="n">
        <v>0.988</v>
      </c>
      <c r="C134" s="0" t="n">
        <v>0.988</v>
      </c>
      <c r="D134" s="0" t="n">
        <v>0.985</v>
      </c>
      <c r="E134" s="0" t="n">
        <v>0.985</v>
      </c>
      <c r="F134" s="0" t="n">
        <v>0.977</v>
      </c>
      <c r="G134" s="0" t="n">
        <v>0.9875</v>
      </c>
      <c r="H134" s="0" t="n">
        <v>0.9875</v>
      </c>
      <c r="I134" s="0" t="n">
        <v>0.9875</v>
      </c>
      <c r="J134" s="0" t="n">
        <v>0.8053125</v>
      </c>
      <c r="K134" s="0" t="n">
        <v>0.985</v>
      </c>
      <c r="L134" s="0" t="n">
        <v>0.9875</v>
      </c>
      <c r="M134" s="0" t="n">
        <v>0.9875</v>
      </c>
      <c r="N134" s="0" t="n">
        <v>0.98</v>
      </c>
      <c r="O134" s="0" t="n">
        <v>0.977457137500002</v>
      </c>
      <c r="P134" s="0" t="n">
        <v>0.98</v>
      </c>
      <c r="Q134" s="0" t="n">
        <v>0.9875</v>
      </c>
      <c r="R134" s="0" t="n">
        <v>0.9875</v>
      </c>
      <c r="S134" s="0" t="n">
        <v>0.9875</v>
      </c>
      <c r="T134" s="0" t="n">
        <v>0.98</v>
      </c>
      <c r="U134" s="0" t="n">
        <v>0.98</v>
      </c>
      <c r="V134" s="0" t="n">
        <v>0.98</v>
      </c>
      <c r="W134" s="0" t="n">
        <v>0.98</v>
      </c>
      <c r="X134" s="0" t="n">
        <v>0.977457137500002</v>
      </c>
      <c r="Y134" s="0" t="n">
        <v>0.977457137500002</v>
      </c>
      <c r="Z134" s="0" t="n">
        <v>0.977457137500002</v>
      </c>
      <c r="AA134" s="0" t="n">
        <v>0.977457137500002</v>
      </c>
      <c r="AB134" s="0" t="n">
        <v>0.98</v>
      </c>
      <c r="AC134" s="0" t="n">
        <v>0.98</v>
      </c>
      <c r="AD134" s="0" t="n">
        <v>0.977457137500002</v>
      </c>
      <c r="AE134" s="0" t="n">
        <v>0.977457137500002</v>
      </c>
      <c r="AF134" s="0" t="n">
        <v>0.98</v>
      </c>
      <c r="AG134" s="0" t="n">
        <v>0.99</v>
      </c>
      <c r="AH134" s="0" t="n">
        <v>0.978563899999998</v>
      </c>
      <c r="AI134" s="0" t="n">
        <v>0.978563899999998</v>
      </c>
      <c r="AJ134" s="0" t="n">
        <v>0.98</v>
      </c>
      <c r="AK134" s="0" t="n">
        <v>1</v>
      </c>
      <c r="AL134" s="0" t="n">
        <v>0.985</v>
      </c>
      <c r="AM134" s="0" t="n">
        <v>0.985</v>
      </c>
      <c r="AS134" s="0" t="n">
        <v>0.977</v>
      </c>
      <c r="AT134" s="353" t="n">
        <v>0.9775</v>
      </c>
      <c r="AU134" s="0" t="n">
        <v>0.978563899999998</v>
      </c>
      <c r="AV134" s="0" t="n">
        <v>0.985</v>
      </c>
      <c r="AW134" s="0" t="n">
        <v>0.985</v>
      </c>
      <c r="AX134" s="0" t="n">
        <v>0.985</v>
      </c>
      <c r="AY134" s="0" t="n">
        <v>0.978563899999998</v>
      </c>
      <c r="AZ134" s="0" t="n">
        <v>0.978563899999998</v>
      </c>
      <c r="BA134" s="0" t="n">
        <v>0.985</v>
      </c>
      <c r="BB134" s="0" t="n">
        <v>0.99</v>
      </c>
      <c r="BE134" s="0" t="n">
        <v>1.10062760000001</v>
      </c>
      <c r="BF134" s="0" t="n">
        <v>1.1148</v>
      </c>
      <c r="BG134" s="0" t="n">
        <v>1.0827</v>
      </c>
      <c r="BH134" s="0" t="n">
        <v>1.0177</v>
      </c>
      <c r="BI134" s="0" t="n">
        <v>1</v>
      </c>
      <c r="BJ134" s="0" t="n">
        <v>2.30820000000001</v>
      </c>
      <c r="BK134" s="0" t="n">
        <v>2.29225633333333</v>
      </c>
      <c r="BL134" s="0" t="n">
        <v>1.10884999999999</v>
      </c>
      <c r="BM134" s="0" t="n">
        <v>1.2885</v>
      </c>
      <c r="BN134" s="0" t="n">
        <v>2.001</v>
      </c>
      <c r="BO134" s="0" t="n">
        <v>1.52900499999999</v>
      </c>
      <c r="BP134" s="0" t="n">
        <v>1.52900499999999</v>
      </c>
      <c r="BQ134" s="0" t="n">
        <v>1.270905</v>
      </c>
      <c r="BR134" s="0" t="n">
        <v>1.083055</v>
      </c>
      <c r="BS134" s="0" t="n">
        <v>1.43740499999999</v>
      </c>
      <c r="BT134" s="357"/>
      <c r="BU134" s="0" t="n">
        <v>1.09951</v>
      </c>
      <c r="BV134" s="357"/>
      <c r="BW134" s="357"/>
      <c r="BX134" s="357"/>
      <c r="BY134" s="357"/>
      <c r="BZ134" s="357"/>
      <c r="CA134" s="357"/>
      <c r="CB134" s="357"/>
      <c r="CC134" s="0" t="n">
        <v>0.955</v>
      </c>
      <c r="CD134" s="0" t="n">
        <v>0.9</v>
      </c>
      <c r="CE134" s="0" t="n">
        <v>0.91</v>
      </c>
      <c r="CF134" s="0" t="n">
        <v>0.94</v>
      </c>
      <c r="CG134" s="0" t="n">
        <v>0.99895</v>
      </c>
      <c r="CH134" s="0" t="n">
        <v>0.46</v>
      </c>
      <c r="CI134" s="0" t="n">
        <v>0.45</v>
      </c>
      <c r="CJ134" s="0" t="n">
        <v>0.925</v>
      </c>
      <c r="CK134" s="0" t="n">
        <v>0.625</v>
      </c>
      <c r="CL134" s="0" t="n">
        <v>0.505</v>
      </c>
      <c r="CM134" s="0" t="n">
        <v>0.805</v>
      </c>
      <c r="CN134" s="0" t="n">
        <v>0.8375</v>
      </c>
      <c r="CO134" s="0" t="n">
        <v>0.875</v>
      </c>
      <c r="CP134" s="0" t="n">
        <v>0.9025</v>
      </c>
      <c r="CQ134" s="0" t="n">
        <v>0.82</v>
      </c>
      <c r="CR134" s="0" t="n">
        <v>0.89</v>
      </c>
      <c r="CV134" s="0" t="n">
        <v>0.9775</v>
      </c>
      <c r="DA134" s="357" t="n">
        <v>0.000285</v>
      </c>
      <c r="DB134" s="357" t="n">
        <v>0.0002</v>
      </c>
      <c r="DC134" s="357" t="n">
        <v>0</v>
      </c>
      <c r="DD134" s="357" t="n">
        <v>0.0001</v>
      </c>
      <c r="DE134" s="357" t="n">
        <v>0</v>
      </c>
      <c r="DF134" s="357" t="n">
        <v>0.0036</v>
      </c>
      <c r="DG134" s="357" t="n">
        <v>0.00047</v>
      </c>
      <c r="DH134" s="357" t="n">
        <v>0.0007</v>
      </c>
      <c r="DI134" s="357" t="n">
        <v>0</v>
      </c>
      <c r="DJ134" s="357" t="n">
        <v>0</v>
      </c>
      <c r="DK134" s="357" t="n">
        <v>0.0005</v>
      </c>
      <c r="DL134" s="357" t="n">
        <v>0.0005</v>
      </c>
      <c r="DM134" s="357" t="n">
        <v>0.0003</v>
      </c>
      <c r="DN134" s="357" t="n">
        <v>0.000275</v>
      </c>
      <c r="DO134" s="357" t="n">
        <v>0.000400000000000006</v>
      </c>
      <c r="DQ134" s="357" t="n">
        <v>6.5E-005</v>
      </c>
    </row>
    <row r="135" customFormat="false" ht="12.75" hidden="false" customHeight="false" outlineLevel="0" collapsed="false">
      <c r="A135" s="355" t="n">
        <v>40483</v>
      </c>
      <c r="B135" s="0" t="n">
        <v>0.988</v>
      </c>
      <c r="C135" s="0" t="n">
        <v>0.988</v>
      </c>
      <c r="D135" s="0" t="n">
        <v>0.97443</v>
      </c>
      <c r="E135" s="0" t="n">
        <v>0.97443</v>
      </c>
      <c r="F135" s="0" t="n">
        <v>0.977</v>
      </c>
      <c r="G135" s="0" t="n">
        <v>0.9875</v>
      </c>
      <c r="H135" s="0" t="n">
        <v>0.9875</v>
      </c>
      <c r="I135" s="0" t="n">
        <v>0.9875</v>
      </c>
      <c r="J135" s="0" t="n">
        <v>0.7537725</v>
      </c>
      <c r="K135" s="0" t="n">
        <v>0.970485</v>
      </c>
      <c r="L135" s="0" t="n">
        <v>0.9875</v>
      </c>
      <c r="M135" s="0" t="n">
        <v>0.9875</v>
      </c>
      <c r="N135" s="0" t="n">
        <v>0.98</v>
      </c>
      <c r="O135" s="0" t="n">
        <v>0.977705325000002</v>
      </c>
      <c r="P135" s="0" t="n">
        <v>0.98</v>
      </c>
      <c r="Q135" s="0" t="n">
        <v>0.9875</v>
      </c>
      <c r="R135" s="0" t="n">
        <v>0.9875</v>
      </c>
      <c r="S135" s="0" t="n">
        <v>0.9875</v>
      </c>
      <c r="T135" s="0" t="n">
        <v>0.98</v>
      </c>
      <c r="U135" s="0" t="n">
        <v>0.98</v>
      </c>
      <c r="V135" s="0" t="n">
        <v>0.98</v>
      </c>
      <c r="W135" s="0" t="n">
        <v>0.98</v>
      </c>
      <c r="X135" s="0" t="n">
        <v>0.977705325000002</v>
      </c>
      <c r="Y135" s="0" t="n">
        <v>0.977705325000002</v>
      </c>
      <c r="Z135" s="0" t="n">
        <v>0.977705325000002</v>
      </c>
      <c r="AA135" s="0" t="n">
        <v>0.977705325000002</v>
      </c>
      <c r="AB135" s="0" t="n">
        <v>0.98</v>
      </c>
      <c r="AC135" s="0" t="n">
        <v>0.98</v>
      </c>
      <c r="AD135" s="0" t="n">
        <v>0.977705325000002</v>
      </c>
      <c r="AE135" s="0" t="n">
        <v>0.977705325000002</v>
      </c>
      <c r="AF135" s="0" t="n">
        <v>0.98</v>
      </c>
      <c r="AG135" s="0" t="n">
        <v>0.99</v>
      </c>
      <c r="AH135" s="0" t="n">
        <v>0.978621749999998</v>
      </c>
      <c r="AI135" s="0" t="n">
        <v>0.978621749999998</v>
      </c>
      <c r="AJ135" s="0" t="n">
        <v>0.98</v>
      </c>
      <c r="AK135" s="0" t="n">
        <v>1</v>
      </c>
      <c r="AL135" s="0" t="n">
        <v>0.970485</v>
      </c>
      <c r="AM135" s="0" t="n">
        <v>0.97443</v>
      </c>
      <c r="AS135" s="0" t="n">
        <v>0.977</v>
      </c>
      <c r="AT135" s="353" t="n">
        <v>0.9775</v>
      </c>
      <c r="AU135" s="0" t="n">
        <v>0.978621749999998</v>
      </c>
      <c r="AV135" s="0" t="n">
        <v>0.97443</v>
      </c>
      <c r="AW135" s="0" t="n">
        <v>0.97443</v>
      </c>
      <c r="AX135" s="0" t="n">
        <v>0.97443</v>
      </c>
      <c r="AY135" s="0" t="n">
        <v>0.978621749999998</v>
      </c>
      <c r="AZ135" s="0" t="n">
        <v>0.978621749999998</v>
      </c>
      <c r="BA135" s="0" t="n">
        <v>0.97443</v>
      </c>
      <c r="BB135" s="0" t="n">
        <v>0.99</v>
      </c>
      <c r="BE135" s="0" t="n">
        <v>1.10091260000001</v>
      </c>
      <c r="BF135" s="0" t="n">
        <v>1.115</v>
      </c>
      <c r="BG135" s="0" t="n">
        <v>1.0827</v>
      </c>
      <c r="BH135" s="0" t="n">
        <v>1.0178</v>
      </c>
      <c r="BI135" s="0" t="n">
        <v>1</v>
      </c>
      <c r="BJ135" s="0" t="n">
        <v>2.31180000000001</v>
      </c>
      <c r="BK135" s="0" t="n">
        <v>2.29272633333333</v>
      </c>
      <c r="BL135" s="0" t="n">
        <v>1.10954999999999</v>
      </c>
      <c r="BM135" s="0" t="n">
        <v>1.2885</v>
      </c>
      <c r="BN135" s="0" t="n">
        <v>2.001</v>
      </c>
      <c r="BO135" s="0" t="n">
        <v>1.52950499999999</v>
      </c>
      <c r="BP135" s="0" t="n">
        <v>1.52950499999999</v>
      </c>
      <c r="BQ135" s="0" t="n">
        <v>1.271205</v>
      </c>
      <c r="BR135" s="0" t="n">
        <v>1.08333</v>
      </c>
      <c r="BS135" s="0" t="n">
        <v>1.43780499999999</v>
      </c>
      <c r="BT135" s="357"/>
      <c r="BU135" s="0" t="n">
        <v>1.099575</v>
      </c>
      <c r="BV135" s="357"/>
      <c r="BW135" s="357"/>
      <c r="BX135" s="357"/>
      <c r="BY135" s="357"/>
      <c r="BZ135" s="357"/>
      <c r="CA135" s="357"/>
      <c r="CB135" s="357"/>
      <c r="CC135" s="0" t="n">
        <v>0.955</v>
      </c>
      <c r="CD135" s="0" t="n">
        <v>0.9</v>
      </c>
      <c r="CE135" s="0" t="n">
        <v>0.9</v>
      </c>
      <c r="CF135" s="0" t="n">
        <v>0.94</v>
      </c>
      <c r="CG135" s="0" t="n">
        <v>0.999</v>
      </c>
      <c r="CH135" s="0" t="n">
        <v>0.48</v>
      </c>
      <c r="CI135" s="0" t="n">
        <v>0.46</v>
      </c>
      <c r="CJ135" s="0" t="n">
        <v>0.905</v>
      </c>
      <c r="CK135" s="0" t="n">
        <v>0.585</v>
      </c>
      <c r="CL135" s="0" t="n">
        <v>0.485</v>
      </c>
      <c r="CM135" s="0" t="n">
        <v>0.795</v>
      </c>
      <c r="CN135" s="0" t="n">
        <v>0.8275</v>
      </c>
      <c r="CO135" s="0" t="n">
        <v>0.85</v>
      </c>
      <c r="CP135" s="0" t="n">
        <v>0.9025</v>
      </c>
      <c r="CQ135" s="0" t="n">
        <v>0.82</v>
      </c>
      <c r="CR135" s="0" t="n">
        <v>0.89</v>
      </c>
      <c r="CV135" s="0" t="n">
        <v>0.9775</v>
      </c>
      <c r="DA135" s="357" t="n">
        <v>0.000285</v>
      </c>
      <c r="DB135" s="357" t="n">
        <v>0.0002</v>
      </c>
      <c r="DC135" s="357" t="n">
        <v>0</v>
      </c>
      <c r="DD135" s="357" t="n">
        <v>0.0001</v>
      </c>
      <c r="DE135" s="357" t="n">
        <v>0</v>
      </c>
      <c r="DF135" s="357" t="n">
        <v>0.0036</v>
      </c>
      <c r="DG135" s="357" t="n">
        <v>0.00047</v>
      </c>
      <c r="DH135" s="357" t="n">
        <v>0.0007</v>
      </c>
      <c r="DI135" s="357" t="n">
        <v>0</v>
      </c>
      <c r="DJ135" s="357" t="n">
        <v>0</v>
      </c>
      <c r="DK135" s="357" t="n">
        <v>0.0005</v>
      </c>
      <c r="DL135" s="357" t="n">
        <v>0.0005</v>
      </c>
      <c r="DM135" s="357" t="n">
        <v>0.0003</v>
      </c>
      <c r="DN135" s="357" t="n">
        <v>0.000275</v>
      </c>
      <c r="DO135" s="357" t="n">
        <v>0.000400000000000006</v>
      </c>
      <c r="DQ135" s="357" t="n">
        <v>6.5E-005</v>
      </c>
    </row>
    <row r="136" customFormat="false" ht="12.75" hidden="false" customHeight="false" outlineLevel="0" collapsed="false">
      <c r="A136" s="355" t="n">
        <v>40513</v>
      </c>
      <c r="B136" s="0" t="n">
        <v>0.988</v>
      </c>
      <c r="C136" s="0" t="n">
        <v>0.988</v>
      </c>
      <c r="D136" s="0" t="n">
        <v>0.952776</v>
      </c>
      <c r="E136" s="0" t="n">
        <v>0.952776</v>
      </c>
      <c r="F136" s="0" t="n">
        <v>0.977</v>
      </c>
      <c r="G136" s="0" t="n">
        <v>0.9875</v>
      </c>
      <c r="H136" s="0" t="n">
        <v>0.9875</v>
      </c>
      <c r="I136" s="0" t="n">
        <v>0.971468749999993</v>
      </c>
      <c r="J136" s="0" t="n">
        <v>0.760215</v>
      </c>
      <c r="K136" s="0" t="n">
        <v>0.970485</v>
      </c>
      <c r="L136" s="0" t="n">
        <v>0.902702949999996</v>
      </c>
      <c r="M136" s="0" t="n">
        <v>0.952428112499996</v>
      </c>
      <c r="N136" s="0" t="n">
        <v>0.877338449999997</v>
      </c>
      <c r="O136" s="0" t="n">
        <v>0.967117462500002</v>
      </c>
      <c r="P136" s="0" t="n">
        <v>0.877338449999997</v>
      </c>
      <c r="Q136" s="0" t="n">
        <v>0.902702949999996</v>
      </c>
      <c r="R136" s="0" t="n">
        <v>0.902702949999996</v>
      </c>
      <c r="S136" s="0" t="n">
        <v>0.902702949999996</v>
      </c>
      <c r="T136" s="0" t="n">
        <v>0.877338449999997</v>
      </c>
      <c r="U136" s="0" t="n">
        <v>0.877338449999997</v>
      </c>
      <c r="V136" s="0" t="n">
        <v>0.877338449999997</v>
      </c>
      <c r="W136" s="0" t="n">
        <v>0.877338449999997</v>
      </c>
      <c r="X136" s="0" t="n">
        <v>0.967117462500002</v>
      </c>
      <c r="Y136" s="0" t="n">
        <v>0.967117462500002</v>
      </c>
      <c r="Z136" s="0" t="n">
        <v>0.967117462500002</v>
      </c>
      <c r="AA136" s="0" t="n">
        <v>0.967117462500002</v>
      </c>
      <c r="AB136" s="0" t="n">
        <v>0.877338449999997</v>
      </c>
      <c r="AC136" s="0" t="n">
        <v>0.877338449999997</v>
      </c>
      <c r="AD136" s="0" t="n">
        <v>0.967117462500002</v>
      </c>
      <c r="AE136" s="0" t="n">
        <v>0.967117462500002</v>
      </c>
      <c r="AF136" s="0" t="n">
        <v>0.877338449999997</v>
      </c>
      <c r="AG136" s="0" t="n">
        <v>0.98</v>
      </c>
      <c r="AH136" s="0" t="n">
        <v>0.978679599999998</v>
      </c>
      <c r="AI136" s="0" t="n">
        <v>0.978679599999998</v>
      </c>
      <c r="AJ136" s="0" t="n">
        <v>0.877338449999997</v>
      </c>
      <c r="AK136" s="0" t="n">
        <v>1</v>
      </c>
      <c r="AL136" s="0" t="n">
        <v>0.970485</v>
      </c>
      <c r="AM136" s="0" t="n">
        <v>0.952776</v>
      </c>
      <c r="AS136" s="0" t="n">
        <v>0.977</v>
      </c>
      <c r="AT136" s="353" t="n">
        <v>0.9775</v>
      </c>
      <c r="AU136" s="0" t="n">
        <v>0.978679599999998</v>
      </c>
      <c r="AV136" s="0" t="n">
        <v>0.952776</v>
      </c>
      <c r="AW136" s="0" t="n">
        <v>0.952776</v>
      </c>
      <c r="AX136" s="0" t="n">
        <v>0.952776</v>
      </c>
      <c r="AY136" s="0" t="n">
        <v>0.978679599999998</v>
      </c>
      <c r="AZ136" s="0" t="n">
        <v>0.978679599999998</v>
      </c>
      <c r="BA136" s="0" t="n">
        <v>0.952776</v>
      </c>
      <c r="BB136" s="0" t="n">
        <v>0.99</v>
      </c>
      <c r="BE136" s="0" t="n">
        <v>1.10119760000001</v>
      </c>
      <c r="BF136" s="0" t="n">
        <v>1.1152</v>
      </c>
      <c r="BG136" s="0" t="n">
        <v>1.0827</v>
      </c>
      <c r="BH136" s="0" t="n">
        <v>1.0179</v>
      </c>
      <c r="BI136" s="0" t="n">
        <v>1</v>
      </c>
      <c r="BJ136" s="0" t="n">
        <v>2.31540000000001</v>
      </c>
      <c r="BK136" s="0" t="n">
        <v>2.29319633333333</v>
      </c>
      <c r="BL136" s="0" t="n">
        <v>1.11024999999999</v>
      </c>
      <c r="BM136" s="0" t="n">
        <v>1.2885</v>
      </c>
      <c r="BN136" s="0" t="n">
        <v>2.001</v>
      </c>
      <c r="BO136" s="0" t="n">
        <v>1.53000499999999</v>
      </c>
      <c r="BP136" s="0" t="n">
        <v>1.53000499999999</v>
      </c>
      <c r="BQ136" s="0" t="n">
        <v>1.271505</v>
      </c>
      <c r="BR136" s="0" t="n">
        <v>1.083605</v>
      </c>
      <c r="BS136" s="0" t="n">
        <v>1.43820499999999</v>
      </c>
      <c r="BT136" s="357"/>
      <c r="BU136" s="0" t="n">
        <v>1.09964</v>
      </c>
      <c r="BV136" s="357"/>
      <c r="BW136" s="357"/>
      <c r="BX136" s="357"/>
      <c r="BY136" s="357"/>
      <c r="BZ136" s="357"/>
      <c r="CA136" s="357"/>
      <c r="CB136" s="357"/>
      <c r="CC136" s="0" t="n">
        <v>0.935</v>
      </c>
      <c r="CD136" s="0" t="n">
        <v>0.89</v>
      </c>
      <c r="CE136" s="0" t="n">
        <v>0.88</v>
      </c>
      <c r="CF136" s="0" t="n">
        <v>0.92</v>
      </c>
      <c r="CG136" s="0" t="n">
        <v>0.999</v>
      </c>
      <c r="CH136" s="0" t="n">
        <v>0.51</v>
      </c>
      <c r="CI136" s="0" t="n">
        <v>0.48</v>
      </c>
      <c r="CJ136" s="0" t="n">
        <v>0.875</v>
      </c>
      <c r="CK136" s="0" t="n">
        <v>0.59</v>
      </c>
      <c r="CL136" s="0" t="n">
        <v>0.485</v>
      </c>
      <c r="CM136" s="0" t="n">
        <v>0.59</v>
      </c>
      <c r="CN136" s="0" t="n">
        <v>0.6225</v>
      </c>
      <c r="CO136" s="0" t="n">
        <v>0.69</v>
      </c>
      <c r="CP136" s="0" t="n">
        <v>0.8925</v>
      </c>
      <c r="CQ136" s="0" t="n">
        <v>0.715</v>
      </c>
      <c r="CR136" s="0" t="n">
        <v>0.89</v>
      </c>
      <c r="CV136" s="0" t="n">
        <v>0.9775</v>
      </c>
      <c r="DA136" s="357" t="n">
        <v>0.000285</v>
      </c>
      <c r="DB136" s="357" t="n">
        <v>0.0002</v>
      </c>
      <c r="DC136" s="357" t="n">
        <v>0</v>
      </c>
      <c r="DD136" s="357" t="n">
        <v>0.0001</v>
      </c>
      <c r="DE136" s="357" t="n">
        <v>0</v>
      </c>
      <c r="DF136" s="357" t="n">
        <v>0.0036</v>
      </c>
      <c r="DG136" s="357" t="n">
        <v>0.00047</v>
      </c>
      <c r="DH136" s="357" t="n">
        <v>0.0007</v>
      </c>
      <c r="DI136" s="357" t="n">
        <v>0</v>
      </c>
      <c r="DJ136" s="357" t="n">
        <v>0</v>
      </c>
      <c r="DK136" s="357" t="n">
        <v>0.0005</v>
      </c>
      <c r="DL136" s="357" t="n">
        <v>0.0005</v>
      </c>
      <c r="DM136" s="357" t="n">
        <v>0.0003</v>
      </c>
      <c r="DN136" s="357" t="n">
        <v>0.000275</v>
      </c>
      <c r="DO136" s="357" t="n">
        <v>0.000400000000000006</v>
      </c>
      <c r="DQ136" s="357" t="n">
        <v>6.5E-005</v>
      </c>
    </row>
    <row r="137" customFormat="false" ht="12.75" hidden="false" customHeight="false" outlineLevel="0" collapsed="false">
      <c r="A137" s="355" t="n">
        <v>40544</v>
      </c>
      <c r="B137" s="0" t="n">
        <v>0.985826927000009</v>
      </c>
      <c r="C137" s="0" t="n">
        <v>0.959243999999998</v>
      </c>
      <c r="D137" s="0" t="n">
        <v>0</v>
      </c>
      <c r="E137" s="0" t="n">
        <v>0</v>
      </c>
      <c r="F137" s="0" t="n">
        <v>0.977</v>
      </c>
      <c r="G137" s="0" t="n">
        <v>0.9875</v>
      </c>
      <c r="H137" s="0" t="n">
        <v>0.9875</v>
      </c>
      <c r="I137" s="0" t="n">
        <v>0.894314749999993</v>
      </c>
      <c r="J137" s="0" t="n">
        <v>0.7731</v>
      </c>
      <c r="K137" s="0" t="n">
        <v>0.985</v>
      </c>
      <c r="L137" s="0" t="n">
        <v>0.925955524999996</v>
      </c>
      <c r="M137" s="0" t="n">
        <v>0.975696937499996</v>
      </c>
      <c r="N137" s="0" t="n">
        <v>0.877545449999997</v>
      </c>
      <c r="O137" s="0" t="n">
        <v>0.953814400000002</v>
      </c>
      <c r="P137" s="0" t="n">
        <v>0.877545449999997</v>
      </c>
      <c r="Q137" s="0" t="n">
        <v>0.925955524999996</v>
      </c>
      <c r="R137" s="0" t="n">
        <v>0.925955524999996</v>
      </c>
      <c r="S137" s="0" t="n">
        <v>0.925955524999996</v>
      </c>
      <c r="T137" s="0" t="n">
        <v>0.877545449999997</v>
      </c>
      <c r="U137" s="0" t="n">
        <v>0.877545449999997</v>
      </c>
      <c r="V137" s="0" t="n">
        <v>0.877545449999997</v>
      </c>
      <c r="W137" s="0" t="n">
        <v>0.877545449999997</v>
      </c>
      <c r="X137" s="0" t="n">
        <v>0.953814400000002</v>
      </c>
      <c r="Y137" s="0" t="n">
        <v>0.953814400000002</v>
      </c>
      <c r="Z137" s="0" t="n">
        <v>0.953814400000002</v>
      </c>
      <c r="AA137" s="0" t="n">
        <v>0.953814400000002</v>
      </c>
      <c r="AB137" s="0" t="n">
        <v>0.877545449999997</v>
      </c>
      <c r="AC137" s="0" t="n">
        <v>0.877545449999997</v>
      </c>
      <c r="AD137" s="0" t="n">
        <v>0.953814400000002</v>
      </c>
      <c r="AE137" s="0" t="n">
        <v>0.953814400000002</v>
      </c>
      <c r="AF137" s="0" t="n">
        <v>0.877545449999997</v>
      </c>
      <c r="AG137" s="0" t="n">
        <v>0.98</v>
      </c>
      <c r="AH137" s="0" t="n">
        <v>0.978737449999998</v>
      </c>
      <c r="AI137" s="0" t="n">
        <v>0.978737449999998</v>
      </c>
      <c r="AJ137" s="0" t="n">
        <v>0.877545449999997</v>
      </c>
      <c r="AK137" s="0" t="n">
        <v>1</v>
      </c>
      <c r="AL137" s="0" t="n">
        <v>0.985</v>
      </c>
      <c r="AM137" s="0" t="n">
        <v>0</v>
      </c>
      <c r="BE137" s="0" t="n">
        <v>1.10148260000001</v>
      </c>
      <c r="BF137" s="0" t="n">
        <v>1.1154</v>
      </c>
      <c r="BG137" s="0" t="n">
        <v>1.0827</v>
      </c>
      <c r="BH137" s="0" t="n">
        <v>1.018</v>
      </c>
      <c r="BI137" s="0" t="n">
        <v>1</v>
      </c>
      <c r="BJ137" s="0" t="n">
        <v>2.31900000000001</v>
      </c>
      <c r="BK137" s="0" t="n">
        <v>2.29366633333333</v>
      </c>
      <c r="BL137" s="0" t="n">
        <v>1.11094999999999</v>
      </c>
      <c r="BM137" s="0" t="n">
        <v>1.2885</v>
      </c>
      <c r="BN137" s="0" t="n">
        <v>2.001</v>
      </c>
      <c r="BO137" s="0" t="n">
        <v>1.53050499999999</v>
      </c>
      <c r="BP137" s="0" t="n">
        <v>1.53050499999999</v>
      </c>
      <c r="BQ137" s="0" t="n">
        <v>1.271805</v>
      </c>
      <c r="BR137" s="0" t="n">
        <v>1.08388</v>
      </c>
      <c r="BS137" s="0" t="n">
        <v>1.43860499999999</v>
      </c>
      <c r="BT137" s="357"/>
      <c r="BU137" s="0" t="n">
        <v>1.099705</v>
      </c>
      <c r="BV137" s="357"/>
      <c r="BW137" s="357"/>
      <c r="BX137" s="357"/>
      <c r="BY137" s="357"/>
      <c r="BZ137" s="357"/>
      <c r="CA137" s="357"/>
      <c r="CB137" s="357"/>
      <c r="CC137" s="0" t="n">
        <v>0.895</v>
      </c>
      <c r="CD137" s="0" t="n">
        <v>0.86</v>
      </c>
      <c r="CG137" s="0" t="n">
        <v>0.999</v>
      </c>
      <c r="CH137" s="0" t="n">
        <v>0.58</v>
      </c>
      <c r="CI137" s="0" t="n">
        <v>0.45</v>
      </c>
      <c r="CJ137" s="0" t="n">
        <v>0.805</v>
      </c>
      <c r="CK137" s="0" t="n">
        <v>0.6</v>
      </c>
      <c r="CL137" s="0" t="n">
        <v>0.505</v>
      </c>
      <c r="CM137" s="0" t="n">
        <v>0.605</v>
      </c>
      <c r="CN137" s="0" t="n">
        <v>0.6375</v>
      </c>
      <c r="CO137" s="0" t="n">
        <v>0.69</v>
      </c>
      <c r="CP137" s="0" t="n">
        <v>0.88</v>
      </c>
      <c r="CQ137" s="0" t="n">
        <v>0.64</v>
      </c>
      <c r="CR137" s="0" t="n">
        <v>0.89</v>
      </c>
      <c r="DA137" s="357" t="n">
        <v>0.000285</v>
      </c>
      <c r="DB137" s="357" t="n">
        <v>0.0002</v>
      </c>
      <c r="DC137" s="357" t="n">
        <v>0</v>
      </c>
      <c r="DD137" s="357" t="n">
        <v>0.0001</v>
      </c>
      <c r="DE137" s="357" t="n">
        <v>0</v>
      </c>
      <c r="DF137" s="357" t="n">
        <v>0.0036</v>
      </c>
      <c r="DG137" s="357" t="n">
        <v>0.00047</v>
      </c>
      <c r="DH137" s="357" t="n">
        <v>0.0007</v>
      </c>
      <c r="DI137" s="357" t="n">
        <v>0</v>
      </c>
      <c r="DJ137" s="357" t="n">
        <v>0</v>
      </c>
      <c r="DK137" s="357" t="n">
        <v>0.0005</v>
      </c>
      <c r="DL137" s="357" t="n">
        <v>0.0005</v>
      </c>
      <c r="DM137" s="357" t="n">
        <v>0.0003</v>
      </c>
      <c r="DN137" s="357" t="n">
        <v>0.000275</v>
      </c>
      <c r="DO137" s="357" t="n">
        <v>0.000400000000000006</v>
      </c>
      <c r="DQ137" s="357" t="n">
        <v>6.5E-005</v>
      </c>
    </row>
    <row r="138" customFormat="false" ht="12.75" hidden="false" customHeight="false" outlineLevel="0" collapsed="false">
      <c r="A138" s="355" t="n">
        <v>40575</v>
      </c>
      <c r="B138" s="0" t="n">
        <v>0.953028974000009</v>
      </c>
      <c r="C138" s="0" t="n">
        <v>0.959415999999998</v>
      </c>
      <c r="D138" s="0" t="n">
        <v>0</v>
      </c>
      <c r="E138" s="0" t="n">
        <v>0</v>
      </c>
      <c r="F138" s="0" t="n">
        <v>0.977</v>
      </c>
      <c r="G138" s="0" t="n">
        <v>0.9875</v>
      </c>
      <c r="H138" s="0" t="n">
        <v>0.9875</v>
      </c>
      <c r="I138" s="0" t="n">
        <v>0.939344249999993</v>
      </c>
      <c r="J138" s="0" t="n">
        <v>0.9083925</v>
      </c>
      <c r="K138" s="0" t="n">
        <v>0.985</v>
      </c>
      <c r="L138" s="0" t="n">
        <v>0.972188174999996</v>
      </c>
      <c r="M138" s="0" t="n">
        <v>0.9875</v>
      </c>
      <c r="N138" s="0" t="n">
        <v>0.903194549999997</v>
      </c>
      <c r="O138" s="0" t="n">
        <v>0.951346012500002</v>
      </c>
      <c r="P138" s="0" t="n">
        <v>0.903194549999997</v>
      </c>
      <c r="Q138" s="0" t="n">
        <v>0.972188174999996</v>
      </c>
      <c r="R138" s="0" t="n">
        <v>0.972188174999996</v>
      </c>
      <c r="S138" s="0" t="n">
        <v>0.972188174999996</v>
      </c>
      <c r="T138" s="0" t="n">
        <v>0.903194549999997</v>
      </c>
      <c r="U138" s="0" t="n">
        <v>0.903194549999997</v>
      </c>
      <c r="V138" s="0" t="n">
        <v>0.903194549999997</v>
      </c>
      <c r="W138" s="0" t="n">
        <v>0.903194549999997</v>
      </c>
      <c r="X138" s="0" t="n">
        <v>0.951346012500002</v>
      </c>
      <c r="Y138" s="0" t="n">
        <v>0.951346012500002</v>
      </c>
      <c r="Z138" s="0" t="n">
        <v>0.951346012500002</v>
      </c>
      <c r="AA138" s="0" t="n">
        <v>0.951346012500002</v>
      </c>
      <c r="AB138" s="0" t="n">
        <v>0.903194549999997</v>
      </c>
      <c r="AC138" s="0" t="n">
        <v>0.903194549999997</v>
      </c>
      <c r="AD138" s="0" t="n">
        <v>0.951346012500002</v>
      </c>
      <c r="AE138" s="0" t="n">
        <v>0.951346012500002</v>
      </c>
      <c r="AF138" s="0" t="n">
        <v>0.903194549999997</v>
      </c>
      <c r="AG138" s="0" t="n">
        <v>0.98</v>
      </c>
      <c r="AH138" s="0" t="n">
        <v>0.978795299999998</v>
      </c>
      <c r="AI138" s="0" t="n">
        <v>0.978795299999998</v>
      </c>
      <c r="AJ138" s="0" t="n">
        <v>0.903194549999997</v>
      </c>
      <c r="AK138" s="0" t="n">
        <v>1</v>
      </c>
      <c r="AL138" s="0" t="n">
        <v>0.985</v>
      </c>
      <c r="AM138" s="0" t="n">
        <v>0</v>
      </c>
      <c r="BE138" s="0" t="n">
        <v>1.10176760000001</v>
      </c>
      <c r="BF138" s="0" t="n">
        <v>1.1156</v>
      </c>
      <c r="BG138" s="0" t="n">
        <v>1.0827</v>
      </c>
      <c r="BH138" s="0" t="n">
        <v>1.0181</v>
      </c>
      <c r="BI138" s="0" t="n">
        <v>1</v>
      </c>
      <c r="BJ138" s="0" t="n">
        <v>2.32260000000001</v>
      </c>
      <c r="BK138" s="0" t="n">
        <v>2.29413633333333</v>
      </c>
      <c r="BL138" s="0" t="n">
        <v>1.11164999999999</v>
      </c>
      <c r="BM138" s="0" t="n">
        <v>1.2885</v>
      </c>
      <c r="BN138" s="0" t="n">
        <v>2.001</v>
      </c>
      <c r="BO138" s="0" t="n">
        <v>1.53100499999999</v>
      </c>
      <c r="BP138" s="0" t="n">
        <v>1.53100499999999</v>
      </c>
      <c r="BQ138" s="0" t="n">
        <v>1.272105</v>
      </c>
      <c r="BR138" s="0" t="n">
        <v>1.084155</v>
      </c>
      <c r="BS138" s="0" t="n">
        <v>1.43900499999999</v>
      </c>
      <c r="BT138" s="357"/>
      <c r="BU138" s="0" t="n">
        <v>1.09977</v>
      </c>
      <c r="BV138" s="357"/>
      <c r="BW138" s="357"/>
      <c r="BX138" s="357"/>
      <c r="BY138" s="357"/>
      <c r="BZ138" s="357"/>
      <c r="CA138" s="357"/>
      <c r="CB138" s="357"/>
      <c r="CC138" s="0" t="n">
        <v>0.865</v>
      </c>
      <c r="CD138" s="0" t="n">
        <v>0.86</v>
      </c>
      <c r="CG138" s="0" t="n">
        <v>0.99895</v>
      </c>
      <c r="CH138" s="0" t="n">
        <v>0.58</v>
      </c>
      <c r="CI138" s="0" t="n">
        <v>0.45</v>
      </c>
      <c r="CJ138" s="0" t="n">
        <v>0.845</v>
      </c>
      <c r="CK138" s="0" t="n">
        <v>0.705</v>
      </c>
      <c r="CL138" s="0" t="n">
        <v>0.505</v>
      </c>
      <c r="CM138" s="0" t="n">
        <v>0.635</v>
      </c>
      <c r="CN138" s="0" t="n">
        <v>0.6675</v>
      </c>
      <c r="CO138" s="0" t="n">
        <v>0.71</v>
      </c>
      <c r="CP138" s="0" t="n">
        <v>0.8775</v>
      </c>
      <c r="CQ138" s="0" t="n">
        <v>0.67</v>
      </c>
      <c r="CR138" s="0" t="n">
        <v>0.89</v>
      </c>
      <c r="DA138" s="357" t="n">
        <v>0.000285</v>
      </c>
      <c r="DB138" s="357" t="n">
        <v>0.0002</v>
      </c>
      <c r="DC138" s="357" t="n">
        <v>0</v>
      </c>
      <c r="DD138" s="357" t="n">
        <v>0.0001</v>
      </c>
      <c r="DE138" s="357" t="n">
        <v>0</v>
      </c>
      <c r="DF138" s="357" t="n">
        <v>0.0036</v>
      </c>
      <c r="DG138" s="357" t="n">
        <v>0.00047</v>
      </c>
      <c r="DH138" s="357" t="n">
        <v>0.0007</v>
      </c>
      <c r="DI138" s="357" t="n">
        <v>0</v>
      </c>
      <c r="DJ138" s="357" t="n">
        <v>0</v>
      </c>
      <c r="DK138" s="357" t="n">
        <v>0.0005</v>
      </c>
      <c r="DL138" s="357" t="n">
        <v>0.0005</v>
      </c>
      <c r="DM138" s="357" t="n">
        <v>0.0003</v>
      </c>
      <c r="DN138" s="357" t="n">
        <v>0.000275</v>
      </c>
      <c r="DO138" s="357" t="n">
        <v>0.000400000000000006</v>
      </c>
      <c r="DQ138" s="357" t="n">
        <v>6.5E-005</v>
      </c>
    </row>
    <row r="139" customFormat="false" ht="12.75" hidden="false" customHeight="false" outlineLevel="0" collapsed="false">
      <c r="A139" s="355" t="n">
        <v>40603</v>
      </c>
      <c r="B139" s="0" t="n">
        <v>0.953275499000009</v>
      </c>
      <c r="C139" s="0" t="n">
        <v>0.988</v>
      </c>
      <c r="D139" s="0" t="n">
        <v>0</v>
      </c>
      <c r="E139" s="0" t="n">
        <v>0</v>
      </c>
      <c r="F139" s="0" t="n">
        <v>0.977</v>
      </c>
      <c r="G139" s="0" t="n">
        <v>0.9875</v>
      </c>
      <c r="H139" s="0" t="n">
        <v>0.9875</v>
      </c>
      <c r="I139" s="0" t="n">
        <v>0.973306249999992</v>
      </c>
      <c r="J139" s="0" t="n">
        <v>0.985</v>
      </c>
      <c r="K139" s="0" t="n">
        <v>0.985</v>
      </c>
      <c r="L139" s="0" t="n">
        <v>0.9875</v>
      </c>
      <c r="M139" s="0" t="n">
        <v>0.9875</v>
      </c>
      <c r="N139" s="0" t="n">
        <v>0.98</v>
      </c>
      <c r="O139" s="0" t="n">
        <v>0.975987000000002</v>
      </c>
      <c r="P139" s="0" t="n">
        <v>0.98</v>
      </c>
      <c r="Q139" s="0" t="n">
        <v>0.9875</v>
      </c>
      <c r="R139" s="0" t="n">
        <v>0.9875</v>
      </c>
      <c r="S139" s="0" t="n">
        <v>0.9875</v>
      </c>
      <c r="T139" s="0" t="n">
        <v>0.98</v>
      </c>
      <c r="U139" s="0" t="n">
        <v>0.98</v>
      </c>
      <c r="V139" s="0" t="n">
        <v>0.98</v>
      </c>
      <c r="W139" s="0" t="n">
        <v>0.98</v>
      </c>
      <c r="X139" s="0" t="n">
        <v>0.975987000000002</v>
      </c>
      <c r="Y139" s="0" t="n">
        <v>0.975987000000002</v>
      </c>
      <c r="Z139" s="0" t="n">
        <v>0.975987000000002</v>
      </c>
      <c r="AA139" s="0" t="n">
        <v>0.975987000000002</v>
      </c>
      <c r="AB139" s="0" t="n">
        <v>0.98</v>
      </c>
      <c r="AC139" s="0" t="n">
        <v>0.98</v>
      </c>
      <c r="AD139" s="0" t="n">
        <v>0.975987000000002</v>
      </c>
      <c r="AE139" s="0" t="n">
        <v>0.975987000000002</v>
      </c>
      <c r="AF139" s="0" t="n">
        <v>0.98</v>
      </c>
      <c r="AG139" s="0" t="n">
        <v>0.99</v>
      </c>
      <c r="AH139" s="0" t="n">
        <v>0.978853149999998</v>
      </c>
      <c r="AI139" s="0" t="n">
        <v>0.978853149999998</v>
      </c>
      <c r="AJ139" s="0" t="n">
        <v>0.98</v>
      </c>
      <c r="AK139" s="0" t="n">
        <v>1</v>
      </c>
      <c r="AL139" s="0" t="n">
        <v>0.985</v>
      </c>
      <c r="AM139" s="0" t="n">
        <v>0</v>
      </c>
      <c r="BE139" s="0" t="n">
        <v>1.10205260000001</v>
      </c>
      <c r="BF139" s="0" t="n">
        <v>1.1158</v>
      </c>
      <c r="BG139" s="0" t="n">
        <v>1.0827</v>
      </c>
      <c r="BH139" s="0" t="n">
        <v>1.0182</v>
      </c>
      <c r="BI139" s="0" t="n">
        <v>1</v>
      </c>
      <c r="BJ139" s="0" t="n">
        <v>2.32620000000001</v>
      </c>
      <c r="BK139" s="0" t="n">
        <v>2.29460633333333</v>
      </c>
      <c r="BL139" s="0" t="n">
        <v>1.11234999999999</v>
      </c>
      <c r="BM139" s="0" t="n">
        <v>1.2885</v>
      </c>
      <c r="BN139" s="0" t="n">
        <v>2.001</v>
      </c>
      <c r="BO139" s="0" t="n">
        <v>1.53150499999999</v>
      </c>
      <c r="BP139" s="0" t="n">
        <v>1.53150499999999</v>
      </c>
      <c r="BQ139" s="0" t="n">
        <v>1.272405</v>
      </c>
      <c r="BR139" s="0" t="n">
        <v>1.08443</v>
      </c>
      <c r="BS139" s="0" t="n">
        <v>1.43940499999999</v>
      </c>
      <c r="BT139" s="357"/>
      <c r="BU139" s="0" t="n">
        <v>1.099835</v>
      </c>
      <c r="BV139" s="357"/>
      <c r="BW139" s="357"/>
      <c r="BX139" s="357"/>
      <c r="BY139" s="357"/>
      <c r="BZ139" s="357"/>
      <c r="CA139" s="357"/>
      <c r="CB139" s="357"/>
      <c r="CC139" s="0" t="n">
        <v>0.865</v>
      </c>
      <c r="CD139" s="0" t="n">
        <v>0.89</v>
      </c>
      <c r="CG139" s="0" t="n">
        <v>0.99895</v>
      </c>
      <c r="CH139" s="0" t="n">
        <v>0.54</v>
      </c>
      <c r="CI139" s="0" t="n">
        <v>0.45</v>
      </c>
      <c r="CJ139" s="0" t="n">
        <v>0.875</v>
      </c>
      <c r="CK139" s="0" t="n">
        <v>0.875</v>
      </c>
      <c r="CL139" s="0" t="n">
        <v>0.515</v>
      </c>
      <c r="CM139" s="0" t="n">
        <v>0.785</v>
      </c>
      <c r="CN139" s="0" t="n">
        <v>0.8175</v>
      </c>
      <c r="CO139" s="0" t="n">
        <v>0.8</v>
      </c>
      <c r="CP139" s="0" t="n">
        <v>0.9</v>
      </c>
      <c r="CQ139" s="0" t="n">
        <v>0.83</v>
      </c>
      <c r="CR139" s="0" t="n">
        <v>0.89</v>
      </c>
      <c r="DA139" s="357" t="n">
        <v>0.000285</v>
      </c>
      <c r="DB139" s="357" t="n">
        <v>0.0002</v>
      </c>
      <c r="DC139" s="357" t="n">
        <v>0</v>
      </c>
      <c r="DD139" s="357" t="n">
        <v>0.0001</v>
      </c>
      <c r="DE139" s="357" t="n">
        <v>0</v>
      </c>
      <c r="DF139" s="357" t="n">
        <v>0.0036</v>
      </c>
      <c r="DG139" s="357" t="n">
        <v>0.00047</v>
      </c>
      <c r="DH139" s="357" t="n">
        <v>0.0007</v>
      </c>
      <c r="DI139" s="357" t="n">
        <v>0</v>
      </c>
      <c r="DJ139" s="357" t="n">
        <v>0</v>
      </c>
      <c r="DK139" s="357" t="n">
        <v>0.0005</v>
      </c>
      <c r="DL139" s="357" t="n">
        <v>0.0005</v>
      </c>
      <c r="DM139" s="357" t="n">
        <v>0.0003</v>
      </c>
      <c r="DN139" s="357" t="n">
        <v>0.000275</v>
      </c>
      <c r="DO139" s="357" t="n">
        <v>0.000400000000000006</v>
      </c>
      <c r="DQ139" s="357" t="n">
        <v>6.5E-005</v>
      </c>
    </row>
    <row r="140" customFormat="false" ht="12.75" hidden="false" customHeight="false" outlineLevel="0" collapsed="false">
      <c r="A140" s="355" t="n">
        <v>40634</v>
      </c>
      <c r="B140" s="0" t="n">
        <v>0.986592152000009</v>
      </c>
      <c r="C140" s="0" t="n">
        <v>0.988</v>
      </c>
      <c r="D140" s="0" t="n">
        <v>0</v>
      </c>
      <c r="E140" s="0" t="n">
        <v>0</v>
      </c>
      <c r="F140" s="0" t="n">
        <v>0.977</v>
      </c>
      <c r="G140" s="0" t="n">
        <v>0.9875</v>
      </c>
      <c r="H140" s="0" t="n">
        <v>0.963932059999998</v>
      </c>
      <c r="I140" s="0" t="n">
        <v>0.9875</v>
      </c>
      <c r="J140" s="0" t="n">
        <v>0.985</v>
      </c>
      <c r="K140" s="0" t="n">
        <v>0.985</v>
      </c>
      <c r="L140" s="0" t="n">
        <v>0.9875</v>
      </c>
      <c r="M140" s="0" t="n">
        <v>0.9875</v>
      </c>
      <c r="N140" s="0" t="n">
        <v>0.98</v>
      </c>
      <c r="O140" s="0" t="n">
        <v>0.979488615000003</v>
      </c>
      <c r="P140" s="0" t="n">
        <v>0.98</v>
      </c>
      <c r="Q140" s="0" t="n">
        <v>0.9875</v>
      </c>
      <c r="R140" s="0" t="n">
        <v>0.9875</v>
      </c>
      <c r="S140" s="0" t="n">
        <v>0.9875</v>
      </c>
      <c r="T140" s="0" t="n">
        <v>0.98</v>
      </c>
      <c r="U140" s="0" t="n">
        <v>0.98</v>
      </c>
      <c r="V140" s="0" t="n">
        <v>0.98</v>
      </c>
      <c r="W140" s="0" t="n">
        <v>0.98</v>
      </c>
      <c r="X140" s="0" t="n">
        <v>0.979488615000003</v>
      </c>
      <c r="Y140" s="0" t="n">
        <v>0.979488615000003</v>
      </c>
      <c r="Z140" s="0" t="n">
        <v>0.979488615000003</v>
      </c>
      <c r="AA140" s="0" t="n">
        <v>0.979488615000003</v>
      </c>
      <c r="AB140" s="0" t="n">
        <v>0.98</v>
      </c>
      <c r="AC140" s="0" t="n">
        <v>0.98</v>
      </c>
      <c r="AD140" s="0" t="n">
        <v>0.979488615000003</v>
      </c>
      <c r="AE140" s="0" t="n">
        <v>0.979488615000003</v>
      </c>
      <c r="AF140" s="0" t="n">
        <v>0.98</v>
      </c>
      <c r="AG140" s="0" t="n">
        <v>0.99</v>
      </c>
      <c r="AH140" s="0" t="n">
        <v>0.978910999999998</v>
      </c>
      <c r="AI140" s="0" t="n">
        <v>0.978910999999998</v>
      </c>
      <c r="AJ140" s="0" t="n">
        <v>0.98</v>
      </c>
      <c r="AK140" s="0" t="n">
        <v>1</v>
      </c>
      <c r="AL140" s="0" t="n">
        <v>0.985</v>
      </c>
      <c r="AM140" s="0" t="n">
        <v>0</v>
      </c>
      <c r="BE140" s="0" t="n">
        <v>1.10233760000001</v>
      </c>
      <c r="BF140" s="0" t="n">
        <v>1.116</v>
      </c>
      <c r="BG140" s="0" t="n">
        <v>1.0827</v>
      </c>
      <c r="BH140" s="0" t="n">
        <v>1.0183</v>
      </c>
      <c r="BI140" s="0" t="n">
        <v>1</v>
      </c>
      <c r="BJ140" s="0" t="n">
        <v>2.32980000000001</v>
      </c>
      <c r="BK140" s="0" t="n">
        <v>2.29507633333333</v>
      </c>
      <c r="BL140" s="0" t="n">
        <v>1.11304999999999</v>
      </c>
      <c r="BM140" s="0" t="n">
        <v>1.2885</v>
      </c>
      <c r="BN140" s="0" t="n">
        <v>2.001</v>
      </c>
      <c r="BO140" s="0" t="n">
        <v>1.53200499999999</v>
      </c>
      <c r="BP140" s="0" t="n">
        <v>1.53200499999999</v>
      </c>
      <c r="BQ140" s="0" t="n">
        <v>1.272705</v>
      </c>
      <c r="BR140" s="0" t="n">
        <v>1.084705</v>
      </c>
      <c r="BS140" s="0" t="n">
        <v>1.43980499999999</v>
      </c>
      <c r="BT140" s="357"/>
      <c r="BU140" s="0" t="n">
        <v>1.0999</v>
      </c>
      <c r="BV140" s="357"/>
      <c r="BW140" s="357"/>
      <c r="BX140" s="357"/>
      <c r="BY140" s="357"/>
      <c r="BZ140" s="357"/>
      <c r="CA140" s="357"/>
      <c r="CB140" s="357"/>
      <c r="CC140" s="0" t="n">
        <v>0.895</v>
      </c>
      <c r="CD140" s="0" t="n">
        <v>0.9</v>
      </c>
      <c r="CG140" s="0" t="n">
        <v>0.99895</v>
      </c>
      <c r="CH140" s="0" t="n">
        <v>0.48</v>
      </c>
      <c r="CI140" s="0" t="n">
        <v>0.42</v>
      </c>
      <c r="CJ140" s="0" t="n">
        <v>0.935</v>
      </c>
      <c r="CK140" s="0" t="n">
        <v>0.865</v>
      </c>
      <c r="CL140" s="0" t="n">
        <v>0.575</v>
      </c>
      <c r="CM140" s="0" t="n">
        <v>0.895</v>
      </c>
      <c r="CN140" s="0" t="n">
        <v>0.9275</v>
      </c>
      <c r="CO140" s="0" t="n">
        <v>0.85</v>
      </c>
      <c r="CP140" s="0" t="n">
        <v>0.903</v>
      </c>
      <c r="CQ140" s="0" t="n">
        <v>0.92</v>
      </c>
      <c r="CR140" s="0" t="n">
        <v>0.89</v>
      </c>
      <c r="DA140" s="357" t="n">
        <v>0.000285</v>
      </c>
      <c r="DB140" s="357" t="n">
        <v>0.0002</v>
      </c>
      <c r="DC140" s="357" t="n">
        <v>0</v>
      </c>
      <c r="DD140" s="357" t="n">
        <v>0.0001</v>
      </c>
      <c r="DE140" s="357" t="n">
        <v>0</v>
      </c>
      <c r="DF140" s="357" t="n">
        <v>0.0036</v>
      </c>
      <c r="DG140" s="357" t="n">
        <v>0.00047</v>
      </c>
      <c r="DH140" s="357" t="n">
        <v>0.0007</v>
      </c>
      <c r="DI140" s="357" t="n">
        <v>0</v>
      </c>
      <c r="DJ140" s="357" t="n">
        <v>0</v>
      </c>
      <c r="DK140" s="357" t="n">
        <v>0.0005</v>
      </c>
      <c r="DL140" s="357" t="n">
        <v>0.0005</v>
      </c>
      <c r="DM140" s="357" t="n">
        <v>0.0003</v>
      </c>
      <c r="DN140" s="357" t="n">
        <v>0.000275</v>
      </c>
      <c r="DO140" s="357" t="n">
        <v>0.000400000000000006</v>
      </c>
      <c r="DQ140" s="357" t="n">
        <v>6.5E-005</v>
      </c>
    </row>
    <row r="141" customFormat="false" ht="12.75" hidden="false" customHeight="false" outlineLevel="0" collapsed="false">
      <c r="A141" s="355" t="n">
        <v>40664</v>
      </c>
      <c r="B141" s="0" t="n">
        <v>0.988</v>
      </c>
      <c r="C141" s="0" t="n">
        <v>0.988</v>
      </c>
      <c r="D141" s="0" t="n">
        <v>0</v>
      </c>
      <c r="E141" s="0" t="n">
        <v>0</v>
      </c>
      <c r="F141" s="0" t="n">
        <v>0.977</v>
      </c>
      <c r="G141" s="0" t="n">
        <v>0.793356000000002</v>
      </c>
      <c r="H141" s="0" t="n">
        <v>0.964129459999998</v>
      </c>
      <c r="I141" s="0" t="n">
        <v>0.9875</v>
      </c>
      <c r="J141" s="0" t="n">
        <v>0.985</v>
      </c>
      <c r="K141" s="0" t="n">
        <v>0.985</v>
      </c>
      <c r="L141" s="0" t="n">
        <v>0.9875</v>
      </c>
      <c r="M141" s="0" t="n">
        <v>0.9875</v>
      </c>
      <c r="N141" s="0" t="n">
        <v>0.98</v>
      </c>
      <c r="O141" s="0" t="n">
        <v>0.976482000000003</v>
      </c>
      <c r="P141" s="0" t="n">
        <v>0.98</v>
      </c>
      <c r="Q141" s="0" t="n">
        <v>0.9875</v>
      </c>
      <c r="R141" s="0" t="n">
        <v>0.9875</v>
      </c>
      <c r="S141" s="0" t="n">
        <v>0.9875</v>
      </c>
      <c r="T141" s="0" t="n">
        <v>0.98</v>
      </c>
      <c r="U141" s="0" t="n">
        <v>0.98</v>
      </c>
      <c r="V141" s="0" t="n">
        <v>0.98</v>
      </c>
      <c r="W141" s="0" t="n">
        <v>0.98</v>
      </c>
      <c r="X141" s="0" t="n">
        <v>0.976482000000003</v>
      </c>
      <c r="Y141" s="0" t="n">
        <v>0.976482000000003</v>
      </c>
      <c r="Z141" s="0" t="n">
        <v>0.976482000000003</v>
      </c>
      <c r="AA141" s="0" t="n">
        <v>0.976482000000003</v>
      </c>
      <c r="AB141" s="0" t="n">
        <v>0.98</v>
      </c>
      <c r="AC141" s="0" t="n">
        <v>0.98</v>
      </c>
      <c r="AD141" s="0" t="n">
        <v>0.976482000000003</v>
      </c>
      <c r="AE141" s="0" t="n">
        <v>0.976482000000003</v>
      </c>
      <c r="AF141" s="0" t="n">
        <v>0.98</v>
      </c>
      <c r="AG141" s="0" t="n">
        <v>0.99</v>
      </c>
      <c r="AH141" s="0" t="n">
        <v>0.978968849999998</v>
      </c>
      <c r="AI141" s="0" t="n">
        <v>0.978968849999998</v>
      </c>
      <c r="AJ141" s="0" t="n">
        <v>0.98</v>
      </c>
      <c r="AK141" s="0" t="n">
        <v>1</v>
      </c>
      <c r="AL141" s="0" t="n">
        <v>0.985</v>
      </c>
      <c r="AM141" s="0" t="n">
        <v>0</v>
      </c>
      <c r="BE141" s="0" t="n">
        <v>1.10262260000001</v>
      </c>
      <c r="BF141" s="0" t="n">
        <v>1.1162</v>
      </c>
      <c r="BG141" s="0" t="n">
        <v>1.0827</v>
      </c>
      <c r="BH141" s="0" t="n">
        <v>1.0184</v>
      </c>
      <c r="BI141" s="0" t="n">
        <v>1</v>
      </c>
      <c r="BJ141" s="0" t="n">
        <v>2.33340000000001</v>
      </c>
      <c r="BK141" s="0" t="n">
        <v>2.29554633333333</v>
      </c>
      <c r="BL141" s="0" t="n">
        <v>1.11374999999999</v>
      </c>
      <c r="BM141" s="0" t="n">
        <v>1.2885</v>
      </c>
      <c r="BN141" s="0" t="n">
        <v>2.001</v>
      </c>
      <c r="BO141" s="0" t="n">
        <v>1.53250499999999</v>
      </c>
      <c r="BP141" s="0" t="n">
        <v>1.53250499999999</v>
      </c>
      <c r="BQ141" s="0" t="n">
        <v>1.273005</v>
      </c>
      <c r="BR141" s="0" t="n">
        <v>1.08498</v>
      </c>
      <c r="BS141" s="0" t="n">
        <v>1.44020499999999</v>
      </c>
      <c r="BT141" s="357"/>
      <c r="BU141" s="0" t="n">
        <v>1.099965</v>
      </c>
      <c r="BV141" s="357"/>
      <c r="BW141" s="357"/>
      <c r="BX141" s="357"/>
      <c r="BY141" s="357"/>
      <c r="BZ141" s="357"/>
      <c r="CA141" s="357"/>
      <c r="CB141" s="357"/>
      <c r="CC141" s="0" t="n">
        <v>0.965</v>
      </c>
      <c r="CD141" s="0" t="n">
        <v>0.91</v>
      </c>
      <c r="CG141" s="0" t="n">
        <v>0.99895</v>
      </c>
      <c r="CH141" s="0" t="n">
        <v>0.34</v>
      </c>
      <c r="CI141" s="0" t="n">
        <v>0.42</v>
      </c>
      <c r="CJ141" s="0" t="n">
        <v>0.935</v>
      </c>
      <c r="CK141" s="0" t="n">
        <v>0.765</v>
      </c>
      <c r="CL141" s="0" t="n">
        <v>0.625</v>
      </c>
      <c r="CM141" s="0" t="n">
        <v>0.9175</v>
      </c>
      <c r="CN141" s="0" t="n">
        <v>0.95</v>
      </c>
      <c r="CO141" s="0" t="n">
        <v>0.88</v>
      </c>
      <c r="CP141" s="0" t="n">
        <v>0.9</v>
      </c>
      <c r="CQ141" s="0" t="n">
        <v>0.935</v>
      </c>
      <c r="CR141" s="0" t="n">
        <v>0.89</v>
      </c>
      <c r="DA141" s="357" t="n">
        <v>0.000285</v>
      </c>
      <c r="DB141" s="357" t="n">
        <v>0.0002</v>
      </c>
      <c r="DC141" s="357" t="n">
        <v>0</v>
      </c>
      <c r="DD141" s="357" t="n">
        <v>0.0001</v>
      </c>
      <c r="DE141" s="357" t="n">
        <v>0</v>
      </c>
      <c r="DF141" s="357" t="n">
        <v>0.0036</v>
      </c>
      <c r="DG141" s="357" t="n">
        <v>0.00047</v>
      </c>
      <c r="DH141" s="357" t="n">
        <v>0.0007</v>
      </c>
      <c r="DI141" s="357" t="n">
        <v>0</v>
      </c>
      <c r="DJ141" s="357" t="n">
        <v>0</v>
      </c>
      <c r="DK141" s="357" t="n">
        <v>0.0005</v>
      </c>
      <c r="DL141" s="357" t="n">
        <v>0.0005</v>
      </c>
      <c r="DM141" s="357" t="n">
        <v>0.0003</v>
      </c>
      <c r="DN141" s="357" t="n">
        <v>0.000275</v>
      </c>
      <c r="DO141" s="357" t="n">
        <v>0.000400000000000006</v>
      </c>
      <c r="DQ141" s="357" t="n">
        <v>6.5E-005</v>
      </c>
    </row>
    <row r="142" customFormat="false" ht="12.75" hidden="false" customHeight="false" outlineLevel="0" collapsed="false">
      <c r="A142" s="355" t="n">
        <v>40695</v>
      </c>
      <c r="B142" s="0" t="n">
        <v>0.988</v>
      </c>
      <c r="C142" s="0" t="n">
        <v>0.988</v>
      </c>
      <c r="D142" s="0" t="n">
        <v>0</v>
      </c>
      <c r="E142" s="0" t="n">
        <v>0</v>
      </c>
      <c r="F142" s="0" t="n">
        <v>0.977</v>
      </c>
      <c r="G142" s="0" t="n">
        <v>0.794580000000002</v>
      </c>
      <c r="H142" s="0" t="n">
        <v>0.9875</v>
      </c>
      <c r="I142" s="0" t="n">
        <v>0.9875</v>
      </c>
      <c r="J142" s="0" t="n">
        <v>0.8697375</v>
      </c>
      <c r="K142" s="0" t="n">
        <v>0.985</v>
      </c>
      <c r="L142" s="0" t="n">
        <v>0.9875</v>
      </c>
      <c r="M142" s="0" t="n">
        <v>0.9875</v>
      </c>
      <c r="N142" s="0" t="n">
        <v>0.98</v>
      </c>
      <c r="O142" s="0" t="n">
        <v>0.979442637500003</v>
      </c>
      <c r="P142" s="0" t="n">
        <v>0.98</v>
      </c>
      <c r="Q142" s="0" t="n">
        <v>0.9875</v>
      </c>
      <c r="R142" s="0" t="n">
        <v>0.9875</v>
      </c>
      <c r="S142" s="0" t="n">
        <v>0.9875</v>
      </c>
      <c r="T142" s="0" t="n">
        <v>0.98</v>
      </c>
      <c r="U142" s="0" t="n">
        <v>0.98</v>
      </c>
      <c r="V142" s="0" t="n">
        <v>0.98</v>
      </c>
      <c r="W142" s="0" t="n">
        <v>0.98</v>
      </c>
      <c r="X142" s="0" t="n">
        <v>0.979442637500003</v>
      </c>
      <c r="Y142" s="0" t="n">
        <v>0.979442637500003</v>
      </c>
      <c r="Z142" s="0" t="n">
        <v>0.979442637500003</v>
      </c>
      <c r="AA142" s="0" t="n">
        <v>0.979442637500003</v>
      </c>
      <c r="AB142" s="0" t="n">
        <v>0.98</v>
      </c>
      <c r="AC142" s="0" t="n">
        <v>0.98</v>
      </c>
      <c r="AD142" s="0" t="n">
        <v>0.979442637500003</v>
      </c>
      <c r="AE142" s="0" t="n">
        <v>0.979442637500003</v>
      </c>
      <c r="AF142" s="0" t="n">
        <v>0.98</v>
      </c>
      <c r="AG142" s="0" t="n">
        <v>0.99</v>
      </c>
      <c r="AH142" s="0" t="n">
        <v>0.979026699999998</v>
      </c>
      <c r="AI142" s="0" t="n">
        <v>0.979026699999998</v>
      </c>
      <c r="AJ142" s="0" t="n">
        <v>0.98</v>
      </c>
      <c r="AK142" s="0" t="n">
        <v>1</v>
      </c>
      <c r="AL142" s="0" t="n">
        <v>0.985</v>
      </c>
      <c r="AM142" s="0" t="n">
        <v>0</v>
      </c>
      <c r="BE142" s="0" t="n">
        <v>1.10290760000001</v>
      </c>
      <c r="BF142" s="0" t="n">
        <v>1.1164</v>
      </c>
      <c r="BG142" s="0" t="n">
        <v>1.0827</v>
      </c>
      <c r="BH142" s="0" t="n">
        <v>1.0185</v>
      </c>
      <c r="BI142" s="0" t="n">
        <v>1</v>
      </c>
      <c r="BJ142" s="0" t="n">
        <v>2.33700000000001</v>
      </c>
      <c r="BK142" s="0" t="n">
        <v>2.29601633333333</v>
      </c>
      <c r="BL142" s="0" t="n">
        <v>1.11444999999999</v>
      </c>
      <c r="BM142" s="0" t="n">
        <v>1.2885</v>
      </c>
      <c r="BN142" s="0" t="n">
        <v>2.001</v>
      </c>
      <c r="BO142" s="0" t="n">
        <v>1.53300499999999</v>
      </c>
      <c r="BP142" s="0" t="n">
        <v>1.53300499999999</v>
      </c>
      <c r="BQ142" s="0" t="n">
        <v>1.273305</v>
      </c>
      <c r="BR142" s="0" t="n">
        <v>1.085255</v>
      </c>
      <c r="BS142" s="0" t="n">
        <v>1.44060499999999</v>
      </c>
      <c r="BT142" s="357"/>
      <c r="BU142" s="0" t="n">
        <v>1.10003</v>
      </c>
      <c r="BV142" s="357"/>
      <c r="BW142" s="357"/>
      <c r="BX142" s="357"/>
      <c r="BY142" s="357"/>
      <c r="BZ142" s="357"/>
      <c r="CA142" s="357"/>
      <c r="CB142" s="357"/>
      <c r="CC142" s="0" t="n">
        <v>0.965</v>
      </c>
      <c r="CD142" s="0" t="n">
        <v>0.91</v>
      </c>
      <c r="CG142" s="0" t="n">
        <v>0.99895</v>
      </c>
      <c r="CH142" s="0" t="n">
        <v>0.34</v>
      </c>
      <c r="CI142" s="0" t="n">
        <v>0.47</v>
      </c>
      <c r="CJ142" s="0" t="n">
        <v>0.935</v>
      </c>
      <c r="CK142" s="0" t="n">
        <v>0.675</v>
      </c>
      <c r="CL142" s="0" t="n">
        <v>0.725</v>
      </c>
      <c r="CM142" s="0" t="n">
        <v>0.8825</v>
      </c>
      <c r="CN142" s="0" t="n">
        <v>0.915</v>
      </c>
      <c r="CO142" s="0" t="n">
        <v>0.88</v>
      </c>
      <c r="CP142" s="0" t="n">
        <v>0.9025</v>
      </c>
      <c r="CQ142" s="0" t="n">
        <v>0.915</v>
      </c>
      <c r="CR142" s="0" t="n">
        <v>0.89</v>
      </c>
      <c r="DA142" s="357" t="n">
        <v>0.000285</v>
      </c>
      <c r="DB142" s="357" t="n">
        <v>0.0002</v>
      </c>
      <c r="DC142" s="357" t="n">
        <v>0</v>
      </c>
      <c r="DD142" s="357" t="n">
        <v>0.0001</v>
      </c>
      <c r="DE142" s="357" t="n">
        <v>0</v>
      </c>
      <c r="DF142" s="357" t="n">
        <v>0.0036</v>
      </c>
      <c r="DG142" s="357" t="n">
        <v>0.00047</v>
      </c>
      <c r="DH142" s="357" t="n">
        <v>0.0007</v>
      </c>
      <c r="DI142" s="357" t="n">
        <v>0</v>
      </c>
      <c r="DJ142" s="357" t="n">
        <v>0</v>
      </c>
      <c r="DK142" s="357" t="n">
        <v>0.0005</v>
      </c>
      <c r="DL142" s="357" t="n">
        <v>0.0005</v>
      </c>
      <c r="DM142" s="357" t="n">
        <v>0.0003</v>
      </c>
      <c r="DN142" s="357" t="n">
        <v>0.000275</v>
      </c>
      <c r="DO142" s="357" t="n">
        <v>0.000400000000000006</v>
      </c>
      <c r="DQ142" s="357" t="n">
        <v>6.5E-005</v>
      </c>
    </row>
    <row r="143" customFormat="false" ht="12.75" hidden="false" customHeight="false" outlineLevel="0" collapsed="false">
      <c r="A143" s="355" t="n">
        <v>40725</v>
      </c>
      <c r="B143" s="0" t="n">
        <v>0.988</v>
      </c>
      <c r="C143" s="0" t="n">
        <v>0.988</v>
      </c>
      <c r="D143" s="0" t="n">
        <v>0</v>
      </c>
      <c r="E143" s="0" t="n">
        <v>0</v>
      </c>
      <c r="F143" s="0" t="n">
        <v>0.977</v>
      </c>
      <c r="G143" s="0" t="n">
        <v>0.959646000000003</v>
      </c>
      <c r="H143" s="0" t="n">
        <v>0.9875</v>
      </c>
      <c r="I143" s="0" t="n">
        <v>0.9875</v>
      </c>
      <c r="J143" s="0" t="n">
        <v>0.8955075</v>
      </c>
      <c r="K143" s="0" t="n">
        <v>0.985</v>
      </c>
      <c r="L143" s="0" t="n">
        <v>0.9875</v>
      </c>
      <c r="M143" s="0" t="n">
        <v>0.9875</v>
      </c>
      <c r="N143" s="0" t="n">
        <v>0.98</v>
      </c>
      <c r="O143" s="0" t="n">
        <v>0.985118475000003</v>
      </c>
      <c r="P143" s="0" t="n">
        <v>0.98</v>
      </c>
      <c r="Q143" s="0" t="n">
        <v>0.9875</v>
      </c>
      <c r="R143" s="0" t="n">
        <v>0.9875</v>
      </c>
      <c r="S143" s="0" t="n">
        <v>0.9875</v>
      </c>
      <c r="T143" s="0" t="n">
        <v>0.98</v>
      </c>
      <c r="U143" s="0" t="n">
        <v>0.98</v>
      </c>
      <c r="V143" s="0" t="n">
        <v>0.98</v>
      </c>
      <c r="W143" s="0" t="n">
        <v>0.98</v>
      </c>
      <c r="X143" s="0" t="n">
        <v>0.985118475000003</v>
      </c>
      <c r="Y143" s="0" t="n">
        <v>0.985118475000003</v>
      </c>
      <c r="Z143" s="0" t="n">
        <v>0.985118475000003</v>
      </c>
      <c r="AA143" s="0" t="n">
        <v>0.985118475000003</v>
      </c>
      <c r="AB143" s="0" t="n">
        <v>0.98</v>
      </c>
      <c r="AC143" s="0" t="n">
        <v>0.98</v>
      </c>
      <c r="AD143" s="0" t="n">
        <v>0.985118475000003</v>
      </c>
      <c r="AE143" s="0" t="n">
        <v>0.985118475000003</v>
      </c>
      <c r="AF143" s="0" t="n">
        <v>0.98</v>
      </c>
      <c r="AG143" s="0" t="n">
        <v>0.99</v>
      </c>
      <c r="AH143" s="0" t="n">
        <v>0.979084549999998</v>
      </c>
      <c r="AI143" s="0" t="n">
        <v>0.979084549999998</v>
      </c>
      <c r="AJ143" s="0" t="n">
        <v>0.98</v>
      </c>
      <c r="AK143" s="0" t="n">
        <v>1</v>
      </c>
      <c r="AL143" s="0" t="n">
        <v>0.985</v>
      </c>
      <c r="AM143" s="0" t="n">
        <v>0</v>
      </c>
      <c r="BE143" s="0" t="n">
        <v>1.10319260000001</v>
      </c>
      <c r="BF143" s="0" t="n">
        <v>1.1166</v>
      </c>
      <c r="BG143" s="0" t="n">
        <v>1.0827</v>
      </c>
      <c r="BH143" s="0" t="n">
        <v>1.0186</v>
      </c>
      <c r="BI143" s="0" t="n">
        <v>1</v>
      </c>
      <c r="BJ143" s="0" t="n">
        <v>2.34060000000001</v>
      </c>
      <c r="BK143" s="0" t="n">
        <v>2.29648633333333</v>
      </c>
      <c r="BL143" s="0" t="n">
        <v>1.11514999999999</v>
      </c>
      <c r="BM143" s="0" t="n">
        <v>1.2885</v>
      </c>
      <c r="BN143" s="0" t="n">
        <v>2.001</v>
      </c>
      <c r="BO143" s="0" t="n">
        <v>1.53350499999999</v>
      </c>
      <c r="BP143" s="0" t="n">
        <v>1.53350499999999</v>
      </c>
      <c r="BQ143" s="0" t="n">
        <v>1.273605</v>
      </c>
      <c r="BR143" s="0" t="n">
        <v>1.08553</v>
      </c>
      <c r="BS143" s="0" t="n">
        <v>1.44100499999999</v>
      </c>
      <c r="BT143" s="357"/>
      <c r="BU143" s="0" t="n">
        <v>1.100095</v>
      </c>
      <c r="BV143" s="357"/>
      <c r="BW143" s="357"/>
      <c r="BX143" s="357"/>
      <c r="BY143" s="357"/>
      <c r="BZ143" s="357"/>
      <c r="CA143" s="357"/>
      <c r="CB143" s="357"/>
      <c r="CC143" s="0" t="n">
        <v>0.975</v>
      </c>
      <c r="CD143" s="0" t="n">
        <v>0.91</v>
      </c>
      <c r="CG143" s="0" t="n">
        <v>0.99895</v>
      </c>
      <c r="CH143" s="0" t="n">
        <v>0.41</v>
      </c>
      <c r="CI143" s="0" t="n">
        <v>0.47</v>
      </c>
      <c r="CJ143" s="0" t="n">
        <v>0.935</v>
      </c>
      <c r="CK143" s="0" t="n">
        <v>0.695</v>
      </c>
      <c r="CL143" s="0" t="n">
        <v>0.725</v>
      </c>
      <c r="CM143" s="0" t="n">
        <v>0.8775</v>
      </c>
      <c r="CN143" s="0" t="n">
        <v>0.91</v>
      </c>
      <c r="CO143" s="0" t="n">
        <v>0.89</v>
      </c>
      <c r="CP143" s="0" t="n">
        <v>0.9075</v>
      </c>
      <c r="CQ143" s="0" t="n">
        <v>0.915</v>
      </c>
      <c r="CR143" s="0" t="n">
        <v>0.89</v>
      </c>
      <c r="DA143" s="357" t="n">
        <v>0.000285</v>
      </c>
      <c r="DB143" s="357" t="n">
        <v>0.0002</v>
      </c>
      <c r="DC143" s="357" t="n">
        <v>0</v>
      </c>
      <c r="DD143" s="357" t="n">
        <v>0.0001</v>
      </c>
      <c r="DE143" s="357" t="n">
        <v>0</v>
      </c>
      <c r="DF143" s="357" t="n">
        <v>0.0036</v>
      </c>
      <c r="DG143" s="357" t="n">
        <v>0.00047</v>
      </c>
      <c r="DH143" s="357" t="n">
        <v>0.0007</v>
      </c>
      <c r="DI143" s="357" t="n">
        <v>0</v>
      </c>
      <c r="DJ143" s="357" t="n">
        <v>0</v>
      </c>
      <c r="DK143" s="357" t="n">
        <v>0.0005</v>
      </c>
      <c r="DL143" s="357" t="n">
        <v>0.0005</v>
      </c>
      <c r="DM143" s="357" t="n">
        <v>0.0003</v>
      </c>
      <c r="DN143" s="357" t="n">
        <v>0.000275</v>
      </c>
      <c r="DO143" s="357" t="n">
        <v>0.000400000000000006</v>
      </c>
      <c r="DQ143" s="357" t="n">
        <v>6.5E-005</v>
      </c>
    </row>
    <row r="144" customFormat="false" ht="12.75" hidden="false" customHeight="false" outlineLevel="0" collapsed="false">
      <c r="A144" s="355" t="n">
        <v>40756</v>
      </c>
      <c r="B144" s="0" t="n">
        <v>0.988</v>
      </c>
      <c r="C144" s="0" t="n">
        <v>0.988</v>
      </c>
      <c r="D144" s="0" t="n">
        <v>0</v>
      </c>
      <c r="E144" s="0" t="n">
        <v>0</v>
      </c>
      <c r="F144" s="0" t="n">
        <v>0.977</v>
      </c>
      <c r="G144" s="0" t="n">
        <v>0.9875</v>
      </c>
      <c r="H144" s="0" t="n">
        <v>0.9875</v>
      </c>
      <c r="I144" s="0" t="n">
        <v>0.9875</v>
      </c>
      <c r="J144" s="0" t="n">
        <v>0.985</v>
      </c>
      <c r="K144" s="0" t="n">
        <v>0.985</v>
      </c>
      <c r="L144" s="0" t="n">
        <v>0.9875</v>
      </c>
      <c r="M144" s="0" t="n">
        <v>0.9875</v>
      </c>
      <c r="N144" s="0" t="n">
        <v>0.98</v>
      </c>
      <c r="O144" s="0" t="n">
        <v>0.9875</v>
      </c>
      <c r="P144" s="0" t="n">
        <v>0.98</v>
      </c>
      <c r="Q144" s="0" t="n">
        <v>0.9875</v>
      </c>
      <c r="R144" s="0" t="n">
        <v>0.9875</v>
      </c>
      <c r="S144" s="0" t="n">
        <v>0.9875</v>
      </c>
      <c r="T144" s="0" t="n">
        <v>0.98</v>
      </c>
      <c r="U144" s="0" t="n">
        <v>0.98</v>
      </c>
      <c r="V144" s="0" t="n">
        <v>0.98</v>
      </c>
      <c r="W144" s="0" t="n">
        <v>0.98</v>
      </c>
      <c r="X144" s="0" t="n">
        <v>0.9875</v>
      </c>
      <c r="Y144" s="0" t="n">
        <v>0.9875</v>
      </c>
      <c r="Z144" s="0" t="n">
        <v>0.9875</v>
      </c>
      <c r="AA144" s="0" t="n">
        <v>0.9875</v>
      </c>
      <c r="AB144" s="0" t="n">
        <v>0.98</v>
      </c>
      <c r="AC144" s="0" t="n">
        <v>0.98</v>
      </c>
      <c r="AD144" s="0" t="n">
        <v>0.9875</v>
      </c>
      <c r="AE144" s="0" t="n">
        <v>0.9875</v>
      </c>
      <c r="AF144" s="0" t="n">
        <v>0.98</v>
      </c>
      <c r="AG144" s="0" t="n">
        <v>0.99</v>
      </c>
      <c r="AH144" s="0" t="n">
        <v>0.979142399999998</v>
      </c>
      <c r="AI144" s="0" t="n">
        <v>0.979142399999998</v>
      </c>
      <c r="AJ144" s="0" t="n">
        <v>0.98</v>
      </c>
      <c r="AK144" s="0" t="n">
        <v>1</v>
      </c>
      <c r="AL144" s="0" t="n">
        <v>0.985</v>
      </c>
      <c r="AM144" s="0" t="n">
        <v>0</v>
      </c>
      <c r="BE144" s="0" t="n">
        <v>1.10347760000001</v>
      </c>
      <c r="BF144" s="0" t="n">
        <v>1.1168</v>
      </c>
      <c r="BG144" s="0" t="n">
        <v>1.0827</v>
      </c>
      <c r="BH144" s="0" t="n">
        <v>1.0187</v>
      </c>
      <c r="BI144" s="0" t="n">
        <v>1</v>
      </c>
      <c r="BJ144" s="0" t="n">
        <v>2.34420000000001</v>
      </c>
      <c r="BK144" s="0" t="n">
        <v>2.29695633333333</v>
      </c>
      <c r="BL144" s="0" t="n">
        <v>1.11584999999999</v>
      </c>
      <c r="BM144" s="0" t="n">
        <v>1.2885</v>
      </c>
      <c r="BN144" s="0" t="n">
        <v>2.001</v>
      </c>
      <c r="BO144" s="0" t="n">
        <v>1.53400499999999</v>
      </c>
      <c r="BP144" s="0" t="n">
        <v>1.53400499999999</v>
      </c>
      <c r="BQ144" s="0" t="n">
        <v>1.273905</v>
      </c>
      <c r="BR144" s="0" t="n">
        <v>1.085805</v>
      </c>
      <c r="BS144" s="0" t="n">
        <v>1.44140499999999</v>
      </c>
      <c r="BT144" s="357"/>
      <c r="BU144" s="0" t="n">
        <v>1.10016</v>
      </c>
      <c r="BV144" s="357"/>
      <c r="BW144" s="357"/>
      <c r="BX144" s="357"/>
      <c r="BY144" s="357"/>
      <c r="BZ144" s="357"/>
      <c r="CA144" s="357"/>
      <c r="CB144" s="357"/>
      <c r="CC144" s="0" t="n">
        <v>0.975</v>
      </c>
      <c r="CD144" s="0" t="n">
        <v>0.91</v>
      </c>
      <c r="CG144" s="0" t="n">
        <v>0.99895</v>
      </c>
      <c r="CH144" s="0" t="n">
        <v>0.43</v>
      </c>
      <c r="CI144" s="0" t="n">
        <v>0.52</v>
      </c>
      <c r="CJ144" s="0" t="n">
        <v>0.925</v>
      </c>
      <c r="CK144" s="0" t="n">
        <v>0.785</v>
      </c>
      <c r="CL144" s="0" t="n">
        <v>0.725</v>
      </c>
      <c r="CM144" s="0" t="n">
        <v>0.89</v>
      </c>
      <c r="CN144" s="0" t="n">
        <v>0.9225</v>
      </c>
      <c r="CO144" s="0" t="n">
        <v>0.915</v>
      </c>
      <c r="CP144" s="0" t="n">
        <v>0.9275</v>
      </c>
      <c r="CQ144" s="0" t="n">
        <v>0.915</v>
      </c>
      <c r="CR144" s="0" t="n">
        <v>0.89</v>
      </c>
      <c r="DA144" s="357" t="n">
        <v>0.000285</v>
      </c>
      <c r="DB144" s="357" t="n">
        <v>0.0002</v>
      </c>
      <c r="DC144" s="357" t="n">
        <v>0</v>
      </c>
      <c r="DD144" s="357" t="n">
        <v>0.0001</v>
      </c>
      <c r="DE144" s="357" t="n">
        <v>0</v>
      </c>
      <c r="DF144" s="357" t="n">
        <v>0.0036</v>
      </c>
      <c r="DG144" s="357" t="n">
        <v>0.00047</v>
      </c>
      <c r="DH144" s="357" t="n">
        <v>0.0007</v>
      </c>
      <c r="DI144" s="357" t="n">
        <v>0</v>
      </c>
      <c r="DJ144" s="357" t="n">
        <v>0</v>
      </c>
      <c r="DK144" s="357" t="n">
        <v>0.0005</v>
      </c>
      <c r="DL144" s="357" t="n">
        <v>0.0005</v>
      </c>
      <c r="DM144" s="357" t="n">
        <v>0.0003</v>
      </c>
      <c r="DN144" s="357" t="n">
        <v>0.000275</v>
      </c>
      <c r="DO144" s="357" t="n">
        <v>0.000400000000000006</v>
      </c>
      <c r="DQ144" s="357" t="n">
        <v>6.5E-005</v>
      </c>
    </row>
    <row r="145" customFormat="false" ht="12.75" hidden="false" customHeight="false" outlineLevel="0" collapsed="false">
      <c r="A145" s="355" t="n">
        <v>40787</v>
      </c>
      <c r="B145" s="0" t="n">
        <v>0.988</v>
      </c>
      <c r="C145" s="0" t="n">
        <v>0.988</v>
      </c>
      <c r="D145" s="0" t="n">
        <v>0</v>
      </c>
      <c r="E145" s="0" t="n">
        <v>0</v>
      </c>
      <c r="F145" s="0" t="n">
        <v>0.977</v>
      </c>
      <c r="G145" s="0" t="n">
        <v>0.9875</v>
      </c>
      <c r="H145" s="0" t="n">
        <v>0.9875</v>
      </c>
      <c r="I145" s="0" t="n">
        <v>0.9875</v>
      </c>
      <c r="J145" s="0" t="n">
        <v>0.8310825</v>
      </c>
      <c r="K145" s="0" t="n">
        <v>0.985</v>
      </c>
      <c r="L145" s="0" t="n">
        <v>0.9875</v>
      </c>
      <c r="M145" s="0" t="n">
        <v>0.9875</v>
      </c>
      <c r="N145" s="0" t="n">
        <v>0.98</v>
      </c>
      <c r="O145" s="0" t="n">
        <v>0.9875</v>
      </c>
      <c r="P145" s="0" t="n">
        <v>0.98</v>
      </c>
      <c r="Q145" s="0" t="n">
        <v>0.9875</v>
      </c>
      <c r="R145" s="0" t="n">
        <v>0.9875</v>
      </c>
      <c r="S145" s="0" t="n">
        <v>0.9875</v>
      </c>
      <c r="T145" s="0" t="n">
        <v>0.98</v>
      </c>
      <c r="U145" s="0" t="n">
        <v>0.98</v>
      </c>
      <c r="V145" s="0" t="n">
        <v>0.98</v>
      </c>
      <c r="W145" s="0" t="n">
        <v>0.98</v>
      </c>
      <c r="X145" s="0" t="n">
        <v>0.9875</v>
      </c>
      <c r="Y145" s="0" t="n">
        <v>0.9875</v>
      </c>
      <c r="Z145" s="0" t="n">
        <v>0.9875</v>
      </c>
      <c r="AA145" s="0" t="n">
        <v>0.9875</v>
      </c>
      <c r="AB145" s="0" t="n">
        <v>0.98</v>
      </c>
      <c r="AC145" s="0" t="n">
        <v>0.98</v>
      </c>
      <c r="AD145" s="0" t="n">
        <v>0.9875</v>
      </c>
      <c r="AE145" s="0" t="n">
        <v>0.9875</v>
      </c>
      <c r="AF145" s="0" t="n">
        <v>0.98</v>
      </c>
      <c r="AG145" s="0" t="n">
        <v>0.99</v>
      </c>
      <c r="AH145" s="0" t="n">
        <v>0.979200249999998</v>
      </c>
      <c r="AI145" s="0" t="n">
        <v>0.979200249999998</v>
      </c>
      <c r="AJ145" s="0" t="n">
        <v>0.98</v>
      </c>
      <c r="AK145" s="0" t="n">
        <v>1</v>
      </c>
      <c r="AL145" s="0" t="n">
        <v>0.985</v>
      </c>
      <c r="AM145" s="0" t="n">
        <v>0</v>
      </c>
      <c r="BE145" s="0" t="n">
        <v>1.10376260000001</v>
      </c>
      <c r="BF145" s="0" t="n">
        <v>1.117</v>
      </c>
      <c r="BG145" s="0" t="n">
        <v>1.0827</v>
      </c>
      <c r="BH145" s="0" t="n">
        <v>1.0188</v>
      </c>
      <c r="BI145" s="0" t="n">
        <v>1</v>
      </c>
      <c r="BJ145" s="0" t="n">
        <v>2.34780000000001</v>
      </c>
      <c r="BK145" s="0" t="n">
        <v>2.29742633333333</v>
      </c>
      <c r="BL145" s="0" t="n">
        <v>1.11654999999999</v>
      </c>
      <c r="BM145" s="0" t="n">
        <v>1.2885</v>
      </c>
      <c r="BN145" s="0" t="n">
        <v>2.001</v>
      </c>
      <c r="BO145" s="0" t="n">
        <v>1.53450499999999</v>
      </c>
      <c r="BP145" s="0" t="n">
        <v>1.53450499999999</v>
      </c>
      <c r="BQ145" s="0" t="n">
        <v>1.274205</v>
      </c>
      <c r="BR145" s="0" t="n">
        <v>1.08608</v>
      </c>
      <c r="BS145" s="0" t="n">
        <v>1.44180499999999</v>
      </c>
      <c r="BT145" s="357"/>
      <c r="BU145" s="0" t="n">
        <v>1.100225</v>
      </c>
      <c r="BV145" s="357"/>
      <c r="BW145" s="357"/>
      <c r="BX145" s="357"/>
      <c r="BY145" s="357"/>
      <c r="BZ145" s="357"/>
      <c r="CA145" s="357"/>
      <c r="CB145" s="357"/>
      <c r="CC145" s="0" t="n">
        <v>0.975</v>
      </c>
      <c r="CD145" s="0" t="n">
        <v>0.91</v>
      </c>
      <c r="CG145" s="0" t="n">
        <v>0.99895</v>
      </c>
      <c r="CH145" s="0" t="n">
        <v>0.46</v>
      </c>
      <c r="CI145" s="0" t="n">
        <v>0.55</v>
      </c>
      <c r="CJ145" s="0" t="n">
        <v>0.925</v>
      </c>
      <c r="CK145" s="0" t="n">
        <v>0.645</v>
      </c>
      <c r="CL145" s="0" t="n">
        <v>0.575</v>
      </c>
      <c r="CM145" s="0" t="n">
        <v>0.945</v>
      </c>
      <c r="CN145" s="0" t="n">
        <v>0.9775</v>
      </c>
      <c r="CO145" s="0" t="n">
        <v>0.945</v>
      </c>
      <c r="CP145" s="0" t="n">
        <v>0.92</v>
      </c>
      <c r="CQ145" s="0" t="n">
        <v>0.915</v>
      </c>
      <c r="CR145" s="0" t="n">
        <v>0.89</v>
      </c>
      <c r="DA145" s="357" t="n">
        <v>0.000285</v>
      </c>
      <c r="DB145" s="357" t="n">
        <v>0.0002</v>
      </c>
      <c r="DC145" s="357" t="n">
        <v>0</v>
      </c>
      <c r="DD145" s="357" t="n">
        <v>0.0001</v>
      </c>
      <c r="DE145" s="357" t="n">
        <v>0</v>
      </c>
      <c r="DF145" s="357" t="n">
        <v>0.0036</v>
      </c>
      <c r="DG145" s="357" t="n">
        <v>0.00047</v>
      </c>
      <c r="DH145" s="357" t="n">
        <v>0.0007</v>
      </c>
      <c r="DI145" s="357" t="n">
        <v>0</v>
      </c>
      <c r="DJ145" s="357" t="n">
        <v>0</v>
      </c>
      <c r="DK145" s="357" t="n">
        <v>0.0005</v>
      </c>
      <c r="DL145" s="357" t="n">
        <v>0.0005</v>
      </c>
      <c r="DM145" s="357" t="n">
        <v>0.0003</v>
      </c>
      <c r="DN145" s="357" t="n">
        <v>0.000275</v>
      </c>
      <c r="DO145" s="357" t="n">
        <v>0.000400000000000006</v>
      </c>
      <c r="DQ145" s="357" t="n">
        <v>6.5E-005</v>
      </c>
    </row>
    <row r="146" customFormat="false" ht="12.75" hidden="false" customHeight="false" outlineLevel="0" collapsed="false">
      <c r="A146" s="355" t="n">
        <v>40817</v>
      </c>
      <c r="B146" s="0" t="n">
        <v>0.988</v>
      </c>
      <c r="C146" s="0" t="n">
        <v>0.988</v>
      </c>
      <c r="D146" s="0" t="n">
        <v>0</v>
      </c>
      <c r="E146" s="0" t="n">
        <v>0</v>
      </c>
      <c r="F146" s="0" t="n">
        <v>0.977</v>
      </c>
      <c r="G146" s="0" t="n">
        <v>0.9875</v>
      </c>
      <c r="H146" s="0" t="n">
        <v>0.9875</v>
      </c>
      <c r="I146" s="0" t="n">
        <v>0.9875</v>
      </c>
      <c r="J146" s="0" t="n">
        <v>0.8181975</v>
      </c>
      <c r="K146" s="0" t="n">
        <v>0.985</v>
      </c>
      <c r="L146" s="0" t="n">
        <v>0.9875</v>
      </c>
      <c r="M146" s="0" t="n">
        <v>0.9875</v>
      </c>
      <c r="N146" s="0" t="n">
        <v>0.98</v>
      </c>
      <c r="O146" s="0" t="n">
        <v>0.980435387500003</v>
      </c>
      <c r="P146" s="0" t="n">
        <v>0.98</v>
      </c>
      <c r="Q146" s="0" t="n">
        <v>0.9875</v>
      </c>
      <c r="R146" s="0" t="n">
        <v>0.9875</v>
      </c>
      <c r="S146" s="0" t="n">
        <v>0.9875</v>
      </c>
      <c r="T146" s="0" t="n">
        <v>0.98</v>
      </c>
      <c r="U146" s="0" t="n">
        <v>0.98</v>
      </c>
      <c r="V146" s="0" t="n">
        <v>0.98</v>
      </c>
      <c r="W146" s="0" t="n">
        <v>0.98</v>
      </c>
      <c r="X146" s="0" t="n">
        <v>0.980435387500003</v>
      </c>
      <c r="Y146" s="0" t="n">
        <v>0.980435387500003</v>
      </c>
      <c r="Z146" s="0" t="n">
        <v>0.980435387500003</v>
      </c>
      <c r="AA146" s="0" t="n">
        <v>0.980435387500003</v>
      </c>
      <c r="AB146" s="0" t="n">
        <v>0.98</v>
      </c>
      <c r="AC146" s="0" t="n">
        <v>0.98</v>
      </c>
      <c r="AD146" s="0" t="n">
        <v>0.980435387500003</v>
      </c>
      <c r="AE146" s="0" t="n">
        <v>0.980435387500003</v>
      </c>
      <c r="AF146" s="0" t="n">
        <v>0.98</v>
      </c>
      <c r="AG146" s="0" t="n">
        <v>0.99</v>
      </c>
      <c r="AH146" s="0" t="n">
        <v>0.979258099999998</v>
      </c>
      <c r="AI146" s="0" t="n">
        <v>0.979258099999998</v>
      </c>
      <c r="AJ146" s="0" t="n">
        <v>0.98</v>
      </c>
      <c r="AK146" s="0" t="n">
        <v>1</v>
      </c>
      <c r="AL146" s="0" t="n">
        <v>0.985</v>
      </c>
      <c r="AM146" s="0" t="n">
        <v>0</v>
      </c>
      <c r="BE146" s="0" t="n">
        <v>1.10404760000001</v>
      </c>
      <c r="BF146" s="0" t="n">
        <v>1.1172</v>
      </c>
      <c r="BG146" s="0" t="n">
        <v>1.0827</v>
      </c>
      <c r="BH146" s="0" t="n">
        <v>1.0189</v>
      </c>
      <c r="BI146" s="0" t="n">
        <v>1</v>
      </c>
      <c r="BJ146" s="0" t="n">
        <v>2.35140000000001</v>
      </c>
      <c r="BK146" s="0" t="n">
        <v>2.29789633333333</v>
      </c>
      <c r="BL146" s="0" t="n">
        <v>1.11724999999999</v>
      </c>
      <c r="BM146" s="0" t="n">
        <v>1.2885</v>
      </c>
      <c r="BN146" s="0" t="n">
        <v>2.001</v>
      </c>
      <c r="BO146" s="0" t="n">
        <v>1.53500499999999</v>
      </c>
      <c r="BP146" s="0" t="n">
        <v>1.53500499999999</v>
      </c>
      <c r="BQ146" s="0" t="n">
        <v>1.274505</v>
      </c>
      <c r="BR146" s="0" t="n">
        <v>1.086355</v>
      </c>
      <c r="BS146" s="0" t="n">
        <v>1.44220499999999</v>
      </c>
      <c r="BT146" s="357"/>
      <c r="BU146" s="0" t="n">
        <v>1.10029</v>
      </c>
      <c r="BV146" s="357"/>
      <c r="BW146" s="357"/>
      <c r="BX146" s="357"/>
      <c r="BY146" s="357"/>
      <c r="BZ146" s="357"/>
      <c r="CA146" s="357"/>
      <c r="CB146" s="357"/>
      <c r="CC146" s="0" t="n">
        <v>0.955</v>
      </c>
      <c r="CD146" s="0" t="n">
        <v>0.9</v>
      </c>
      <c r="CG146" s="0" t="n">
        <v>0.99895</v>
      </c>
      <c r="CH146" s="0" t="n">
        <v>0.46</v>
      </c>
      <c r="CI146" s="0" t="n">
        <v>0.45</v>
      </c>
      <c r="CJ146" s="0" t="n">
        <v>0.925</v>
      </c>
      <c r="CK146" s="0" t="n">
        <v>0.635</v>
      </c>
      <c r="CL146" s="0" t="n">
        <v>0.505</v>
      </c>
      <c r="CM146" s="0" t="n">
        <v>0.805</v>
      </c>
      <c r="CN146" s="0" t="n">
        <v>0.8375</v>
      </c>
      <c r="CO146" s="0" t="n">
        <v>0.875</v>
      </c>
      <c r="CP146" s="0" t="n">
        <v>0.9025</v>
      </c>
      <c r="CQ146" s="0" t="n">
        <v>0.82</v>
      </c>
      <c r="CR146" s="0" t="n">
        <v>0.89</v>
      </c>
      <c r="DA146" s="357" t="n">
        <v>0.000285</v>
      </c>
      <c r="DB146" s="357" t="n">
        <v>0.0002</v>
      </c>
      <c r="DC146" s="357" t="n">
        <v>0</v>
      </c>
      <c r="DD146" s="357" t="n">
        <v>0.0001</v>
      </c>
      <c r="DE146" s="357" t="n">
        <v>0</v>
      </c>
      <c r="DF146" s="357" t="n">
        <v>0.0036</v>
      </c>
      <c r="DG146" s="357" t="n">
        <v>0.00047</v>
      </c>
      <c r="DH146" s="357" t="n">
        <v>0.0007</v>
      </c>
      <c r="DI146" s="357" t="n">
        <v>0</v>
      </c>
      <c r="DJ146" s="357" t="n">
        <v>0</v>
      </c>
      <c r="DK146" s="357" t="n">
        <v>0.0005</v>
      </c>
      <c r="DL146" s="357" t="n">
        <v>0.0005</v>
      </c>
      <c r="DM146" s="357" t="n">
        <v>0.0003</v>
      </c>
      <c r="DN146" s="357" t="n">
        <v>0.000275</v>
      </c>
      <c r="DO146" s="357" t="n">
        <v>0.000400000000000006</v>
      </c>
      <c r="DQ146" s="357" t="n">
        <v>6.5E-005</v>
      </c>
    </row>
    <row r="147" customFormat="false" ht="12.75" hidden="false" customHeight="false" outlineLevel="0" collapsed="false">
      <c r="A147" s="355" t="n">
        <v>40848</v>
      </c>
      <c r="B147" s="0" t="n">
        <v>0.988</v>
      </c>
      <c r="C147" s="0" t="n">
        <v>0.988</v>
      </c>
      <c r="D147" s="0" t="n">
        <v>0</v>
      </c>
      <c r="E147" s="0" t="n">
        <v>0</v>
      </c>
      <c r="F147" s="0" t="n">
        <v>0.977</v>
      </c>
      <c r="G147" s="0" t="n">
        <v>0.9875</v>
      </c>
      <c r="H147" s="0" t="n">
        <v>0.9875</v>
      </c>
      <c r="I147" s="0" t="n">
        <v>0.9875</v>
      </c>
      <c r="J147" s="0" t="n">
        <v>0.7666575</v>
      </c>
      <c r="K147" s="0" t="n">
        <v>0.970485</v>
      </c>
      <c r="L147" s="0" t="n">
        <v>0.9875</v>
      </c>
      <c r="M147" s="0" t="n">
        <v>0.9875</v>
      </c>
      <c r="N147" s="0" t="n">
        <v>0.98</v>
      </c>
      <c r="O147" s="0" t="n">
        <v>0.980683575000003</v>
      </c>
      <c r="P147" s="0" t="n">
        <v>0.98</v>
      </c>
      <c r="Q147" s="0" t="n">
        <v>0.9875</v>
      </c>
      <c r="R147" s="0" t="n">
        <v>0.9875</v>
      </c>
      <c r="S147" s="0" t="n">
        <v>0.9875</v>
      </c>
      <c r="T147" s="0" t="n">
        <v>0.98</v>
      </c>
      <c r="U147" s="0" t="n">
        <v>0.98</v>
      </c>
      <c r="V147" s="0" t="n">
        <v>0.98</v>
      </c>
      <c r="W147" s="0" t="n">
        <v>0.98</v>
      </c>
      <c r="X147" s="0" t="n">
        <v>0.980683575000003</v>
      </c>
      <c r="Y147" s="0" t="n">
        <v>0.980683575000003</v>
      </c>
      <c r="Z147" s="0" t="n">
        <v>0.980683575000003</v>
      </c>
      <c r="AA147" s="0" t="n">
        <v>0.980683575000003</v>
      </c>
      <c r="AB147" s="0" t="n">
        <v>0.98</v>
      </c>
      <c r="AC147" s="0" t="n">
        <v>0.98</v>
      </c>
      <c r="AD147" s="0" t="n">
        <v>0.980683575000003</v>
      </c>
      <c r="AE147" s="0" t="n">
        <v>0.980683575000003</v>
      </c>
      <c r="AF147" s="0" t="n">
        <v>0.98</v>
      </c>
      <c r="AG147" s="0" t="n">
        <v>0.99</v>
      </c>
      <c r="AH147" s="0" t="n">
        <v>0.979315949999998</v>
      </c>
      <c r="AI147" s="0" t="n">
        <v>0.979315949999998</v>
      </c>
      <c r="AJ147" s="0" t="n">
        <v>0.98</v>
      </c>
      <c r="AK147" s="0" t="n">
        <v>1</v>
      </c>
      <c r="AL147" s="0" t="n">
        <v>0.970485</v>
      </c>
      <c r="AM147" s="0" t="n">
        <v>0</v>
      </c>
      <c r="BE147" s="0" t="n">
        <v>1.10433260000001</v>
      </c>
      <c r="BF147" s="0" t="n">
        <v>1.1174</v>
      </c>
      <c r="BG147" s="0" t="n">
        <v>1.0827</v>
      </c>
      <c r="BH147" s="0" t="n">
        <v>1.019</v>
      </c>
      <c r="BI147" s="0" t="n">
        <v>1</v>
      </c>
      <c r="BJ147" s="0" t="n">
        <v>2.35500000000001</v>
      </c>
      <c r="BK147" s="0" t="n">
        <v>2.29836633333333</v>
      </c>
      <c r="BL147" s="0" t="n">
        <v>1.11794999999999</v>
      </c>
      <c r="BM147" s="0" t="n">
        <v>1.2885</v>
      </c>
      <c r="BN147" s="0" t="n">
        <v>2.001</v>
      </c>
      <c r="BO147" s="0" t="n">
        <v>1.53550499999999</v>
      </c>
      <c r="BP147" s="0" t="n">
        <v>1.53550499999999</v>
      </c>
      <c r="BQ147" s="0" t="n">
        <v>1.274805</v>
      </c>
      <c r="BR147" s="0" t="n">
        <v>1.08663</v>
      </c>
      <c r="BS147" s="0" t="n">
        <v>1.44260499999999</v>
      </c>
      <c r="BT147" s="357"/>
      <c r="BU147" s="0" t="n">
        <v>1.100355</v>
      </c>
      <c r="BV147" s="357"/>
      <c r="BW147" s="357"/>
      <c r="BX147" s="357"/>
      <c r="BY147" s="357"/>
      <c r="BZ147" s="357"/>
      <c r="CA147" s="357"/>
      <c r="CB147" s="357"/>
      <c r="CC147" s="0" t="n">
        <v>0.955</v>
      </c>
      <c r="CD147" s="0" t="n">
        <v>0.9</v>
      </c>
      <c r="CG147" s="0" t="n">
        <v>0.999</v>
      </c>
      <c r="CH147" s="0" t="n">
        <v>0.48</v>
      </c>
      <c r="CI147" s="0" t="n">
        <v>0.46</v>
      </c>
      <c r="CJ147" s="0" t="n">
        <v>0.905</v>
      </c>
      <c r="CK147" s="0" t="n">
        <v>0.595</v>
      </c>
      <c r="CL147" s="0" t="n">
        <v>0.485</v>
      </c>
      <c r="CM147" s="0" t="n">
        <v>0.795</v>
      </c>
      <c r="CN147" s="0" t="n">
        <v>0.8275</v>
      </c>
      <c r="CO147" s="0" t="n">
        <v>0.85</v>
      </c>
      <c r="CP147" s="0" t="n">
        <v>0.9025</v>
      </c>
      <c r="CQ147" s="0" t="n">
        <v>0.82</v>
      </c>
      <c r="CR147" s="0" t="n">
        <v>0.89</v>
      </c>
      <c r="DA147" s="357" t="n">
        <v>0.000285</v>
      </c>
      <c r="DB147" s="357" t="n">
        <v>0.0002</v>
      </c>
      <c r="DC147" s="357" t="n">
        <v>0</v>
      </c>
      <c r="DD147" s="357" t="n">
        <v>0.0001</v>
      </c>
      <c r="DE147" s="357" t="n">
        <v>0</v>
      </c>
      <c r="DF147" s="357" t="n">
        <v>0.0036</v>
      </c>
      <c r="DG147" s="357" t="n">
        <v>0.00047</v>
      </c>
      <c r="DH147" s="357" t="n">
        <v>0.0007</v>
      </c>
      <c r="DI147" s="357" t="n">
        <v>0</v>
      </c>
      <c r="DJ147" s="357" t="n">
        <v>0</v>
      </c>
      <c r="DK147" s="357" t="n">
        <v>0.0005</v>
      </c>
      <c r="DL147" s="357" t="n">
        <v>0.0005</v>
      </c>
      <c r="DM147" s="357" t="n">
        <v>0.0003</v>
      </c>
      <c r="DN147" s="357" t="n">
        <v>0.000275</v>
      </c>
      <c r="DO147" s="357" t="n">
        <v>0.000400000000000006</v>
      </c>
      <c r="DQ147" s="357" t="n">
        <v>6.5E-005</v>
      </c>
    </row>
    <row r="148" customFormat="false" ht="12.75" hidden="false" customHeight="false" outlineLevel="0" collapsed="false">
      <c r="A148" s="355" t="n">
        <v>40878</v>
      </c>
      <c r="B148" s="0" t="n">
        <v>0.988</v>
      </c>
      <c r="C148" s="0" t="n">
        <v>0.988</v>
      </c>
      <c r="D148" s="0" t="n">
        <v>0</v>
      </c>
      <c r="E148" s="0" t="n">
        <v>0</v>
      </c>
      <c r="F148" s="0" t="n">
        <v>0.977</v>
      </c>
      <c r="G148" s="0" t="n">
        <v>0.9875</v>
      </c>
      <c r="H148" s="0" t="n">
        <v>0.9875</v>
      </c>
      <c r="I148" s="0" t="n">
        <v>0.978818749999992</v>
      </c>
      <c r="J148" s="0" t="n">
        <v>0.7731</v>
      </c>
      <c r="K148" s="0" t="n">
        <v>0.970485</v>
      </c>
      <c r="L148" s="0" t="n">
        <v>0.906242949999996</v>
      </c>
      <c r="M148" s="0" t="n">
        <v>0.956163112499995</v>
      </c>
      <c r="N148" s="0" t="n">
        <v>0.879822449999997</v>
      </c>
      <c r="O148" s="0" t="n">
        <v>0.970062712500003</v>
      </c>
      <c r="P148" s="0" t="n">
        <v>0.879822449999997</v>
      </c>
      <c r="Q148" s="0" t="n">
        <v>0.906242949999996</v>
      </c>
      <c r="R148" s="0" t="n">
        <v>0.906242949999996</v>
      </c>
      <c r="S148" s="0" t="n">
        <v>0.906242949999996</v>
      </c>
      <c r="T148" s="0" t="n">
        <v>0.879822449999997</v>
      </c>
      <c r="U148" s="0" t="n">
        <v>0.879822449999997</v>
      </c>
      <c r="V148" s="0" t="n">
        <v>0.879822449999997</v>
      </c>
      <c r="W148" s="0" t="n">
        <v>0.879822449999997</v>
      </c>
      <c r="X148" s="0" t="n">
        <v>0.970062712500003</v>
      </c>
      <c r="Y148" s="0" t="n">
        <v>0.970062712500003</v>
      </c>
      <c r="Z148" s="0" t="n">
        <v>0.970062712500003</v>
      </c>
      <c r="AA148" s="0" t="n">
        <v>0.970062712500003</v>
      </c>
      <c r="AB148" s="0" t="n">
        <v>0.879822449999997</v>
      </c>
      <c r="AC148" s="0" t="n">
        <v>0.879822449999997</v>
      </c>
      <c r="AD148" s="0" t="n">
        <v>0.970062712500003</v>
      </c>
      <c r="AE148" s="0" t="n">
        <v>0.970062712500003</v>
      </c>
      <c r="AF148" s="0" t="n">
        <v>0.879822449999997</v>
      </c>
      <c r="AG148" s="0" t="n">
        <v>0.98</v>
      </c>
      <c r="AH148" s="0" t="n">
        <v>0.979373799999998</v>
      </c>
      <c r="AI148" s="0" t="n">
        <v>0.979373799999998</v>
      </c>
      <c r="AJ148" s="0" t="n">
        <v>0.879822449999997</v>
      </c>
      <c r="AK148" s="0" t="n">
        <v>1</v>
      </c>
      <c r="AL148" s="0" t="n">
        <v>0.970485</v>
      </c>
      <c r="AM148" s="0" t="n">
        <v>0</v>
      </c>
      <c r="BE148" s="0" t="n">
        <v>1.10461760000001</v>
      </c>
      <c r="BF148" s="0" t="n">
        <v>1.1176</v>
      </c>
      <c r="BG148" s="0" t="n">
        <v>1.0827</v>
      </c>
      <c r="BH148" s="0" t="n">
        <v>1.0191</v>
      </c>
      <c r="BI148" s="0" t="n">
        <v>1</v>
      </c>
      <c r="BJ148" s="0" t="n">
        <v>2.35860000000001</v>
      </c>
      <c r="BK148" s="0" t="n">
        <v>2.29883633333333</v>
      </c>
      <c r="BL148" s="0" t="n">
        <v>1.11864999999999</v>
      </c>
      <c r="BM148" s="0" t="n">
        <v>1.2885</v>
      </c>
      <c r="BN148" s="0" t="n">
        <v>2.001</v>
      </c>
      <c r="BO148" s="0" t="n">
        <v>1.53600499999999</v>
      </c>
      <c r="BP148" s="0" t="n">
        <v>1.53600499999999</v>
      </c>
      <c r="BQ148" s="0" t="n">
        <v>1.275105</v>
      </c>
      <c r="BR148" s="0" t="n">
        <v>1.086905</v>
      </c>
      <c r="BS148" s="0" t="n">
        <v>1.44300499999999</v>
      </c>
      <c r="BT148" s="357"/>
      <c r="BU148" s="0" t="n">
        <v>1.10042</v>
      </c>
      <c r="BV148" s="357"/>
      <c r="BW148" s="357"/>
      <c r="BX148" s="357"/>
      <c r="BY148" s="357"/>
      <c r="BZ148" s="357"/>
      <c r="CA148" s="357"/>
      <c r="CB148" s="357"/>
      <c r="CC148" s="0" t="n">
        <v>0.935</v>
      </c>
      <c r="CD148" s="0" t="n">
        <v>0.89</v>
      </c>
      <c r="CG148" s="0" t="n">
        <v>0.999</v>
      </c>
      <c r="CH148" s="0" t="n">
        <v>0.51</v>
      </c>
      <c r="CI148" s="0" t="n">
        <v>0.48</v>
      </c>
      <c r="CJ148" s="0" t="n">
        <v>0.875</v>
      </c>
      <c r="CK148" s="0" t="n">
        <v>0.6</v>
      </c>
      <c r="CL148" s="0" t="n">
        <v>0.485</v>
      </c>
      <c r="CM148" s="0" t="n">
        <v>0.59</v>
      </c>
      <c r="CN148" s="0" t="n">
        <v>0.6225</v>
      </c>
      <c r="CO148" s="0" t="n">
        <v>0.69</v>
      </c>
      <c r="CP148" s="0" t="n">
        <v>0.8925</v>
      </c>
      <c r="CQ148" s="0" t="n">
        <v>0.715</v>
      </c>
      <c r="CR148" s="0" t="n">
        <v>0.89</v>
      </c>
      <c r="DA148" s="357" t="n">
        <v>0.000285</v>
      </c>
      <c r="DB148" s="357" t="n">
        <v>0.0002</v>
      </c>
      <c r="DC148" s="357" t="n">
        <v>0</v>
      </c>
      <c r="DD148" s="357" t="n">
        <v>0.0001</v>
      </c>
      <c r="DE148" s="357" t="n">
        <v>0</v>
      </c>
      <c r="DF148" s="357" t="n">
        <v>0.0036</v>
      </c>
      <c r="DG148" s="357" t="n">
        <v>0.00047</v>
      </c>
      <c r="DH148" s="357" t="n">
        <v>0.0007</v>
      </c>
      <c r="DI148" s="357" t="n">
        <v>0</v>
      </c>
      <c r="DJ148" s="357" t="n">
        <v>0</v>
      </c>
      <c r="DK148" s="357" t="n">
        <v>0.0005</v>
      </c>
      <c r="DL148" s="357" t="n">
        <v>0.0005</v>
      </c>
      <c r="DM148" s="357" t="n">
        <v>0.0003</v>
      </c>
      <c r="DN148" s="357" t="n">
        <v>0.000275</v>
      </c>
      <c r="DO148" s="357" t="n">
        <v>0.000400000000000006</v>
      </c>
      <c r="DQ148" s="357" t="n">
        <v>6.5E-005</v>
      </c>
    </row>
    <row r="149" customFormat="false" ht="12.75" hidden="false" customHeight="false" outlineLevel="0" collapsed="false">
      <c r="A149" s="355" t="n">
        <v>40909</v>
      </c>
      <c r="B149" s="0" t="n">
        <v>0.988</v>
      </c>
      <c r="C149" s="0" t="n">
        <v>0</v>
      </c>
      <c r="D149" s="0" t="n">
        <v>0</v>
      </c>
      <c r="E149" s="0" t="n">
        <v>0</v>
      </c>
      <c r="F149" s="0" t="n">
        <v>0.977</v>
      </c>
      <c r="G149" s="0" t="n">
        <v>0.9875</v>
      </c>
      <c r="H149" s="0" t="n">
        <v>0.9875</v>
      </c>
      <c r="I149" s="0" t="n">
        <v>0.901076749999992</v>
      </c>
      <c r="J149" s="0" t="n">
        <v>0.785985</v>
      </c>
      <c r="K149" s="0" t="n">
        <v>0.985</v>
      </c>
      <c r="L149" s="0" t="n">
        <v>0.929585524999995</v>
      </c>
      <c r="M149" s="0" t="n">
        <v>0.979521937499995</v>
      </c>
      <c r="N149" s="0" t="n">
        <v>0.880029449999997</v>
      </c>
      <c r="O149" s="0" t="n">
        <v>0.956718400000003</v>
      </c>
      <c r="P149" s="0" t="n">
        <v>0.880029449999997</v>
      </c>
      <c r="Q149" s="0" t="n">
        <v>0.929585524999995</v>
      </c>
      <c r="R149" s="0" t="n">
        <v>0.929585524999995</v>
      </c>
      <c r="S149" s="0" t="n">
        <v>0.929585524999995</v>
      </c>
      <c r="T149" s="0" t="n">
        <v>0.880029449999997</v>
      </c>
      <c r="U149" s="0" t="n">
        <v>0.880029449999997</v>
      </c>
      <c r="V149" s="0" t="n">
        <v>0.880029449999997</v>
      </c>
      <c r="W149" s="0" t="n">
        <v>0.880029449999997</v>
      </c>
      <c r="X149" s="0" t="n">
        <v>0.956718400000003</v>
      </c>
      <c r="Y149" s="0" t="n">
        <v>0.956718400000003</v>
      </c>
      <c r="Z149" s="0" t="n">
        <v>0.956718400000003</v>
      </c>
      <c r="AA149" s="0" t="n">
        <v>0.956718400000003</v>
      </c>
      <c r="AB149" s="0" t="n">
        <v>0.880029449999997</v>
      </c>
      <c r="AC149" s="0" t="n">
        <v>0.880029449999997</v>
      </c>
      <c r="AD149" s="0" t="n">
        <v>0.956718400000003</v>
      </c>
      <c r="AE149" s="0" t="n">
        <v>0.956718400000003</v>
      </c>
      <c r="AF149" s="0" t="n">
        <v>0.880029449999997</v>
      </c>
      <c r="AG149" s="0" t="n">
        <v>0.98</v>
      </c>
      <c r="AH149" s="0" t="n">
        <v>0.979431649999998</v>
      </c>
      <c r="AI149" s="0" t="n">
        <v>0.979431649999998</v>
      </c>
      <c r="AJ149" s="0" t="n">
        <v>0.880029449999997</v>
      </c>
      <c r="AK149" s="0" t="n">
        <v>1</v>
      </c>
      <c r="AL149" s="0" t="n">
        <v>0.985</v>
      </c>
      <c r="AM149" s="0" t="n">
        <v>0</v>
      </c>
      <c r="BE149" s="0" t="n">
        <v>1.10490260000001</v>
      </c>
      <c r="BF149" s="0" t="n">
        <v>1.1178</v>
      </c>
      <c r="BG149" s="0" t="n">
        <v>1.0827</v>
      </c>
      <c r="BH149" s="0" t="n">
        <v>1.0192</v>
      </c>
      <c r="BI149" s="0" t="n">
        <v>1</v>
      </c>
      <c r="BJ149" s="0" t="n">
        <v>2.36220000000001</v>
      </c>
      <c r="BK149" s="0" t="n">
        <v>2.29930633333333</v>
      </c>
      <c r="BL149" s="0" t="n">
        <v>1.11934999999999</v>
      </c>
      <c r="BM149" s="0" t="n">
        <v>1.2885</v>
      </c>
      <c r="BN149" s="0" t="n">
        <v>2.001</v>
      </c>
      <c r="BO149" s="0" t="n">
        <v>1.53650499999999</v>
      </c>
      <c r="BP149" s="0" t="n">
        <v>1.53650499999999</v>
      </c>
      <c r="BQ149" s="0" t="n">
        <v>1.275405</v>
      </c>
      <c r="BR149" s="0" t="n">
        <v>1.08718</v>
      </c>
      <c r="BS149" s="0" t="n">
        <v>1.44340499999999</v>
      </c>
      <c r="BT149" s="357"/>
      <c r="BU149" s="0" t="n">
        <v>1.100485</v>
      </c>
      <c r="BV149" s="357"/>
      <c r="BW149" s="357"/>
      <c r="BX149" s="357"/>
      <c r="BY149" s="357"/>
      <c r="BZ149" s="357"/>
      <c r="CA149" s="357"/>
      <c r="CB149" s="357"/>
      <c r="CC149" s="0" t="n">
        <v>0.895</v>
      </c>
      <c r="CG149" s="0" t="n">
        <v>0.999</v>
      </c>
      <c r="CH149" s="0" t="n">
        <v>0.58</v>
      </c>
      <c r="CI149" s="0" t="n">
        <v>0.45</v>
      </c>
      <c r="CJ149" s="0" t="n">
        <v>0.805</v>
      </c>
      <c r="CK149" s="0" t="n">
        <v>0.61</v>
      </c>
      <c r="CL149" s="0" t="n">
        <v>0.505</v>
      </c>
      <c r="CM149" s="0" t="n">
        <v>0.605</v>
      </c>
      <c r="CN149" s="0" t="n">
        <v>0.6375</v>
      </c>
      <c r="CO149" s="0" t="n">
        <v>0.69</v>
      </c>
      <c r="CP149" s="0" t="n">
        <v>0.88</v>
      </c>
      <c r="CQ149" s="0" t="n">
        <v>0.64</v>
      </c>
      <c r="CR149" s="0" t="n">
        <v>0.89</v>
      </c>
      <c r="DA149" s="357" t="n">
        <v>0.000285</v>
      </c>
      <c r="DB149" s="357" t="n">
        <v>0.0002</v>
      </c>
      <c r="DC149" s="357" t="n">
        <v>0</v>
      </c>
      <c r="DD149" s="357" t="n">
        <v>0.0001</v>
      </c>
      <c r="DE149" s="357" t="n">
        <v>0</v>
      </c>
      <c r="DF149" s="357" t="n">
        <v>0.0036</v>
      </c>
      <c r="DG149" s="357" t="n">
        <v>0.00047</v>
      </c>
      <c r="DH149" s="357" t="n">
        <v>0.0007</v>
      </c>
      <c r="DI149" s="357" t="n">
        <v>0</v>
      </c>
      <c r="DJ149" s="357" t="n">
        <v>0</v>
      </c>
      <c r="DK149" s="357" t="n">
        <v>0.0005</v>
      </c>
      <c r="DL149" s="357" t="n">
        <v>0.0005</v>
      </c>
      <c r="DM149" s="357" t="n">
        <v>0.0003</v>
      </c>
      <c r="DN149" s="357" t="n">
        <v>0.000275</v>
      </c>
      <c r="DO149" s="357" t="n">
        <v>0.000400000000000006</v>
      </c>
      <c r="DQ149" s="357" t="n">
        <v>6.5E-005</v>
      </c>
    </row>
    <row r="150" customFormat="false" ht="12.75" hidden="false" customHeight="false" outlineLevel="0" collapsed="false">
      <c r="A150" s="355" t="n">
        <v>40940</v>
      </c>
      <c r="B150" s="0" t="n">
        <v>0.95598727400001</v>
      </c>
      <c r="C150" s="0" t="n">
        <v>0</v>
      </c>
      <c r="D150" s="0" t="n">
        <v>0</v>
      </c>
      <c r="E150" s="0" t="n">
        <v>0</v>
      </c>
      <c r="F150" s="0" t="n">
        <v>0.977</v>
      </c>
      <c r="G150" s="0" t="n">
        <v>0.9875</v>
      </c>
      <c r="H150" s="0" t="n">
        <v>0.9875</v>
      </c>
      <c r="I150" s="0" t="n">
        <v>0.946442249999992</v>
      </c>
      <c r="J150" s="0" t="n">
        <v>0.9212775</v>
      </c>
      <c r="K150" s="0" t="n">
        <v>0.985</v>
      </c>
      <c r="L150" s="0" t="n">
        <v>0.975998174999995</v>
      </c>
      <c r="M150" s="0" t="n">
        <v>0.9875</v>
      </c>
      <c r="N150" s="0" t="n">
        <v>0.905750549999997</v>
      </c>
      <c r="O150" s="0" t="n">
        <v>0.954241762500003</v>
      </c>
      <c r="P150" s="0" t="n">
        <v>0.905750549999997</v>
      </c>
      <c r="Q150" s="0" t="n">
        <v>0.975998174999995</v>
      </c>
      <c r="R150" s="0" t="n">
        <v>0.975998174999995</v>
      </c>
      <c r="S150" s="0" t="n">
        <v>0.975998174999995</v>
      </c>
      <c r="T150" s="0" t="n">
        <v>0.905750549999997</v>
      </c>
      <c r="U150" s="0" t="n">
        <v>0.905750549999997</v>
      </c>
      <c r="V150" s="0" t="n">
        <v>0.905750549999997</v>
      </c>
      <c r="W150" s="0" t="n">
        <v>0.905750549999997</v>
      </c>
      <c r="X150" s="0" t="n">
        <v>0.954241762500003</v>
      </c>
      <c r="Y150" s="0" t="n">
        <v>0.954241762500003</v>
      </c>
      <c r="Z150" s="0" t="n">
        <v>0.954241762500003</v>
      </c>
      <c r="AA150" s="0" t="n">
        <v>0.954241762500003</v>
      </c>
      <c r="AB150" s="0" t="n">
        <v>0.905750549999997</v>
      </c>
      <c r="AC150" s="0" t="n">
        <v>0.905750549999997</v>
      </c>
      <c r="AD150" s="0" t="n">
        <v>0.954241762500003</v>
      </c>
      <c r="AE150" s="0" t="n">
        <v>0.954241762500003</v>
      </c>
      <c r="AF150" s="0" t="n">
        <v>0.905750549999997</v>
      </c>
      <c r="AG150" s="0" t="n">
        <v>0.98</v>
      </c>
      <c r="AH150" s="0" t="n">
        <v>0.979489499999998</v>
      </c>
      <c r="AI150" s="0" t="n">
        <v>0.979489499999998</v>
      </c>
      <c r="AJ150" s="0" t="n">
        <v>0.905750549999997</v>
      </c>
      <c r="AK150" s="0" t="n">
        <v>1</v>
      </c>
      <c r="AL150" s="0" t="n">
        <v>0.985</v>
      </c>
      <c r="AM150" s="0" t="n">
        <v>0</v>
      </c>
      <c r="BE150" s="0" t="n">
        <v>1.10518760000001</v>
      </c>
      <c r="BF150" s="0" t="n">
        <v>1.118</v>
      </c>
      <c r="BG150" s="0" t="n">
        <v>1.0827</v>
      </c>
      <c r="BH150" s="0" t="n">
        <v>1.0193</v>
      </c>
      <c r="BI150" s="0" t="n">
        <v>1</v>
      </c>
      <c r="BJ150" s="0" t="n">
        <v>2.36580000000001</v>
      </c>
      <c r="BK150" s="0" t="n">
        <v>2.29977633333333</v>
      </c>
      <c r="BL150" s="0" t="n">
        <v>1.12004999999999</v>
      </c>
      <c r="BM150" s="0" t="n">
        <v>1.2885</v>
      </c>
      <c r="BN150" s="0" t="n">
        <v>2.001</v>
      </c>
      <c r="BO150" s="0" t="n">
        <v>1.53700499999999</v>
      </c>
      <c r="BP150" s="0" t="n">
        <v>1.53700499999999</v>
      </c>
      <c r="BQ150" s="0" t="n">
        <v>1.275705</v>
      </c>
      <c r="BR150" s="0" t="n">
        <v>1.087455</v>
      </c>
      <c r="BS150" s="0" t="n">
        <v>1.44380499999999</v>
      </c>
      <c r="BT150" s="357"/>
      <c r="BU150" s="0" t="n">
        <v>1.10055</v>
      </c>
      <c r="BV150" s="357"/>
      <c r="BW150" s="357"/>
      <c r="BX150" s="357"/>
      <c r="BY150" s="357"/>
      <c r="BZ150" s="357"/>
      <c r="CA150" s="357"/>
      <c r="CB150" s="357"/>
      <c r="CC150" s="0" t="n">
        <v>0.865</v>
      </c>
      <c r="CG150" s="0" t="n">
        <v>0.99895</v>
      </c>
      <c r="CH150" s="0" t="n">
        <v>0.58</v>
      </c>
      <c r="CI150" s="0" t="n">
        <v>0.45</v>
      </c>
      <c r="CJ150" s="0" t="n">
        <v>0.845</v>
      </c>
      <c r="CK150" s="0" t="n">
        <v>0.715</v>
      </c>
      <c r="CL150" s="0" t="n">
        <v>0.505</v>
      </c>
      <c r="CM150" s="0" t="n">
        <v>0.635</v>
      </c>
      <c r="CN150" s="0" t="n">
        <v>0.6675</v>
      </c>
      <c r="CO150" s="0" t="n">
        <v>0.71</v>
      </c>
      <c r="CP150" s="0" t="n">
        <v>0.8775</v>
      </c>
      <c r="CQ150" s="0" t="n">
        <v>0.67</v>
      </c>
      <c r="CR150" s="0" t="n">
        <v>0.89</v>
      </c>
      <c r="DA150" s="357" t="n">
        <v>0.000285</v>
      </c>
      <c r="DB150" s="357" t="n">
        <v>0.0002</v>
      </c>
      <c r="DC150" s="357" t="n">
        <v>0</v>
      </c>
      <c r="DD150" s="357" t="n">
        <v>0.0001</v>
      </c>
      <c r="DE150" s="357" t="n">
        <v>0</v>
      </c>
      <c r="DF150" s="357" t="n">
        <v>0.0036</v>
      </c>
      <c r="DG150" s="357" t="n">
        <v>0.00047</v>
      </c>
      <c r="DH150" s="357" t="n">
        <v>0.0007</v>
      </c>
      <c r="DI150" s="357" t="n">
        <v>0</v>
      </c>
      <c r="DJ150" s="357" t="n">
        <v>0</v>
      </c>
      <c r="DK150" s="357" t="n">
        <v>0.0005</v>
      </c>
      <c r="DL150" s="357" t="n">
        <v>0.0005</v>
      </c>
      <c r="DM150" s="357" t="n">
        <v>0.0003</v>
      </c>
      <c r="DN150" s="357" t="n">
        <v>0.000275</v>
      </c>
      <c r="DO150" s="357" t="n">
        <v>0.000400000000000006</v>
      </c>
      <c r="DQ150" s="357" t="n">
        <v>6.5E-005</v>
      </c>
    </row>
    <row r="151" customFormat="false" ht="12.75" hidden="false" customHeight="false" outlineLevel="0" collapsed="false">
      <c r="A151" s="355" t="n">
        <v>40969</v>
      </c>
      <c r="B151" s="0" t="n">
        <v>0.95623379900001</v>
      </c>
      <c r="C151" s="0" t="n">
        <v>0</v>
      </c>
      <c r="D151" s="0" t="n">
        <v>0</v>
      </c>
      <c r="E151" s="0" t="n">
        <v>0</v>
      </c>
      <c r="F151" s="0" t="n">
        <v>0.977</v>
      </c>
      <c r="G151" s="0" t="n">
        <v>0.9875</v>
      </c>
      <c r="H151" s="0" t="n">
        <v>0.9875</v>
      </c>
      <c r="I151" s="0" t="n">
        <v>0.980656249999992</v>
      </c>
      <c r="J151" s="0" t="n">
        <v>0.985</v>
      </c>
      <c r="K151" s="0" t="n">
        <v>0.985</v>
      </c>
      <c r="L151" s="0" t="n">
        <v>0.9875</v>
      </c>
      <c r="M151" s="0" t="n">
        <v>0.9875</v>
      </c>
      <c r="N151" s="0" t="n">
        <v>0.98</v>
      </c>
      <c r="O151" s="0" t="n">
        <v>0.978957000000003</v>
      </c>
      <c r="P151" s="0" t="n">
        <v>0.98</v>
      </c>
      <c r="Q151" s="0" t="n">
        <v>0.9875</v>
      </c>
      <c r="R151" s="0" t="n">
        <v>0.9875</v>
      </c>
      <c r="S151" s="0" t="n">
        <v>0.9875</v>
      </c>
      <c r="T151" s="0" t="n">
        <v>0.98</v>
      </c>
      <c r="U151" s="0" t="n">
        <v>0.98</v>
      </c>
      <c r="V151" s="0" t="n">
        <v>0.98</v>
      </c>
      <c r="W151" s="0" t="n">
        <v>0.98</v>
      </c>
      <c r="X151" s="0" t="n">
        <v>0.978957000000003</v>
      </c>
      <c r="Y151" s="0" t="n">
        <v>0.978957000000003</v>
      </c>
      <c r="Z151" s="0" t="n">
        <v>0.978957000000003</v>
      </c>
      <c r="AA151" s="0" t="n">
        <v>0.978957000000003</v>
      </c>
      <c r="AB151" s="0" t="n">
        <v>0.98</v>
      </c>
      <c r="AC151" s="0" t="n">
        <v>0.98</v>
      </c>
      <c r="AD151" s="0" t="n">
        <v>0.978957000000003</v>
      </c>
      <c r="AE151" s="0" t="n">
        <v>0.978957000000003</v>
      </c>
      <c r="AF151" s="0" t="n">
        <v>0.98</v>
      </c>
      <c r="AG151" s="0" t="n">
        <v>0.99</v>
      </c>
      <c r="AH151" s="0" t="n">
        <v>0.979547349999998</v>
      </c>
      <c r="AI151" s="0" t="n">
        <v>0.979547349999998</v>
      </c>
      <c r="AJ151" s="0" t="n">
        <v>0.98</v>
      </c>
      <c r="AK151" s="0" t="n">
        <v>1</v>
      </c>
      <c r="AL151" s="0" t="n">
        <v>0.985</v>
      </c>
      <c r="AM151" s="0" t="n">
        <v>0</v>
      </c>
      <c r="BE151" s="0" t="n">
        <v>1.10547260000001</v>
      </c>
      <c r="BF151" s="0" t="n">
        <v>1.1182</v>
      </c>
      <c r="BG151" s="0" t="n">
        <v>1.0827</v>
      </c>
      <c r="BH151" s="0" t="n">
        <v>1.0194</v>
      </c>
      <c r="BI151" s="0" t="n">
        <v>1</v>
      </c>
      <c r="BJ151" s="0" t="n">
        <v>2.36940000000001</v>
      </c>
      <c r="BK151" s="0" t="n">
        <v>2.30024633333333</v>
      </c>
      <c r="BL151" s="0" t="n">
        <v>1.12074999999999</v>
      </c>
      <c r="BM151" s="0" t="n">
        <v>1.2885</v>
      </c>
      <c r="BN151" s="0" t="n">
        <v>2.001</v>
      </c>
      <c r="BO151" s="0" t="n">
        <v>1.53750499999999</v>
      </c>
      <c r="BP151" s="0" t="n">
        <v>1.53750499999999</v>
      </c>
      <c r="BQ151" s="0" t="n">
        <v>1.276005</v>
      </c>
      <c r="BR151" s="0" t="n">
        <v>1.08773</v>
      </c>
      <c r="BS151" s="0" t="n">
        <v>1.44420499999999</v>
      </c>
      <c r="BT151" s="357"/>
      <c r="BU151" s="0" t="n">
        <v>1.100615</v>
      </c>
      <c r="BV151" s="357"/>
      <c r="BW151" s="357"/>
      <c r="BX151" s="357"/>
      <c r="BY151" s="357"/>
      <c r="BZ151" s="357"/>
      <c r="CA151" s="357"/>
      <c r="CB151" s="357"/>
      <c r="CC151" s="0" t="n">
        <v>0.865</v>
      </c>
      <c r="CG151" s="0" t="n">
        <v>0.99895</v>
      </c>
      <c r="CH151" s="0" t="n">
        <v>0.54</v>
      </c>
      <c r="CI151" s="0" t="n">
        <v>0.45</v>
      </c>
      <c r="CJ151" s="0" t="n">
        <v>0.875</v>
      </c>
      <c r="CK151" s="0" t="n">
        <v>0.885</v>
      </c>
      <c r="CL151" s="0" t="n">
        <v>0.515</v>
      </c>
      <c r="CM151" s="0" t="n">
        <v>0.785</v>
      </c>
      <c r="CN151" s="0" t="n">
        <v>0.8175</v>
      </c>
      <c r="CO151" s="0" t="n">
        <v>0.8</v>
      </c>
      <c r="CP151" s="0" t="n">
        <v>0.9</v>
      </c>
      <c r="CQ151" s="0" t="n">
        <v>0.83</v>
      </c>
      <c r="CR151" s="0" t="n">
        <v>0.89</v>
      </c>
      <c r="DA151" s="357" t="n">
        <v>0.000285</v>
      </c>
      <c r="DB151" s="357" t="n">
        <v>0.0002</v>
      </c>
      <c r="DC151" s="357" t="n">
        <v>0</v>
      </c>
      <c r="DD151" s="357" t="n">
        <v>0.0001</v>
      </c>
      <c r="DE151" s="357" t="n">
        <v>0</v>
      </c>
      <c r="DF151" s="357" t="n">
        <v>0.0036</v>
      </c>
      <c r="DG151" s="357" t="n">
        <v>0.00047</v>
      </c>
      <c r="DH151" s="357" t="n">
        <v>0.0007</v>
      </c>
      <c r="DI151" s="357" t="n">
        <v>0</v>
      </c>
      <c r="DJ151" s="357" t="n">
        <v>0</v>
      </c>
      <c r="DK151" s="357" t="n">
        <v>0.0005</v>
      </c>
      <c r="DL151" s="357" t="n">
        <v>0.0005</v>
      </c>
      <c r="DM151" s="357" t="n">
        <v>0.0003</v>
      </c>
      <c r="DN151" s="357" t="n">
        <v>0.000275</v>
      </c>
      <c r="DO151" s="357" t="n">
        <v>0.000400000000000006</v>
      </c>
      <c r="DQ151" s="357" t="n">
        <v>6.5E-005</v>
      </c>
    </row>
    <row r="152" customFormat="false" ht="12.75" hidden="false" customHeight="false" outlineLevel="0" collapsed="false">
      <c r="A152" s="355" t="n">
        <v>41000</v>
      </c>
      <c r="B152" s="0" t="n">
        <v>0.988</v>
      </c>
      <c r="C152" s="0" t="n">
        <v>0</v>
      </c>
      <c r="D152" s="0" t="n">
        <v>0</v>
      </c>
      <c r="E152" s="0" t="n">
        <v>0</v>
      </c>
      <c r="F152" s="0" t="n">
        <v>0.977</v>
      </c>
      <c r="G152" s="0" t="n">
        <v>0.9875</v>
      </c>
      <c r="H152" s="0" t="n">
        <v>0.966300859999998</v>
      </c>
      <c r="I152" s="0" t="n">
        <v>0.9875</v>
      </c>
      <c r="J152" s="0" t="n">
        <v>0.985</v>
      </c>
      <c r="K152" s="0" t="n">
        <v>0.985</v>
      </c>
      <c r="L152" s="0" t="n">
        <v>0.9875</v>
      </c>
      <c r="M152" s="0" t="n">
        <v>0.9875</v>
      </c>
      <c r="N152" s="0" t="n">
        <v>0.98</v>
      </c>
      <c r="O152" s="0" t="n">
        <v>0.982468515000003</v>
      </c>
      <c r="P152" s="0" t="n">
        <v>0.98</v>
      </c>
      <c r="Q152" s="0" t="n">
        <v>0.9875</v>
      </c>
      <c r="R152" s="0" t="n">
        <v>0.9875</v>
      </c>
      <c r="S152" s="0" t="n">
        <v>0.9875</v>
      </c>
      <c r="T152" s="0" t="n">
        <v>0.98</v>
      </c>
      <c r="U152" s="0" t="n">
        <v>0.98</v>
      </c>
      <c r="V152" s="0" t="n">
        <v>0.98</v>
      </c>
      <c r="W152" s="0" t="n">
        <v>0.98</v>
      </c>
      <c r="X152" s="0" t="n">
        <v>0.982468515000003</v>
      </c>
      <c r="Y152" s="0" t="n">
        <v>0.982468515000003</v>
      </c>
      <c r="Z152" s="0" t="n">
        <v>0.982468515000003</v>
      </c>
      <c r="AA152" s="0" t="n">
        <v>0.982468515000003</v>
      </c>
      <c r="AB152" s="0" t="n">
        <v>0.98</v>
      </c>
      <c r="AC152" s="0" t="n">
        <v>0.98</v>
      </c>
      <c r="AD152" s="0" t="n">
        <v>0.982468515000003</v>
      </c>
      <c r="AE152" s="0" t="n">
        <v>0.982468515000003</v>
      </c>
      <c r="AF152" s="0" t="n">
        <v>0.98</v>
      </c>
      <c r="AG152" s="0" t="n">
        <v>0.99</v>
      </c>
      <c r="AH152" s="0" t="n">
        <v>0.979605199999998</v>
      </c>
      <c r="AI152" s="0" t="n">
        <v>0.979605199999998</v>
      </c>
      <c r="AJ152" s="0" t="n">
        <v>0.98</v>
      </c>
      <c r="AK152" s="0" t="n">
        <v>1</v>
      </c>
      <c r="AL152" s="0" t="n">
        <v>0.985</v>
      </c>
      <c r="AM152" s="0" t="n">
        <v>0</v>
      </c>
      <c r="BE152" s="0" t="n">
        <v>1.10575760000001</v>
      </c>
      <c r="BF152" s="0" t="n">
        <v>1.1184</v>
      </c>
      <c r="BG152" s="0" t="n">
        <v>1.0827</v>
      </c>
      <c r="BH152" s="0" t="n">
        <v>1.0195</v>
      </c>
      <c r="BI152" s="0" t="n">
        <v>1</v>
      </c>
      <c r="BJ152" s="0" t="n">
        <v>2.37300000000001</v>
      </c>
      <c r="BK152" s="0" t="n">
        <v>2.30071633333333</v>
      </c>
      <c r="BL152" s="0" t="n">
        <v>1.12144999999999</v>
      </c>
      <c r="BM152" s="0" t="n">
        <v>1.2885</v>
      </c>
      <c r="BN152" s="0" t="n">
        <v>2.001</v>
      </c>
      <c r="BO152" s="0" t="n">
        <v>1.53800499999999</v>
      </c>
      <c r="BP152" s="0" t="n">
        <v>1.53800499999999</v>
      </c>
      <c r="BQ152" s="0" t="n">
        <v>1.276305</v>
      </c>
      <c r="BR152" s="0" t="n">
        <v>1.088005</v>
      </c>
      <c r="BS152" s="0" t="n">
        <v>1.44460499999999</v>
      </c>
      <c r="BT152" s="357"/>
      <c r="BU152" s="0" t="n">
        <v>1.10068</v>
      </c>
      <c r="BV152" s="357"/>
      <c r="BW152" s="357"/>
      <c r="BX152" s="357"/>
      <c r="BY152" s="357"/>
      <c r="BZ152" s="357"/>
      <c r="CA152" s="357"/>
      <c r="CB152" s="357"/>
      <c r="CC152" s="0" t="n">
        <v>0.895</v>
      </c>
      <c r="CG152" s="0" t="n">
        <v>0.99895</v>
      </c>
      <c r="CH152" s="0" t="n">
        <v>0.48</v>
      </c>
      <c r="CI152" s="0" t="n">
        <v>0.42</v>
      </c>
      <c r="CJ152" s="0" t="n">
        <v>0.935</v>
      </c>
      <c r="CK152" s="0" t="n">
        <v>0.875</v>
      </c>
      <c r="CL152" s="0" t="n">
        <v>0.575</v>
      </c>
      <c r="CM152" s="0" t="n">
        <v>0.895</v>
      </c>
      <c r="CN152" s="0" t="n">
        <v>0.9275</v>
      </c>
      <c r="CO152" s="0" t="n">
        <v>0.85</v>
      </c>
      <c r="CP152" s="0" t="n">
        <v>0.903</v>
      </c>
      <c r="CQ152" s="0" t="n">
        <v>0.92</v>
      </c>
      <c r="CR152" s="0" t="n">
        <v>0.89</v>
      </c>
      <c r="DA152" s="357" t="n">
        <v>0.000285</v>
      </c>
      <c r="DB152" s="357" t="n">
        <v>0.0002</v>
      </c>
      <c r="DC152" s="357" t="n">
        <v>0</v>
      </c>
      <c r="DD152" s="357" t="n">
        <v>0.0001</v>
      </c>
      <c r="DE152" s="357" t="n">
        <v>0</v>
      </c>
      <c r="DF152" s="357" t="n">
        <v>0.0036</v>
      </c>
      <c r="DG152" s="357" t="n">
        <v>0.00047</v>
      </c>
      <c r="DH152" s="357" t="n">
        <v>0.0007</v>
      </c>
      <c r="DI152" s="357" t="n">
        <v>0</v>
      </c>
      <c r="DJ152" s="357" t="n">
        <v>0</v>
      </c>
      <c r="DK152" s="357" t="n">
        <v>0.0005</v>
      </c>
      <c r="DL152" s="357" t="n">
        <v>0.0005</v>
      </c>
      <c r="DM152" s="357" t="n">
        <v>0.0003</v>
      </c>
      <c r="DN152" s="357" t="n">
        <v>0.000275</v>
      </c>
      <c r="DO152" s="357" t="n">
        <v>0.000400000000000006</v>
      </c>
      <c r="DQ152" s="357" t="n">
        <v>6.5E-005</v>
      </c>
    </row>
    <row r="153" customFormat="false" ht="12.75" hidden="false" customHeight="false" outlineLevel="0" collapsed="false">
      <c r="A153" s="355" t="n">
        <v>41030</v>
      </c>
      <c r="B153" s="0" t="n">
        <v>0.988</v>
      </c>
      <c r="C153" s="0" t="n">
        <v>0</v>
      </c>
      <c r="D153" s="0" t="n">
        <v>0</v>
      </c>
      <c r="E153" s="0" t="n">
        <v>0</v>
      </c>
      <c r="F153" s="0" t="n">
        <v>0.977</v>
      </c>
      <c r="G153" s="0" t="n">
        <v>0.808044000000002</v>
      </c>
      <c r="H153" s="0" t="n">
        <v>0.966498259999998</v>
      </c>
      <c r="I153" s="0" t="n">
        <v>0.9875</v>
      </c>
      <c r="J153" s="0" t="n">
        <v>0.985</v>
      </c>
      <c r="K153" s="0" t="n">
        <v>0.985</v>
      </c>
      <c r="L153" s="0" t="n">
        <v>0.9875</v>
      </c>
      <c r="M153" s="0" t="n">
        <v>0.9875</v>
      </c>
      <c r="N153" s="0" t="n">
        <v>0.98</v>
      </c>
      <c r="O153" s="0" t="n">
        <v>0.979452000000003</v>
      </c>
      <c r="P153" s="0" t="n">
        <v>0.98</v>
      </c>
      <c r="Q153" s="0" t="n">
        <v>0.9875</v>
      </c>
      <c r="R153" s="0" t="n">
        <v>0.9875</v>
      </c>
      <c r="S153" s="0" t="n">
        <v>0.9875</v>
      </c>
      <c r="T153" s="0" t="n">
        <v>0.98</v>
      </c>
      <c r="U153" s="0" t="n">
        <v>0.98</v>
      </c>
      <c r="V153" s="0" t="n">
        <v>0.98</v>
      </c>
      <c r="W153" s="0" t="n">
        <v>0.98</v>
      </c>
      <c r="X153" s="0" t="n">
        <v>0.979452000000003</v>
      </c>
      <c r="Y153" s="0" t="n">
        <v>0.979452000000003</v>
      </c>
      <c r="Z153" s="0" t="n">
        <v>0.979452000000003</v>
      </c>
      <c r="AA153" s="0" t="n">
        <v>0.979452000000003</v>
      </c>
      <c r="AB153" s="0" t="n">
        <v>0.98</v>
      </c>
      <c r="AC153" s="0" t="n">
        <v>0.98</v>
      </c>
      <c r="AD153" s="0" t="n">
        <v>0.979452000000003</v>
      </c>
      <c r="AE153" s="0" t="n">
        <v>0.979452000000003</v>
      </c>
      <c r="AF153" s="0" t="n">
        <v>0.98</v>
      </c>
      <c r="AG153" s="0" t="n">
        <v>0.99</v>
      </c>
      <c r="AH153" s="0" t="n">
        <v>0.979663049999998</v>
      </c>
      <c r="AI153" s="0" t="n">
        <v>0.979663049999998</v>
      </c>
      <c r="AJ153" s="0" t="n">
        <v>0.98</v>
      </c>
      <c r="AK153" s="0" t="n">
        <v>1</v>
      </c>
      <c r="AL153" s="0" t="n">
        <v>0.985</v>
      </c>
      <c r="AM153" s="0" t="n">
        <v>0</v>
      </c>
      <c r="BE153" s="0" t="n">
        <v>1.10604260000001</v>
      </c>
      <c r="BF153" s="0" t="n">
        <v>1.1186</v>
      </c>
      <c r="BG153" s="0" t="n">
        <v>1.0827</v>
      </c>
      <c r="BH153" s="0" t="n">
        <v>1.0196</v>
      </c>
      <c r="BI153" s="0" t="n">
        <v>1</v>
      </c>
      <c r="BJ153" s="0" t="n">
        <v>2.37660000000001</v>
      </c>
      <c r="BK153" s="0" t="n">
        <v>2.30118633333333</v>
      </c>
      <c r="BL153" s="0" t="n">
        <v>1.12214999999999</v>
      </c>
      <c r="BM153" s="0" t="n">
        <v>1.2885</v>
      </c>
      <c r="BN153" s="0" t="n">
        <v>2.001</v>
      </c>
      <c r="BO153" s="0" t="n">
        <v>1.53850499999999</v>
      </c>
      <c r="BP153" s="0" t="n">
        <v>1.53850499999999</v>
      </c>
      <c r="BQ153" s="0" t="n">
        <v>1.276605</v>
      </c>
      <c r="BR153" s="0" t="n">
        <v>1.08828</v>
      </c>
      <c r="BS153" s="0" t="n">
        <v>1.44500499999999</v>
      </c>
      <c r="BT153" s="357"/>
      <c r="BU153" s="0" t="n">
        <v>1.100745</v>
      </c>
      <c r="BV153" s="357"/>
      <c r="BW153" s="357"/>
      <c r="BX153" s="357"/>
      <c r="BY153" s="357"/>
      <c r="BZ153" s="357"/>
      <c r="CA153" s="357"/>
      <c r="CB153" s="357"/>
      <c r="CC153" s="0" t="n">
        <v>0.965</v>
      </c>
      <c r="CG153" s="0" t="n">
        <v>0.99895</v>
      </c>
      <c r="CH153" s="0" t="n">
        <v>0.34</v>
      </c>
      <c r="CI153" s="0" t="n">
        <v>0.42</v>
      </c>
      <c r="CJ153" s="0" t="n">
        <v>0.935</v>
      </c>
      <c r="CK153" s="0" t="n">
        <v>0.775</v>
      </c>
      <c r="CL153" s="0" t="n">
        <v>0.625</v>
      </c>
      <c r="CM153" s="0" t="n">
        <v>0.9175</v>
      </c>
      <c r="CN153" s="0" t="n">
        <v>0.95</v>
      </c>
      <c r="CO153" s="0" t="n">
        <v>0.88</v>
      </c>
      <c r="CP153" s="0" t="n">
        <v>0.9</v>
      </c>
      <c r="CQ153" s="0" t="n">
        <v>0.935</v>
      </c>
      <c r="CR153" s="0" t="n">
        <v>0.89</v>
      </c>
      <c r="DA153" s="357" t="n">
        <v>0.000285</v>
      </c>
      <c r="DB153" s="357" t="n">
        <v>0.0002</v>
      </c>
      <c r="DC153" s="357" t="n">
        <v>0</v>
      </c>
      <c r="DD153" s="357" t="n">
        <v>0.0001</v>
      </c>
      <c r="DE153" s="357" t="n">
        <v>0</v>
      </c>
      <c r="DF153" s="357" t="n">
        <v>0.0036</v>
      </c>
      <c r="DG153" s="357" t="n">
        <v>0.00047</v>
      </c>
      <c r="DH153" s="357" t="n">
        <v>0.0007</v>
      </c>
      <c r="DI153" s="357" t="n">
        <v>0</v>
      </c>
      <c r="DJ153" s="357" t="n">
        <v>0</v>
      </c>
      <c r="DK153" s="357" t="n">
        <v>0.0005</v>
      </c>
      <c r="DL153" s="357" t="n">
        <v>0.0005</v>
      </c>
      <c r="DM153" s="357" t="n">
        <v>0.0003</v>
      </c>
      <c r="DN153" s="357" t="n">
        <v>0.000275</v>
      </c>
      <c r="DO153" s="357" t="n">
        <v>0.000400000000000006</v>
      </c>
      <c r="DQ153" s="357" t="n">
        <v>6.5E-005</v>
      </c>
    </row>
    <row r="154" customFormat="false" ht="12.75" hidden="false" customHeight="false" outlineLevel="0" collapsed="false">
      <c r="A154" s="355" t="n">
        <v>41061</v>
      </c>
      <c r="B154" s="0" t="n">
        <v>0.988</v>
      </c>
      <c r="C154" s="0" t="n">
        <v>0</v>
      </c>
      <c r="D154" s="0" t="n">
        <v>0</v>
      </c>
      <c r="E154" s="0" t="n">
        <v>0</v>
      </c>
      <c r="F154" s="0" t="n">
        <v>0.977</v>
      </c>
      <c r="G154" s="0" t="n">
        <v>0.809268000000002</v>
      </c>
      <c r="H154" s="0" t="n">
        <v>0.9875</v>
      </c>
      <c r="I154" s="0" t="n">
        <v>0.9875</v>
      </c>
      <c r="J154" s="0" t="n">
        <v>0.8826225</v>
      </c>
      <c r="K154" s="0" t="n">
        <v>0.985</v>
      </c>
      <c r="L154" s="0" t="n">
        <v>0.9875</v>
      </c>
      <c r="M154" s="0" t="n">
        <v>0.9875</v>
      </c>
      <c r="N154" s="0" t="n">
        <v>0.98</v>
      </c>
      <c r="O154" s="0" t="n">
        <v>0.982420887500003</v>
      </c>
      <c r="P154" s="0" t="n">
        <v>0.98</v>
      </c>
      <c r="Q154" s="0" t="n">
        <v>0.9875</v>
      </c>
      <c r="R154" s="0" t="n">
        <v>0.9875</v>
      </c>
      <c r="S154" s="0" t="n">
        <v>0.9875</v>
      </c>
      <c r="T154" s="0" t="n">
        <v>0.98</v>
      </c>
      <c r="U154" s="0" t="n">
        <v>0.98</v>
      </c>
      <c r="V154" s="0" t="n">
        <v>0.98</v>
      </c>
      <c r="W154" s="0" t="n">
        <v>0.98</v>
      </c>
      <c r="X154" s="0" t="n">
        <v>0.982420887500003</v>
      </c>
      <c r="Y154" s="0" t="n">
        <v>0.982420887500003</v>
      </c>
      <c r="Z154" s="0" t="n">
        <v>0.982420887500003</v>
      </c>
      <c r="AA154" s="0" t="n">
        <v>0.982420887500003</v>
      </c>
      <c r="AB154" s="0" t="n">
        <v>0.98</v>
      </c>
      <c r="AC154" s="0" t="n">
        <v>0.98</v>
      </c>
      <c r="AD154" s="0" t="n">
        <v>0.982420887500003</v>
      </c>
      <c r="AE154" s="0" t="n">
        <v>0.982420887500003</v>
      </c>
      <c r="AF154" s="0" t="n">
        <v>0.98</v>
      </c>
      <c r="AG154" s="0" t="n">
        <v>0.99</v>
      </c>
      <c r="AH154" s="0" t="n">
        <v>0.979720899999998</v>
      </c>
      <c r="AI154" s="0" t="n">
        <v>0.979720899999998</v>
      </c>
      <c r="AJ154" s="0" t="n">
        <v>0.98</v>
      </c>
      <c r="AK154" s="0" t="n">
        <v>1</v>
      </c>
      <c r="AL154" s="0" t="n">
        <v>0.985</v>
      </c>
      <c r="AM154" s="0" t="n">
        <v>0</v>
      </c>
      <c r="BE154" s="0" t="n">
        <v>1.10632760000001</v>
      </c>
      <c r="BF154" s="0" t="n">
        <v>1.1188</v>
      </c>
      <c r="BG154" s="0" t="n">
        <v>1.0827</v>
      </c>
      <c r="BH154" s="0" t="n">
        <v>1.0197</v>
      </c>
      <c r="BI154" s="0" t="n">
        <v>1</v>
      </c>
      <c r="BJ154" s="0" t="n">
        <v>2.38020000000001</v>
      </c>
      <c r="BK154" s="0" t="n">
        <v>2.30165633333333</v>
      </c>
      <c r="BL154" s="0" t="n">
        <v>1.12284999999999</v>
      </c>
      <c r="BM154" s="0" t="n">
        <v>1.2885</v>
      </c>
      <c r="BN154" s="0" t="n">
        <v>2.001</v>
      </c>
      <c r="BO154" s="0" t="n">
        <v>1.53900499999999</v>
      </c>
      <c r="BP154" s="0" t="n">
        <v>1.53900499999999</v>
      </c>
      <c r="BQ154" s="0" t="n">
        <v>1.276905</v>
      </c>
      <c r="BR154" s="0" t="n">
        <v>1.088555</v>
      </c>
      <c r="BS154" s="0" t="n">
        <v>1.44540499999999</v>
      </c>
      <c r="BT154" s="357"/>
      <c r="BU154" s="0" t="n">
        <v>1.10081</v>
      </c>
      <c r="BV154" s="357"/>
      <c r="BW154" s="357"/>
      <c r="BX154" s="357"/>
      <c r="BY154" s="357"/>
      <c r="BZ154" s="357"/>
      <c r="CA154" s="357"/>
      <c r="CB154" s="357"/>
      <c r="CC154" s="0" t="n">
        <v>0.965</v>
      </c>
      <c r="CG154" s="0" t="n">
        <v>0.99895</v>
      </c>
      <c r="CH154" s="0" t="n">
        <v>0.34</v>
      </c>
      <c r="CI154" s="0" t="n">
        <v>0.47</v>
      </c>
      <c r="CJ154" s="0" t="n">
        <v>0.935</v>
      </c>
      <c r="CK154" s="0" t="n">
        <v>0.685</v>
      </c>
      <c r="CL154" s="0" t="n">
        <v>0.725</v>
      </c>
      <c r="CM154" s="0" t="n">
        <v>0.8825</v>
      </c>
      <c r="CN154" s="0" t="n">
        <v>0.915</v>
      </c>
      <c r="CO154" s="0" t="n">
        <v>0.88</v>
      </c>
      <c r="CP154" s="0" t="n">
        <v>0.9025</v>
      </c>
      <c r="CQ154" s="0" t="n">
        <v>0.915</v>
      </c>
      <c r="CR154" s="0" t="n">
        <v>0.89</v>
      </c>
      <c r="DA154" s="357" t="n">
        <v>0.000285</v>
      </c>
      <c r="DB154" s="357" t="n">
        <v>0.0002</v>
      </c>
      <c r="DC154" s="357" t="n">
        <v>0</v>
      </c>
      <c r="DD154" s="357" t="n">
        <v>0.0001</v>
      </c>
      <c r="DE154" s="357" t="n">
        <v>0</v>
      </c>
      <c r="DF154" s="357" t="n">
        <v>0.0036</v>
      </c>
      <c r="DG154" s="357" t="n">
        <v>0.00047</v>
      </c>
      <c r="DH154" s="357" t="n">
        <v>0.0007</v>
      </c>
      <c r="DI154" s="357" t="n">
        <v>0</v>
      </c>
      <c r="DJ154" s="357" t="n">
        <v>0</v>
      </c>
      <c r="DK154" s="357" t="n">
        <v>0.0005</v>
      </c>
      <c r="DL154" s="357" t="n">
        <v>0.0005</v>
      </c>
      <c r="DM154" s="357" t="n">
        <v>0.0003</v>
      </c>
      <c r="DN154" s="357" t="n">
        <v>0.000275</v>
      </c>
      <c r="DO154" s="357" t="n">
        <v>0.000400000000000006</v>
      </c>
      <c r="DQ154" s="357" t="n">
        <v>6.5E-005</v>
      </c>
    </row>
    <row r="155" customFormat="false" ht="12.75" hidden="false" customHeight="false" outlineLevel="0" collapsed="false">
      <c r="A155" s="355" t="n">
        <v>41091</v>
      </c>
      <c r="B155" s="0" t="n">
        <v>0.988</v>
      </c>
      <c r="C155" s="0" t="n">
        <v>0</v>
      </c>
      <c r="D155" s="0" t="n">
        <v>0</v>
      </c>
      <c r="E155" s="0" t="n">
        <v>0</v>
      </c>
      <c r="F155" s="0" t="n">
        <v>0.977</v>
      </c>
      <c r="G155" s="0" t="n">
        <v>0.977358000000003</v>
      </c>
      <c r="H155" s="0" t="n">
        <v>0.9875</v>
      </c>
      <c r="I155" s="0" t="n">
        <v>0.9875</v>
      </c>
      <c r="J155" s="0" t="n">
        <v>0.9083925</v>
      </c>
      <c r="K155" s="0" t="n">
        <v>0.985</v>
      </c>
      <c r="L155" s="0" t="n">
        <v>0.9875</v>
      </c>
      <c r="M155" s="0" t="n">
        <v>0.9875</v>
      </c>
      <c r="N155" s="0" t="n">
        <v>0.98</v>
      </c>
      <c r="O155" s="0" t="n">
        <v>0.9875</v>
      </c>
      <c r="P155" s="0" t="n">
        <v>0.98</v>
      </c>
      <c r="Q155" s="0" t="n">
        <v>0.9875</v>
      </c>
      <c r="R155" s="0" t="n">
        <v>0.9875</v>
      </c>
      <c r="S155" s="0" t="n">
        <v>0.9875</v>
      </c>
      <c r="T155" s="0" t="n">
        <v>0.98</v>
      </c>
      <c r="U155" s="0" t="n">
        <v>0.98</v>
      </c>
      <c r="V155" s="0" t="n">
        <v>0.98</v>
      </c>
      <c r="W155" s="0" t="n">
        <v>0.98</v>
      </c>
      <c r="X155" s="0" t="n">
        <v>0.9875</v>
      </c>
      <c r="Y155" s="0" t="n">
        <v>0.9875</v>
      </c>
      <c r="Z155" s="0" t="n">
        <v>0.9875</v>
      </c>
      <c r="AA155" s="0" t="n">
        <v>0.9875</v>
      </c>
      <c r="AB155" s="0" t="n">
        <v>0.98</v>
      </c>
      <c r="AC155" s="0" t="n">
        <v>0.98</v>
      </c>
      <c r="AD155" s="0" t="n">
        <v>0.9875</v>
      </c>
      <c r="AE155" s="0" t="n">
        <v>0.9875</v>
      </c>
      <c r="AF155" s="0" t="n">
        <v>0.98</v>
      </c>
      <c r="AG155" s="0" t="n">
        <v>0.99</v>
      </c>
      <c r="AH155" s="0" t="n">
        <v>0.979778749999998</v>
      </c>
      <c r="AI155" s="0" t="n">
        <v>0.979778749999998</v>
      </c>
      <c r="AJ155" s="0" t="n">
        <v>0.98</v>
      </c>
      <c r="AK155" s="0" t="n">
        <v>1</v>
      </c>
      <c r="AL155" s="0" t="n">
        <v>0.985</v>
      </c>
      <c r="AM155" s="0" t="n">
        <v>0</v>
      </c>
      <c r="BE155" s="0" t="n">
        <v>1.10661260000001</v>
      </c>
      <c r="BF155" s="0" t="n">
        <v>1.119</v>
      </c>
      <c r="BG155" s="0" t="n">
        <v>1.0827</v>
      </c>
      <c r="BH155" s="0" t="n">
        <v>1.0198</v>
      </c>
      <c r="BI155" s="0" t="n">
        <v>1</v>
      </c>
      <c r="BJ155" s="0" t="n">
        <v>2.38380000000001</v>
      </c>
      <c r="BK155" s="0" t="n">
        <v>2.30212633333333</v>
      </c>
      <c r="BL155" s="0" t="n">
        <v>1.12354999999999</v>
      </c>
      <c r="BM155" s="0" t="n">
        <v>1.2885</v>
      </c>
      <c r="BN155" s="0" t="n">
        <v>2.001</v>
      </c>
      <c r="BO155" s="0" t="n">
        <v>1.53950499999999</v>
      </c>
      <c r="BP155" s="0" t="n">
        <v>1.53950499999999</v>
      </c>
      <c r="BQ155" s="0" t="n">
        <v>1.277205</v>
      </c>
      <c r="BR155" s="0" t="n">
        <v>1.08883</v>
      </c>
      <c r="BS155" s="0" t="n">
        <v>1.44580499999999</v>
      </c>
      <c r="BT155" s="357"/>
      <c r="BU155" s="0" t="n">
        <v>1.100875</v>
      </c>
      <c r="BV155" s="357"/>
      <c r="BW155" s="357"/>
      <c r="BX155" s="357"/>
      <c r="BY155" s="357"/>
      <c r="BZ155" s="357"/>
      <c r="CA155" s="357"/>
      <c r="CB155" s="357"/>
      <c r="CC155" s="0" t="n">
        <v>0.975</v>
      </c>
      <c r="CG155" s="0" t="n">
        <v>0.99895</v>
      </c>
      <c r="CH155" s="0" t="n">
        <v>0.41</v>
      </c>
      <c r="CI155" s="0" t="n">
        <v>0.47</v>
      </c>
      <c r="CJ155" s="0" t="n">
        <v>0.935</v>
      </c>
      <c r="CK155" s="0" t="n">
        <v>0.705</v>
      </c>
      <c r="CL155" s="0" t="n">
        <v>0.725</v>
      </c>
      <c r="CM155" s="0" t="n">
        <v>0.8775</v>
      </c>
      <c r="CN155" s="0" t="n">
        <v>0.91</v>
      </c>
      <c r="CO155" s="0" t="n">
        <v>0.89</v>
      </c>
      <c r="CP155" s="0" t="n">
        <v>0.9075</v>
      </c>
      <c r="CQ155" s="0" t="n">
        <v>0.915</v>
      </c>
      <c r="CR155" s="0" t="n">
        <v>0.89</v>
      </c>
      <c r="DA155" s="357" t="n">
        <v>0.000285</v>
      </c>
      <c r="DB155" s="357" t="n">
        <v>0.0002</v>
      </c>
      <c r="DC155" s="357" t="n">
        <v>0</v>
      </c>
      <c r="DD155" s="357" t="n">
        <v>0.0001</v>
      </c>
      <c r="DE155" s="357" t="n">
        <v>0</v>
      </c>
      <c r="DF155" s="357" t="n">
        <v>0.0036</v>
      </c>
      <c r="DG155" s="357" t="n">
        <v>0.00047</v>
      </c>
      <c r="DH155" s="357" t="n">
        <v>0.0007</v>
      </c>
      <c r="DI155" s="357" t="n">
        <v>0</v>
      </c>
      <c r="DJ155" s="357" t="n">
        <v>0</v>
      </c>
      <c r="DK155" s="357" t="n">
        <v>0.0005</v>
      </c>
      <c r="DL155" s="357" t="n">
        <v>0.0005</v>
      </c>
      <c r="DM155" s="357" t="n">
        <v>0.0003</v>
      </c>
      <c r="DN155" s="357" t="n">
        <v>0.000275</v>
      </c>
      <c r="DO155" s="357" t="n">
        <v>0.000400000000000006</v>
      </c>
      <c r="DQ155" s="357" t="n">
        <v>6.5E-005</v>
      </c>
    </row>
    <row r="156" customFormat="false" ht="12.75" hidden="false" customHeight="false" outlineLevel="0" collapsed="false">
      <c r="A156" s="355" t="n">
        <v>41122</v>
      </c>
      <c r="B156" s="0" t="n">
        <v>0.988</v>
      </c>
      <c r="C156" s="0" t="n">
        <v>0</v>
      </c>
      <c r="D156" s="0" t="n">
        <v>0</v>
      </c>
      <c r="E156" s="0" t="n">
        <v>0</v>
      </c>
      <c r="F156" s="0" t="n">
        <v>0.977</v>
      </c>
      <c r="G156" s="0" t="n">
        <v>0.9875</v>
      </c>
      <c r="H156" s="0" t="n">
        <v>0.9875</v>
      </c>
      <c r="I156" s="0" t="n">
        <v>0.9875</v>
      </c>
      <c r="J156" s="0" t="n">
        <v>0.985</v>
      </c>
      <c r="K156" s="0" t="n">
        <v>0.985</v>
      </c>
      <c r="L156" s="0" t="n">
        <v>0.9875</v>
      </c>
      <c r="M156" s="0" t="n">
        <v>0.9875</v>
      </c>
      <c r="N156" s="0" t="n">
        <v>0.98</v>
      </c>
      <c r="O156" s="0" t="n">
        <v>0.9875</v>
      </c>
      <c r="P156" s="0" t="n">
        <v>0.98</v>
      </c>
      <c r="Q156" s="0" t="n">
        <v>0.9875</v>
      </c>
      <c r="R156" s="0" t="n">
        <v>0.9875</v>
      </c>
      <c r="S156" s="0" t="n">
        <v>0.9875</v>
      </c>
      <c r="T156" s="0" t="n">
        <v>0.98</v>
      </c>
      <c r="U156" s="0" t="n">
        <v>0.98</v>
      </c>
      <c r="V156" s="0" t="n">
        <v>0.98</v>
      </c>
      <c r="W156" s="0" t="n">
        <v>0.98</v>
      </c>
      <c r="X156" s="0" t="n">
        <v>0.9875</v>
      </c>
      <c r="Y156" s="0" t="n">
        <v>0.9875</v>
      </c>
      <c r="Z156" s="0" t="n">
        <v>0.9875</v>
      </c>
      <c r="AA156" s="0" t="n">
        <v>0.9875</v>
      </c>
      <c r="AB156" s="0" t="n">
        <v>0.98</v>
      </c>
      <c r="AC156" s="0" t="n">
        <v>0.98</v>
      </c>
      <c r="AD156" s="0" t="n">
        <v>0.9875</v>
      </c>
      <c r="AE156" s="0" t="n">
        <v>0.9875</v>
      </c>
      <c r="AF156" s="0" t="n">
        <v>0.98</v>
      </c>
      <c r="AG156" s="0" t="n">
        <v>0.99</v>
      </c>
      <c r="AH156" s="0" t="n">
        <v>0.979836599999998</v>
      </c>
      <c r="AI156" s="0" t="n">
        <v>0.979836599999998</v>
      </c>
      <c r="AJ156" s="0" t="n">
        <v>0.98</v>
      </c>
      <c r="AK156" s="0" t="n">
        <v>1</v>
      </c>
      <c r="AL156" s="0" t="n">
        <v>0.985</v>
      </c>
      <c r="AM156" s="0" t="n">
        <v>0</v>
      </c>
      <c r="BE156" s="0" t="n">
        <v>1.10689760000001</v>
      </c>
      <c r="BF156" s="0" t="n">
        <v>1.1192</v>
      </c>
      <c r="BG156" s="0" t="n">
        <v>1.0827</v>
      </c>
      <c r="BH156" s="0" t="n">
        <v>1.0199</v>
      </c>
      <c r="BI156" s="0" t="n">
        <v>1</v>
      </c>
      <c r="BJ156" s="0" t="n">
        <v>2.38740000000001</v>
      </c>
      <c r="BK156" s="0" t="n">
        <v>2.30259633333333</v>
      </c>
      <c r="BL156" s="0" t="n">
        <v>1.12424999999999</v>
      </c>
      <c r="BM156" s="0" t="n">
        <v>1.2885</v>
      </c>
      <c r="BN156" s="0" t="n">
        <v>2.001</v>
      </c>
      <c r="BO156" s="0" t="n">
        <v>1.54000499999999</v>
      </c>
      <c r="BP156" s="0" t="n">
        <v>1.54000499999999</v>
      </c>
      <c r="BQ156" s="0" t="n">
        <v>1.277505</v>
      </c>
      <c r="BR156" s="0" t="n">
        <v>1.089105</v>
      </c>
      <c r="BS156" s="0" t="n">
        <v>1.44620499999999</v>
      </c>
      <c r="BT156" s="357"/>
      <c r="BU156" s="0" t="n">
        <v>1.10094</v>
      </c>
      <c r="BV156" s="357"/>
      <c r="BW156" s="357"/>
      <c r="BX156" s="357"/>
      <c r="BY156" s="357"/>
      <c r="BZ156" s="357"/>
      <c r="CA156" s="357"/>
      <c r="CB156" s="357"/>
      <c r="CC156" s="0" t="n">
        <v>0.975</v>
      </c>
      <c r="CG156" s="0" t="n">
        <v>0.99895</v>
      </c>
      <c r="CH156" s="0" t="n">
        <v>0.43</v>
      </c>
      <c r="CI156" s="0" t="n">
        <v>0.52</v>
      </c>
      <c r="CJ156" s="0" t="n">
        <v>0.925</v>
      </c>
      <c r="CK156" s="0" t="n">
        <v>0.795</v>
      </c>
      <c r="CL156" s="0" t="n">
        <v>0.725</v>
      </c>
      <c r="CM156" s="0" t="n">
        <v>0.89</v>
      </c>
      <c r="CN156" s="0" t="n">
        <v>0.9225</v>
      </c>
      <c r="CO156" s="0" t="n">
        <v>0.915</v>
      </c>
      <c r="CP156" s="0" t="n">
        <v>0.9275</v>
      </c>
      <c r="CQ156" s="0" t="n">
        <v>0.915</v>
      </c>
      <c r="CR156" s="0" t="n">
        <v>0.89</v>
      </c>
      <c r="DA156" s="357" t="n">
        <v>0.000285</v>
      </c>
      <c r="DB156" s="357" t="n">
        <v>0.0002</v>
      </c>
      <c r="DC156" s="357" t="n">
        <v>0</v>
      </c>
      <c r="DD156" s="357" t="n">
        <v>0.0001</v>
      </c>
      <c r="DE156" s="357" t="n">
        <v>0</v>
      </c>
      <c r="DF156" s="357" t="n">
        <v>0.0036</v>
      </c>
      <c r="DG156" s="357" t="n">
        <v>0.00047</v>
      </c>
      <c r="DH156" s="357" t="n">
        <v>0.0007</v>
      </c>
      <c r="DI156" s="357" t="n">
        <v>0</v>
      </c>
      <c r="DJ156" s="357" t="n">
        <v>0</v>
      </c>
      <c r="DK156" s="357" t="n">
        <v>0.0005</v>
      </c>
      <c r="DL156" s="357" t="n">
        <v>0.0005</v>
      </c>
      <c r="DM156" s="357" t="n">
        <v>0.0003</v>
      </c>
      <c r="DN156" s="357" t="n">
        <v>0.000275</v>
      </c>
      <c r="DO156" s="357" t="n">
        <v>0.000400000000000006</v>
      </c>
      <c r="DQ156" s="357" t="n">
        <v>6.5E-005</v>
      </c>
    </row>
    <row r="157" customFormat="false" ht="12.75" hidden="false" customHeight="false" outlineLevel="0" collapsed="false">
      <c r="A157" s="355" t="n">
        <v>41153</v>
      </c>
      <c r="B157" s="0" t="n">
        <v>0.988</v>
      </c>
      <c r="C157" s="0" t="n">
        <v>0</v>
      </c>
      <c r="D157" s="0" t="n">
        <v>0</v>
      </c>
      <c r="E157" s="0" t="n">
        <v>0</v>
      </c>
      <c r="F157" s="0" t="n">
        <v>0.977</v>
      </c>
      <c r="G157" s="0" t="n">
        <v>0.9875</v>
      </c>
      <c r="H157" s="0" t="n">
        <v>0.9875</v>
      </c>
      <c r="I157" s="0" t="n">
        <v>0.9875</v>
      </c>
      <c r="J157" s="0" t="n">
        <v>0.8439675</v>
      </c>
      <c r="K157" s="0" t="n">
        <v>0.985</v>
      </c>
      <c r="L157" s="0" t="n">
        <v>0.9875</v>
      </c>
      <c r="M157" s="0" t="n">
        <v>0.9875</v>
      </c>
      <c r="N157" s="0" t="n">
        <v>0.98</v>
      </c>
      <c r="O157" s="0" t="n">
        <v>0.9875</v>
      </c>
      <c r="P157" s="0" t="n">
        <v>0.98</v>
      </c>
      <c r="Q157" s="0" t="n">
        <v>0.9875</v>
      </c>
      <c r="R157" s="0" t="n">
        <v>0.9875</v>
      </c>
      <c r="S157" s="0" t="n">
        <v>0.9875</v>
      </c>
      <c r="T157" s="0" t="n">
        <v>0.98</v>
      </c>
      <c r="U157" s="0" t="n">
        <v>0.98</v>
      </c>
      <c r="V157" s="0" t="n">
        <v>0.98</v>
      </c>
      <c r="W157" s="0" t="n">
        <v>0.98</v>
      </c>
      <c r="X157" s="0" t="n">
        <v>0.9875</v>
      </c>
      <c r="Y157" s="0" t="n">
        <v>0.9875</v>
      </c>
      <c r="Z157" s="0" t="n">
        <v>0.9875</v>
      </c>
      <c r="AA157" s="0" t="n">
        <v>0.9875</v>
      </c>
      <c r="AB157" s="0" t="n">
        <v>0.98</v>
      </c>
      <c r="AC157" s="0" t="n">
        <v>0.98</v>
      </c>
      <c r="AD157" s="0" t="n">
        <v>0.9875</v>
      </c>
      <c r="AE157" s="0" t="n">
        <v>0.9875</v>
      </c>
      <c r="AF157" s="0" t="n">
        <v>0.98</v>
      </c>
      <c r="AG157" s="0" t="n">
        <v>0.99</v>
      </c>
      <c r="AH157" s="0" t="n">
        <v>0.979894449999998</v>
      </c>
      <c r="AI157" s="0" t="n">
        <v>0.979894449999998</v>
      </c>
      <c r="AJ157" s="0" t="n">
        <v>0.98</v>
      </c>
      <c r="AK157" s="0" t="n">
        <v>1</v>
      </c>
      <c r="AL157" s="0" t="n">
        <v>0.985</v>
      </c>
      <c r="AM157" s="0" t="n">
        <v>0</v>
      </c>
      <c r="BE157" s="0" t="n">
        <v>1.10718260000001</v>
      </c>
      <c r="BF157" s="0" t="n">
        <v>1.1194</v>
      </c>
      <c r="BG157" s="0" t="n">
        <v>1.0827</v>
      </c>
      <c r="BH157" s="0" t="n">
        <v>1.02</v>
      </c>
      <c r="BI157" s="0" t="n">
        <v>1</v>
      </c>
      <c r="BJ157" s="0" t="n">
        <v>2.39100000000001</v>
      </c>
      <c r="BK157" s="0" t="n">
        <v>2.30306633333333</v>
      </c>
      <c r="BL157" s="0" t="n">
        <v>1.12494999999999</v>
      </c>
      <c r="BM157" s="0" t="n">
        <v>1.2885</v>
      </c>
      <c r="BN157" s="0" t="n">
        <v>2.001</v>
      </c>
      <c r="BO157" s="0" t="n">
        <v>1.54050499999999</v>
      </c>
      <c r="BP157" s="0" t="n">
        <v>1.54050499999999</v>
      </c>
      <c r="BQ157" s="0" t="n">
        <v>1.277805</v>
      </c>
      <c r="BR157" s="0" t="n">
        <v>1.08938</v>
      </c>
      <c r="BS157" s="0" t="n">
        <v>1.44660499999999</v>
      </c>
      <c r="BT157" s="357"/>
      <c r="BU157" s="0" t="n">
        <v>1.101005</v>
      </c>
      <c r="BV157" s="357"/>
      <c r="BW157" s="357"/>
      <c r="BX157" s="357"/>
      <c r="BY157" s="357"/>
      <c r="BZ157" s="357"/>
      <c r="CA157" s="357"/>
      <c r="CB157" s="357"/>
      <c r="CC157" s="0" t="n">
        <v>0.975</v>
      </c>
      <c r="CG157" s="0" t="n">
        <v>0.99895</v>
      </c>
      <c r="CH157" s="0" t="n">
        <v>0.46</v>
      </c>
      <c r="CI157" s="0" t="n">
        <v>0.55</v>
      </c>
      <c r="CJ157" s="0" t="n">
        <v>0.925</v>
      </c>
      <c r="CK157" s="0" t="n">
        <v>0.655</v>
      </c>
      <c r="CL157" s="0" t="n">
        <v>0.575</v>
      </c>
      <c r="CM157" s="0" t="n">
        <v>0.945</v>
      </c>
      <c r="CN157" s="0" t="n">
        <v>0.9775</v>
      </c>
      <c r="CO157" s="0" t="n">
        <v>0.945</v>
      </c>
      <c r="CP157" s="0" t="n">
        <v>0.92</v>
      </c>
      <c r="CQ157" s="0" t="n">
        <v>0.915</v>
      </c>
      <c r="CR157" s="0" t="n">
        <v>0.89</v>
      </c>
      <c r="DA157" s="357" t="n">
        <v>0.000285</v>
      </c>
      <c r="DB157" s="357" t="n">
        <v>0.0002</v>
      </c>
      <c r="DC157" s="357" t="n">
        <v>0</v>
      </c>
      <c r="DD157" s="357" t="n">
        <v>0.0001</v>
      </c>
      <c r="DE157" s="357" t="n">
        <v>0</v>
      </c>
      <c r="DF157" s="357" t="n">
        <v>0.0036</v>
      </c>
      <c r="DG157" s="357" t="n">
        <v>0.00047</v>
      </c>
      <c r="DH157" s="357" t="n">
        <v>0.0007</v>
      </c>
      <c r="DI157" s="357" t="n">
        <v>0</v>
      </c>
      <c r="DJ157" s="357" t="n">
        <v>0</v>
      </c>
      <c r="DK157" s="357" t="n">
        <v>0.0005</v>
      </c>
      <c r="DL157" s="357" t="n">
        <v>0.0005</v>
      </c>
      <c r="DM157" s="357" t="n">
        <v>0.0003</v>
      </c>
      <c r="DN157" s="357" t="n">
        <v>0.000275</v>
      </c>
      <c r="DO157" s="357" t="n">
        <v>0.000400000000000006</v>
      </c>
      <c r="DQ157" s="357" t="n">
        <v>6.5E-005</v>
      </c>
    </row>
    <row r="158" customFormat="false" ht="12.75" hidden="false" customHeight="false" outlineLevel="0" collapsed="false">
      <c r="A158" s="355" t="n">
        <v>41183</v>
      </c>
      <c r="B158" s="0" t="n">
        <v>0.988</v>
      </c>
      <c r="C158" s="0" t="n">
        <v>0</v>
      </c>
      <c r="D158" s="0" t="n">
        <v>0</v>
      </c>
      <c r="E158" s="0" t="n">
        <v>0</v>
      </c>
      <c r="F158" s="0" t="n">
        <v>0.977</v>
      </c>
      <c r="G158" s="0" t="n">
        <v>0.9875</v>
      </c>
      <c r="H158" s="0" t="n">
        <v>0.9875</v>
      </c>
      <c r="I158" s="0" t="n">
        <v>0.9875</v>
      </c>
      <c r="J158" s="0" t="n">
        <v>0.8310825</v>
      </c>
      <c r="K158" s="0" t="n">
        <v>0.985</v>
      </c>
      <c r="L158" s="0" t="n">
        <v>0.9875</v>
      </c>
      <c r="M158" s="0" t="n">
        <v>0.9875</v>
      </c>
      <c r="N158" s="0" t="n">
        <v>0.98</v>
      </c>
      <c r="O158" s="0" t="n">
        <v>0.983413637500003</v>
      </c>
      <c r="P158" s="0" t="n">
        <v>0.98</v>
      </c>
      <c r="Q158" s="0" t="n">
        <v>0.9875</v>
      </c>
      <c r="R158" s="0" t="n">
        <v>0.9875</v>
      </c>
      <c r="S158" s="0" t="n">
        <v>0.9875</v>
      </c>
      <c r="T158" s="0" t="n">
        <v>0.98</v>
      </c>
      <c r="U158" s="0" t="n">
        <v>0.98</v>
      </c>
      <c r="V158" s="0" t="n">
        <v>0.98</v>
      </c>
      <c r="W158" s="0" t="n">
        <v>0.98</v>
      </c>
      <c r="X158" s="0" t="n">
        <v>0.983413637500003</v>
      </c>
      <c r="Y158" s="0" t="n">
        <v>0.983413637500003</v>
      </c>
      <c r="Z158" s="0" t="n">
        <v>0.983413637500003</v>
      </c>
      <c r="AA158" s="0" t="n">
        <v>0.983413637500003</v>
      </c>
      <c r="AB158" s="0" t="n">
        <v>0.98</v>
      </c>
      <c r="AC158" s="0" t="n">
        <v>0.98</v>
      </c>
      <c r="AD158" s="0" t="n">
        <v>0.983413637500003</v>
      </c>
      <c r="AE158" s="0" t="n">
        <v>0.983413637500003</v>
      </c>
      <c r="AF158" s="0" t="n">
        <v>0.98</v>
      </c>
      <c r="AG158" s="0" t="n">
        <v>0.99</v>
      </c>
      <c r="AH158" s="0" t="n">
        <v>0.979952299999998</v>
      </c>
      <c r="AI158" s="0" t="n">
        <v>0.979952299999998</v>
      </c>
      <c r="AJ158" s="0" t="n">
        <v>0.98</v>
      </c>
      <c r="AK158" s="0" t="n">
        <v>1</v>
      </c>
      <c r="AL158" s="0" t="n">
        <v>0.985</v>
      </c>
      <c r="AM158" s="0" t="n">
        <v>0</v>
      </c>
      <c r="BE158" s="0" t="n">
        <v>1.10746760000001</v>
      </c>
      <c r="BF158" s="0" t="n">
        <v>1.1196</v>
      </c>
      <c r="BG158" s="0" t="n">
        <v>1.0827</v>
      </c>
      <c r="BH158" s="0" t="n">
        <v>1.0201</v>
      </c>
      <c r="BI158" s="0" t="n">
        <v>1</v>
      </c>
      <c r="BJ158" s="0" t="n">
        <v>2.39460000000001</v>
      </c>
      <c r="BK158" s="0" t="n">
        <v>2.30353633333333</v>
      </c>
      <c r="BL158" s="0" t="n">
        <v>1.12564999999999</v>
      </c>
      <c r="BM158" s="0" t="n">
        <v>1.2885</v>
      </c>
      <c r="BN158" s="0" t="n">
        <v>2.001</v>
      </c>
      <c r="BO158" s="0" t="n">
        <v>1.54100499999999</v>
      </c>
      <c r="BP158" s="0" t="n">
        <v>1.54100499999999</v>
      </c>
      <c r="BQ158" s="0" t="n">
        <v>1.278105</v>
      </c>
      <c r="BR158" s="0" t="n">
        <v>1.089655</v>
      </c>
      <c r="BS158" s="0" t="n">
        <v>1.44700499999999</v>
      </c>
      <c r="BT158" s="357"/>
      <c r="BU158" s="0" t="n">
        <v>1.10107</v>
      </c>
      <c r="BV158" s="357"/>
      <c r="BW158" s="357"/>
      <c r="BX158" s="357"/>
      <c r="BY158" s="357"/>
      <c r="BZ158" s="357"/>
      <c r="CA158" s="357"/>
      <c r="CB158" s="357"/>
      <c r="CC158" s="0" t="n">
        <v>0.955</v>
      </c>
      <c r="CG158" s="0" t="n">
        <v>0.99895</v>
      </c>
      <c r="CH158" s="0" t="n">
        <v>0.46</v>
      </c>
      <c r="CI158" s="0" t="n">
        <v>0.45</v>
      </c>
      <c r="CJ158" s="0" t="n">
        <v>0.925</v>
      </c>
      <c r="CK158" s="0" t="n">
        <v>0.645</v>
      </c>
      <c r="CL158" s="0" t="n">
        <v>0.505</v>
      </c>
      <c r="CM158" s="0" t="n">
        <v>0.805</v>
      </c>
      <c r="CN158" s="0" t="n">
        <v>0.8375</v>
      </c>
      <c r="CO158" s="0" t="n">
        <v>0.875</v>
      </c>
      <c r="CP158" s="0" t="n">
        <v>0.9025</v>
      </c>
      <c r="CQ158" s="0" t="n">
        <v>0.82</v>
      </c>
      <c r="CR158" s="0" t="n">
        <v>0.89</v>
      </c>
      <c r="DA158" s="357" t="n">
        <v>0.000285</v>
      </c>
      <c r="DB158" s="357" t="n">
        <v>0.0002</v>
      </c>
      <c r="DC158" s="357" t="n">
        <v>0</v>
      </c>
      <c r="DD158" s="357" t="n">
        <v>0.0001</v>
      </c>
      <c r="DE158" s="357" t="n">
        <v>0</v>
      </c>
      <c r="DF158" s="357" t="n">
        <v>0.0036</v>
      </c>
      <c r="DG158" s="357" t="n">
        <v>0.00047</v>
      </c>
      <c r="DH158" s="357" t="n">
        <v>0.0007</v>
      </c>
      <c r="DI158" s="357" t="n">
        <v>0</v>
      </c>
      <c r="DJ158" s="357" t="n">
        <v>0</v>
      </c>
      <c r="DK158" s="357" t="n">
        <v>0.0005</v>
      </c>
      <c r="DL158" s="357" t="n">
        <v>0.0005</v>
      </c>
      <c r="DM158" s="357" t="n">
        <v>0.0003</v>
      </c>
      <c r="DN158" s="357" t="n">
        <v>0.000275</v>
      </c>
      <c r="DO158" s="357" t="n">
        <v>0.000400000000000006</v>
      </c>
      <c r="DQ158" s="357" t="n">
        <v>6.5E-005</v>
      </c>
    </row>
    <row r="159" customFormat="false" ht="12.75" hidden="false" customHeight="false" outlineLevel="0" collapsed="false">
      <c r="A159" s="355" t="n">
        <v>41214</v>
      </c>
      <c r="B159" s="0" t="n">
        <v>0.988</v>
      </c>
      <c r="C159" s="0" t="n">
        <v>0</v>
      </c>
      <c r="D159" s="0" t="n">
        <v>0</v>
      </c>
      <c r="E159" s="0" t="n">
        <v>0</v>
      </c>
      <c r="F159" s="0" t="n">
        <v>0.977</v>
      </c>
      <c r="G159" s="0" t="n">
        <v>0.9875</v>
      </c>
      <c r="H159" s="0" t="n">
        <v>0.9875</v>
      </c>
      <c r="I159" s="0" t="n">
        <v>0.9875</v>
      </c>
      <c r="J159" s="0" t="n">
        <v>0.7795425</v>
      </c>
      <c r="K159" s="0" t="n">
        <v>0.970485</v>
      </c>
      <c r="L159" s="0" t="n">
        <v>0.9875</v>
      </c>
      <c r="M159" s="0" t="n">
        <v>0.9875</v>
      </c>
      <c r="N159" s="0" t="n">
        <v>0.98</v>
      </c>
      <c r="O159" s="0" t="n">
        <v>0.983661825000003</v>
      </c>
      <c r="P159" s="0" t="n">
        <v>0.98</v>
      </c>
      <c r="Q159" s="0" t="n">
        <v>0.9875</v>
      </c>
      <c r="R159" s="0" t="n">
        <v>0.9875</v>
      </c>
      <c r="S159" s="0" t="n">
        <v>0.9875</v>
      </c>
      <c r="T159" s="0" t="n">
        <v>0.98</v>
      </c>
      <c r="U159" s="0" t="n">
        <v>0.98</v>
      </c>
      <c r="V159" s="0" t="n">
        <v>0.98</v>
      </c>
      <c r="W159" s="0" t="n">
        <v>0.98</v>
      </c>
      <c r="X159" s="0" t="n">
        <v>0.983661825000003</v>
      </c>
      <c r="Y159" s="0" t="n">
        <v>0.983661825000003</v>
      </c>
      <c r="Z159" s="0" t="n">
        <v>0.983661825000003</v>
      </c>
      <c r="AA159" s="0" t="n">
        <v>0.983661825000003</v>
      </c>
      <c r="AB159" s="0" t="n">
        <v>0.98</v>
      </c>
      <c r="AC159" s="0" t="n">
        <v>0.98</v>
      </c>
      <c r="AD159" s="0" t="n">
        <v>0.983661825000003</v>
      </c>
      <c r="AE159" s="0" t="n">
        <v>0.983661825000003</v>
      </c>
      <c r="AF159" s="0" t="n">
        <v>0.98</v>
      </c>
      <c r="AG159" s="0" t="n">
        <v>0.99</v>
      </c>
      <c r="AH159" s="0" t="n">
        <v>0.980010149999998</v>
      </c>
      <c r="AI159" s="0" t="n">
        <v>0.980010149999998</v>
      </c>
      <c r="AJ159" s="0" t="n">
        <v>0.98</v>
      </c>
      <c r="AK159" s="0" t="n">
        <v>1</v>
      </c>
      <c r="AL159" s="0" t="n">
        <v>0.970485</v>
      </c>
      <c r="AM159" s="0" t="n">
        <v>0</v>
      </c>
      <c r="BE159" s="0" t="n">
        <v>1.10775260000001</v>
      </c>
      <c r="BF159" s="0" t="n">
        <v>1.1198</v>
      </c>
      <c r="BG159" s="0" t="n">
        <v>1.0827</v>
      </c>
      <c r="BH159" s="0" t="n">
        <v>1.0202</v>
      </c>
      <c r="BI159" s="0" t="n">
        <v>1</v>
      </c>
      <c r="BJ159" s="0" t="n">
        <v>2.39820000000001</v>
      </c>
      <c r="BK159" s="0" t="n">
        <v>2.30400633333333</v>
      </c>
      <c r="BL159" s="0" t="n">
        <v>1.12634999999999</v>
      </c>
      <c r="BM159" s="0" t="n">
        <v>1.2885</v>
      </c>
      <c r="BN159" s="0" t="n">
        <v>2.001</v>
      </c>
      <c r="BO159" s="0" t="n">
        <v>1.54150499999999</v>
      </c>
      <c r="BP159" s="0" t="n">
        <v>1.54150499999999</v>
      </c>
      <c r="BQ159" s="0" t="n">
        <v>1.278405</v>
      </c>
      <c r="BR159" s="0" t="n">
        <v>1.08993</v>
      </c>
      <c r="BS159" s="0" t="n">
        <v>1.44740499999999</v>
      </c>
      <c r="BT159" s="357"/>
      <c r="BU159" s="0" t="n">
        <v>1.101135</v>
      </c>
      <c r="BV159" s="357"/>
      <c r="BW159" s="357"/>
      <c r="BX159" s="357"/>
      <c r="BY159" s="357"/>
      <c r="BZ159" s="357"/>
      <c r="CA159" s="357"/>
      <c r="CB159" s="357"/>
      <c r="CC159" s="0" t="n">
        <v>0.955</v>
      </c>
      <c r="CG159" s="0" t="n">
        <v>0.999</v>
      </c>
      <c r="CH159" s="0" t="n">
        <v>0.48</v>
      </c>
      <c r="CI159" s="0" t="n">
        <v>0.46</v>
      </c>
      <c r="CJ159" s="0" t="n">
        <v>0.905</v>
      </c>
      <c r="CK159" s="0" t="n">
        <v>0.605</v>
      </c>
      <c r="CL159" s="0" t="n">
        <v>0.485</v>
      </c>
      <c r="CM159" s="0" t="n">
        <v>0.795</v>
      </c>
      <c r="CN159" s="0" t="n">
        <v>0.8275</v>
      </c>
      <c r="CO159" s="0" t="n">
        <v>0.85</v>
      </c>
      <c r="CP159" s="0" t="n">
        <v>0.9025</v>
      </c>
      <c r="CQ159" s="0" t="n">
        <v>0.82</v>
      </c>
      <c r="CR159" s="0" t="n">
        <v>0.89</v>
      </c>
      <c r="DA159" s="357" t="n">
        <v>0.000285</v>
      </c>
      <c r="DB159" s="357" t="n">
        <v>0.0002</v>
      </c>
      <c r="DC159" s="357" t="n">
        <v>0</v>
      </c>
      <c r="DD159" s="357" t="n">
        <v>0.0001</v>
      </c>
      <c r="DE159" s="357" t="n">
        <v>0</v>
      </c>
      <c r="DF159" s="357" t="n">
        <v>0.0036</v>
      </c>
      <c r="DG159" s="357" t="n">
        <v>0.00047</v>
      </c>
      <c r="DH159" s="357" t="n">
        <v>0.0007</v>
      </c>
      <c r="DI159" s="357" t="n">
        <v>0</v>
      </c>
      <c r="DJ159" s="357" t="n">
        <v>0</v>
      </c>
      <c r="DK159" s="357" t="n">
        <v>0.0005</v>
      </c>
      <c r="DL159" s="357" t="n">
        <v>0.0005</v>
      </c>
      <c r="DM159" s="357" t="n">
        <v>0.0003</v>
      </c>
      <c r="DN159" s="357" t="n">
        <v>0.000275</v>
      </c>
      <c r="DO159" s="357" t="n">
        <v>0.000400000000000006</v>
      </c>
      <c r="DQ159" s="357" t="n">
        <v>6.5E-005</v>
      </c>
    </row>
    <row r="160" customFormat="false" ht="12.75" hidden="false" customHeight="false" outlineLevel="0" collapsed="false">
      <c r="A160" s="355" t="n">
        <v>41244</v>
      </c>
      <c r="B160" s="0" t="n">
        <v>0.988</v>
      </c>
      <c r="C160" s="0" t="n">
        <v>0</v>
      </c>
      <c r="D160" s="0" t="n">
        <v>0</v>
      </c>
      <c r="E160" s="0" t="n">
        <v>0</v>
      </c>
      <c r="F160" s="0" t="n">
        <v>0.977</v>
      </c>
      <c r="G160" s="0" t="n">
        <v>0.9875</v>
      </c>
      <c r="H160" s="0" t="n">
        <v>0.9875</v>
      </c>
      <c r="I160" s="0" t="n">
        <v>0.986168749999991</v>
      </c>
      <c r="J160" s="0" t="n">
        <v>0.785985</v>
      </c>
      <c r="K160" s="0" t="n">
        <v>0.970485</v>
      </c>
      <c r="L160" s="0" t="n">
        <v>0.909782949999995</v>
      </c>
      <c r="M160" s="0" t="n">
        <v>0.959898112499995</v>
      </c>
      <c r="N160" s="0" t="n">
        <v>0.882306449999997</v>
      </c>
      <c r="O160" s="0" t="n">
        <v>0.973007962500003</v>
      </c>
      <c r="P160" s="0" t="n">
        <v>0.882306449999997</v>
      </c>
      <c r="Q160" s="0" t="n">
        <v>0.909782949999995</v>
      </c>
      <c r="R160" s="0" t="n">
        <v>0.909782949999995</v>
      </c>
      <c r="S160" s="0" t="n">
        <v>0.909782949999995</v>
      </c>
      <c r="T160" s="0" t="n">
        <v>0.882306449999997</v>
      </c>
      <c r="U160" s="0" t="n">
        <v>0.882306449999997</v>
      </c>
      <c r="V160" s="0" t="n">
        <v>0.882306449999997</v>
      </c>
      <c r="W160" s="0" t="n">
        <v>0.882306449999997</v>
      </c>
      <c r="X160" s="0" t="n">
        <v>0.973007962500003</v>
      </c>
      <c r="Y160" s="0" t="n">
        <v>0.973007962500003</v>
      </c>
      <c r="Z160" s="0" t="n">
        <v>0.973007962500003</v>
      </c>
      <c r="AA160" s="0" t="n">
        <v>0.973007962500003</v>
      </c>
      <c r="AB160" s="0" t="n">
        <v>0.882306449999997</v>
      </c>
      <c r="AC160" s="0" t="n">
        <v>0.882306449999997</v>
      </c>
      <c r="AD160" s="0" t="n">
        <v>0.973007962500003</v>
      </c>
      <c r="AE160" s="0" t="n">
        <v>0.973007962500003</v>
      </c>
      <c r="AF160" s="0" t="n">
        <v>0.882306449999997</v>
      </c>
      <c r="AG160" s="0" t="n">
        <v>0.98</v>
      </c>
      <c r="AH160" s="0" t="n">
        <v>0.980067999999998</v>
      </c>
      <c r="AI160" s="0" t="n">
        <v>0.980067999999998</v>
      </c>
      <c r="AJ160" s="0" t="n">
        <v>0.882306449999997</v>
      </c>
      <c r="AK160" s="0" t="n">
        <v>1</v>
      </c>
      <c r="AL160" s="0" t="n">
        <v>0.970485</v>
      </c>
      <c r="AM160" s="0" t="n">
        <v>0</v>
      </c>
      <c r="BE160" s="0" t="n">
        <v>1.10803760000001</v>
      </c>
      <c r="BF160" s="0" t="n">
        <v>1.12</v>
      </c>
      <c r="BG160" s="0" t="n">
        <v>1.0827</v>
      </c>
      <c r="BH160" s="0" t="n">
        <v>1.0203</v>
      </c>
      <c r="BI160" s="0" t="n">
        <v>1</v>
      </c>
      <c r="BJ160" s="0" t="n">
        <v>2.40180000000001</v>
      </c>
      <c r="BK160" s="0" t="n">
        <v>2.30447633333333</v>
      </c>
      <c r="BL160" s="0" t="n">
        <v>1.12704999999999</v>
      </c>
      <c r="BM160" s="0" t="n">
        <v>1.2885</v>
      </c>
      <c r="BN160" s="0" t="n">
        <v>2.001</v>
      </c>
      <c r="BO160" s="0" t="n">
        <v>1.54200499999999</v>
      </c>
      <c r="BP160" s="0" t="n">
        <v>1.54200499999999</v>
      </c>
      <c r="BQ160" s="0" t="n">
        <v>1.278705</v>
      </c>
      <c r="BR160" s="0" t="n">
        <v>1.090205</v>
      </c>
      <c r="BS160" s="0" t="n">
        <v>1.44780499999999</v>
      </c>
      <c r="BT160" s="357"/>
      <c r="BU160" s="0" t="n">
        <v>1.1012</v>
      </c>
      <c r="BV160" s="357"/>
      <c r="BW160" s="357"/>
      <c r="BX160" s="357"/>
      <c r="BY160" s="357"/>
      <c r="BZ160" s="357"/>
      <c r="CA160" s="357"/>
      <c r="CB160" s="357"/>
      <c r="CC160" s="0" t="n">
        <v>0.935</v>
      </c>
      <c r="CG160" s="0" t="n">
        <v>0.999</v>
      </c>
      <c r="CH160" s="0" t="n">
        <v>0.51</v>
      </c>
      <c r="CI160" s="0" t="n">
        <v>0.48</v>
      </c>
      <c r="CJ160" s="0" t="n">
        <v>0.875</v>
      </c>
      <c r="CK160" s="0" t="n">
        <v>0.61</v>
      </c>
      <c r="CL160" s="0" t="n">
        <v>0.485</v>
      </c>
      <c r="CM160" s="0" t="n">
        <v>0.59</v>
      </c>
      <c r="CN160" s="0" t="n">
        <v>0.6225</v>
      </c>
      <c r="CO160" s="0" t="n">
        <v>0.69</v>
      </c>
      <c r="CP160" s="0" t="n">
        <v>0.8925</v>
      </c>
      <c r="CQ160" s="0" t="n">
        <v>0.715</v>
      </c>
      <c r="CR160" s="0" t="n">
        <v>0.89</v>
      </c>
      <c r="DA160" s="357" t="n">
        <v>0.000285</v>
      </c>
      <c r="DB160" s="357" t="n">
        <v>0.0002</v>
      </c>
      <c r="DC160" s="357" t="n">
        <v>0</v>
      </c>
      <c r="DD160" s="357" t="n">
        <v>0.0001</v>
      </c>
      <c r="DE160" s="357" t="n">
        <v>0</v>
      </c>
      <c r="DF160" s="357" t="n">
        <v>0.0036</v>
      </c>
      <c r="DG160" s="357" t="n">
        <v>0.00047</v>
      </c>
      <c r="DH160" s="357" t="n">
        <v>0.0007</v>
      </c>
      <c r="DI160" s="357" t="n">
        <v>0</v>
      </c>
      <c r="DJ160" s="357" t="n">
        <v>0</v>
      </c>
      <c r="DK160" s="357" t="n">
        <v>0.0005</v>
      </c>
      <c r="DL160" s="357" t="n">
        <v>0.0005</v>
      </c>
      <c r="DM160" s="357" t="n">
        <v>0.0003</v>
      </c>
      <c r="DN160" s="357" t="n">
        <v>0.000275</v>
      </c>
      <c r="DO160" s="357" t="n">
        <v>0.000400000000000006</v>
      </c>
      <c r="DQ160" s="357" t="n">
        <v>6.5E-005</v>
      </c>
    </row>
    <row r="161" customFormat="false" ht="12.75" hidden="false" customHeight="false" outlineLevel="0" collapsed="false">
      <c r="A161" s="355" t="n">
        <v>41275</v>
      </c>
      <c r="B161" s="0" t="n">
        <v>0.988</v>
      </c>
      <c r="C161" s="0" t="n">
        <v>0</v>
      </c>
      <c r="D161" s="0" t="n">
        <v>0</v>
      </c>
      <c r="E161" s="0" t="n">
        <v>0</v>
      </c>
      <c r="F161" s="0" t="n">
        <v>0</v>
      </c>
      <c r="G161" s="0" t="n">
        <v>0.9875</v>
      </c>
      <c r="H161" s="0" t="n">
        <v>0.9875</v>
      </c>
      <c r="I161" s="0" t="n">
        <v>0.907838749999992</v>
      </c>
      <c r="J161" s="0" t="n">
        <v>0.79887</v>
      </c>
      <c r="K161" s="0" t="n">
        <v>0.985</v>
      </c>
      <c r="L161" s="0" t="n">
        <v>0.933215524999995</v>
      </c>
      <c r="M161" s="0" t="n">
        <v>0.983346937499995</v>
      </c>
      <c r="N161" s="0" t="n">
        <v>0.882513449999997</v>
      </c>
      <c r="O161" s="0" t="n">
        <v>0.959622400000003</v>
      </c>
      <c r="P161" s="0" t="n">
        <v>0.882513449999997</v>
      </c>
      <c r="Q161" s="0" t="n">
        <v>0.933215524999995</v>
      </c>
      <c r="R161" s="0" t="n">
        <v>0.933215524999995</v>
      </c>
      <c r="S161" s="0" t="n">
        <v>0.933215524999995</v>
      </c>
      <c r="T161" s="0" t="n">
        <v>0.882513449999997</v>
      </c>
      <c r="U161" s="0" t="n">
        <v>0.882513449999997</v>
      </c>
      <c r="V161" s="0" t="n">
        <v>0.882513449999997</v>
      </c>
      <c r="W161" s="0" t="n">
        <v>0.882513449999997</v>
      </c>
      <c r="X161" s="0" t="n">
        <v>0.959622400000003</v>
      </c>
      <c r="Y161" s="0" t="n">
        <v>0.959622400000003</v>
      </c>
      <c r="Z161" s="0" t="n">
        <v>0.959622400000003</v>
      </c>
      <c r="AA161" s="0" t="n">
        <v>0.959622400000003</v>
      </c>
      <c r="AB161" s="0" t="n">
        <v>0.882513449999997</v>
      </c>
      <c r="AC161" s="0" t="n">
        <v>0.882513449999997</v>
      </c>
      <c r="AD161" s="0" t="n">
        <v>0.959622400000003</v>
      </c>
      <c r="AE161" s="0" t="n">
        <v>0.959622400000003</v>
      </c>
      <c r="AF161" s="0" t="n">
        <v>0.882513449999997</v>
      </c>
      <c r="AG161" s="0" t="n">
        <v>0.98</v>
      </c>
      <c r="AH161" s="0" t="n">
        <v>0.980125849999998</v>
      </c>
      <c r="AI161" s="0" t="n">
        <v>0.980125849999998</v>
      </c>
      <c r="AJ161" s="0" t="n">
        <v>0.882513449999997</v>
      </c>
      <c r="AK161" s="0" t="n">
        <v>1</v>
      </c>
      <c r="AL161" s="0" t="n">
        <v>0.985</v>
      </c>
      <c r="AM161" s="0" t="n">
        <v>0</v>
      </c>
      <c r="BE161" s="0" t="n">
        <v>1.10832260000001</v>
      </c>
      <c r="BF161" s="0" t="n">
        <v>1.1202</v>
      </c>
      <c r="BG161" s="0" t="n">
        <v>1.0827</v>
      </c>
      <c r="BH161" s="0" t="n">
        <v>1.0204</v>
      </c>
      <c r="BI161" s="0" t="n">
        <v>1</v>
      </c>
      <c r="BJ161" s="0" t="n">
        <v>2.40540000000001</v>
      </c>
      <c r="BK161" s="0" t="n">
        <v>2.30494633333333</v>
      </c>
      <c r="BL161" s="0" t="n">
        <v>1.12774999999999</v>
      </c>
      <c r="BM161" s="0" t="n">
        <v>1.2885</v>
      </c>
      <c r="BN161" s="0" t="n">
        <v>2.001</v>
      </c>
      <c r="BO161" s="0" t="n">
        <v>1.54250499999999</v>
      </c>
      <c r="BP161" s="0" t="n">
        <v>1.54250499999999</v>
      </c>
      <c r="BQ161" s="0" t="n">
        <v>1.279005</v>
      </c>
      <c r="BR161" s="0" t="n">
        <v>1.09048</v>
      </c>
      <c r="BS161" s="0" t="n">
        <v>1.44820499999999</v>
      </c>
      <c r="BT161" s="357"/>
      <c r="BU161" s="0" t="n">
        <v>1.101265</v>
      </c>
      <c r="BV161" s="357"/>
      <c r="BW161" s="357"/>
      <c r="BX161" s="357"/>
      <c r="BY161" s="357"/>
      <c r="BZ161" s="357"/>
      <c r="CA161" s="357"/>
      <c r="CB161" s="357"/>
      <c r="CC161" s="0" t="n">
        <v>0.895</v>
      </c>
      <c r="CH161" s="0" t="n">
        <v>0.58</v>
      </c>
      <c r="CI161" s="0" t="n">
        <v>0.45</v>
      </c>
      <c r="CJ161" s="0" t="n">
        <v>0.805</v>
      </c>
      <c r="CK161" s="0" t="n">
        <v>0.62</v>
      </c>
      <c r="CL161" s="0" t="n">
        <v>0.505</v>
      </c>
      <c r="CM161" s="0" t="n">
        <v>0.605</v>
      </c>
      <c r="CN161" s="0" t="n">
        <v>0.6375</v>
      </c>
      <c r="CO161" s="0" t="n">
        <v>0.69</v>
      </c>
      <c r="CP161" s="0" t="n">
        <v>0.88</v>
      </c>
      <c r="CQ161" s="0" t="n">
        <v>0.64</v>
      </c>
      <c r="CR161" s="0" t="n">
        <v>0.89</v>
      </c>
      <c r="DA161" s="357" t="n">
        <v>0.000285</v>
      </c>
      <c r="DB161" s="357" t="n">
        <v>0.0002</v>
      </c>
      <c r="DC161" s="357" t="n">
        <v>0</v>
      </c>
      <c r="DD161" s="357" t="n">
        <v>0.0001</v>
      </c>
      <c r="DE161" s="357" t="n">
        <v>0</v>
      </c>
      <c r="DF161" s="357" t="n">
        <v>0.0036</v>
      </c>
      <c r="DG161" s="357" t="n">
        <v>0.00047</v>
      </c>
      <c r="DH161" s="357" t="n">
        <v>0.0007</v>
      </c>
      <c r="DI161" s="357" t="n">
        <v>0</v>
      </c>
      <c r="DJ161" s="357" t="n">
        <v>0</v>
      </c>
      <c r="DK161" s="357" t="n">
        <v>0.0005</v>
      </c>
      <c r="DL161" s="357" t="n">
        <v>0.0005</v>
      </c>
      <c r="DM161" s="357" t="n">
        <v>0.0003</v>
      </c>
      <c r="DN161" s="357" t="n">
        <v>0.000275</v>
      </c>
      <c r="DO161" s="357" t="n">
        <v>0.000400000000000006</v>
      </c>
      <c r="DQ161" s="357" t="n">
        <v>6.5E-005</v>
      </c>
    </row>
    <row r="162" customFormat="false" ht="12.75" hidden="false" customHeight="false" outlineLevel="0" collapsed="false">
      <c r="A162" s="355" t="n">
        <v>41306</v>
      </c>
      <c r="B162" s="0" t="n">
        <v>0.958945574000011</v>
      </c>
      <c r="C162" s="0" t="n">
        <v>0</v>
      </c>
      <c r="D162" s="0" t="n">
        <v>0</v>
      </c>
      <c r="E162" s="0" t="n">
        <v>0</v>
      </c>
      <c r="F162" s="0" t="n">
        <v>0</v>
      </c>
      <c r="G162" s="0" t="n">
        <v>0.9875</v>
      </c>
      <c r="H162" s="0" t="n">
        <v>0.9875</v>
      </c>
      <c r="I162" s="0" t="n">
        <v>0.953540249999991</v>
      </c>
      <c r="J162" s="0" t="n">
        <v>0.9341625</v>
      </c>
      <c r="K162" s="0" t="n">
        <v>0.985</v>
      </c>
      <c r="L162" s="0" t="n">
        <v>0.979808174999995</v>
      </c>
      <c r="M162" s="0" t="n">
        <v>0.9875</v>
      </c>
      <c r="N162" s="0" t="n">
        <v>0.908306549999996</v>
      </c>
      <c r="O162" s="0" t="n">
        <v>0.957137512500003</v>
      </c>
      <c r="P162" s="0" t="n">
        <v>0.908306549999996</v>
      </c>
      <c r="Q162" s="0" t="n">
        <v>0.979808174999995</v>
      </c>
      <c r="R162" s="0" t="n">
        <v>0.979808174999995</v>
      </c>
      <c r="S162" s="0" t="n">
        <v>0.979808174999995</v>
      </c>
      <c r="T162" s="0" t="n">
        <v>0.908306549999996</v>
      </c>
      <c r="U162" s="0" t="n">
        <v>0.908306549999996</v>
      </c>
      <c r="V162" s="0" t="n">
        <v>0.908306549999996</v>
      </c>
      <c r="W162" s="0" t="n">
        <v>0.908306549999996</v>
      </c>
      <c r="X162" s="0" t="n">
        <v>0.957137512500003</v>
      </c>
      <c r="Y162" s="0" t="n">
        <v>0.957137512500003</v>
      </c>
      <c r="Z162" s="0" t="n">
        <v>0.957137512500003</v>
      </c>
      <c r="AA162" s="0" t="n">
        <v>0.957137512500003</v>
      </c>
      <c r="AB162" s="0" t="n">
        <v>0.908306549999996</v>
      </c>
      <c r="AC162" s="0" t="n">
        <v>0.908306549999996</v>
      </c>
      <c r="AD162" s="0" t="n">
        <v>0.957137512500003</v>
      </c>
      <c r="AE162" s="0" t="n">
        <v>0.957137512500003</v>
      </c>
      <c r="AF162" s="0" t="n">
        <v>0.908306549999996</v>
      </c>
      <c r="AG162" s="0" t="n">
        <v>0.98</v>
      </c>
      <c r="AH162" s="0" t="n">
        <v>0.980183699999998</v>
      </c>
      <c r="AI162" s="0" t="n">
        <v>0.980183699999998</v>
      </c>
      <c r="AJ162" s="0" t="n">
        <v>0.908306549999996</v>
      </c>
      <c r="AK162" s="0" t="n">
        <v>1</v>
      </c>
      <c r="AL162" s="0" t="n">
        <v>0.985</v>
      </c>
      <c r="AM162" s="0" t="n">
        <v>0</v>
      </c>
      <c r="BE162" s="0" t="n">
        <v>1.10860760000001</v>
      </c>
      <c r="BF162" s="0" t="n">
        <v>1.1204</v>
      </c>
      <c r="BG162" s="0" t="n">
        <v>1.0827</v>
      </c>
      <c r="BH162" s="0" t="n">
        <v>1.0205</v>
      </c>
      <c r="BI162" s="0" t="n">
        <v>1</v>
      </c>
      <c r="BJ162" s="0" t="n">
        <v>2.40900000000001</v>
      </c>
      <c r="BK162" s="0" t="n">
        <v>2.30541633333333</v>
      </c>
      <c r="BL162" s="0" t="n">
        <v>1.12844999999999</v>
      </c>
      <c r="BM162" s="0" t="n">
        <v>1.2885</v>
      </c>
      <c r="BN162" s="0" t="n">
        <v>2.001</v>
      </c>
      <c r="BO162" s="0" t="n">
        <v>1.54300499999999</v>
      </c>
      <c r="BP162" s="0" t="n">
        <v>1.54300499999999</v>
      </c>
      <c r="BQ162" s="0" t="n">
        <v>1.279305</v>
      </c>
      <c r="BR162" s="0" t="n">
        <v>1.090755</v>
      </c>
      <c r="BS162" s="0" t="n">
        <v>1.44860499999999</v>
      </c>
      <c r="BT162" s="357"/>
      <c r="BU162" s="0" t="n">
        <v>1.10133</v>
      </c>
      <c r="BV162" s="357"/>
      <c r="BW162" s="357"/>
      <c r="BX162" s="357"/>
      <c r="BY162" s="357"/>
      <c r="BZ162" s="357"/>
      <c r="CA162" s="357"/>
      <c r="CB162" s="357"/>
      <c r="CC162" s="0" t="n">
        <v>0.865</v>
      </c>
      <c r="CH162" s="0" t="n">
        <v>0.58</v>
      </c>
      <c r="CI162" s="0" t="n">
        <v>0.45</v>
      </c>
      <c r="CJ162" s="0" t="n">
        <v>0.845</v>
      </c>
      <c r="CK162" s="0" t="n">
        <v>0.725</v>
      </c>
      <c r="CL162" s="0" t="n">
        <v>0.505</v>
      </c>
      <c r="CM162" s="0" t="n">
        <v>0.635</v>
      </c>
      <c r="CN162" s="0" t="n">
        <v>0.6675</v>
      </c>
      <c r="CO162" s="0" t="n">
        <v>0.71</v>
      </c>
      <c r="CP162" s="0" t="n">
        <v>0.8775</v>
      </c>
      <c r="CQ162" s="0" t="n">
        <v>0.67</v>
      </c>
      <c r="CR162" s="0" t="n">
        <v>0.89</v>
      </c>
      <c r="DA162" s="357" t="n">
        <v>0.000285</v>
      </c>
      <c r="DB162" s="357" t="n">
        <v>0.0002</v>
      </c>
      <c r="DC162" s="357" t="n">
        <v>0</v>
      </c>
      <c r="DD162" s="357" t="n">
        <v>0.0001</v>
      </c>
      <c r="DE162" s="357" t="n">
        <v>0</v>
      </c>
      <c r="DF162" s="357" t="n">
        <v>0.0036</v>
      </c>
      <c r="DG162" s="357" t="n">
        <v>0.00047</v>
      </c>
      <c r="DH162" s="357" t="n">
        <v>0.0007</v>
      </c>
      <c r="DI162" s="357" t="n">
        <v>0</v>
      </c>
      <c r="DJ162" s="357" t="n">
        <v>0</v>
      </c>
      <c r="DK162" s="357" t="n">
        <v>0.0005</v>
      </c>
      <c r="DL162" s="357" t="n">
        <v>0.0005</v>
      </c>
      <c r="DM162" s="357" t="n">
        <v>0.0003</v>
      </c>
      <c r="DN162" s="357" t="n">
        <v>0.000275</v>
      </c>
      <c r="DO162" s="357" t="n">
        <v>0.000400000000000006</v>
      </c>
      <c r="DQ162" s="357" t="n">
        <v>6.5E-005</v>
      </c>
    </row>
    <row r="163" customFormat="false" ht="12.75" hidden="false" customHeight="false" outlineLevel="0" collapsed="false">
      <c r="A163" s="355" t="n">
        <v>41334</v>
      </c>
      <c r="B163" s="0" t="n">
        <v>0.959192099000011</v>
      </c>
      <c r="C163" s="0" t="n">
        <v>0</v>
      </c>
      <c r="D163" s="0" t="n">
        <v>0</v>
      </c>
      <c r="E163" s="0" t="n">
        <v>0</v>
      </c>
      <c r="F163" s="0" t="n">
        <v>0</v>
      </c>
      <c r="G163" s="0" t="n">
        <v>0.9875</v>
      </c>
      <c r="H163" s="0" t="n">
        <v>0.9875</v>
      </c>
      <c r="I163" s="0" t="n">
        <v>0.9875</v>
      </c>
      <c r="J163" s="0" t="n">
        <v>0.985</v>
      </c>
      <c r="K163" s="0" t="n">
        <v>0.985</v>
      </c>
      <c r="L163" s="0" t="n">
        <v>0.9875</v>
      </c>
      <c r="M163" s="0" t="n">
        <v>0.9875</v>
      </c>
      <c r="N163" s="0" t="n">
        <v>0.98</v>
      </c>
      <c r="O163" s="0" t="n">
        <v>0.981927000000003</v>
      </c>
      <c r="P163" s="0" t="n">
        <v>0.98</v>
      </c>
      <c r="Q163" s="0" t="n">
        <v>0.9875</v>
      </c>
      <c r="R163" s="0" t="n">
        <v>0.9875</v>
      </c>
      <c r="S163" s="0" t="n">
        <v>0.9875</v>
      </c>
      <c r="T163" s="0" t="n">
        <v>0.98</v>
      </c>
      <c r="U163" s="0" t="n">
        <v>0.98</v>
      </c>
      <c r="V163" s="0" t="n">
        <v>0.98</v>
      </c>
      <c r="W163" s="0" t="n">
        <v>0.98</v>
      </c>
      <c r="X163" s="0" t="n">
        <v>0.981927000000003</v>
      </c>
      <c r="Y163" s="0" t="n">
        <v>0.981927000000003</v>
      </c>
      <c r="Z163" s="0" t="n">
        <v>0.981927000000003</v>
      </c>
      <c r="AA163" s="0" t="n">
        <v>0.981927000000003</v>
      </c>
      <c r="AB163" s="0" t="n">
        <v>0.98</v>
      </c>
      <c r="AC163" s="0" t="n">
        <v>0.98</v>
      </c>
      <c r="AD163" s="0" t="n">
        <v>0.981927000000003</v>
      </c>
      <c r="AE163" s="0" t="n">
        <v>0.981927000000003</v>
      </c>
      <c r="AF163" s="0" t="n">
        <v>0.98</v>
      </c>
      <c r="AG163" s="0" t="n">
        <v>0.99</v>
      </c>
      <c r="AH163" s="0" t="n">
        <v>0.980241549999998</v>
      </c>
      <c r="AI163" s="0" t="n">
        <v>0.980241549999998</v>
      </c>
      <c r="AJ163" s="0" t="n">
        <v>0.98</v>
      </c>
      <c r="AK163" s="0" t="n">
        <v>1</v>
      </c>
      <c r="AL163" s="0" t="n">
        <v>0.985</v>
      </c>
      <c r="AM163" s="0" t="n">
        <v>0</v>
      </c>
      <c r="BE163" s="0" t="n">
        <v>1.10889260000001</v>
      </c>
      <c r="BF163" s="0" t="n">
        <v>1.1206</v>
      </c>
      <c r="BG163" s="0" t="n">
        <v>1.0827</v>
      </c>
      <c r="BH163" s="0" t="n">
        <v>1.0206</v>
      </c>
      <c r="BI163" s="0" t="n">
        <v>1</v>
      </c>
      <c r="BJ163" s="0" t="n">
        <v>2.41260000000001</v>
      </c>
      <c r="BK163" s="0" t="n">
        <v>2.30588633333333</v>
      </c>
      <c r="BL163" s="0" t="n">
        <v>1.12914999999999</v>
      </c>
      <c r="BM163" s="0" t="n">
        <v>1.2885</v>
      </c>
      <c r="BN163" s="0" t="n">
        <v>2.001</v>
      </c>
      <c r="BO163" s="0" t="n">
        <v>1.54350499999999</v>
      </c>
      <c r="BP163" s="0" t="n">
        <v>1.54350499999999</v>
      </c>
      <c r="BQ163" s="0" t="n">
        <v>1.279605</v>
      </c>
      <c r="BR163" s="0" t="n">
        <v>1.09103</v>
      </c>
      <c r="BS163" s="0" t="n">
        <v>1.44900499999999</v>
      </c>
      <c r="BT163" s="357"/>
      <c r="BU163" s="0" t="n">
        <v>1.101395</v>
      </c>
      <c r="BV163" s="357"/>
      <c r="BW163" s="357"/>
      <c r="BX163" s="357"/>
      <c r="BY163" s="357"/>
      <c r="BZ163" s="357"/>
      <c r="CA163" s="357"/>
      <c r="CB163" s="357"/>
      <c r="CC163" s="0" t="n">
        <v>0.865</v>
      </c>
      <c r="CH163" s="0" t="n">
        <v>0.54</v>
      </c>
      <c r="CI163" s="0" t="n">
        <v>0.45</v>
      </c>
      <c r="CJ163" s="0" t="n">
        <v>0.875</v>
      </c>
      <c r="CK163" s="0" t="n">
        <v>0.895</v>
      </c>
      <c r="CL163" s="0" t="n">
        <v>0.515</v>
      </c>
      <c r="CM163" s="0" t="n">
        <v>0.785</v>
      </c>
      <c r="CN163" s="0" t="n">
        <v>0.8175</v>
      </c>
      <c r="CO163" s="0" t="n">
        <v>0.8</v>
      </c>
      <c r="CP163" s="0" t="n">
        <v>0.9</v>
      </c>
      <c r="CQ163" s="0" t="n">
        <v>0.83</v>
      </c>
      <c r="CR163" s="0" t="n">
        <v>0.89</v>
      </c>
      <c r="DA163" s="357" t="n">
        <v>0.000285</v>
      </c>
      <c r="DB163" s="357" t="n">
        <v>0.0002</v>
      </c>
      <c r="DC163" s="357" t="n">
        <v>0</v>
      </c>
      <c r="DD163" s="357" t="n">
        <v>0.0001</v>
      </c>
      <c r="DE163" s="357" t="n">
        <v>0</v>
      </c>
      <c r="DF163" s="357" t="n">
        <v>0.0036</v>
      </c>
      <c r="DG163" s="357" t="n">
        <v>0.00047</v>
      </c>
      <c r="DH163" s="357" t="n">
        <v>0.0007</v>
      </c>
      <c r="DI163" s="357" t="n">
        <v>0</v>
      </c>
      <c r="DJ163" s="357" t="n">
        <v>0</v>
      </c>
      <c r="DK163" s="357" t="n">
        <v>0.0005</v>
      </c>
      <c r="DL163" s="357" t="n">
        <v>0.0005</v>
      </c>
      <c r="DM163" s="357" t="n">
        <v>0.0003</v>
      </c>
      <c r="DN163" s="357" t="n">
        <v>0.000275</v>
      </c>
      <c r="DO163" s="357" t="n">
        <v>0.000400000000000006</v>
      </c>
      <c r="DQ163" s="357" t="n">
        <v>6.5E-005</v>
      </c>
    </row>
    <row r="164" customFormat="false" ht="12.75" hidden="false" customHeight="false" outlineLevel="0" collapsed="false">
      <c r="A164" s="355" t="n">
        <v>41365</v>
      </c>
      <c r="B164" s="0" t="n">
        <v>0.988</v>
      </c>
      <c r="C164" s="0" t="n">
        <v>0</v>
      </c>
      <c r="D164" s="0" t="n">
        <v>0</v>
      </c>
      <c r="E164" s="0" t="n">
        <v>0</v>
      </c>
      <c r="F164" s="0" t="n">
        <v>0</v>
      </c>
      <c r="G164" s="0" t="n">
        <v>0.9875</v>
      </c>
      <c r="H164" s="0" t="n">
        <v>0.968669659999998</v>
      </c>
      <c r="I164" s="0" t="n">
        <v>0.9875</v>
      </c>
      <c r="J164" s="0" t="n">
        <v>0.985</v>
      </c>
      <c r="K164" s="0" t="n">
        <v>0.985</v>
      </c>
      <c r="L164" s="0" t="n">
        <v>0.9875</v>
      </c>
      <c r="M164" s="0" t="n">
        <v>0.9875</v>
      </c>
      <c r="N164" s="0" t="n">
        <v>0.98</v>
      </c>
      <c r="O164" s="0" t="n">
        <v>0.985448415000003</v>
      </c>
      <c r="P164" s="0" t="n">
        <v>0.98</v>
      </c>
      <c r="Q164" s="0" t="n">
        <v>0.9875</v>
      </c>
      <c r="R164" s="0" t="n">
        <v>0.9875</v>
      </c>
      <c r="S164" s="0" t="n">
        <v>0.9875</v>
      </c>
      <c r="T164" s="0" t="n">
        <v>0.98</v>
      </c>
      <c r="U164" s="0" t="n">
        <v>0.98</v>
      </c>
      <c r="V164" s="0" t="n">
        <v>0.98</v>
      </c>
      <c r="W164" s="0" t="n">
        <v>0.98</v>
      </c>
      <c r="X164" s="0" t="n">
        <v>0.985448415000003</v>
      </c>
      <c r="Y164" s="0" t="n">
        <v>0.985448415000003</v>
      </c>
      <c r="Z164" s="0" t="n">
        <v>0.985448415000003</v>
      </c>
      <c r="AA164" s="0" t="n">
        <v>0.985448415000003</v>
      </c>
      <c r="AB164" s="0" t="n">
        <v>0.98</v>
      </c>
      <c r="AC164" s="0" t="n">
        <v>0.98</v>
      </c>
      <c r="AD164" s="0" t="n">
        <v>0.985448415000003</v>
      </c>
      <c r="AE164" s="0" t="n">
        <v>0.985448415000003</v>
      </c>
      <c r="AF164" s="0" t="n">
        <v>0.98</v>
      </c>
      <c r="AG164" s="0" t="n">
        <v>0.99</v>
      </c>
      <c r="AH164" s="0" t="n">
        <v>0.980299399999998</v>
      </c>
      <c r="AI164" s="0" t="n">
        <v>0.980299399999998</v>
      </c>
      <c r="AJ164" s="0" t="n">
        <v>0.98</v>
      </c>
      <c r="AK164" s="0" t="n">
        <v>1</v>
      </c>
      <c r="AL164" s="0" t="n">
        <v>0.985</v>
      </c>
      <c r="AM164" s="0" t="n">
        <v>0</v>
      </c>
      <c r="BE164" s="0" t="n">
        <v>1.10917760000001</v>
      </c>
      <c r="BF164" s="0" t="n">
        <v>1.1208</v>
      </c>
      <c r="BG164" s="0" t="n">
        <v>1.0827</v>
      </c>
      <c r="BH164" s="0" t="n">
        <v>1.0207</v>
      </c>
      <c r="BI164" s="0" t="n">
        <v>1</v>
      </c>
      <c r="BJ164" s="0" t="n">
        <v>2.41620000000001</v>
      </c>
      <c r="BK164" s="0" t="n">
        <v>2.30635633333333</v>
      </c>
      <c r="BL164" s="0" t="n">
        <v>1.12984999999999</v>
      </c>
      <c r="BM164" s="0" t="n">
        <v>1.2885</v>
      </c>
      <c r="BN164" s="0" t="n">
        <v>2.001</v>
      </c>
      <c r="BO164" s="0" t="n">
        <v>1.54400499999999</v>
      </c>
      <c r="BP164" s="0" t="n">
        <v>1.54400499999999</v>
      </c>
      <c r="BQ164" s="0" t="n">
        <v>1.279905</v>
      </c>
      <c r="BR164" s="0" t="n">
        <v>1.091305</v>
      </c>
      <c r="BS164" s="0" t="n">
        <v>1.44940499999999</v>
      </c>
      <c r="BT164" s="357"/>
      <c r="BU164" s="0" t="n">
        <v>1.10146</v>
      </c>
      <c r="BV164" s="357"/>
      <c r="BW164" s="357"/>
      <c r="BX164" s="357"/>
      <c r="BY164" s="357"/>
      <c r="BZ164" s="357"/>
      <c r="CA164" s="357"/>
      <c r="CB164" s="357"/>
      <c r="CC164" s="0" t="n">
        <v>0.895</v>
      </c>
      <c r="CH164" s="0" t="n">
        <v>0.48</v>
      </c>
      <c r="CI164" s="0" t="n">
        <v>0.42</v>
      </c>
      <c r="CJ164" s="0" t="n">
        <v>0.935</v>
      </c>
      <c r="CK164" s="0" t="n">
        <v>0.885</v>
      </c>
      <c r="CL164" s="0" t="n">
        <v>0.575</v>
      </c>
      <c r="CM164" s="0" t="n">
        <v>0.895</v>
      </c>
      <c r="CN164" s="0" t="n">
        <v>0.9275</v>
      </c>
      <c r="CO164" s="0" t="n">
        <v>0.85</v>
      </c>
      <c r="CP164" s="0" t="n">
        <v>0.903</v>
      </c>
      <c r="CQ164" s="0" t="n">
        <v>0.92</v>
      </c>
      <c r="CR164" s="0" t="n">
        <v>0.89</v>
      </c>
      <c r="DA164" s="357" t="n">
        <v>0.000285</v>
      </c>
      <c r="DB164" s="357" t="n">
        <v>0.0002</v>
      </c>
      <c r="DC164" s="357" t="n">
        <v>0</v>
      </c>
      <c r="DD164" s="357" t="n">
        <v>0.0001</v>
      </c>
      <c r="DE164" s="357" t="n">
        <v>0</v>
      </c>
      <c r="DF164" s="357" t="n">
        <v>0.0036</v>
      </c>
      <c r="DG164" s="357" t="n">
        <v>0.00047</v>
      </c>
      <c r="DH164" s="357" t="n">
        <v>0.0007</v>
      </c>
      <c r="DI164" s="357" t="n">
        <v>0</v>
      </c>
      <c r="DJ164" s="357" t="n">
        <v>0</v>
      </c>
      <c r="DK164" s="357" t="n">
        <v>0.0005</v>
      </c>
      <c r="DL164" s="357" t="n">
        <v>0.0005</v>
      </c>
      <c r="DM164" s="357" t="n">
        <v>0.0003</v>
      </c>
      <c r="DN164" s="357" t="n">
        <v>0.000275</v>
      </c>
      <c r="DO164" s="357" t="n">
        <v>0.000400000000000006</v>
      </c>
      <c r="DQ164" s="357" t="n">
        <v>6.5E-005</v>
      </c>
    </row>
    <row r="165" customFormat="false" ht="12.75" hidden="false" customHeight="false" outlineLevel="0" collapsed="false">
      <c r="A165" s="355" t="n">
        <v>41395</v>
      </c>
      <c r="B165" s="0" t="n">
        <v>0.988</v>
      </c>
      <c r="C165" s="0" t="n">
        <v>0</v>
      </c>
      <c r="D165" s="0" t="n">
        <v>0</v>
      </c>
      <c r="E165" s="0" t="n">
        <v>0</v>
      </c>
      <c r="F165" s="0" t="n">
        <v>0</v>
      </c>
      <c r="G165" s="0" t="n">
        <v>0.822732000000003</v>
      </c>
      <c r="H165" s="0" t="n">
        <v>0.968867059999998</v>
      </c>
      <c r="I165" s="0" t="n">
        <v>0.9875</v>
      </c>
      <c r="J165" s="0" t="n">
        <v>0.985</v>
      </c>
      <c r="K165" s="0" t="n">
        <v>0.985</v>
      </c>
      <c r="L165" s="0" t="n">
        <v>0.9875</v>
      </c>
      <c r="M165" s="0" t="n">
        <v>0.9875</v>
      </c>
      <c r="N165" s="0" t="n">
        <v>0.98</v>
      </c>
      <c r="O165" s="0" t="n">
        <v>0.982422000000003</v>
      </c>
      <c r="P165" s="0" t="n">
        <v>0.98</v>
      </c>
      <c r="Q165" s="0" t="n">
        <v>0.9875</v>
      </c>
      <c r="R165" s="0" t="n">
        <v>0.9875</v>
      </c>
      <c r="S165" s="0" t="n">
        <v>0.9875</v>
      </c>
      <c r="T165" s="0" t="n">
        <v>0.98</v>
      </c>
      <c r="U165" s="0" t="n">
        <v>0.98</v>
      </c>
      <c r="V165" s="0" t="n">
        <v>0.98</v>
      </c>
      <c r="W165" s="0" t="n">
        <v>0.98</v>
      </c>
      <c r="X165" s="0" t="n">
        <v>0.982422000000003</v>
      </c>
      <c r="Y165" s="0" t="n">
        <v>0.982422000000003</v>
      </c>
      <c r="Z165" s="0" t="n">
        <v>0.982422000000003</v>
      </c>
      <c r="AA165" s="0" t="n">
        <v>0.982422000000003</v>
      </c>
      <c r="AB165" s="0" t="n">
        <v>0.98</v>
      </c>
      <c r="AC165" s="0" t="n">
        <v>0.98</v>
      </c>
      <c r="AD165" s="0" t="n">
        <v>0.982422000000003</v>
      </c>
      <c r="AE165" s="0" t="n">
        <v>0.982422000000003</v>
      </c>
      <c r="AF165" s="0" t="n">
        <v>0.98</v>
      </c>
      <c r="AG165" s="0" t="n">
        <v>0.99</v>
      </c>
      <c r="AH165" s="0" t="n">
        <v>0.980357249999998</v>
      </c>
      <c r="AI165" s="0" t="n">
        <v>0.980357249999998</v>
      </c>
      <c r="AJ165" s="0" t="n">
        <v>0.98</v>
      </c>
      <c r="AK165" s="0" t="n">
        <v>1</v>
      </c>
      <c r="AL165" s="0" t="n">
        <v>0.985</v>
      </c>
      <c r="AM165" s="0" t="n">
        <v>0</v>
      </c>
      <c r="BE165" s="0" t="n">
        <v>1.10946260000001</v>
      </c>
      <c r="BF165" s="0" t="n">
        <v>1.121</v>
      </c>
      <c r="BG165" s="0" t="n">
        <v>1.0827</v>
      </c>
      <c r="BH165" s="0" t="n">
        <v>1.0208</v>
      </c>
      <c r="BI165" s="0" t="n">
        <v>1</v>
      </c>
      <c r="BJ165" s="0" t="n">
        <v>2.41980000000001</v>
      </c>
      <c r="BK165" s="0" t="n">
        <v>2.30682633333333</v>
      </c>
      <c r="BL165" s="0" t="n">
        <v>1.13054999999999</v>
      </c>
      <c r="BM165" s="0" t="n">
        <v>1.2885</v>
      </c>
      <c r="BN165" s="0" t="n">
        <v>2.001</v>
      </c>
      <c r="BO165" s="0" t="n">
        <v>1.54450499999999</v>
      </c>
      <c r="BP165" s="0" t="n">
        <v>1.54450499999999</v>
      </c>
      <c r="BQ165" s="0" t="n">
        <v>1.280205</v>
      </c>
      <c r="BR165" s="0" t="n">
        <v>1.09158</v>
      </c>
      <c r="BS165" s="0" t="n">
        <v>1.44980499999999</v>
      </c>
      <c r="BT165" s="357"/>
      <c r="BU165" s="0" t="n">
        <v>1.101525</v>
      </c>
      <c r="BV165" s="357"/>
      <c r="BW165" s="357"/>
      <c r="BX165" s="357"/>
      <c r="BY165" s="357"/>
      <c r="BZ165" s="357"/>
      <c r="CA165" s="357"/>
      <c r="CB165" s="357"/>
      <c r="CC165" s="0" t="n">
        <v>0.965</v>
      </c>
      <c r="CH165" s="0" t="n">
        <v>0.34</v>
      </c>
      <c r="CI165" s="0" t="n">
        <v>0.42</v>
      </c>
      <c r="CJ165" s="0" t="n">
        <v>0.935</v>
      </c>
      <c r="CK165" s="0" t="n">
        <v>0.785</v>
      </c>
      <c r="CL165" s="0" t="n">
        <v>0.625</v>
      </c>
      <c r="CM165" s="0" t="n">
        <v>0.9175</v>
      </c>
      <c r="CN165" s="0" t="n">
        <v>0.95</v>
      </c>
      <c r="CO165" s="0" t="n">
        <v>0.88</v>
      </c>
      <c r="CP165" s="0" t="n">
        <v>0.9</v>
      </c>
      <c r="CQ165" s="0" t="n">
        <v>0.935</v>
      </c>
      <c r="CR165" s="0" t="n">
        <v>0.89</v>
      </c>
      <c r="DA165" s="357" t="n">
        <v>0.000285</v>
      </c>
      <c r="DB165" s="357" t="n">
        <v>0.0002</v>
      </c>
      <c r="DC165" s="357" t="n">
        <v>0</v>
      </c>
      <c r="DD165" s="357" t="n">
        <v>0.0001</v>
      </c>
      <c r="DE165" s="357" t="n">
        <v>0</v>
      </c>
      <c r="DF165" s="357" t="n">
        <v>0.0036</v>
      </c>
      <c r="DG165" s="357" t="n">
        <v>0.00047</v>
      </c>
      <c r="DH165" s="357" t="n">
        <v>0.0007</v>
      </c>
      <c r="DI165" s="357" t="n">
        <v>0</v>
      </c>
      <c r="DJ165" s="357" t="n">
        <v>0</v>
      </c>
      <c r="DK165" s="357" t="n">
        <v>0.0005</v>
      </c>
      <c r="DL165" s="357" t="n">
        <v>0.0005</v>
      </c>
      <c r="DM165" s="357" t="n">
        <v>0.0003</v>
      </c>
      <c r="DN165" s="357" t="n">
        <v>0.000275</v>
      </c>
      <c r="DO165" s="357" t="n">
        <v>0.000400000000000006</v>
      </c>
      <c r="DQ165" s="357" t="n">
        <v>6.5E-005</v>
      </c>
    </row>
    <row r="166" customFormat="false" ht="12.75" hidden="false" customHeight="false" outlineLevel="0" collapsed="false">
      <c r="A166" s="355" t="n">
        <v>41426</v>
      </c>
      <c r="B166" s="0" t="n">
        <v>0.988</v>
      </c>
      <c r="C166" s="0" t="n">
        <v>0</v>
      </c>
      <c r="D166" s="0" t="n">
        <v>0</v>
      </c>
      <c r="E166" s="0" t="n">
        <v>0</v>
      </c>
      <c r="F166" s="0" t="n">
        <v>0</v>
      </c>
      <c r="G166" s="0" t="n">
        <v>0.823956000000003</v>
      </c>
      <c r="H166" s="0" t="n">
        <v>0.9875</v>
      </c>
      <c r="I166" s="0" t="n">
        <v>0.9875</v>
      </c>
      <c r="J166" s="0" t="n">
        <v>0.8955075</v>
      </c>
      <c r="K166" s="0" t="n">
        <v>0.985</v>
      </c>
      <c r="L166" s="0" t="n">
        <v>0.9875</v>
      </c>
      <c r="M166" s="0" t="n">
        <v>0.9875</v>
      </c>
      <c r="N166" s="0" t="n">
        <v>0.98</v>
      </c>
      <c r="O166" s="0" t="n">
        <v>0.985399137500003</v>
      </c>
      <c r="P166" s="0" t="n">
        <v>0.98</v>
      </c>
      <c r="Q166" s="0" t="n">
        <v>0.9875</v>
      </c>
      <c r="R166" s="0" t="n">
        <v>0.9875</v>
      </c>
      <c r="S166" s="0" t="n">
        <v>0.9875</v>
      </c>
      <c r="T166" s="0" t="n">
        <v>0.98</v>
      </c>
      <c r="U166" s="0" t="n">
        <v>0.98</v>
      </c>
      <c r="V166" s="0" t="n">
        <v>0.98</v>
      </c>
      <c r="W166" s="0" t="n">
        <v>0.98</v>
      </c>
      <c r="X166" s="0" t="n">
        <v>0.985399137500003</v>
      </c>
      <c r="Y166" s="0" t="n">
        <v>0.985399137500003</v>
      </c>
      <c r="Z166" s="0" t="n">
        <v>0.985399137500003</v>
      </c>
      <c r="AA166" s="0" t="n">
        <v>0.985399137500003</v>
      </c>
      <c r="AB166" s="0" t="n">
        <v>0.98</v>
      </c>
      <c r="AC166" s="0" t="n">
        <v>0.98</v>
      </c>
      <c r="AD166" s="0" t="n">
        <v>0.985399137500003</v>
      </c>
      <c r="AE166" s="0" t="n">
        <v>0.985399137500003</v>
      </c>
      <c r="AF166" s="0" t="n">
        <v>0.98</v>
      </c>
      <c r="AG166" s="0" t="n">
        <v>0.99</v>
      </c>
      <c r="AH166" s="0" t="n">
        <v>0.980415099999998</v>
      </c>
      <c r="AI166" s="0" t="n">
        <v>0.980415099999998</v>
      </c>
      <c r="AJ166" s="0" t="n">
        <v>0.98</v>
      </c>
      <c r="AK166" s="0" t="n">
        <v>1</v>
      </c>
      <c r="AL166" s="0" t="n">
        <v>0.985</v>
      </c>
      <c r="AM166" s="0" t="n">
        <v>0</v>
      </c>
      <c r="BE166" s="0" t="n">
        <v>1.10974760000001</v>
      </c>
      <c r="BF166" s="0" t="n">
        <v>1.1212</v>
      </c>
      <c r="BG166" s="0" t="n">
        <v>1.0827</v>
      </c>
      <c r="BH166" s="0" t="n">
        <v>1.0209</v>
      </c>
      <c r="BI166" s="0" t="n">
        <v>1</v>
      </c>
      <c r="BJ166" s="0" t="n">
        <v>2.42340000000001</v>
      </c>
      <c r="BK166" s="0" t="n">
        <v>2.30729633333333</v>
      </c>
      <c r="BL166" s="0" t="n">
        <v>1.13124999999999</v>
      </c>
      <c r="BM166" s="0" t="n">
        <v>1.2885</v>
      </c>
      <c r="BN166" s="0" t="n">
        <v>2.001</v>
      </c>
      <c r="BO166" s="0" t="n">
        <v>1.54500499999999</v>
      </c>
      <c r="BP166" s="0" t="n">
        <v>1.54500499999999</v>
      </c>
      <c r="BQ166" s="0" t="n">
        <v>1.280505</v>
      </c>
      <c r="BR166" s="0" t="n">
        <v>1.091855</v>
      </c>
      <c r="BS166" s="0" t="n">
        <v>1.45020499999999</v>
      </c>
      <c r="BT166" s="357"/>
      <c r="BU166" s="0" t="n">
        <v>1.10159</v>
      </c>
      <c r="BV166" s="357"/>
      <c r="BW166" s="357"/>
      <c r="BX166" s="357"/>
      <c r="BY166" s="357"/>
      <c r="BZ166" s="357"/>
      <c r="CA166" s="357"/>
      <c r="CB166" s="357"/>
      <c r="CC166" s="0" t="n">
        <v>0.965</v>
      </c>
      <c r="CH166" s="0" t="n">
        <v>0.34</v>
      </c>
      <c r="CI166" s="0" t="n">
        <v>0.47</v>
      </c>
      <c r="CJ166" s="0" t="n">
        <v>0.935</v>
      </c>
      <c r="CK166" s="0" t="n">
        <v>0.695</v>
      </c>
      <c r="CL166" s="0" t="n">
        <v>0.725</v>
      </c>
      <c r="CM166" s="0" t="n">
        <v>0.8825</v>
      </c>
      <c r="CN166" s="0" t="n">
        <v>0.915</v>
      </c>
      <c r="CO166" s="0" t="n">
        <v>0.88</v>
      </c>
      <c r="CP166" s="0" t="n">
        <v>0.9025</v>
      </c>
      <c r="CQ166" s="0" t="n">
        <v>0.915</v>
      </c>
      <c r="CR166" s="0" t="n">
        <v>0.89</v>
      </c>
      <c r="DA166" s="357" t="n">
        <v>0.000285</v>
      </c>
      <c r="DB166" s="357" t="n">
        <v>0.0002</v>
      </c>
      <c r="DC166" s="357" t="n">
        <v>0</v>
      </c>
      <c r="DD166" s="357" t="n">
        <v>0.0001</v>
      </c>
      <c r="DE166" s="357" t="n">
        <v>0</v>
      </c>
      <c r="DF166" s="357" t="n">
        <v>0.0036</v>
      </c>
      <c r="DG166" s="357" t="n">
        <v>0.00047</v>
      </c>
      <c r="DH166" s="357" t="n">
        <v>0.0007</v>
      </c>
      <c r="DI166" s="357" t="n">
        <v>0</v>
      </c>
      <c r="DJ166" s="357" t="n">
        <v>0</v>
      </c>
      <c r="DK166" s="357" t="n">
        <v>0.0005</v>
      </c>
      <c r="DL166" s="357" t="n">
        <v>0.0005</v>
      </c>
      <c r="DM166" s="357" t="n">
        <v>0.0003</v>
      </c>
      <c r="DN166" s="357" t="n">
        <v>0.000275</v>
      </c>
      <c r="DO166" s="357" t="n">
        <v>0.000400000000000006</v>
      </c>
      <c r="DQ166" s="357" t="n">
        <v>6.5E-005</v>
      </c>
    </row>
    <row r="167" customFormat="false" ht="12.75" hidden="false" customHeight="false" outlineLevel="0" collapsed="false">
      <c r="A167" s="355" t="n">
        <v>41456</v>
      </c>
      <c r="B167" s="0" t="n">
        <v>0.988</v>
      </c>
      <c r="C167" s="0" t="n">
        <v>0</v>
      </c>
      <c r="D167" s="0" t="n">
        <v>0</v>
      </c>
      <c r="E167" s="0" t="n">
        <v>0</v>
      </c>
      <c r="F167" s="0" t="n">
        <v>0</v>
      </c>
      <c r="G167" s="0" t="n">
        <v>0.9875</v>
      </c>
      <c r="H167" s="0" t="n">
        <v>0.9875</v>
      </c>
      <c r="I167" s="0" t="n">
        <v>0.9875</v>
      </c>
      <c r="J167" s="0" t="n">
        <v>0.9212775</v>
      </c>
      <c r="K167" s="0" t="n">
        <v>0.985</v>
      </c>
      <c r="L167" s="0" t="n">
        <v>0.9875</v>
      </c>
      <c r="M167" s="0" t="n">
        <v>0.9875</v>
      </c>
      <c r="N167" s="0" t="n">
        <v>0.98</v>
      </c>
      <c r="O167" s="0" t="n">
        <v>0.9875</v>
      </c>
      <c r="P167" s="0" t="n">
        <v>0.98</v>
      </c>
      <c r="Q167" s="0" t="n">
        <v>0.9875</v>
      </c>
      <c r="R167" s="0" t="n">
        <v>0.9875</v>
      </c>
      <c r="S167" s="0" t="n">
        <v>0.9875</v>
      </c>
      <c r="T167" s="0" t="n">
        <v>0.98</v>
      </c>
      <c r="U167" s="0" t="n">
        <v>0.98</v>
      </c>
      <c r="V167" s="0" t="n">
        <v>0.98</v>
      </c>
      <c r="W167" s="0" t="n">
        <v>0.98</v>
      </c>
      <c r="X167" s="0" t="n">
        <v>0.9875</v>
      </c>
      <c r="Y167" s="0" t="n">
        <v>0.9875</v>
      </c>
      <c r="Z167" s="0" t="n">
        <v>0.9875</v>
      </c>
      <c r="AA167" s="0" t="n">
        <v>0.9875</v>
      </c>
      <c r="AB167" s="0" t="n">
        <v>0.98</v>
      </c>
      <c r="AC167" s="0" t="n">
        <v>0.98</v>
      </c>
      <c r="AD167" s="0" t="n">
        <v>0.9875</v>
      </c>
      <c r="AE167" s="0" t="n">
        <v>0.9875</v>
      </c>
      <c r="AF167" s="0" t="n">
        <v>0.98</v>
      </c>
      <c r="AG167" s="0" t="n">
        <v>0.99</v>
      </c>
      <c r="AH167" s="0" t="n">
        <v>0.980472949999998</v>
      </c>
      <c r="AI167" s="0" t="n">
        <v>0.980472949999998</v>
      </c>
      <c r="AJ167" s="0" t="n">
        <v>0.98</v>
      </c>
      <c r="AK167" s="0" t="n">
        <v>1</v>
      </c>
      <c r="AL167" s="0" t="n">
        <v>0.985</v>
      </c>
      <c r="AM167" s="0" t="n">
        <v>0</v>
      </c>
      <c r="BE167" s="0" t="n">
        <v>1.11003260000001</v>
      </c>
      <c r="BF167" s="0" t="n">
        <v>1.1214</v>
      </c>
      <c r="BG167" s="0" t="n">
        <v>1.0827</v>
      </c>
      <c r="BH167" s="0" t="n">
        <v>1.021</v>
      </c>
      <c r="BI167" s="0" t="n">
        <v>1</v>
      </c>
      <c r="BJ167" s="0" t="n">
        <v>2.42700000000001</v>
      </c>
      <c r="BK167" s="0" t="n">
        <v>2.30776633333333</v>
      </c>
      <c r="BL167" s="0" t="n">
        <v>1.13194999999999</v>
      </c>
      <c r="BM167" s="0" t="n">
        <v>1.2885</v>
      </c>
      <c r="BN167" s="0" t="n">
        <v>2.001</v>
      </c>
      <c r="BO167" s="0" t="n">
        <v>1.54550499999999</v>
      </c>
      <c r="BP167" s="0" t="n">
        <v>1.54550499999999</v>
      </c>
      <c r="BQ167" s="0" t="n">
        <v>1.28080499999999</v>
      </c>
      <c r="BR167" s="0" t="n">
        <v>1.09213</v>
      </c>
      <c r="BS167" s="0" t="n">
        <v>1.45060499999999</v>
      </c>
      <c r="BT167" s="357"/>
      <c r="BU167" s="0" t="n">
        <v>1.101655</v>
      </c>
      <c r="BV167" s="357"/>
      <c r="BW167" s="357"/>
      <c r="BX167" s="357"/>
      <c r="BY167" s="357"/>
      <c r="BZ167" s="357"/>
      <c r="CA167" s="357"/>
      <c r="CB167" s="357"/>
      <c r="CC167" s="0" t="n">
        <v>0.975</v>
      </c>
      <c r="CH167" s="0" t="n">
        <v>0.41</v>
      </c>
      <c r="CI167" s="0" t="n">
        <v>0.47</v>
      </c>
      <c r="CJ167" s="0" t="n">
        <v>0.935</v>
      </c>
      <c r="CK167" s="0" t="n">
        <v>0.715</v>
      </c>
      <c r="CL167" s="0" t="n">
        <v>0.725</v>
      </c>
      <c r="CM167" s="0" t="n">
        <v>0.8775</v>
      </c>
      <c r="CN167" s="0" t="n">
        <v>0.91</v>
      </c>
      <c r="CO167" s="0" t="n">
        <v>0.89</v>
      </c>
      <c r="CP167" s="0" t="n">
        <v>0.9075</v>
      </c>
      <c r="CQ167" s="0" t="n">
        <v>0.915</v>
      </c>
      <c r="CR167" s="0" t="n">
        <v>0.89</v>
      </c>
      <c r="DA167" s="357" t="n">
        <v>0.000285</v>
      </c>
      <c r="DB167" s="357" t="n">
        <v>0.0002</v>
      </c>
      <c r="DC167" s="357" t="n">
        <v>0</v>
      </c>
      <c r="DD167" s="357" t="n">
        <v>0.0001</v>
      </c>
      <c r="DE167" s="357" t="n">
        <v>0</v>
      </c>
      <c r="DF167" s="357" t="n">
        <v>0.0036</v>
      </c>
      <c r="DG167" s="357" t="n">
        <v>0.00047</v>
      </c>
      <c r="DH167" s="357" t="n">
        <v>0.0007</v>
      </c>
      <c r="DI167" s="357" t="n">
        <v>0</v>
      </c>
      <c r="DJ167" s="357" t="n">
        <v>0</v>
      </c>
      <c r="DK167" s="357" t="n">
        <v>0.0005</v>
      </c>
      <c r="DL167" s="357" t="n">
        <v>0.0005</v>
      </c>
      <c r="DM167" s="357" t="n">
        <v>0.0003</v>
      </c>
      <c r="DN167" s="357" t="n">
        <v>0.000275</v>
      </c>
      <c r="DO167" s="357" t="n">
        <v>0.000400000000000006</v>
      </c>
      <c r="DQ167" s="357" t="n">
        <v>6.5E-005</v>
      </c>
    </row>
    <row r="168" customFormat="false" ht="12.75" hidden="false" customHeight="false" outlineLevel="0" collapsed="false">
      <c r="A168" s="355" t="n">
        <v>41487</v>
      </c>
      <c r="B168" s="0" t="n">
        <v>0.988</v>
      </c>
      <c r="C168" s="0" t="n">
        <v>0</v>
      </c>
      <c r="D168" s="0" t="n">
        <v>0</v>
      </c>
      <c r="E168" s="0" t="n">
        <v>0</v>
      </c>
      <c r="F168" s="0" t="n">
        <v>0</v>
      </c>
      <c r="G168" s="0" t="n">
        <v>0.9875</v>
      </c>
      <c r="H168" s="0" t="n">
        <v>0.9875</v>
      </c>
      <c r="I168" s="0" t="n">
        <v>0.9875</v>
      </c>
      <c r="J168" s="0" t="n">
        <v>0.985</v>
      </c>
      <c r="K168" s="0" t="n">
        <v>0.985</v>
      </c>
      <c r="L168" s="0" t="n">
        <v>0.9875</v>
      </c>
      <c r="M168" s="0" t="n">
        <v>0.9875</v>
      </c>
      <c r="N168" s="0" t="n">
        <v>0.98</v>
      </c>
      <c r="O168" s="0" t="n">
        <v>0.9875</v>
      </c>
      <c r="P168" s="0" t="n">
        <v>0.98</v>
      </c>
      <c r="Q168" s="0" t="n">
        <v>0.9875</v>
      </c>
      <c r="R168" s="0" t="n">
        <v>0.9875</v>
      </c>
      <c r="S168" s="0" t="n">
        <v>0.9875</v>
      </c>
      <c r="T168" s="0" t="n">
        <v>0.98</v>
      </c>
      <c r="U168" s="0" t="n">
        <v>0.98</v>
      </c>
      <c r="V168" s="0" t="n">
        <v>0.98</v>
      </c>
      <c r="W168" s="0" t="n">
        <v>0.98</v>
      </c>
      <c r="X168" s="0" t="n">
        <v>0.9875</v>
      </c>
      <c r="Y168" s="0" t="n">
        <v>0.9875</v>
      </c>
      <c r="Z168" s="0" t="n">
        <v>0.9875</v>
      </c>
      <c r="AA168" s="0" t="n">
        <v>0.9875</v>
      </c>
      <c r="AB168" s="0" t="n">
        <v>0.98</v>
      </c>
      <c r="AC168" s="0" t="n">
        <v>0.98</v>
      </c>
      <c r="AD168" s="0" t="n">
        <v>0.9875</v>
      </c>
      <c r="AE168" s="0" t="n">
        <v>0.9875</v>
      </c>
      <c r="AF168" s="0" t="n">
        <v>0.98</v>
      </c>
      <c r="AG168" s="0" t="n">
        <v>0.99</v>
      </c>
      <c r="AH168" s="0" t="n">
        <v>0.980530799999998</v>
      </c>
      <c r="AI168" s="0" t="n">
        <v>0.980530799999998</v>
      </c>
      <c r="AJ168" s="0" t="n">
        <v>0.98</v>
      </c>
      <c r="AK168" s="0" t="n">
        <v>1</v>
      </c>
      <c r="AL168" s="0" t="n">
        <v>0.985</v>
      </c>
      <c r="AM168" s="0" t="n">
        <v>0</v>
      </c>
      <c r="BE168" s="0" t="n">
        <v>1.11031760000001</v>
      </c>
      <c r="BF168" s="0" t="n">
        <v>1.1216</v>
      </c>
      <c r="BG168" s="0" t="n">
        <v>1.0827</v>
      </c>
      <c r="BH168" s="0" t="n">
        <v>1.0211</v>
      </c>
      <c r="BI168" s="0" t="n">
        <v>1</v>
      </c>
      <c r="BJ168" s="0" t="n">
        <v>2.43060000000001</v>
      </c>
      <c r="BK168" s="0" t="n">
        <v>2.30823633333333</v>
      </c>
      <c r="BL168" s="0" t="n">
        <v>1.13264999999999</v>
      </c>
      <c r="BM168" s="0" t="n">
        <v>1.2885</v>
      </c>
      <c r="BN168" s="0" t="n">
        <v>2.001</v>
      </c>
      <c r="BO168" s="0" t="n">
        <v>1.54600499999999</v>
      </c>
      <c r="BP168" s="0" t="n">
        <v>1.54600499999999</v>
      </c>
      <c r="BQ168" s="0" t="n">
        <v>1.28110499999999</v>
      </c>
      <c r="BR168" s="0" t="n">
        <v>1.092405</v>
      </c>
      <c r="BS168" s="0" t="n">
        <v>1.45100499999999</v>
      </c>
      <c r="BT168" s="357"/>
      <c r="BU168" s="0" t="n">
        <v>1.10172</v>
      </c>
      <c r="BV168" s="357"/>
      <c r="BW168" s="357"/>
      <c r="BX168" s="357"/>
      <c r="BY168" s="357"/>
      <c r="BZ168" s="357"/>
      <c r="CA168" s="357"/>
      <c r="CB168" s="357"/>
      <c r="CC168" s="0" t="n">
        <v>0.975</v>
      </c>
      <c r="CH168" s="0" t="n">
        <v>0.43</v>
      </c>
      <c r="CI168" s="0" t="n">
        <v>0.52</v>
      </c>
      <c r="CJ168" s="0" t="n">
        <v>0.925</v>
      </c>
      <c r="CK168" s="0" t="n">
        <v>0.805</v>
      </c>
      <c r="CL168" s="0" t="n">
        <v>0.725</v>
      </c>
      <c r="CM168" s="0" t="n">
        <v>0.89</v>
      </c>
      <c r="CN168" s="0" t="n">
        <v>0.9225</v>
      </c>
      <c r="CO168" s="0" t="n">
        <v>0.915</v>
      </c>
      <c r="CP168" s="0" t="n">
        <v>0.9275</v>
      </c>
      <c r="CQ168" s="0" t="n">
        <v>0.915</v>
      </c>
      <c r="CR168" s="0" t="n">
        <v>0.89</v>
      </c>
      <c r="DA168" s="357" t="n">
        <v>0.000285</v>
      </c>
      <c r="DB168" s="357" t="n">
        <v>0.0002</v>
      </c>
      <c r="DC168" s="357" t="n">
        <v>0</v>
      </c>
      <c r="DD168" s="357" t="n">
        <v>0.0001</v>
      </c>
      <c r="DE168" s="357" t="n">
        <v>0</v>
      </c>
      <c r="DF168" s="357" t="n">
        <v>0.0036</v>
      </c>
      <c r="DG168" s="357" t="n">
        <v>0.00047</v>
      </c>
      <c r="DH168" s="357" t="n">
        <v>0.0007</v>
      </c>
      <c r="DI168" s="357" t="n">
        <v>0</v>
      </c>
      <c r="DJ168" s="357" t="n">
        <v>0</v>
      </c>
      <c r="DK168" s="357" t="n">
        <v>0.0005</v>
      </c>
      <c r="DL168" s="357" t="n">
        <v>0.0005</v>
      </c>
      <c r="DM168" s="357" t="n">
        <v>0.0003</v>
      </c>
      <c r="DN168" s="357" t="n">
        <v>0.000275</v>
      </c>
      <c r="DO168" s="357" t="n">
        <v>0.000400000000000006</v>
      </c>
      <c r="DQ168" s="357" t="n">
        <v>6.5E-005</v>
      </c>
    </row>
    <row r="169" customFormat="false" ht="12.75" hidden="false" customHeight="false" outlineLevel="0" collapsed="false">
      <c r="A169" s="355" t="n">
        <v>41518</v>
      </c>
      <c r="B169" s="0" t="n">
        <v>0.988</v>
      </c>
      <c r="C169" s="0" t="n">
        <v>0</v>
      </c>
      <c r="D169" s="0" t="n">
        <v>0</v>
      </c>
      <c r="E169" s="0" t="n">
        <v>0</v>
      </c>
      <c r="F169" s="0" t="n">
        <v>0</v>
      </c>
      <c r="G169" s="0" t="n">
        <v>0.9875</v>
      </c>
      <c r="H169" s="0" t="n">
        <v>0.9875</v>
      </c>
      <c r="I169" s="0" t="n">
        <v>0.9875</v>
      </c>
      <c r="J169" s="0" t="n">
        <v>0.8568525</v>
      </c>
      <c r="K169" s="0" t="n">
        <v>0.985</v>
      </c>
      <c r="L169" s="0" t="n">
        <v>0.9875</v>
      </c>
      <c r="M169" s="0" t="n">
        <v>0.9875</v>
      </c>
      <c r="N169" s="0" t="n">
        <v>0.98</v>
      </c>
      <c r="O169" s="0" t="n">
        <v>0.9875</v>
      </c>
      <c r="P169" s="0" t="n">
        <v>0.98</v>
      </c>
      <c r="Q169" s="0" t="n">
        <v>0.9875</v>
      </c>
      <c r="R169" s="0" t="n">
        <v>0.9875</v>
      </c>
      <c r="S169" s="0" t="n">
        <v>0.9875</v>
      </c>
      <c r="T169" s="0" t="n">
        <v>0.98</v>
      </c>
      <c r="U169" s="0" t="n">
        <v>0.98</v>
      </c>
      <c r="V169" s="0" t="n">
        <v>0.98</v>
      </c>
      <c r="W169" s="0" t="n">
        <v>0.98</v>
      </c>
      <c r="X169" s="0" t="n">
        <v>0.9875</v>
      </c>
      <c r="Y169" s="0" t="n">
        <v>0.9875</v>
      </c>
      <c r="Z169" s="0" t="n">
        <v>0.9875</v>
      </c>
      <c r="AA169" s="0" t="n">
        <v>0.9875</v>
      </c>
      <c r="AB169" s="0" t="n">
        <v>0.98</v>
      </c>
      <c r="AC169" s="0" t="n">
        <v>0.98</v>
      </c>
      <c r="AD169" s="0" t="n">
        <v>0.9875</v>
      </c>
      <c r="AE169" s="0" t="n">
        <v>0.9875</v>
      </c>
      <c r="AF169" s="0" t="n">
        <v>0.98</v>
      </c>
      <c r="AG169" s="0" t="n">
        <v>0.99</v>
      </c>
      <c r="AH169" s="0" t="n">
        <v>0.980588649999998</v>
      </c>
      <c r="AI169" s="0" t="n">
        <v>0.980588649999998</v>
      </c>
      <c r="AJ169" s="0" t="n">
        <v>0.98</v>
      </c>
      <c r="AK169" s="0" t="n">
        <v>1</v>
      </c>
      <c r="AL169" s="0" t="n">
        <v>0.985</v>
      </c>
      <c r="AM169" s="0" t="n">
        <v>0</v>
      </c>
      <c r="BE169" s="0" t="n">
        <v>1.11060260000001</v>
      </c>
      <c r="BF169" s="0" t="n">
        <v>1.1218</v>
      </c>
      <c r="BG169" s="0" t="n">
        <v>1.0827</v>
      </c>
      <c r="BH169" s="0" t="n">
        <v>1.0212</v>
      </c>
      <c r="BI169" s="0" t="n">
        <v>1</v>
      </c>
      <c r="BJ169" s="0" t="n">
        <v>2.43420000000001</v>
      </c>
      <c r="BK169" s="0" t="n">
        <v>2.30870633333333</v>
      </c>
      <c r="BL169" s="0" t="n">
        <v>1.13334999999999</v>
      </c>
      <c r="BM169" s="0" t="n">
        <v>1.2885</v>
      </c>
      <c r="BN169" s="0" t="n">
        <v>2.001</v>
      </c>
      <c r="BO169" s="0" t="n">
        <v>1.54650499999999</v>
      </c>
      <c r="BP169" s="0" t="n">
        <v>1.54650499999999</v>
      </c>
      <c r="BQ169" s="0" t="n">
        <v>1.28140499999999</v>
      </c>
      <c r="BR169" s="0" t="n">
        <v>1.09268</v>
      </c>
      <c r="BS169" s="0" t="n">
        <v>1.45140499999999</v>
      </c>
      <c r="BT169" s="357"/>
      <c r="BU169" s="0" t="n">
        <v>1.101785</v>
      </c>
      <c r="BV169" s="357"/>
      <c r="BW169" s="357"/>
      <c r="BX169" s="357"/>
      <c r="BY169" s="357"/>
      <c r="BZ169" s="357"/>
      <c r="CA169" s="357"/>
      <c r="CB169" s="357"/>
      <c r="CC169" s="0" t="n">
        <v>0.975</v>
      </c>
      <c r="CH169" s="0" t="n">
        <v>0.46</v>
      </c>
      <c r="CI169" s="0" t="n">
        <v>0.55</v>
      </c>
      <c r="CJ169" s="0" t="n">
        <v>0.925</v>
      </c>
      <c r="CK169" s="0" t="n">
        <v>0.665</v>
      </c>
      <c r="CL169" s="0" t="n">
        <v>0.575</v>
      </c>
      <c r="CM169" s="0" t="n">
        <v>0.945</v>
      </c>
      <c r="CN169" s="0" t="n">
        <v>0.9775</v>
      </c>
      <c r="CO169" s="0" t="n">
        <v>0.945</v>
      </c>
      <c r="CP169" s="0" t="n">
        <v>0.92</v>
      </c>
      <c r="CQ169" s="0" t="n">
        <v>0.915</v>
      </c>
      <c r="CR169" s="0" t="n">
        <v>0.89</v>
      </c>
      <c r="DA169" s="357" t="n">
        <v>0.000285</v>
      </c>
      <c r="DB169" s="357" t="n">
        <v>0.0002</v>
      </c>
      <c r="DC169" s="357" t="n">
        <v>0</v>
      </c>
      <c r="DD169" s="357" t="n">
        <v>0.0001</v>
      </c>
      <c r="DE169" s="357" t="n">
        <v>0</v>
      </c>
      <c r="DF169" s="357" t="n">
        <v>0.0036</v>
      </c>
      <c r="DG169" s="357" t="n">
        <v>0.00047</v>
      </c>
      <c r="DH169" s="357" t="n">
        <v>0.0007</v>
      </c>
      <c r="DI169" s="357" t="n">
        <v>0</v>
      </c>
      <c r="DJ169" s="357" t="n">
        <v>0</v>
      </c>
      <c r="DK169" s="357" t="n">
        <v>0.0005</v>
      </c>
      <c r="DL169" s="357" t="n">
        <v>0.0005</v>
      </c>
      <c r="DM169" s="357" t="n">
        <v>0.0003</v>
      </c>
      <c r="DN169" s="357" t="n">
        <v>0.000275</v>
      </c>
      <c r="DO169" s="357" t="n">
        <v>0.000400000000000006</v>
      </c>
      <c r="DQ169" s="357" t="n">
        <v>6.5E-005</v>
      </c>
    </row>
    <row r="170" customFormat="false" ht="12.75" hidden="false" customHeight="false" outlineLevel="0" collapsed="false">
      <c r="A170" s="355" t="n">
        <v>41548</v>
      </c>
      <c r="B170" s="0" t="n">
        <v>0.988</v>
      </c>
      <c r="C170" s="0" t="n">
        <v>0</v>
      </c>
      <c r="D170" s="0" t="n">
        <v>0</v>
      </c>
      <c r="E170" s="0" t="n">
        <v>0</v>
      </c>
      <c r="F170" s="0" t="n">
        <v>0</v>
      </c>
      <c r="G170" s="0" t="n">
        <v>0.9875</v>
      </c>
      <c r="H170" s="0" t="n">
        <v>0.9875</v>
      </c>
      <c r="I170" s="0" t="n">
        <v>0.9875</v>
      </c>
      <c r="J170" s="0" t="n">
        <v>0.8439675</v>
      </c>
      <c r="K170" s="0" t="n">
        <v>0.985</v>
      </c>
      <c r="L170" s="0" t="n">
        <v>0.9875</v>
      </c>
      <c r="M170" s="0" t="n">
        <v>0.9875</v>
      </c>
      <c r="N170" s="0" t="n">
        <v>0.98</v>
      </c>
      <c r="O170" s="0" t="n">
        <v>0.986391887500003</v>
      </c>
      <c r="P170" s="0" t="n">
        <v>0.98</v>
      </c>
      <c r="Q170" s="0" t="n">
        <v>0.9875</v>
      </c>
      <c r="R170" s="0" t="n">
        <v>0.9875</v>
      </c>
      <c r="S170" s="0" t="n">
        <v>0.9875</v>
      </c>
      <c r="T170" s="0" t="n">
        <v>0.98</v>
      </c>
      <c r="U170" s="0" t="n">
        <v>0.98</v>
      </c>
      <c r="V170" s="0" t="n">
        <v>0.98</v>
      </c>
      <c r="W170" s="0" t="n">
        <v>0.98</v>
      </c>
      <c r="X170" s="0" t="n">
        <v>0.986391887500003</v>
      </c>
      <c r="Y170" s="0" t="n">
        <v>0.986391887500003</v>
      </c>
      <c r="Z170" s="0" t="n">
        <v>0.986391887500003</v>
      </c>
      <c r="AA170" s="0" t="n">
        <v>0.986391887500003</v>
      </c>
      <c r="AB170" s="0" t="n">
        <v>0.98</v>
      </c>
      <c r="AC170" s="0" t="n">
        <v>0.98</v>
      </c>
      <c r="AD170" s="0" t="n">
        <v>0.986391887500003</v>
      </c>
      <c r="AE170" s="0" t="n">
        <v>0.986391887500003</v>
      </c>
      <c r="AF170" s="0" t="n">
        <v>0.98</v>
      </c>
      <c r="AG170" s="0" t="n">
        <v>0.99</v>
      </c>
      <c r="AH170" s="0" t="n">
        <v>0.980646499999997</v>
      </c>
      <c r="AI170" s="0" t="n">
        <v>0.980646499999997</v>
      </c>
      <c r="AJ170" s="0" t="n">
        <v>0.98</v>
      </c>
      <c r="AK170" s="0" t="n">
        <v>1</v>
      </c>
      <c r="AL170" s="0" t="n">
        <v>0.985</v>
      </c>
      <c r="AM170" s="0" t="n">
        <v>0</v>
      </c>
      <c r="BE170" s="0" t="n">
        <v>1.11088760000001</v>
      </c>
      <c r="BF170" s="0" t="n">
        <v>1.122</v>
      </c>
      <c r="BG170" s="0" t="n">
        <v>1.0827</v>
      </c>
      <c r="BH170" s="0" t="n">
        <v>1.0213</v>
      </c>
      <c r="BI170" s="0" t="n">
        <v>1</v>
      </c>
      <c r="BJ170" s="0" t="n">
        <v>2.43780000000001</v>
      </c>
      <c r="BK170" s="0" t="n">
        <v>2.30917633333333</v>
      </c>
      <c r="BL170" s="0" t="n">
        <v>1.13404999999999</v>
      </c>
      <c r="BM170" s="0" t="n">
        <v>1.2885</v>
      </c>
      <c r="BN170" s="0" t="n">
        <v>2.001</v>
      </c>
      <c r="BO170" s="0" t="n">
        <v>1.54700499999999</v>
      </c>
      <c r="BP170" s="0" t="n">
        <v>1.54700499999999</v>
      </c>
      <c r="BQ170" s="0" t="n">
        <v>1.28170499999999</v>
      </c>
      <c r="BR170" s="0" t="n">
        <v>1.092955</v>
      </c>
      <c r="BS170" s="0" t="n">
        <v>1.45180499999999</v>
      </c>
      <c r="BT170" s="357"/>
      <c r="BU170" s="0" t="n">
        <v>1.10185</v>
      </c>
      <c r="BV170" s="357"/>
      <c r="BW170" s="357"/>
      <c r="BX170" s="357"/>
      <c r="BY170" s="357"/>
      <c r="BZ170" s="357"/>
      <c r="CA170" s="357"/>
      <c r="CB170" s="357"/>
      <c r="CC170" s="0" t="n">
        <v>0.955</v>
      </c>
      <c r="CH170" s="0" t="n">
        <v>0.46</v>
      </c>
      <c r="CI170" s="0" t="n">
        <v>0.45</v>
      </c>
      <c r="CJ170" s="0" t="n">
        <v>0.925</v>
      </c>
      <c r="CK170" s="0" t="n">
        <v>0.655</v>
      </c>
      <c r="CL170" s="0" t="n">
        <v>0.505</v>
      </c>
      <c r="CM170" s="0" t="n">
        <v>0.805</v>
      </c>
      <c r="CN170" s="0" t="n">
        <v>0.8375</v>
      </c>
      <c r="CO170" s="0" t="n">
        <v>0.875</v>
      </c>
      <c r="CP170" s="0" t="n">
        <v>0.9025</v>
      </c>
      <c r="CQ170" s="0" t="n">
        <v>0.82</v>
      </c>
      <c r="CR170" s="0" t="n">
        <v>0.89</v>
      </c>
      <c r="DA170" s="357" t="n">
        <v>0.000285</v>
      </c>
      <c r="DB170" s="357" t="n">
        <v>0.0002</v>
      </c>
      <c r="DC170" s="357" t="n">
        <v>0</v>
      </c>
      <c r="DD170" s="357" t="n">
        <v>0.0001</v>
      </c>
      <c r="DE170" s="357" t="n">
        <v>0</v>
      </c>
      <c r="DF170" s="357" t="n">
        <v>0.0036</v>
      </c>
      <c r="DG170" s="357" t="n">
        <v>0.00047</v>
      </c>
      <c r="DH170" s="357" t="n">
        <v>0.0007</v>
      </c>
      <c r="DI170" s="357" t="n">
        <v>0</v>
      </c>
      <c r="DJ170" s="357" t="n">
        <v>0</v>
      </c>
      <c r="DK170" s="357" t="n">
        <v>0.0005</v>
      </c>
      <c r="DL170" s="357" t="n">
        <v>0.0005</v>
      </c>
      <c r="DM170" s="357" t="n">
        <v>0.0003</v>
      </c>
      <c r="DN170" s="357" t="n">
        <v>0.000275</v>
      </c>
      <c r="DO170" s="357" t="n">
        <v>0.000400000000000006</v>
      </c>
      <c r="DQ170" s="357" t="n">
        <v>6.5E-005</v>
      </c>
    </row>
    <row r="171" customFormat="false" ht="12.75" hidden="false" customHeight="false" outlineLevel="0" collapsed="false">
      <c r="A171" s="355" t="n">
        <v>41579</v>
      </c>
      <c r="B171" s="0" t="n">
        <v>0.988</v>
      </c>
      <c r="C171" s="0" t="n">
        <v>0</v>
      </c>
      <c r="D171" s="0" t="n">
        <v>0</v>
      </c>
      <c r="E171" s="0" t="n">
        <v>0</v>
      </c>
      <c r="F171" s="0" t="n">
        <v>0</v>
      </c>
      <c r="G171" s="0" t="n">
        <v>0.9875</v>
      </c>
      <c r="H171" s="0" t="n">
        <v>0.9875</v>
      </c>
      <c r="I171" s="0" t="n">
        <v>0.9875</v>
      </c>
      <c r="J171" s="0" t="n">
        <v>0.7924275</v>
      </c>
      <c r="K171" s="0" t="n">
        <v>0.970485</v>
      </c>
      <c r="L171" s="0" t="n">
        <v>0.9875</v>
      </c>
      <c r="M171" s="0" t="n">
        <v>0.9875</v>
      </c>
      <c r="N171" s="0" t="n">
        <v>0.98</v>
      </c>
      <c r="O171" s="0" t="n">
        <v>0.986640075000003</v>
      </c>
      <c r="P171" s="0" t="n">
        <v>0.98</v>
      </c>
      <c r="Q171" s="0" t="n">
        <v>0.9875</v>
      </c>
      <c r="R171" s="0" t="n">
        <v>0.9875</v>
      </c>
      <c r="S171" s="0" t="n">
        <v>0.9875</v>
      </c>
      <c r="T171" s="0" t="n">
        <v>0.98</v>
      </c>
      <c r="U171" s="0" t="n">
        <v>0.98</v>
      </c>
      <c r="V171" s="0" t="n">
        <v>0.98</v>
      </c>
      <c r="W171" s="0" t="n">
        <v>0.98</v>
      </c>
      <c r="X171" s="0" t="n">
        <v>0.986640075000003</v>
      </c>
      <c r="Y171" s="0" t="n">
        <v>0.986640075000003</v>
      </c>
      <c r="Z171" s="0" t="n">
        <v>0.986640075000003</v>
      </c>
      <c r="AA171" s="0" t="n">
        <v>0.986640075000003</v>
      </c>
      <c r="AB171" s="0" t="n">
        <v>0.98</v>
      </c>
      <c r="AC171" s="0" t="n">
        <v>0.98</v>
      </c>
      <c r="AD171" s="0" t="n">
        <v>0.986640075000003</v>
      </c>
      <c r="AE171" s="0" t="n">
        <v>0.986640075000003</v>
      </c>
      <c r="AF171" s="0" t="n">
        <v>0.98</v>
      </c>
      <c r="AG171" s="0" t="n">
        <v>0.99</v>
      </c>
      <c r="AH171" s="0" t="n">
        <v>0.980704349999997</v>
      </c>
      <c r="AI171" s="0" t="n">
        <v>0.980704349999997</v>
      </c>
      <c r="AJ171" s="0" t="n">
        <v>0.98</v>
      </c>
      <c r="AK171" s="0" t="n">
        <v>1</v>
      </c>
      <c r="AL171" s="0" t="n">
        <v>0.970485</v>
      </c>
      <c r="AM171" s="0" t="n">
        <v>0</v>
      </c>
      <c r="BE171" s="0" t="n">
        <v>1.11117260000001</v>
      </c>
      <c r="BF171" s="0" t="n">
        <v>1.1222</v>
      </c>
      <c r="BG171" s="0" t="n">
        <v>1.0827</v>
      </c>
      <c r="BH171" s="0" t="n">
        <v>1.0214</v>
      </c>
      <c r="BI171" s="0" t="n">
        <v>1</v>
      </c>
      <c r="BJ171" s="0" t="n">
        <v>2.44140000000001</v>
      </c>
      <c r="BK171" s="0" t="n">
        <v>2.30964633333333</v>
      </c>
      <c r="BL171" s="0" t="n">
        <v>1.13474999999999</v>
      </c>
      <c r="BM171" s="0" t="n">
        <v>1.2885</v>
      </c>
      <c r="BN171" s="0" t="n">
        <v>2.001</v>
      </c>
      <c r="BO171" s="0" t="n">
        <v>1.54750499999999</v>
      </c>
      <c r="BP171" s="0" t="n">
        <v>1.54750499999999</v>
      </c>
      <c r="BQ171" s="0" t="n">
        <v>1.28200499999999</v>
      </c>
      <c r="BR171" s="0" t="n">
        <v>1.09323</v>
      </c>
      <c r="BS171" s="0" t="n">
        <v>1.45220499999999</v>
      </c>
      <c r="BT171" s="357"/>
      <c r="BU171" s="0" t="n">
        <v>1.101915</v>
      </c>
      <c r="BV171" s="357"/>
      <c r="BW171" s="357"/>
      <c r="BX171" s="357"/>
      <c r="BY171" s="357"/>
      <c r="BZ171" s="357"/>
      <c r="CA171" s="357"/>
      <c r="CB171" s="357"/>
      <c r="CC171" s="0" t="n">
        <v>0.955</v>
      </c>
      <c r="CH171" s="0" t="n">
        <v>0.48</v>
      </c>
      <c r="CI171" s="0" t="n">
        <v>0.46</v>
      </c>
      <c r="CJ171" s="0" t="n">
        <v>0.905</v>
      </c>
      <c r="CK171" s="0" t="n">
        <v>0.615</v>
      </c>
      <c r="CL171" s="0" t="n">
        <v>0.485</v>
      </c>
      <c r="CM171" s="0" t="n">
        <v>0.795</v>
      </c>
      <c r="CN171" s="0" t="n">
        <v>0.8275</v>
      </c>
      <c r="CO171" s="0" t="n">
        <v>0.85</v>
      </c>
      <c r="CP171" s="0" t="n">
        <v>0.9025</v>
      </c>
      <c r="CQ171" s="0" t="n">
        <v>0.82</v>
      </c>
      <c r="CR171" s="0" t="n">
        <v>0.89</v>
      </c>
      <c r="DA171" s="357" t="n">
        <v>0.000285</v>
      </c>
      <c r="DB171" s="357" t="n">
        <v>0.0002</v>
      </c>
      <c r="DC171" s="357" t="n">
        <v>0</v>
      </c>
      <c r="DD171" s="357" t="n">
        <v>0.0001</v>
      </c>
      <c r="DE171" s="357" t="n">
        <v>0</v>
      </c>
      <c r="DF171" s="357" t="n">
        <v>0.0036</v>
      </c>
      <c r="DG171" s="357" t="n">
        <v>0.00047</v>
      </c>
      <c r="DH171" s="357" t="n">
        <v>0.0007</v>
      </c>
      <c r="DI171" s="357" t="n">
        <v>0</v>
      </c>
      <c r="DJ171" s="357" t="n">
        <v>0</v>
      </c>
      <c r="DK171" s="357" t="n">
        <v>0.0005</v>
      </c>
      <c r="DL171" s="357" t="n">
        <v>0.0005</v>
      </c>
      <c r="DM171" s="357" t="n">
        <v>0.0003</v>
      </c>
      <c r="DN171" s="357" t="n">
        <v>0.000275</v>
      </c>
      <c r="DO171" s="357" t="n">
        <v>0.000400000000000006</v>
      </c>
      <c r="DQ171" s="357" t="n">
        <v>6.5E-005</v>
      </c>
    </row>
    <row r="172" customFormat="false" ht="12.75" hidden="false" customHeight="false" outlineLevel="0" collapsed="false">
      <c r="A172" s="355" t="n">
        <v>41609</v>
      </c>
      <c r="B172" s="0" t="n">
        <v>0.988</v>
      </c>
      <c r="C172" s="0" t="n">
        <v>0</v>
      </c>
      <c r="D172" s="0" t="n">
        <v>0</v>
      </c>
      <c r="E172" s="0" t="n">
        <v>0</v>
      </c>
      <c r="F172" s="0" t="n">
        <v>0</v>
      </c>
      <c r="G172" s="0" t="n">
        <v>0.9875</v>
      </c>
      <c r="H172" s="0" t="n">
        <v>0.9875</v>
      </c>
      <c r="I172" s="0" t="n">
        <v>0.9875</v>
      </c>
      <c r="J172" s="0" t="n">
        <v>0.79887</v>
      </c>
      <c r="K172" s="0" t="n">
        <v>0.970485</v>
      </c>
      <c r="L172" s="0" t="n">
        <v>0.913322949999995</v>
      </c>
      <c r="M172" s="0" t="n">
        <v>0.963633112499995</v>
      </c>
      <c r="N172" s="0" t="n">
        <v>0.884790449999996</v>
      </c>
      <c r="O172" s="0" t="n">
        <v>0.975953212500003</v>
      </c>
      <c r="P172" s="0" t="n">
        <v>0.884790449999996</v>
      </c>
      <c r="Q172" s="0" t="n">
        <v>0.913322949999995</v>
      </c>
      <c r="R172" s="0" t="n">
        <v>0.913322949999995</v>
      </c>
      <c r="S172" s="0" t="n">
        <v>0.913322949999995</v>
      </c>
      <c r="T172" s="0" t="n">
        <v>0.884790449999996</v>
      </c>
      <c r="U172" s="0" t="n">
        <v>0.884790449999996</v>
      </c>
      <c r="V172" s="0" t="n">
        <v>0.884790449999996</v>
      </c>
      <c r="W172" s="0" t="n">
        <v>0.884790449999996</v>
      </c>
      <c r="X172" s="0" t="n">
        <v>0.975953212500003</v>
      </c>
      <c r="Y172" s="0" t="n">
        <v>0.975953212500003</v>
      </c>
      <c r="Z172" s="0" t="n">
        <v>0.975953212500003</v>
      </c>
      <c r="AA172" s="0" t="n">
        <v>0.975953212500003</v>
      </c>
      <c r="AB172" s="0" t="n">
        <v>0.884790449999996</v>
      </c>
      <c r="AC172" s="0" t="n">
        <v>0.884790449999996</v>
      </c>
      <c r="AD172" s="0" t="n">
        <v>0.975953212500003</v>
      </c>
      <c r="AE172" s="0" t="n">
        <v>0.975953212500003</v>
      </c>
      <c r="AF172" s="0" t="n">
        <v>0.884790449999996</v>
      </c>
      <c r="AG172" s="0" t="n">
        <v>0.98</v>
      </c>
      <c r="AH172" s="0" t="n">
        <v>0.980762199999997</v>
      </c>
      <c r="AI172" s="0" t="n">
        <v>0.980762199999997</v>
      </c>
      <c r="AJ172" s="0" t="n">
        <v>0.884790449999996</v>
      </c>
      <c r="AK172" s="0" t="n">
        <v>1</v>
      </c>
      <c r="AL172" s="0" t="n">
        <v>0.970485</v>
      </c>
      <c r="AM172" s="0" t="n">
        <v>0</v>
      </c>
      <c r="BE172" s="0" t="n">
        <v>1.11145760000001</v>
      </c>
      <c r="BF172" s="0" t="n">
        <v>1.1224</v>
      </c>
      <c r="BG172" s="0" t="n">
        <v>1.0827</v>
      </c>
      <c r="BH172" s="0" t="n">
        <v>1.0215</v>
      </c>
      <c r="BI172" s="0" t="n">
        <v>1</v>
      </c>
      <c r="BJ172" s="0" t="n">
        <v>2.44500000000001</v>
      </c>
      <c r="BK172" s="0" t="n">
        <v>2.31011633333333</v>
      </c>
      <c r="BL172" s="0" t="n">
        <v>1.13544999999999</v>
      </c>
      <c r="BM172" s="0" t="n">
        <v>1.2885</v>
      </c>
      <c r="BN172" s="0" t="n">
        <v>2.001</v>
      </c>
      <c r="BO172" s="0" t="n">
        <v>1.54800499999999</v>
      </c>
      <c r="BP172" s="0" t="n">
        <v>1.54800499999999</v>
      </c>
      <c r="BQ172" s="0" t="n">
        <v>1.28230499999999</v>
      </c>
      <c r="BR172" s="0" t="n">
        <v>1.093505</v>
      </c>
      <c r="BS172" s="0" t="n">
        <v>1.45260499999999</v>
      </c>
      <c r="BT172" s="357"/>
      <c r="BU172" s="0" t="n">
        <v>1.10198</v>
      </c>
      <c r="BV172" s="357"/>
      <c r="BW172" s="357"/>
      <c r="BX172" s="357"/>
      <c r="BY172" s="357"/>
      <c r="BZ172" s="357"/>
      <c r="CA172" s="357"/>
      <c r="CB172" s="357"/>
      <c r="CC172" s="0" t="n">
        <v>0.935</v>
      </c>
      <c r="CH172" s="0" t="n">
        <v>0.51</v>
      </c>
      <c r="CI172" s="0" t="n">
        <v>0.48</v>
      </c>
      <c r="CJ172" s="0" t="n">
        <v>0.875</v>
      </c>
      <c r="CK172" s="0" t="n">
        <v>0.62</v>
      </c>
      <c r="CL172" s="0" t="n">
        <v>0.485</v>
      </c>
      <c r="CM172" s="0" t="n">
        <v>0.59</v>
      </c>
      <c r="CN172" s="0" t="n">
        <v>0.6225</v>
      </c>
      <c r="CO172" s="0" t="n">
        <v>0.69</v>
      </c>
      <c r="CP172" s="0" t="n">
        <v>0.8925</v>
      </c>
      <c r="CQ172" s="0" t="n">
        <v>0.715</v>
      </c>
      <c r="CR172" s="0" t="n">
        <v>0.89</v>
      </c>
      <c r="DA172" s="357" t="n">
        <v>0.000285</v>
      </c>
      <c r="DB172" s="357" t="n">
        <v>0.0002</v>
      </c>
      <c r="DC172" s="357" t="n">
        <v>0</v>
      </c>
      <c r="DD172" s="357" t="n">
        <v>0.0001</v>
      </c>
      <c r="DE172" s="357" t="n">
        <v>0</v>
      </c>
      <c r="DF172" s="357" t="n">
        <v>0.0036</v>
      </c>
      <c r="DG172" s="357" t="n">
        <v>0.00047</v>
      </c>
      <c r="DH172" s="357" t="n">
        <v>0.0007</v>
      </c>
      <c r="DI172" s="357" t="n">
        <v>0</v>
      </c>
      <c r="DJ172" s="357" t="n">
        <v>0</v>
      </c>
      <c r="DK172" s="357" t="n">
        <v>0.0005</v>
      </c>
      <c r="DL172" s="357" t="n">
        <v>0.0005</v>
      </c>
      <c r="DM172" s="357" t="n">
        <v>0.0003</v>
      </c>
      <c r="DN172" s="357" t="n">
        <v>0.000275</v>
      </c>
      <c r="DO172" s="357" t="n">
        <v>0.000400000000000006</v>
      </c>
      <c r="DQ172" s="357" t="n">
        <v>6.5E-005</v>
      </c>
    </row>
    <row r="173" customFormat="false" ht="12.75" hidden="false" customHeight="false" outlineLevel="0" collapsed="false">
      <c r="A173" s="355" t="n">
        <v>41640</v>
      </c>
      <c r="B173" s="0" t="n">
        <v>0.988</v>
      </c>
      <c r="C173" s="0" t="n">
        <v>0</v>
      </c>
      <c r="D173" s="0" t="n">
        <v>0</v>
      </c>
      <c r="E173" s="0" t="n">
        <v>0</v>
      </c>
      <c r="F173" s="0" t="n">
        <v>0</v>
      </c>
      <c r="G173" s="0" t="n">
        <v>0.9875</v>
      </c>
      <c r="H173" s="0" t="n">
        <v>0.9875</v>
      </c>
      <c r="I173" s="0" t="n">
        <v>0.914600749999991</v>
      </c>
      <c r="J173" s="0" t="n">
        <v>0.811755</v>
      </c>
      <c r="K173" s="0" t="n">
        <v>0.985</v>
      </c>
      <c r="L173" s="0" t="n">
        <v>0.936845524999995</v>
      </c>
      <c r="M173" s="0" t="n">
        <v>0.987171937499994</v>
      </c>
      <c r="N173" s="0" t="n">
        <v>0.884997449999996</v>
      </c>
      <c r="O173" s="0" t="n">
        <v>0.962526400000003</v>
      </c>
      <c r="P173" s="0" t="n">
        <v>0.884997449999996</v>
      </c>
      <c r="Q173" s="0" t="n">
        <v>0.936845524999995</v>
      </c>
      <c r="R173" s="0" t="n">
        <v>0.936845524999995</v>
      </c>
      <c r="S173" s="0" t="n">
        <v>0.936845524999995</v>
      </c>
      <c r="T173" s="0" t="n">
        <v>0.884997449999996</v>
      </c>
      <c r="U173" s="0" t="n">
        <v>0.884997449999996</v>
      </c>
      <c r="V173" s="0" t="n">
        <v>0.884997449999996</v>
      </c>
      <c r="W173" s="0" t="n">
        <v>0.884997449999996</v>
      </c>
      <c r="X173" s="0" t="n">
        <v>0.962526400000003</v>
      </c>
      <c r="Y173" s="0" t="n">
        <v>0.962526400000003</v>
      </c>
      <c r="Z173" s="0" t="n">
        <v>0.962526400000003</v>
      </c>
      <c r="AA173" s="0" t="n">
        <v>0.962526400000003</v>
      </c>
      <c r="AB173" s="0" t="n">
        <v>0.884997449999996</v>
      </c>
      <c r="AC173" s="0" t="n">
        <v>0.884997449999996</v>
      </c>
      <c r="AD173" s="0" t="n">
        <v>0.962526400000003</v>
      </c>
      <c r="AE173" s="0" t="n">
        <v>0.962526400000003</v>
      </c>
      <c r="AF173" s="0" t="n">
        <v>0.884997449999996</v>
      </c>
      <c r="AG173" s="0" t="n">
        <v>0.98</v>
      </c>
      <c r="AH173" s="0" t="n">
        <v>0.980820049999997</v>
      </c>
      <c r="AI173" s="0" t="n">
        <v>0.980820049999997</v>
      </c>
      <c r="AJ173" s="0" t="n">
        <v>0.884997449999996</v>
      </c>
      <c r="AK173" s="0" t="n">
        <v>1</v>
      </c>
      <c r="AL173" s="0" t="n">
        <v>0.985</v>
      </c>
      <c r="AM173" s="0" t="n">
        <v>0</v>
      </c>
      <c r="BE173" s="0" t="n">
        <v>1.11174260000001</v>
      </c>
      <c r="BF173" s="0" t="n">
        <v>1.1226</v>
      </c>
      <c r="BG173" s="0" t="n">
        <v>1.0827</v>
      </c>
      <c r="BH173" s="0" t="n">
        <v>1.0216</v>
      </c>
      <c r="BI173" s="0" t="n">
        <v>1</v>
      </c>
      <c r="BJ173" s="0" t="n">
        <v>2.44860000000001</v>
      </c>
      <c r="BK173" s="0" t="n">
        <v>2.31058633333333</v>
      </c>
      <c r="BL173" s="0" t="n">
        <v>1.13614999999999</v>
      </c>
      <c r="BM173" s="0" t="n">
        <v>1.2885</v>
      </c>
      <c r="BN173" s="0" t="n">
        <v>2.001</v>
      </c>
      <c r="BO173" s="0" t="n">
        <v>1.54850499999999</v>
      </c>
      <c r="BP173" s="0" t="n">
        <v>1.54850499999999</v>
      </c>
      <c r="BQ173" s="0" t="n">
        <v>1.28260499999999</v>
      </c>
      <c r="BR173" s="0" t="n">
        <v>1.09378</v>
      </c>
      <c r="BS173" s="0" t="n">
        <v>1.45300499999999</v>
      </c>
      <c r="BT173" s="357"/>
      <c r="BU173" s="0" t="n">
        <v>1.102045</v>
      </c>
      <c r="BV173" s="357"/>
      <c r="BW173" s="357"/>
      <c r="BX173" s="357"/>
      <c r="BY173" s="357"/>
      <c r="BZ173" s="357"/>
      <c r="CA173" s="357"/>
      <c r="CB173" s="357"/>
      <c r="CC173" s="0" t="n">
        <v>0.895</v>
      </c>
      <c r="CH173" s="0" t="n">
        <v>0.58</v>
      </c>
      <c r="CI173" s="0" t="n">
        <v>0.45</v>
      </c>
      <c r="CJ173" s="0" t="n">
        <v>0.805</v>
      </c>
      <c r="CK173" s="0" t="n">
        <v>0.63</v>
      </c>
      <c r="CL173" s="0" t="n">
        <v>0.505</v>
      </c>
      <c r="CM173" s="0" t="n">
        <v>0.605</v>
      </c>
      <c r="CN173" s="0" t="n">
        <v>0.6375</v>
      </c>
      <c r="CO173" s="0" t="n">
        <v>0.69</v>
      </c>
      <c r="CP173" s="0" t="n">
        <v>0.88</v>
      </c>
      <c r="CQ173" s="0" t="n">
        <v>0.64</v>
      </c>
      <c r="CR173" s="0" t="n">
        <v>0.89</v>
      </c>
      <c r="DA173" s="357" t="n">
        <v>0.000285</v>
      </c>
      <c r="DB173" s="357" t="n">
        <v>0.0002</v>
      </c>
      <c r="DC173" s="357" t="n">
        <v>0</v>
      </c>
      <c r="DD173" s="357" t="n">
        <v>0.0001</v>
      </c>
      <c r="DE173" s="357" t="n">
        <v>0</v>
      </c>
      <c r="DF173" s="357" t="n">
        <v>0.0036</v>
      </c>
      <c r="DG173" s="357" t="n">
        <v>0.00047</v>
      </c>
      <c r="DH173" s="357" t="n">
        <v>0.0007</v>
      </c>
      <c r="DI173" s="357" t="n">
        <v>0</v>
      </c>
      <c r="DJ173" s="357" t="n">
        <v>0</v>
      </c>
      <c r="DK173" s="357" t="n">
        <v>0.0005</v>
      </c>
      <c r="DL173" s="357" t="n">
        <v>0.0005</v>
      </c>
      <c r="DM173" s="357" t="n">
        <v>0.0003</v>
      </c>
      <c r="DN173" s="357" t="n">
        <v>0.000275</v>
      </c>
      <c r="DO173" s="357" t="n">
        <v>0.000400000000000006</v>
      </c>
      <c r="DQ173" s="357" t="n">
        <v>6.5E-005</v>
      </c>
    </row>
    <row r="174" customFormat="false" ht="12.75" hidden="false" customHeight="false" outlineLevel="0" collapsed="false">
      <c r="A174" s="355" t="n">
        <v>41671</v>
      </c>
      <c r="B174" s="0" t="n">
        <v>0.961903874000012</v>
      </c>
      <c r="C174" s="0" t="n">
        <v>0</v>
      </c>
      <c r="D174" s="0" t="n">
        <v>0</v>
      </c>
      <c r="E174" s="0" t="n">
        <v>0</v>
      </c>
      <c r="F174" s="0" t="n">
        <v>0</v>
      </c>
      <c r="G174" s="0" t="n">
        <v>0.9875</v>
      </c>
      <c r="H174" s="0" t="n">
        <v>0.9875</v>
      </c>
      <c r="I174" s="0" t="n">
        <v>0.96063824999999</v>
      </c>
      <c r="J174" s="0" t="n">
        <v>0.9470475</v>
      </c>
      <c r="K174" s="0" t="n">
        <v>0.985</v>
      </c>
      <c r="L174" s="0" t="n">
        <v>0.983618174999994</v>
      </c>
      <c r="M174" s="0" t="n">
        <v>0.9875</v>
      </c>
      <c r="N174" s="0" t="n">
        <v>0.910862549999996</v>
      </c>
      <c r="O174" s="0" t="n">
        <v>0.960033262500003</v>
      </c>
      <c r="P174" s="0" t="n">
        <v>0.910862549999996</v>
      </c>
      <c r="Q174" s="0" t="n">
        <v>0.983618174999994</v>
      </c>
      <c r="R174" s="0" t="n">
        <v>0.983618174999994</v>
      </c>
      <c r="S174" s="0" t="n">
        <v>0.983618174999994</v>
      </c>
      <c r="T174" s="0" t="n">
        <v>0.910862549999996</v>
      </c>
      <c r="U174" s="0" t="n">
        <v>0.910862549999996</v>
      </c>
      <c r="V174" s="0" t="n">
        <v>0.910862549999996</v>
      </c>
      <c r="W174" s="0" t="n">
        <v>0.910862549999996</v>
      </c>
      <c r="X174" s="0" t="n">
        <v>0.960033262500003</v>
      </c>
      <c r="Y174" s="0" t="n">
        <v>0.960033262500003</v>
      </c>
      <c r="Z174" s="0" t="n">
        <v>0.960033262500003</v>
      </c>
      <c r="AA174" s="0" t="n">
        <v>0.960033262500003</v>
      </c>
      <c r="AB174" s="0" t="n">
        <v>0.910862549999996</v>
      </c>
      <c r="AC174" s="0" t="n">
        <v>0.910862549999996</v>
      </c>
      <c r="AD174" s="0" t="n">
        <v>0.960033262500003</v>
      </c>
      <c r="AE174" s="0" t="n">
        <v>0.960033262500003</v>
      </c>
      <c r="AF174" s="0" t="n">
        <v>0.910862549999996</v>
      </c>
      <c r="AG174" s="0" t="n">
        <v>0.98</v>
      </c>
      <c r="AH174" s="0" t="n">
        <v>0.980877899999997</v>
      </c>
      <c r="AI174" s="0" t="n">
        <v>0.980877899999997</v>
      </c>
      <c r="AJ174" s="0" t="n">
        <v>0.910862549999996</v>
      </c>
      <c r="AK174" s="0" t="n">
        <v>1</v>
      </c>
      <c r="AL174" s="0" t="n">
        <v>0.985</v>
      </c>
      <c r="AM174" s="0" t="n">
        <v>0</v>
      </c>
      <c r="BE174" s="0" t="n">
        <v>1.11202760000001</v>
      </c>
      <c r="BF174" s="0" t="n">
        <v>1.1228</v>
      </c>
      <c r="BG174" s="0" t="n">
        <v>1.0827</v>
      </c>
      <c r="BH174" s="0" t="n">
        <v>1.0217</v>
      </c>
      <c r="BI174" s="0" t="n">
        <v>1</v>
      </c>
      <c r="BJ174" s="0" t="n">
        <v>2.45220000000001</v>
      </c>
      <c r="BK174" s="0" t="n">
        <v>2.31105633333333</v>
      </c>
      <c r="BL174" s="0" t="n">
        <v>1.13684999999999</v>
      </c>
      <c r="BM174" s="0" t="n">
        <v>1.2885</v>
      </c>
      <c r="BN174" s="0" t="n">
        <v>2.001</v>
      </c>
      <c r="BO174" s="0" t="n">
        <v>1.54900499999999</v>
      </c>
      <c r="BP174" s="0" t="n">
        <v>1.54900499999999</v>
      </c>
      <c r="BQ174" s="0" t="n">
        <v>1.28290499999999</v>
      </c>
      <c r="BR174" s="0" t="n">
        <v>1.094055</v>
      </c>
      <c r="BS174" s="0" t="n">
        <v>1.45340499999999</v>
      </c>
      <c r="BT174" s="357"/>
      <c r="BU174" s="0" t="n">
        <v>1.10211</v>
      </c>
      <c r="BV174" s="357"/>
      <c r="BW174" s="357"/>
      <c r="BX174" s="357"/>
      <c r="BY174" s="357"/>
      <c r="BZ174" s="357"/>
      <c r="CA174" s="357"/>
      <c r="CB174" s="357"/>
      <c r="CC174" s="0" t="n">
        <v>0.865</v>
      </c>
      <c r="CH174" s="0" t="n">
        <v>0.58</v>
      </c>
      <c r="CI174" s="0" t="n">
        <v>0.45</v>
      </c>
      <c r="CJ174" s="0" t="n">
        <v>0.845</v>
      </c>
      <c r="CK174" s="0" t="n">
        <v>0.735</v>
      </c>
      <c r="CL174" s="0" t="n">
        <v>0.505</v>
      </c>
      <c r="CM174" s="0" t="n">
        <v>0.635</v>
      </c>
      <c r="CN174" s="0" t="n">
        <v>0.6675</v>
      </c>
      <c r="CO174" s="0" t="n">
        <v>0.71</v>
      </c>
      <c r="CP174" s="0" t="n">
        <v>0.8775</v>
      </c>
      <c r="CQ174" s="0" t="n">
        <v>0.67</v>
      </c>
      <c r="CR174" s="0" t="n">
        <v>0.89</v>
      </c>
      <c r="DA174" s="357" t="n">
        <v>0.000285</v>
      </c>
      <c r="DB174" s="357" t="n">
        <v>0.0002</v>
      </c>
      <c r="DC174" s="357" t="n">
        <v>0</v>
      </c>
      <c r="DD174" s="357" t="n">
        <v>0.0001</v>
      </c>
      <c r="DE174" s="357" t="n">
        <v>0</v>
      </c>
      <c r="DF174" s="357" t="n">
        <v>0.0036</v>
      </c>
      <c r="DG174" s="357" t="n">
        <v>0.00047</v>
      </c>
      <c r="DH174" s="357" t="n">
        <v>0.0007</v>
      </c>
      <c r="DI174" s="357" t="n">
        <v>0</v>
      </c>
      <c r="DJ174" s="357" t="n">
        <v>0</v>
      </c>
      <c r="DK174" s="357" t="n">
        <v>0.0005</v>
      </c>
      <c r="DL174" s="357" t="n">
        <v>0.0005</v>
      </c>
      <c r="DM174" s="357" t="n">
        <v>0.0003</v>
      </c>
      <c r="DN174" s="357" t="n">
        <v>0.000275</v>
      </c>
      <c r="DO174" s="357" t="n">
        <v>0.000400000000000006</v>
      </c>
      <c r="DQ174" s="357" t="n">
        <v>6.5E-005</v>
      </c>
    </row>
    <row r="175" customFormat="false" ht="12.75" hidden="false" customHeight="false" outlineLevel="0" collapsed="false">
      <c r="A175" s="355" t="n">
        <v>41699</v>
      </c>
      <c r="B175" s="0" t="n">
        <v>0.962150399000012</v>
      </c>
      <c r="C175" s="0" t="n">
        <v>0</v>
      </c>
      <c r="D175" s="0" t="n">
        <v>0</v>
      </c>
      <c r="E175" s="0" t="n">
        <v>0</v>
      </c>
      <c r="F175" s="0" t="n">
        <v>0</v>
      </c>
      <c r="G175" s="0" t="n">
        <v>0.9875</v>
      </c>
      <c r="H175" s="0" t="n">
        <v>0.9875</v>
      </c>
      <c r="I175" s="0" t="n">
        <v>0.9875</v>
      </c>
      <c r="J175" s="0" t="n">
        <v>0.985</v>
      </c>
      <c r="K175" s="0" t="n">
        <v>0.985</v>
      </c>
      <c r="L175" s="0" t="n">
        <v>0.9875</v>
      </c>
      <c r="M175" s="0" t="n">
        <v>0.9875</v>
      </c>
      <c r="N175" s="0" t="n">
        <v>0.98</v>
      </c>
      <c r="O175" s="0" t="n">
        <v>0.984897000000003</v>
      </c>
      <c r="P175" s="0" t="n">
        <v>0.98</v>
      </c>
      <c r="Q175" s="0" t="n">
        <v>0.9875</v>
      </c>
      <c r="R175" s="0" t="n">
        <v>0.9875</v>
      </c>
      <c r="S175" s="0" t="n">
        <v>0.9875</v>
      </c>
      <c r="T175" s="0" t="n">
        <v>0.98</v>
      </c>
      <c r="U175" s="0" t="n">
        <v>0.98</v>
      </c>
      <c r="V175" s="0" t="n">
        <v>0.98</v>
      </c>
      <c r="W175" s="0" t="n">
        <v>0.98</v>
      </c>
      <c r="X175" s="0" t="n">
        <v>0.984897000000003</v>
      </c>
      <c r="Y175" s="0" t="n">
        <v>0.984897000000003</v>
      </c>
      <c r="Z175" s="0" t="n">
        <v>0.984897000000003</v>
      </c>
      <c r="AA175" s="0" t="n">
        <v>0.984897000000003</v>
      </c>
      <c r="AB175" s="0" t="n">
        <v>0.98</v>
      </c>
      <c r="AC175" s="0" t="n">
        <v>0.98</v>
      </c>
      <c r="AD175" s="0" t="n">
        <v>0.984897000000003</v>
      </c>
      <c r="AE175" s="0" t="n">
        <v>0.984897000000003</v>
      </c>
      <c r="AF175" s="0" t="n">
        <v>0.98</v>
      </c>
      <c r="AG175" s="0" t="n">
        <v>0.99</v>
      </c>
      <c r="AH175" s="0" t="n">
        <v>0.980935749999997</v>
      </c>
      <c r="AI175" s="0" t="n">
        <v>0.980935749999997</v>
      </c>
      <c r="AJ175" s="0" t="n">
        <v>0.98</v>
      </c>
      <c r="AK175" s="0" t="n">
        <v>1</v>
      </c>
      <c r="AL175" s="0" t="n">
        <v>0.985</v>
      </c>
      <c r="AM175" s="0" t="n">
        <v>0</v>
      </c>
      <c r="BE175" s="0" t="n">
        <v>1.11231260000001</v>
      </c>
      <c r="BF175" s="0" t="n">
        <v>1.123</v>
      </c>
      <c r="BG175" s="0" t="n">
        <v>1.0827</v>
      </c>
      <c r="BH175" s="0" t="n">
        <v>1.0218</v>
      </c>
      <c r="BI175" s="0" t="n">
        <v>1</v>
      </c>
      <c r="BJ175" s="0" t="n">
        <v>2.45580000000001</v>
      </c>
      <c r="BK175" s="0" t="n">
        <v>2.31152633333333</v>
      </c>
      <c r="BL175" s="0" t="n">
        <v>1.13754999999999</v>
      </c>
      <c r="BM175" s="0" t="n">
        <v>1.2885</v>
      </c>
      <c r="BN175" s="0" t="n">
        <v>2.001</v>
      </c>
      <c r="BO175" s="0" t="n">
        <v>1.54950499999999</v>
      </c>
      <c r="BP175" s="0" t="n">
        <v>1.54950499999999</v>
      </c>
      <c r="BQ175" s="0" t="n">
        <v>1.28320499999999</v>
      </c>
      <c r="BR175" s="0" t="n">
        <v>1.09433</v>
      </c>
      <c r="BS175" s="0" t="n">
        <v>1.45380499999999</v>
      </c>
      <c r="BT175" s="357"/>
      <c r="BU175" s="0" t="n">
        <v>1.102175</v>
      </c>
      <c r="BV175" s="357"/>
      <c r="BW175" s="357"/>
      <c r="BX175" s="357"/>
      <c r="BY175" s="357"/>
      <c r="BZ175" s="357"/>
      <c r="CA175" s="357"/>
      <c r="CB175" s="357"/>
      <c r="CC175" s="0" t="n">
        <v>0.865</v>
      </c>
      <c r="CH175" s="0" t="n">
        <v>0.54</v>
      </c>
      <c r="CI175" s="0" t="n">
        <v>0.45</v>
      </c>
      <c r="CJ175" s="0" t="n">
        <v>0.875</v>
      </c>
      <c r="CK175" s="0" t="n">
        <v>0.905</v>
      </c>
      <c r="CL175" s="0" t="n">
        <v>0.515</v>
      </c>
      <c r="CM175" s="0" t="n">
        <v>0.785</v>
      </c>
      <c r="CN175" s="0" t="n">
        <v>0.8175</v>
      </c>
      <c r="CO175" s="0" t="n">
        <v>0.8</v>
      </c>
      <c r="CP175" s="0" t="n">
        <v>0.9</v>
      </c>
      <c r="CQ175" s="0" t="n">
        <v>0.83</v>
      </c>
      <c r="CR175" s="0" t="n">
        <v>0.89</v>
      </c>
      <c r="DA175" s="357" t="n">
        <v>0.000285</v>
      </c>
      <c r="DB175" s="357" t="n">
        <v>0.0002</v>
      </c>
      <c r="DC175" s="357" t="n">
        <v>0</v>
      </c>
      <c r="DD175" s="357" t="n">
        <v>0.0001</v>
      </c>
      <c r="DE175" s="357" t="n">
        <v>0</v>
      </c>
      <c r="DF175" s="357" t="n">
        <v>0.0036</v>
      </c>
      <c r="DG175" s="357" t="n">
        <v>0.00047</v>
      </c>
      <c r="DH175" s="357" t="n">
        <v>0.0007</v>
      </c>
      <c r="DI175" s="357" t="n">
        <v>0</v>
      </c>
      <c r="DJ175" s="357" t="n">
        <v>0</v>
      </c>
      <c r="DK175" s="357" t="n">
        <v>0.0005</v>
      </c>
      <c r="DL175" s="357" t="n">
        <v>0.0005</v>
      </c>
      <c r="DM175" s="357" t="n">
        <v>0.0003</v>
      </c>
      <c r="DN175" s="357" t="n">
        <v>0.000275</v>
      </c>
      <c r="DO175" s="357" t="n">
        <v>0.000400000000000006</v>
      </c>
      <c r="DQ175" s="357" t="n">
        <v>6.5E-005</v>
      </c>
    </row>
    <row r="176" customFormat="false" ht="12.75" hidden="false" customHeight="false" outlineLevel="0" collapsed="false">
      <c r="A176" s="355" t="n">
        <v>41730</v>
      </c>
      <c r="B176" s="0" t="n">
        <v>0.988</v>
      </c>
      <c r="C176" s="0" t="n">
        <v>0</v>
      </c>
      <c r="D176" s="0" t="n">
        <v>0</v>
      </c>
      <c r="E176" s="0" t="n">
        <v>0</v>
      </c>
      <c r="F176" s="0" t="n">
        <v>0</v>
      </c>
      <c r="G176" s="0" t="n">
        <v>0.9875</v>
      </c>
      <c r="H176" s="0" t="n">
        <v>0.971038459999998</v>
      </c>
      <c r="I176" s="0" t="n">
        <v>0.9875</v>
      </c>
      <c r="J176" s="0" t="n">
        <v>0.985</v>
      </c>
      <c r="K176" s="0" t="n">
        <v>0.985</v>
      </c>
      <c r="L176" s="0" t="n">
        <v>0.9875</v>
      </c>
      <c r="M176" s="0" t="n">
        <v>0.9875</v>
      </c>
      <c r="N176" s="0" t="n">
        <v>0.98</v>
      </c>
      <c r="O176" s="0" t="n">
        <v>0.9875</v>
      </c>
      <c r="P176" s="0" t="n">
        <v>0.98</v>
      </c>
      <c r="Q176" s="0" t="n">
        <v>0.9875</v>
      </c>
      <c r="R176" s="0" t="n">
        <v>0.9875</v>
      </c>
      <c r="S176" s="0" t="n">
        <v>0.9875</v>
      </c>
      <c r="T176" s="0" t="n">
        <v>0.98</v>
      </c>
      <c r="U176" s="0" t="n">
        <v>0.98</v>
      </c>
      <c r="V176" s="0" t="n">
        <v>0.98</v>
      </c>
      <c r="W176" s="0" t="n">
        <v>0.98</v>
      </c>
      <c r="X176" s="0" t="n">
        <v>0.9875</v>
      </c>
      <c r="Y176" s="0" t="n">
        <v>0.9875</v>
      </c>
      <c r="Z176" s="0" t="n">
        <v>0.9875</v>
      </c>
      <c r="AA176" s="0" t="n">
        <v>0.9875</v>
      </c>
      <c r="AB176" s="0" t="n">
        <v>0.98</v>
      </c>
      <c r="AC176" s="0" t="n">
        <v>0.98</v>
      </c>
      <c r="AD176" s="0" t="n">
        <v>0.9875</v>
      </c>
      <c r="AE176" s="0" t="n">
        <v>0.9875</v>
      </c>
      <c r="AF176" s="0" t="n">
        <v>0.98</v>
      </c>
      <c r="AG176" s="0" t="n">
        <v>0.99</v>
      </c>
      <c r="AH176" s="0" t="n">
        <v>0.980993599999997</v>
      </c>
      <c r="AI176" s="0" t="n">
        <v>0.980993599999997</v>
      </c>
      <c r="AJ176" s="0" t="n">
        <v>0.98</v>
      </c>
      <c r="AK176" s="0" t="n">
        <v>1</v>
      </c>
      <c r="AL176" s="0" t="n">
        <v>0.985</v>
      </c>
      <c r="AM176" s="0" t="n">
        <v>0</v>
      </c>
      <c r="BE176" s="0" t="n">
        <v>1.11259760000001</v>
      </c>
      <c r="BF176" s="0" t="n">
        <v>1.1232</v>
      </c>
      <c r="BG176" s="0" t="n">
        <v>1.0827</v>
      </c>
      <c r="BH176" s="0" t="n">
        <v>1.0219</v>
      </c>
      <c r="BI176" s="0" t="n">
        <v>1</v>
      </c>
      <c r="BJ176" s="0" t="n">
        <v>2.45940000000001</v>
      </c>
      <c r="BK176" s="0" t="n">
        <v>2.31199633333333</v>
      </c>
      <c r="BL176" s="0" t="n">
        <v>1.13824999999999</v>
      </c>
      <c r="BM176" s="0" t="n">
        <v>1.2885</v>
      </c>
      <c r="BN176" s="0" t="n">
        <v>2.001</v>
      </c>
      <c r="BO176" s="0" t="n">
        <v>1.55000499999999</v>
      </c>
      <c r="BP176" s="0" t="n">
        <v>1.55000499999999</v>
      </c>
      <c r="BQ176" s="0" t="n">
        <v>1.28350499999999</v>
      </c>
      <c r="BR176" s="0" t="n">
        <v>1.094605</v>
      </c>
      <c r="BS176" s="0" t="n">
        <v>1.45420499999999</v>
      </c>
      <c r="BT176" s="357"/>
      <c r="BU176" s="0" t="n">
        <v>1.10224</v>
      </c>
      <c r="BV176" s="357"/>
      <c r="BW176" s="357"/>
      <c r="BX176" s="357"/>
      <c r="BY176" s="357"/>
      <c r="BZ176" s="357"/>
      <c r="CA176" s="357"/>
      <c r="CB176" s="357"/>
      <c r="CC176" s="0" t="n">
        <v>0.895</v>
      </c>
      <c r="CH176" s="0" t="n">
        <v>0.48</v>
      </c>
      <c r="CI176" s="0" t="n">
        <v>0.42</v>
      </c>
      <c r="CJ176" s="0" t="n">
        <v>0.935</v>
      </c>
      <c r="CK176" s="0" t="n">
        <v>0.895</v>
      </c>
      <c r="CL176" s="0" t="n">
        <v>0.575</v>
      </c>
      <c r="CM176" s="0" t="n">
        <v>0.895</v>
      </c>
      <c r="CN176" s="0" t="n">
        <v>0.9275</v>
      </c>
      <c r="CO176" s="0" t="n">
        <v>0.85</v>
      </c>
      <c r="CP176" s="0" t="n">
        <v>0.903</v>
      </c>
      <c r="CQ176" s="0" t="n">
        <v>0.92</v>
      </c>
      <c r="CR176" s="0" t="n">
        <v>0.89</v>
      </c>
      <c r="DA176" s="357" t="n">
        <v>0.000285</v>
      </c>
      <c r="DB176" s="357" t="n">
        <v>0.0002</v>
      </c>
      <c r="DC176" s="357" t="n">
        <v>0</v>
      </c>
      <c r="DD176" s="357" t="n">
        <v>0.0001</v>
      </c>
      <c r="DE176" s="357" t="n">
        <v>0</v>
      </c>
      <c r="DF176" s="357" t="n">
        <v>0.0036</v>
      </c>
      <c r="DG176" s="357" t="n">
        <v>0.00047</v>
      </c>
      <c r="DH176" s="357" t="n">
        <v>0.0007</v>
      </c>
      <c r="DI176" s="357" t="n">
        <v>0</v>
      </c>
      <c r="DJ176" s="357" t="n">
        <v>0</v>
      </c>
      <c r="DK176" s="357" t="n">
        <v>0.0005</v>
      </c>
      <c r="DL176" s="357" t="n">
        <v>0.0005</v>
      </c>
      <c r="DM176" s="357" t="n">
        <v>0.0003</v>
      </c>
      <c r="DN176" s="357" t="n">
        <v>0.000275</v>
      </c>
      <c r="DO176" s="357" t="n">
        <v>0.000400000000000006</v>
      </c>
      <c r="DQ176" s="357" t="n">
        <v>6.5E-005</v>
      </c>
    </row>
    <row r="177" customFormat="false" ht="12.75" hidden="false" customHeight="false" outlineLevel="0" collapsed="false">
      <c r="A177" s="355" t="n">
        <v>41760</v>
      </c>
      <c r="B177" s="0" t="n">
        <v>0.988</v>
      </c>
      <c r="C177" s="0" t="n">
        <v>0</v>
      </c>
      <c r="D177" s="0" t="n">
        <v>0</v>
      </c>
      <c r="E177" s="0" t="n">
        <v>0</v>
      </c>
      <c r="F177" s="0" t="n">
        <v>0</v>
      </c>
      <c r="G177" s="0" t="n">
        <v>0.837420000000003</v>
      </c>
      <c r="H177" s="0" t="n">
        <v>0.971235859999998</v>
      </c>
      <c r="I177" s="0" t="n">
        <v>0.9875</v>
      </c>
      <c r="J177" s="0" t="n">
        <v>0.985</v>
      </c>
      <c r="K177" s="0" t="n">
        <v>0.985</v>
      </c>
      <c r="L177" s="0" t="n">
        <v>0.9875</v>
      </c>
      <c r="M177" s="0" t="n">
        <v>0.9875</v>
      </c>
      <c r="N177" s="0" t="n">
        <v>0.98</v>
      </c>
      <c r="O177" s="0" t="n">
        <v>0.985392000000003</v>
      </c>
      <c r="P177" s="0" t="n">
        <v>0.98</v>
      </c>
      <c r="Q177" s="0" t="n">
        <v>0.9875</v>
      </c>
      <c r="R177" s="0" t="n">
        <v>0.9875</v>
      </c>
      <c r="S177" s="0" t="n">
        <v>0.9875</v>
      </c>
      <c r="T177" s="0" t="n">
        <v>0.98</v>
      </c>
      <c r="U177" s="0" t="n">
        <v>0.98</v>
      </c>
      <c r="V177" s="0" t="n">
        <v>0.98</v>
      </c>
      <c r="W177" s="0" t="n">
        <v>0.98</v>
      </c>
      <c r="X177" s="0" t="n">
        <v>0.985392000000003</v>
      </c>
      <c r="Y177" s="0" t="n">
        <v>0.985392000000003</v>
      </c>
      <c r="Z177" s="0" t="n">
        <v>0.985392000000003</v>
      </c>
      <c r="AA177" s="0" t="n">
        <v>0.985392000000003</v>
      </c>
      <c r="AB177" s="0" t="n">
        <v>0.98</v>
      </c>
      <c r="AC177" s="0" t="n">
        <v>0.98</v>
      </c>
      <c r="AD177" s="0" t="n">
        <v>0.985392000000003</v>
      </c>
      <c r="AE177" s="0" t="n">
        <v>0.985392000000003</v>
      </c>
      <c r="AF177" s="0" t="n">
        <v>0.98</v>
      </c>
      <c r="AG177" s="0" t="n">
        <v>0.99</v>
      </c>
      <c r="AH177" s="0" t="n">
        <v>0.981051449999997</v>
      </c>
      <c r="AI177" s="0" t="n">
        <v>0.981051449999997</v>
      </c>
      <c r="AJ177" s="0" t="n">
        <v>0.98</v>
      </c>
      <c r="AK177" s="0" t="n">
        <v>1</v>
      </c>
      <c r="AL177" s="0" t="n">
        <v>0.985</v>
      </c>
      <c r="AM177" s="0" t="n">
        <v>0</v>
      </c>
      <c r="BE177" s="0" t="n">
        <v>1.11288260000001</v>
      </c>
      <c r="BF177" s="0" t="n">
        <v>1.1234</v>
      </c>
      <c r="BG177" s="0" t="n">
        <v>1.0827</v>
      </c>
      <c r="BH177" s="0" t="n">
        <v>1.022</v>
      </c>
      <c r="BI177" s="0" t="n">
        <v>1</v>
      </c>
      <c r="BJ177" s="0" t="n">
        <v>2.46300000000001</v>
      </c>
      <c r="BK177" s="0" t="n">
        <v>2.31246633333333</v>
      </c>
      <c r="BL177" s="0" t="n">
        <v>1.13894999999999</v>
      </c>
      <c r="BM177" s="0" t="n">
        <v>1.2885</v>
      </c>
      <c r="BN177" s="0" t="n">
        <v>2.001</v>
      </c>
      <c r="BO177" s="0" t="n">
        <v>1.55050499999999</v>
      </c>
      <c r="BP177" s="0" t="n">
        <v>1.55050499999999</v>
      </c>
      <c r="BQ177" s="0" t="n">
        <v>1.28380499999999</v>
      </c>
      <c r="BR177" s="0" t="n">
        <v>1.09488</v>
      </c>
      <c r="BS177" s="0" t="n">
        <v>1.45460499999999</v>
      </c>
      <c r="BT177" s="357"/>
      <c r="BU177" s="0" t="n">
        <v>1.102305</v>
      </c>
      <c r="BV177" s="357"/>
      <c r="BW177" s="357"/>
      <c r="BX177" s="357"/>
      <c r="BY177" s="357"/>
      <c r="BZ177" s="357"/>
      <c r="CA177" s="357"/>
      <c r="CB177" s="357"/>
      <c r="CC177" s="0" t="n">
        <v>0.965</v>
      </c>
      <c r="CH177" s="0" t="n">
        <v>0.34</v>
      </c>
      <c r="CI177" s="0" t="n">
        <v>0.42</v>
      </c>
      <c r="CJ177" s="0" t="n">
        <v>0.935</v>
      </c>
      <c r="CK177" s="0" t="n">
        <v>0.795</v>
      </c>
      <c r="CL177" s="0" t="n">
        <v>0.625</v>
      </c>
      <c r="CM177" s="0" t="n">
        <v>0.9175</v>
      </c>
      <c r="CN177" s="0" t="n">
        <v>0.95</v>
      </c>
      <c r="CO177" s="0" t="n">
        <v>0.88</v>
      </c>
      <c r="CP177" s="0" t="n">
        <v>0.9</v>
      </c>
      <c r="CQ177" s="0" t="n">
        <v>0.935</v>
      </c>
      <c r="CR177" s="0" t="n">
        <v>0.89</v>
      </c>
      <c r="DA177" s="357" t="n">
        <v>0.000285</v>
      </c>
      <c r="DB177" s="357" t="n">
        <v>0.0002</v>
      </c>
      <c r="DC177" s="357" t="n">
        <v>0</v>
      </c>
      <c r="DD177" s="357" t="n">
        <v>0.0001</v>
      </c>
      <c r="DE177" s="357" t="n">
        <v>0</v>
      </c>
      <c r="DF177" s="357" t="n">
        <v>0.0036</v>
      </c>
      <c r="DG177" s="357" t="n">
        <v>0.00047</v>
      </c>
      <c r="DH177" s="357" t="n">
        <v>0.0007</v>
      </c>
      <c r="DI177" s="357" t="n">
        <v>0</v>
      </c>
      <c r="DJ177" s="357" t="n">
        <v>0</v>
      </c>
      <c r="DK177" s="357" t="n">
        <v>0.0005</v>
      </c>
      <c r="DL177" s="357" t="n">
        <v>0.0005</v>
      </c>
      <c r="DM177" s="357" t="n">
        <v>0.0003</v>
      </c>
      <c r="DN177" s="357" t="n">
        <v>0.000275</v>
      </c>
      <c r="DO177" s="357" t="n">
        <v>0.000400000000000006</v>
      </c>
      <c r="DQ177" s="357" t="n">
        <v>6.5E-005</v>
      </c>
    </row>
    <row r="178" customFormat="false" ht="12.75" hidden="false" customHeight="false" outlineLevel="0" collapsed="false">
      <c r="A178" s="355" t="n">
        <v>41791</v>
      </c>
      <c r="B178" s="0" t="n">
        <v>0.988</v>
      </c>
      <c r="C178" s="0" t="n">
        <v>0</v>
      </c>
      <c r="D178" s="0" t="n">
        <v>0</v>
      </c>
      <c r="E178" s="0" t="n">
        <v>0</v>
      </c>
      <c r="F178" s="0" t="n">
        <v>0</v>
      </c>
      <c r="G178" s="0" t="n">
        <v>0.838644000000003</v>
      </c>
      <c r="H178" s="0" t="n">
        <v>0.9875</v>
      </c>
      <c r="I178" s="0" t="n">
        <v>0.9875</v>
      </c>
      <c r="J178" s="0" t="n">
        <v>0.9083925</v>
      </c>
      <c r="K178" s="0" t="n">
        <v>0.985</v>
      </c>
      <c r="L178" s="0" t="n">
        <v>0.9875</v>
      </c>
      <c r="M178" s="0" t="n">
        <v>0.9875</v>
      </c>
      <c r="N178" s="0" t="n">
        <v>0.98</v>
      </c>
      <c r="O178" s="0" t="n">
        <v>0.9875</v>
      </c>
      <c r="P178" s="0" t="n">
        <v>0.98</v>
      </c>
      <c r="Q178" s="0" t="n">
        <v>0.9875</v>
      </c>
      <c r="R178" s="0" t="n">
        <v>0.9875</v>
      </c>
      <c r="S178" s="0" t="n">
        <v>0.9875</v>
      </c>
      <c r="T178" s="0" t="n">
        <v>0.98</v>
      </c>
      <c r="U178" s="0" t="n">
        <v>0.98</v>
      </c>
      <c r="V178" s="0" t="n">
        <v>0.98</v>
      </c>
      <c r="W178" s="0" t="n">
        <v>0.98</v>
      </c>
      <c r="X178" s="0" t="n">
        <v>0.9875</v>
      </c>
      <c r="Y178" s="0" t="n">
        <v>0.9875</v>
      </c>
      <c r="Z178" s="0" t="n">
        <v>0.9875</v>
      </c>
      <c r="AA178" s="0" t="n">
        <v>0.9875</v>
      </c>
      <c r="AB178" s="0" t="n">
        <v>0.98</v>
      </c>
      <c r="AC178" s="0" t="n">
        <v>0.98</v>
      </c>
      <c r="AD178" s="0" t="n">
        <v>0.9875</v>
      </c>
      <c r="AE178" s="0" t="n">
        <v>0.9875</v>
      </c>
      <c r="AF178" s="0" t="n">
        <v>0.98</v>
      </c>
      <c r="AG178" s="0" t="n">
        <v>0.99</v>
      </c>
      <c r="AH178" s="0" t="n">
        <v>0.981109299999997</v>
      </c>
      <c r="AI178" s="0" t="n">
        <v>0.981109299999997</v>
      </c>
      <c r="AJ178" s="0" t="n">
        <v>0.98</v>
      </c>
      <c r="AK178" s="0" t="n">
        <v>1</v>
      </c>
      <c r="AL178" s="0" t="n">
        <v>0.985</v>
      </c>
      <c r="AM178" s="0" t="n">
        <v>0</v>
      </c>
      <c r="BE178" s="0" t="n">
        <v>1.11316760000001</v>
      </c>
      <c r="BF178" s="0" t="n">
        <v>1.1236</v>
      </c>
      <c r="BG178" s="0" t="n">
        <v>1.0827</v>
      </c>
      <c r="BH178" s="0" t="n">
        <v>1.0221</v>
      </c>
      <c r="BI178" s="0" t="n">
        <v>1</v>
      </c>
      <c r="BJ178" s="0" t="n">
        <v>2.46660000000001</v>
      </c>
      <c r="BK178" s="0" t="n">
        <v>2.31293633333333</v>
      </c>
      <c r="BL178" s="0" t="n">
        <v>1.13964999999999</v>
      </c>
      <c r="BM178" s="0" t="n">
        <v>1.2885</v>
      </c>
      <c r="BN178" s="0" t="n">
        <v>2.001</v>
      </c>
      <c r="BO178" s="0" t="n">
        <v>1.55100499999999</v>
      </c>
      <c r="BP178" s="0" t="n">
        <v>1.55100499999999</v>
      </c>
      <c r="BQ178" s="0" t="n">
        <v>1.28410499999999</v>
      </c>
      <c r="BR178" s="0" t="n">
        <v>1.095155</v>
      </c>
      <c r="BS178" s="0" t="n">
        <v>1.45500499999999</v>
      </c>
      <c r="BT178" s="357"/>
      <c r="BU178" s="0" t="n">
        <v>1.10237</v>
      </c>
      <c r="BV178" s="357"/>
      <c r="BW178" s="357"/>
      <c r="BX178" s="357"/>
      <c r="BY178" s="357"/>
      <c r="BZ178" s="357"/>
      <c r="CA178" s="357"/>
      <c r="CB178" s="357"/>
      <c r="CC178" s="0" t="n">
        <v>0.965</v>
      </c>
      <c r="CH178" s="0" t="n">
        <v>0.34</v>
      </c>
      <c r="CI178" s="0" t="n">
        <v>0.47</v>
      </c>
      <c r="CJ178" s="0" t="n">
        <v>0.935</v>
      </c>
      <c r="CK178" s="0" t="n">
        <v>0.705</v>
      </c>
      <c r="CL178" s="0" t="n">
        <v>0.725</v>
      </c>
      <c r="CM178" s="0" t="n">
        <v>0.8825</v>
      </c>
      <c r="CN178" s="0" t="n">
        <v>0.915</v>
      </c>
      <c r="CO178" s="0" t="n">
        <v>0.88</v>
      </c>
      <c r="CP178" s="0" t="n">
        <v>0.9025</v>
      </c>
      <c r="CQ178" s="0" t="n">
        <v>0.915</v>
      </c>
      <c r="CR178" s="0" t="n">
        <v>0.89</v>
      </c>
      <c r="DA178" s="357" t="n">
        <v>0.000285</v>
      </c>
      <c r="DB178" s="357" t="n">
        <v>0.0002</v>
      </c>
      <c r="DC178" s="357" t="n">
        <v>0</v>
      </c>
      <c r="DD178" s="357" t="n">
        <v>0.0001</v>
      </c>
      <c r="DE178" s="357" t="n">
        <v>0</v>
      </c>
      <c r="DF178" s="357" t="n">
        <v>0.0036</v>
      </c>
      <c r="DG178" s="357" t="n">
        <v>0.00047</v>
      </c>
      <c r="DH178" s="357" t="n">
        <v>0.0007</v>
      </c>
      <c r="DI178" s="357" t="n">
        <v>0</v>
      </c>
      <c r="DJ178" s="357" t="n">
        <v>0</v>
      </c>
      <c r="DK178" s="357" t="n">
        <v>0.0005</v>
      </c>
      <c r="DL178" s="357" t="n">
        <v>0.0005</v>
      </c>
      <c r="DM178" s="357" t="n">
        <v>0.0003</v>
      </c>
      <c r="DN178" s="357" t="n">
        <v>0.000275</v>
      </c>
      <c r="DO178" s="357" t="n">
        <v>0.000400000000000006</v>
      </c>
      <c r="DQ178" s="357" t="n">
        <v>6.5E-005</v>
      </c>
    </row>
    <row r="179" customFormat="false" ht="12.75" hidden="false" customHeight="false" outlineLevel="0" collapsed="false">
      <c r="A179" s="355" t="n">
        <v>41821</v>
      </c>
      <c r="B179" s="0" t="n">
        <v>0.988</v>
      </c>
      <c r="C179" s="0" t="n">
        <v>0</v>
      </c>
      <c r="D179" s="0" t="n">
        <v>0</v>
      </c>
      <c r="E179" s="0" t="n">
        <v>0</v>
      </c>
      <c r="F179" s="0" t="n">
        <v>0</v>
      </c>
      <c r="G179" s="0" t="n">
        <v>0.9875</v>
      </c>
      <c r="H179" s="0" t="n">
        <v>0.9875</v>
      </c>
      <c r="I179" s="0" t="n">
        <v>0.9875</v>
      </c>
      <c r="J179" s="0" t="n">
        <v>0.9341625</v>
      </c>
      <c r="K179" s="0" t="n">
        <v>0.985</v>
      </c>
      <c r="L179" s="0" t="n">
        <v>0.9875</v>
      </c>
      <c r="M179" s="0" t="n">
        <v>0.9875</v>
      </c>
      <c r="N179" s="0" t="n">
        <v>0.98</v>
      </c>
      <c r="O179" s="0" t="n">
        <v>0.9875</v>
      </c>
      <c r="P179" s="0" t="n">
        <v>0.98</v>
      </c>
      <c r="Q179" s="0" t="n">
        <v>0.9875</v>
      </c>
      <c r="R179" s="0" t="n">
        <v>0.9875</v>
      </c>
      <c r="S179" s="0" t="n">
        <v>0.9875</v>
      </c>
      <c r="T179" s="0" t="n">
        <v>0.98</v>
      </c>
      <c r="U179" s="0" t="n">
        <v>0.98</v>
      </c>
      <c r="V179" s="0" t="n">
        <v>0.98</v>
      </c>
      <c r="W179" s="0" t="n">
        <v>0.98</v>
      </c>
      <c r="X179" s="0" t="n">
        <v>0.9875</v>
      </c>
      <c r="Y179" s="0" t="n">
        <v>0.9875</v>
      </c>
      <c r="Z179" s="0" t="n">
        <v>0.9875</v>
      </c>
      <c r="AA179" s="0" t="n">
        <v>0.9875</v>
      </c>
      <c r="AB179" s="0" t="n">
        <v>0.98</v>
      </c>
      <c r="AC179" s="0" t="n">
        <v>0.98</v>
      </c>
      <c r="AD179" s="0" t="n">
        <v>0.9875</v>
      </c>
      <c r="AE179" s="0" t="n">
        <v>0.9875</v>
      </c>
      <c r="AF179" s="0" t="n">
        <v>0.98</v>
      </c>
      <c r="AG179" s="0" t="n">
        <v>0.99</v>
      </c>
      <c r="AH179" s="0" t="n">
        <v>0.981167149999997</v>
      </c>
      <c r="AI179" s="0" t="n">
        <v>0.981167149999997</v>
      </c>
      <c r="AJ179" s="0" t="n">
        <v>0.98</v>
      </c>
      <c r="AK179" s="0" t="n">
        <v>1</v>
      </c>
      <c r="AL179" s="0" t="n">
        <v>0.985</v>
      </c>
      <c r="AM179" s="0" t="n">
        <v>0</v>
      </c>
      <c r="BE179" s="0" t="n">
        <v>1.11345260000001</v>
      </c>
      <c r="BF179" s="0" t="n">
        <v>1.1238</v>
      </c>
      <c r="BG179" s="0" t="n">
        <v>1.0827</v>
      </c>
      <c r="BH179" s="0" t="n">
        <v>1.0222</v>
      </c>
      <c r="BI179" s="0" t="n">
        <v>1</v>
      </c>
      <c r="BJ179" s="0" t="n">
        <v>2.47020000000001</v>
      </c>
      <c r="BK179" s="0" t="n">
        <v>2.31340633333333</v>
      </c>
      <c r="BL179" s="0" t="n">
        <v>1.14034999999999</v>
      </c>
      <c r="BM179" s="0" t="n">
        <v>1.2885</v>
      </c>
      <c r="BN179" s="0" t="n">
        <v>2.001</v>
      </c>
      <c r="BO179" s="0" t="n">
        <v>1.55150499999999</v>
      </c>
      <c r="BP179" s="0" t="n">
        <v>1.55150499999999</v>
      </c>
      <c r="BQ179" s="0" t="n">
        <v>1.28440499999999</v>
      </c>
      <c r="BR179" s="0" t="n">
        <v>1.09543</v>
      </c>
      <c r="BS179" s="0" t="n">
        <v>1.45540499999999</v>
      </c>
      <c r="BT179" s="357"/>
      <c r="BU179" s="0" t="n">
        <v>1.102435</v>
      </c>
      <c r="BV179" s="357"/>
      <c r="BW179" s="357"/>
      <c r="BX179" s="357"/>
      <c r="BY179" s="357"/>
      <c r="BZ179" s="357"/>
      <c r="CA179" s="357"/>
      <c r="CB179" s="357"/>
      <c r="CC179" s="0" t="n">
        <v>0.975</v>
      </c>
      <c r="CH179" s="0" t="n">
        <v>0.41</v>
      </c>
      <c r="CI179" s="0" t="n">
        <v>0.47</v>
      </c>
      <c r="CJ179" s="0" t="n">
        <v>0.935</v>
      </c>
      <c r="CK179" s="0" t="n">
        <v>0.725</v>
      </c>
      <c r="CL179" s="0" t="n">
        <v>0.725</v>
      </c>
      <c r="CM179" s="0" t="n">
        <v>0.8775</v>
      </c>
      <c r="CN179" s="0" t="n">
        <v>0.91</v>
      </c>
      <c r="CO179" s="0" t="n">
        <v>0.89</v>
      </c>
      <c r="CP179" s="0" t="n">
        <v>0.9075</v>
      </c>
      <c r="CQ179" s="0" t="n">
        <v>0.915</v>
      </c>
      <c r="CR179" s="0" t="n">
        <v>0.89</v>
      </c>
      <c r="DA179" s="357" t="n">
        <v>0.000285</v>
      </c>
      <c r="DB179" s="357" t="n">
        <v>0.0002</v>
      </c>
      <c r="DC179" s="357" t="n">
        <v>0</v>
      </c>
      <c r="DD179" s="357" t="n">
        <v>0.0001</v>
      </c>
      <c r="DE179" s="357" t="n">
        <v>0</v>
      </c>
      <c r="DF179" s="357" t="n">
        <v>0.0036</v>
      </c>
      <c r="DG179" s="357" t="n">
        <v>0.00047</v>
      </c>
      <c r="DH179" s="357" t="n">
        <v>0.0007</v>
      </c>
      <c r="DI179" s="357" t="n">
        <v>0</v>
      </c>
      <c r="DJ179" s="357" t="n">
        <v>0</v>
      </c>
      <c r="DK179" s="357" t="n">
        <v>0.0005</v>
      </c>
      <c r="DL179" s="357" t="n">
        <v>0.0005</v>
      </c>
      <c r="DM179" s="357" t="n">
        <v>0.0003</v>
      </c>
      <c r="DN179" s="357" t="n">
        <v>0.000275</v>
      </c>
      <c r="DO179" s="357" t="n">
        <v>0.000400000000000006</v>
      </c>
      <c r="DQ179" s="357" t="n">
        <v>6.5E-005</v>
      </c>
    </row>
    <row r="180" customFormat="false" ht="12.75" hidden="false" customHeight="false" outlineLevel="0" collapsed="false">
      <c r="A180" s="355" t="n">
        <v>41852</v>
      </c>
      <c r="B180" s="0" t="n">
        <v>0.988</v>
      </c>
      <c r="C180" s="0" t="n">
        <v>0</v>
      </c>
      <c r="D180" s="0" t="n">
        <v>0</v>
      </c>
      <c r="E180" s="0" t="n">
        <v>0</v>
      </c>
      <c r="F180" s="0" t="n">
        <v>0</v>
      </c>
      <c r="G180" s="0" t="n">
        <v>0.9875</v>
      </c>
      <c r="H180" s="0" t="n">
        <v>0.9875</v>
      </c>
      <c r="I180" s="0" t="n">
        <v>0.9875</v>
      </c>
      <c r="J180" s="0" t="n">
        <v>0.985</v>
      </c>
      <c r="K180" s="0" t="n">
        <v>0.985</v>
      </c>
      <c r="L180" s="0" t="n">
        <v>0.9875</v>
      </c>
      <c r="M180" s="0" t="n">
        <v>0.9875</v>
      </c>
      <c r="N180" s="0" t="n">
        <v>0.98</v>
      </c>
      <c r="O180" s="0" t="n">
        <v>0.9875</v>
      </c>
      <c r="P180" s="0" t="n">
        <v>0.98</v>
      </c>
      <c r="Q180" s="0" t="n">
        <v>0.9875</v>
      </c>
      <c r="R180" s="0" t="n">
        <v>0.9875</v>
      </c>
      <c r="S180" s="0" t="n">
        <v>0.9875</v>
      </c>
      <c r="T180" s="0" t="n">
        <v>0.98</v>
      </c>
      <c r="U180" s="0" t="n">
        <v>0.98</v>
      </c>
      <c r="V180" s="0" t="n">
        <v>0.98</v>
      </c>
      <c r="W180" s="0" t="n">
        <v>0.98</v>
      </c>
      <c r="X180" s="0" t="n">
        <v>0.9875</v>
      </c>
      <c r="Y180" s="0" t="n">
        <v>0.9875</v>
      </c>
      <c r="Z180" s="0" t="n">
        <v>0.9875</v>
      </c>
      <c r="AA180" s="0" t="n">
        <v>0.9875</v>
      </c>
      <c r="AB180" s="0" t="n">
        <v>0.98</v>
      </c>
      <c r="AC180" s="0" t="n">
        <v>0.98</v>
      </c>
      <c r="AD180" s="0" t="n">
        <v>0.9875</v>
      </c>
      <c r="AE180" s="0" t="n">
        <v>0.9875</v>
      </c>
      <c r="AF180" s="0" t="n">
        <v>0.98</v>
      </c>
      <c r="AG180" s="0" t="n">
        <v>0.99</v>
      </c>
      <c r="AH180" s="0" t="n">
        <v>0.981224999999997</v>
      </c>
      <c r="AI180" s="0" t="n">
        <v>0.981224999999997</v>
      </c>
      <c r="AJ180" s="0" t="n">
        <v>0.98</v>
      </c>
      <c r="AK180" s="0" t="n">
        <v>1</v>
      </c>
      <c r="AL180" s="0" t="n">
        <v>0.985</v>
      </c>
      <c r="AM180" s="0" t="n">
        <v>0</v>
      </c>
      <c r="BE180" s="0" t="n">
        <v>1.11373760000001</v>
      </c>
      <c r="BF180" s="0" t="n">
        <v>1.124</v>
      </c>
      <c r="BG180" s="0" t="n">
        <v>1.0827</v>
      </c>
      <c r="BH180" s="0" t="n">
        <v>1.0223</v>
      </c>
      <c r="BI180" s="0" t="n">
        <v>1</v>
      </c>
      <c r="BJ180" s="0" t="n">
        <v>2.47380000000001</v>
      </c>
      <c r="BK180" s="0" t="n">
        <v>2.31387633333333</v>
      </c>
      <c r="BL180" s="0" t="n">
        <v>1.14104999999999</v>
      </c>
      <c r="BM180" s="0" t="n">
        <v>1.2885</v>
      </c>
      <c r="BN180" s="0" t="n">
        <v>2.001</v>
      </c>
      <c r="BO180" s="0" t="n">
        <v>1.55200499999999</v>
      </c>
      <c r="BP180" s="0" t="n">
        <v>1.55200499999999</v>
      </c>
      <c r="BQ180" s="0" t="n">
        <v>1.28470499999999</v>
      </c>
      <c r="BR180" s="0" t="n">
        <v>1.095705</v>
      </c>
      <c r="BS180" s="0" t="n">
        <v>1.45580499999999</v>
      </c>
      <c r="BT180" s="357"/>
      <c r="BU180" s="0" t="n">
        <v>1.1025</v>
      </c>
      <c r="BV180" s="357"/>
      <c r="BW180" s="357"/>
      <c r="BX180" s="357"/>
      <c r="BY180" s="357"/>
      <c r="BZ180" s="357"/>
      <c r="CA180" s="357"/>
      <c r="CB180" s="357"/>
      <c r="CC180" s="0" t="n">
        <v>0.975</v>
      </c>
      <c r="CH180" s="0" t="n">
        <v>0.43</v>
      </c>
      <c r="CI180" s="0" t="n">
        <v>0.52</v>
      </c>
      <c r="CJ180" s="0" t="n">
        <v>0.925</v>
      </c>
      <c r="CK180" s="0" t="n">
        <v>0.815</v>
      </c>
      <c r="CL180" s="0" t="n">
        <v>0.725</v>
      </c>
      <c r="CM180" s="0" t="n">
        <v>0.89</v>
      </c>
      <c r="CN180" s="0" t="n">
        <v>0.9225</v>
      </c>
      <c r="CO180" s="0" t="n">
        <v>0.915</v>
      </c>
      <c r="CP180" s="0" t="n">
        <v>0.9275</v>
      </c>
      <c r="CQ180" s="0" t="n">
        <v>0.915</v>
      </c>
      <c r="CR180" s="0" t="n">
        <v>0.89</v>
      </c>
      <c r="DA180" s="357" t="n">
        <v>0.000285</v>
      </c>
      <c r="DB180" s="357" t="n">
        <v>0.0002</v>
      </c>
      <c r="DC180" s="357" t="n">
        <v>0</v>
      </c>
      <c r="DD180" s="357" t="n">
        <v>0.0001</v>
      </c>
      <c r="DE180" s="357" t="n">
        <v>0</v>
      </c>
      <c r="DF180" s="357" t="n">
        <v>0.0036</v>
      </c>
      <c r="DG180" s="357" t="n">
        <v>0.00047</v>
      </c>
      <c r="DH180" s="357" t="n">
        <v>0.0007</v>
      </c>
      <c r="DI180" s="357" t="n">
        <v>0</v>
      </c>
      <c r="DJ180" s="357" t="n">
        <v>0</v>
      </c>
      <c r="DK180" s="357" t="n">
        <v>0.0005</v>
      </c>
      <c r="DL180" s="357" t="n">
        <v>0.0005</v>
      </c>
      <c r="DM180" s="357" t="n">
        <v>0.0003</v>
      </c>
      <c r="DN180" s="357" t="n">
        <v>0.000275</v>
      </c>
      <c r="DO180" s="357" t="n">
        <v>0.000400000000000006</v>
      </c>
      <c r="DQ180" s="357" t="n">
        <v>6.5E-005</v>
      </c>
    </row>
    <row r="181" customFormat="false" ht="12.75" hidden="false" customHeight="false" outlineLevel="0" collapsed="false">
      <c r="A181" s="355" t="n">
        <v>41883</v>
      </c>
      <c r="B181" s="0" t="n">
        <v>0.988</v>
      </c>
      <c r="C181" s="0" t="n">
        <v>0</v>
      </c>
      <c r="D181" s="0" t="n">
        <v>0</v>
      </c>
      <c r="E181" s="0" t="n">
        <v>0</v>
      </c>
      <c r="F181" s="0" t="n">
        <v>0</v>
      </c>
      <c r="G181" s="0" t="n">
        <v>0.9875</v>
      </c>
      <c r="H181" s="0" t="n">
        <v>0.9875</v>
      </c>
      <c r="I181" s="0" t="n">
        <v>0.9875</v>
      </c>
      <c r="J181" s="0" t="n">
        <v>0.8697375</v>
      </c>
      <c r="K181" s="0" t="n">
        <v>0.985</v>
      </c>
      <c r="L181" s="0" t="n">
        <v>0.9875</v>
      </c>
      <c r="M181" s="0" t="n">
        <v>0.9875</v>
      </c>
      <c r="N181" s="0" t="n">
        <v>0.98</v>
      </c>
      <c r="O181" s="0" t="n">
        <v>0.9875</v>
      </c>
      <c r="P181" s="0" t="n">
        <v>0.98</v>
      </c>
      <c r="Q181" s="0" t="n">
        <v>0.9875</v>
      </c>
      <c r="R181" s="0" t="n">
        <v>0.9875</v>
      </c>
      <c r="S181" s="0" t="n">
        <v>0.9875</v>
      </c>
      <c r="T181" s="0" t="n">
        <v>0.98</v>
      </c>
      <c r="U181" s="0" t="n">
        <v>0.98</v>
      </c>
      <c r="V181" s="0" t="n">
        <v>0.98</v>
      </c>
      <c r="W181" s="0" t="n">
        <v>0.98</v>
      </c>
      <c r="X181" s="0" t="n">
        <v>0.9875</v>
      </c>
      <c r="Y181" s="0" t="n">
        <v>0.9875</v>
      </c>
      <c r="Z181" s="0" t="n">
        <v>0.9875</v>
      </c>
      <c r="AA181" s="0" t="n">
        <v>0.9875</v>
      </c>
      <c r="AB181" s="0" t="n">
        <v>0.98</v>
      </c>
      <c r="AC181" s="0" t="n">
        <v>0.98</v>
      </c>
      <c r="AD181" s="0" t="n">
        <v>0.9875</v>
      </c>
      <c r="AE181" s="0" t="n">
        <v>0.9875</v>
      </c>
      <c r="AF181" s="0" t="n">
        <v>0.98</v>
      </c>
      <c r="AG181" s="0" t="n">
        <v>0.99</v>
      </c>
      <c r="AH181" s="0" t="n">
        <v>0.981282849999997</v>
      </c>
      <c r="AI181" s="0" t="n">
        <v>0.981282849999997</v>
      </c>
      <c r="AJ181" s="0" t="n">
        <v>0.98</v>
      </c>
      <c r="AK181" s="0" t="n">
        <v>1</v>
      </c>
      <c r="AL181" s="0" t="n">
        <v>0.985</v>
      </c>
      <c r="AM181" s="0" t="n">
        <v>0</v>
      </c>
      <c r="BE181" s="0" t="n">
        <v>1.11402260000001</v>
      </c>
      <c r="BF181" s="0" t="n">
        <v>1.1242</v>
      </c>
      <c r="BG181" s="0" t="n">
        <v>1.0827</v>
      </c>
      <c r="BH181" s="0" t="n">
        <v>1.0224</v>
      </c>
      <c r="BI181" s="0" t="n">
        <v>1</v>
      </c>
      <c r="BJ181" s="0" t="n">
        <v>2.47740000000001</v>
      </c>
      <c r="BK181" s="0" t="n">
        <v>2.31434633333333</v>
      </c>
      <c r="BL181" s="0" t="n">
        <v>1.14174999999999</v>
      </c>
      <c r="BM181" s="0" t="n">
        <v>1.2885</v>
      </c>
      <c r="BN181" s="0" t="n">
        <v>2.001</v>
      </c>
      <c r="BO181" s="0" t="n">
        <v>1.55250499999999</v>
      </c>
      <c r="BP181" s="0" t="n">
        <v>1.55250499999999</v>
      </c>
      <c r="BQ181" s="0" t="n">
        <v>1.28500499999999</v>
      </c>
      <c r="BR181" s="0" t="n">
        <v>1.09598</v>
      </c>
      <c r="BS181" s="0" t="n">
        <v>1.45620499999999</v>
      </c>
      <c r="BT181" s="357"/>
      <c r="BU181" s="0" t="n">
        <v>1.102565</v>
      </c>
      <c r="BV181" s="357"/>
      <c r="BW181" s="357"/>
      <c r="BX181" s="357"/>
      <c r="BY181" s="357"/>
      <c r="BZ181" s="357"/>
      <c r="CA181" s="357"/>
      <c r="CB181" s="357"/>
      <c r="CC181" s="0" t="n">
        <v>0.975</v>
      </c>
      <c r="CH181" s="0" t="n">
        <v>0.46</v>
      </c>
      <c r="CI181" s="0" t="n">
        <v>0.55</v>
      </c>
      <c r="CJ181" s="0" t="n">
        <v>0.925</v>
      </c>
      <c r="CK181" s="0" t="n">
        <v>0.675</v>
      </c>
      <c r="CL181" s="0" t="n">
        <v>0.575</v>
      </c>
      <c r="CM181" s="0" t="n">
        <v>0.945</v>
      </c>
      <c r="CN181" s="0" t="n">
        <v>0.9775</v>
      </c>
      <c r="CO181" s="0" t="n">
        <v>0.945</v>
      </c>
      <c r="CP181" s="0" t="n">
        <v>0.92</v>
      </c>
      <c r="CQ181" s="0" t="n">
        <v>0.915</v>
      </c>
      <c r="CR181" s="0" t="n">
        <v>0.89</v>
      </c>
      <c r="DA181" s="357" t="n">
        <v>0.000285</v>
      </c>
      <c r="DB181" s="357" t="n">
        <v>0.0002</v>
      </c>
      <c r="DC181" s="357" t="n">
        <v>0</v>
      </c>
      <c r="DD181" s="357" t="n">
        <v>0.0001</v>
      </c>
      <c r="DE181" s="357" t="n">
        <v>0</v>
      </c>
      <c r="DF181" s="357" t="n">
        <v>0.0036</v>
      </c>
      <c r="DG181" s="357" t="n">
        <v>0.00047</v>
      </c>
      <c r="DH181" s="357" t="n">
        <v>0.0007</v>
      </c>
      <c r="DI181" s="357" t="n">
        <v>0</v>
      </c>
      <c r="DJ181" s="357" t="n">
        <v>0</v>
      </c>
      <c r="DK181" s="357" t="n">
        <v>0.0005</v>
      </c>
      <c r="DL181" s="357" t="n">
        <v>0.0005</v>
      </c>
      <c r="DM181" s="357" t="n">
        <v>0.0003</v>
      </c>
      <c r="DN181" s="357" t="n">
        <v>0.000275</v>
      </c>
      <c r="DO181" s="357" t="n">
        <v>0.000400000000000006</v>
      </c>
      <c r="DQ181" s="357" t="n">
        <v>6.5E-005</v>
      </c>
    </row>
    <row r="182" customFormat="false" ht="12.75" hidden="false" customHeight="false" outlineLevel="0" collapsed="false">
      <c r="A182" s="355" t="n">
        <v>41913</v>
      </c>
      <c r="B182" s="0" t="n">
        <v>0.988</v>
      </c>
      <c r="C182" s="0" t="n">
        <v>0</v>
      </c>
      <c r="D182" s="0" t="n">
        <v>0</v>
      </c>
      <c r="E182" s="0" t="n">
        <v>0</v>
      </c>
      <c r="F182" s="0" t="n">
        <v>0</v>
      </c>
      <c r="G182" s="0" t="n">
        <v>0.9875</v>
      </c>
      <c r="H182" s="0" t="n">
        <v>0.9875</v>
      </c>
      <c r="I182" s="0" t="n">
        <v>0.9875</v>
      </c>
      <c r="J182" s="0" t="n">
        <v>0.8568525</v>
      </c>
      <c r="K182" s="0" t="n">
        <v>0.985</v>
      </c>
      <c r="L182" s="0" t="n">
        <v>0.9875</v>
      </c>
      <c r="M182" s="0" t="n">
        <v>0.9875</v>
      </c>
      <c r="N182" s="0" t="n">
        <v>0.98</v>
      </c>
      <c r="O182" s="0" t="n">
        <v>0.9875</v>
      </c>
      <c r="P182" s="0" t="n">
        <v>0.98</v>
      </c>
      <c r="Q182" s="0" t="n">
        <v>0.9875</v>
      </c>
      <c r="R182" s="0" t="n">
        <v>0.9875</v>
      </c>
      <c r="S182" s="0" t="n">
        <v>0.9875</v>
      </c>
      <c r="T182" s="0" t="n">
        <v>0.98</v>
      </c>
      <c r="U182" s="0" t="n">
        <v>0.98</v>
      </c>
      <c r="V182" s="0" t="n">
        <v>0.98</v>
      </c>
      <c r="W182" s="0" t="n">
        <v>0.98</v>
      </c>
      <c r="X182" s="0" t="n">
        <v>0.9875</v>
      </c>
      <c r="Y182" s="0" t="n">
        <v>0.9875</v>
      </c>
      <c r="Z182" s="0" t="n">
        <v>0.9875</v>
      </c>
      <c r="AA182" s="0" t="n">
        <v>0.9875</v>
      </c>
      <c r="AB182" s="0" t="n">
        <v>0.98</v>
      </c>
      <c r="AC182" s="0" t="n">
        <v>0.98</v>
      </c>
      <c r="AD182" s="0" t="n">
        <v>0.9875</v>
      </c>
      <c r="AE182" s="0" t="n">
        <v>0.9875</v>
      </c>
      <c r="AF182" s="0" t="n">
        <v>0.98</v>
      </c>
      <c r="AG182" s="0" t="n">
        <v>0.99</v>
      </c>
      <c r="AH182" s="0" t="n">
        <v>0.981340699999997</v>
      </c>
      <c r="AI182" s="0" t="n">
        <v>0.981340699999997</v>
      </c>
      <c r="AJ182" s="0" t="n">
        <v>0.98</v>
      </c>
      <c r="AK182" s="0" t="n">
        <v>1</v>
      </c>
      <c r="AL182" s="0" t="n">
        <v>0.985</v>
      </c>
      <c r="AM182" s="0" t="n">
        <v>0</v>
      </c>
      <c r="BE182" s="0" t="n">
        <v>1.11430760000001</v>
      </c>
      <c r="BF182" s="0" t="n">
        <v>1.1244</v>
      </c>
      <c r="BG182" s="0" t="n">
        <v>1.0827</v>
      </c>
      <c r="BH182" s="0" t="n">
        <v>1.0225</v>
      </c>
      <c r="BI182" s="0" t="n">
        <v>1</v>
      </c>
      <c r="BJ182" s="0" t="n">
        <v>2.48100000000001</v>
      </c>
      <c r="BK182" s="0" t="n">
        <v>2.31481633333333</v>
      </c>
      <c r="BL182" s="0" t="n">
        <v>1.14244999999999</v>
      </c>
      <c r="BM182" s="0" t="n">
        <v>1.2885</v>
      </c>
      <c r="BN182" s="0" t="n">
        <v>2.001</v>
      </c>
      <c r="BO182" s="0" t="n">
        <v>1.55300499999999</v>
      </c>
      <c r="BP182" s="0" t="n">
        <v>1.55300499999999</v>
      </c>
      <c r="BQ182" s="0" t="n">
        <v>1.28530499999999</v>
      </c>
      <c r="BR182" s="0" t="n">
        <v>1.096255</v>
      </c>
      <c r="BS182" s="0" t="n">
        <v>1.45660499999999</v>
      </c>
      <c r="BT182" s="357"/>
      <c r="BU182" s="0" t="n">
        <v>1.10263</v>
      </c>
      <c r="BV182" s="357"/>
      <c r="BW182" s="357"/>
      <c r="BX182" s="357"/>
      <c r="BY182" s="357"/>
      <c r="BZ182" s="357"/>
      <c r="CA182" s="357"/>
      <c r="CB182" s="357"/>
      <c r="CC182" s="0" t="n">
        <v>0.955</v>
      </c>
      <c r="CH182" s="0" t="n">
        <v>0.46</v>
      </c>
      <c r="CI182" s="0" t="n">
        <v>0.45</v>
      </c>
      <c r="CJ182" s="0" t="n">
        <v>0.925</v>
      </c>
      <c r="CK182" s="0" t="n">
        <v>0.665</v>
      </c>
      <c r="CL182" s="0" t="n">
        <v>0.505</v>
      </c>
      <c r="CM182" s="0" t="n">
        <v>0.805</v>
      </c>
      <c r="CN182" s="0" t="n">
        <v>0.8375</v>
      </c>
      <c r="CO182" s="0" t="n">
        <v>0.875</v>
      </c>
      <c r="CP182" s="0" t="n">
        <v>0.9025</v>
      </c>
      <c r="CQ182" s="0" t="n">
        <v>0.82</v>
      </c>
      <c r="CR182" s="0" t="n">
        <v>0.89</v>
      </c>
      <c r="DA182" s="357" t="n">
        <v>0.000285</v>
      </c>
      <c r="DB182" s="357" t="n">
        <v>0.0002</v>
      </c>
      <c r="DC182" s="357" t="n">
        <v>0</v>
      </c>
      <c r="DD182" s="357" t="n">
        <v>0.0001</v>
      </c>
      <c r="DE182" s="357" t="n">
        <v>0</v>
      </c>
      <c r="DF182" s="357" t="n">
        <v>0.0036</v>
      </c>
      <c r="DG182" s="357" t="n">
        <v>0.00047</v>
      </c>
      <c r="DH182" s="357" t="n">
        <v>0.0007</v>
      </c>
      <c r="DI182" s="357" t="n">
        <v>0</v>
      </c>
      <c r="DJ182" s="357" t="n">
        <v>0</v>
      </c>
      <c r="DK182" s="357" t="n">
        <v>0.0005</v>
      </c>
      <c r="DL182" s="357" t="n">
        <v>0.0005</v>
      </c>
      <c r="DM182" s="357" t="n">
        <v>0.0003</v>
      </c>
      <c r="DN182" s="357" t="n">
        <v>0.000275</v>
      </c>
      <c r="DO182" s="357" t="n">
        <v>0.000400000000000006</v>
      </c>
      <c r="DQ182" s="357" t="n">
        <v>6.5E-005</v>
      </c>
    </row>
    <row r="183" customFormat="false" ht="12.75" hidden="false" customHeight="false" outlineLevel="0" collapsed="false">
      <c r="A183" s="355" t="n">
        <v>41944</v>
      </c>
      <c r="B183" s="0" t="n">
        <v>0.988</v>
      </c>
      <c r="C183" s="0" t="n">
        <v>0</v>
      </c>
      <c r="D183" s="0" t="n">
        <v>0</v>
      </c>
      <c r="E183" s="0" t="n">
        <v>0</v>
      </c>
      <c r="F183" s="0" t="n">
        <v>0</v>
      </c>
      <c r="G183" s="0" t="n">
        <v>0.9875</v>
      </c>
      <c r="H183" s="0" t="n">
        <v>0.9875</v>
      </c>
      <c r="I183" s="0" t="n">
        <v>0.9875</v>
      </c>
      <c r="J183" s="0" t="n">
        <v>0.8053125</v>
      </c>
      <c r="K183" s="0" t="n">
        <v>0.970485</v>
      </c>
      <c r="L183" s="0" t="n">
        <v>0.9875</v>
      </c>
      <c r="M183" s="0" t="n">
        <v>0.9875</v>
      </c>
      <c r="N183" s="0" t="n">
        <v>0.98</v>
      </c>
      <c r="O183" s="0" t="n">
        <v>0.9875</v>
      </c>
      <c r="P183" s="0" t="n">
        <v>0.98</v>
      </c>
      <c r="Q183" s="0" t="n">
        <v>0.9875</v>
      </c>
      <c r="R183" s="0" t="n">
        <v>0.9875</v>
      </c>
      <c r="S183" s="0" t="n">
        <v>0.9875</v>
      </c>
      <c r="T183" s="0" t="n">
        <v>0.98</v>
      </c>
      <c r="U183" s="0" t="n">
        <v>0.98</v>
      </c>
      <c r="V183" s="0" t="n">
        <v>0.98</v>
      </c>
      <c r="W183" s="0" t="n">
        <v>0.98</v>
      </c>
      <c r="X183" s="0" t="n">
        <v>0.9875</v>
      </c>
      <c r="Y183" s="0" t="n">
        <v>0.9875</v>
      </c>
      <c r="Z183" s="0" t="n">
        <v>0.9875</v>
      </c>
      <c r="AA183" s="0" t="n">
        <v>0.9875</v>
      </c>
      <c r="AB183" s="0" t="n">
        <v>0.98</v>
      </c>
      <c r="AC183" s="0" t="n">
        <v>0.98</v>
      </c>
      <c r="AD183" s="0" t="n">
        <v>0.9875</v>
      </c>
      <c r="AE183" s="0" t="n">
        <v>0.9875</v>
      </c>
      <c r="AF183" s="0" t="n">
        <v>0.98</v>
      </c>
      <c r="AG183" s="0" t="n">
        <v>0.99</v>
      </c>
      <c r="AH183" s="0" t="n">
        <v>0.981398549999997</v>
      </c>
      <c r="AI183" s="0" t="n">
        <v>0.981398549999997</v>
      </c>
      <c r="AJ183" s="0" t="n">
        <v>0.98</v>
      </c>
      <c r="AK183" s="0" t="n">
        <v>1</v>
      </c>
      <c r="AL183" s="0" t="n">
        <v>0.970485</v>
      </c>
      <c r="AM183" s="0" t="n">
        <v>0</v>
      </c>
      <c r="BE183" s="0" t="n">
        <v>1.11459260000001</v>
      </c>
      <c r="BF183" s="0" t="n">
        <v>1.1246</v>
      </c>
      <c r="BG183" s="0" t="n">
        <v>1.0827</v>
      </c>
      <c r="BH183" s="0" t="n">
        <v>1.0226</v>
      </c>
      <c r="BI183" s="0" t="n">
        <v>1</v>
      </c>
      <c r="BJ183" s="0" t="n">
        <v>2.48460000000001</v>
      </c>
      <c r="BK183" s="0" t="n">
        <v>2.31528633333333</v>
      </c>
      <c r="BL183" s="0" t="n">
        <v>1.14314999999999</v>
      </c>
      <c r="BM183" s="0" t="n">
        <v>1.2885</v>
      </c>
      <c r="BN183" s="0" t="n">
        <v>2.001</v>
      </c>
      <c r="BO183" s="0" t="n">
        <v>1.55350499999999</v>
      </c>
      <c r="BP183" s="0" t="n">
        <v>1.55350499999999</v>
      </c>
      <c r="BQ183" s="0" t="n">
        <v>1.28560499999999</v>
      </c>
      <c r="BR183" s="0" t="n">
        <v>1.09653</v>
      </c>
      <c r="BS183" s="0" t="n">
        <v>1.45700499999999</v>
      </c>
      <c r="BT183" s="357"/>
      <c r="BU183" s="0" t="n">
        <v>1.102695</v>
      </c>
      <c r="BV183" s="357"/>
      <c r="BW183" s="357"/>
      <c r="BX183" s="357"/>
      <c r="BY183" s="357"/>
      <c r="BZ183" s="357"/>
      <c r="CA183" s="357"/>
      <c r="CB183" s="357"/>
      <c r="CC183" s="0" t="n">
        <v>0.955</v>
      </c>
      <c r="CH183" s="0" t="n">
        <v>0.48</v>
      </c>
      <c r="CI183" s="0" t="n">
        <v>0.46</v>
      </c>
      <c r="CJ183" s="0" t="n">
        <v>0.905</v>
      </c>
      <c r="CK183" s="0" t="n">
        <v>0.625</v>
      </c>
      <c r="CL183" s="0" t="n">
        <v>0.485</v>
      </c>
      <c r="CM183" s="0" t="n">
        <v>0.795</v>
      </c>
      <c r="CN183" s="0" t="n">
        <v>0.8275</v>
      </c>
      <c r="CO183" s="0" t="n">
        <v>0.85</v>
      </c>
      <c r="CP183" s="0" t="n">
        <v>0.9025</v>
      </c>
      <c r="CQ183" s="0" t="n">
        <v>0.82</v>
      </c>
      <c r="CR183" s="0" t="n">
        <v>0.89</v>
      </c>
      <c r="DA183" s="357" t="n">
        <v>0.000285</v>
      </c>
      <c r="DB183" s="357" t="n">
        <v>0.0002</v>
      </c>
      <c r="DC183" s="357" t="n">
        <v>0</v>
      </c>
      <c r="DD183" s="357" t="n">
        <v>0.0001</v>
      </c>
      <c r="DE183" s="357" t="n">
        <v>0</v>
      </c>
      <c r="DF183" s="357" t="n">
        <v>0.0036</v>
      </c>
      <c r="DG183" s="357" t="n">
        <v>0.00047</v>
      </c>
      <c r="DH183" s="357" t="n">
        <v>0.0007</v>
      </c>
      <c r="DI183" s="357" t="n">
        <v>0</v>
      </c>
      <c r="DJ183" s="357" t="n">
        <v>0</v>
      </c>
      <c r="DK183" s="357" t="n">
        <v>0.0005</v>
      </c>
      <c r="DL183" s="357" t="n">
        <v>0.0005</v>
      </c>
      <c r="DM183" s="357" t="n">
        <v>0.0003</v>
      </c>
      <c r="DN183" s="357" t="n">
        <v>0.000275</v>
      </c>
      <c r="DO183" s="357" t="n">
        <v>0.000400000000000006</v>
      </c>
      <c r="DQ183" s="357" t="n">
        <v>6.5E-005</v>
      </c>
    </row>
    <row r="184" customFormat="false" ht="12.75" hidden="false" customHeight="false" outlineLevel="0" collapsed="false">
      <c r="A184" s="355" t="n">
        <v>41974</v>
      </c>
      <c r="B184" s="0" t="n">
        <v>0.988</v>
      </c>
      <c r="C184" s="0" t="n">
        <v>0</v>
      </c>
      <c r="D184" s="0" t="n">
        <v>0</v>
      </c>
      <c r="E184" s="0" t="n">
        <v>0</v>
      </c>
      <c r="F184" s="0" t="n">
        <v>0</v>
      </c>
      <c r="G184" s="0" t="n">
        <v>0.9875</v>
      </c>
      <c r="H184" s="0" t="n">
        <v>0.9875</v>
      </c>
      <c r="I184" s="0" t="n">
        <v>0.9875</v>
      </c>
      <c r="J184" s="0" t="n">
        <v>0.811755</v>
      </c>
      <c r="K184" s="0" t="n">
        <v>0.970485</v>
      </c>
      <c r="L184" s="0" t="n">
        <v>0.916862949999994</v>
      </c>
      <c r="M184" s="0" t="n">
        <v>0.967368112499994</v>
      </c>
      <c r="N184" s="0" t="n">
        <v>0.887274449999996</v>
      </c>
      <c r="O184" s="0" t="n">
        <v>0.978898462500003</v>
      </c>
      <c r="P184" s="0" t="n">
        <v>0.887274449999996</v>
      </c>
      <c r="Q184" s="0" t="n">
        <v>0.916862949999994</v>
      </c>
      <c r="R184" s="0" t="n">
        <v>0.916862949999994</v>
      </c>
      <c r="S184" s="0" t="n">
        <v>0.916862949999994</v>
      </c>
      <c r="T184" s="0" t="n">
        <v>0.887274449999996</v>
      </c>
      <c r="U184" s="0" t="n">
        <v>0.887274449999996</v>
      </c>
      <c r="V184" s="0" t="n">
        <v>0.887274449999996</v>
      </c>
      <c r="W184" s="0" t="n">
        <v>0.887274449999996</v>
      </c>
      <c r="X184" s="0" t="n">
        <v>0.978898462500003</v>
      </c>
      <c r="Y184" s="0" t="n">
        <v>0.978898462500003</v>
      </c>
      <c r="Z184" s="0" t="n">
        <v>0.978898462500003</v>
      </c>
      <c r="AA184" s="0" t="n">
        <v>0.978898462500003</v>
      </c>
      <c r="AB184" s="0" t="n">
        <v>0.887274449999996</v>
      </c>
      <c r="AC184" s="0" t="n">
        <v>0.887274449999996</v>
      </c>
      <c r="AD184" s="0" t="n">
        <v>0.978898462500003</v>
      </c>
      <c r="AE184" s="0" t="n">
        <v>0.978898462500003</v>
      </c>
      <c r="AF184" s="0" t="n">
        <v>0.887274449999996</v>
      </c>
      <c r="AG184" s="0" t="n">
        <v>0.98</v>
      </c>
      <c r="AH184" s="0" t="n">
        <v>0.981456399999997</v>
      </c>
      <c r="AI184" s="0" t="n">
        <v>0.981456399999997</v>
      </c>
      <c r="AJ184" s="0" t="n">
        <v>0.887274449999996</v>
      </c>
      <c r="AK184" s="0" t="n">
        <v>1</v>
      </c>
      <c r="AL184" s="0" t="n">
        <v>0.970485</v>
      </c>
      <c r="AM184" s="0" t="n">
        <v>0</v>
      </c>
      <c r="BE184" s="0" t="n">
        <v>1.11487760000001</v>
      </c>
      <c r="BF184" s="0" t="n">
        <v>1.1248</v>
      </c>
      <c r="BG184" s="0" t="n">
        <v>1.0827</v>
      </c>
      <c r="BH184" s="0" t="n">
        <v>1.0227</v>
      </c>
      <c r="BI184" s="0" t="n">
        <v>1</v>
      </c>
      <c r="BJ184" s="0" t="n">
        <v>2.48820000000001</v>
      </c>
      <c r="BK184" s="0" t="n">
        <v>2.31575633333333</v>
      </c>
      <c r="BL184" s="0" t="n">
        <v>1.14384999999999</v>
      </c>
      <c r="BM184" s="0" t="n">
        <v>1.2885</v>
      </c>
      <c r="BN184" s="0" t="n">
        <v>2.001</v>
      </c>
      <c r="BO184" s="0" t="n">
        <v>1.55400499999999</v>
      </c>
      <c r="BP184" s="0" t="n">
        <v>1.55400499999999</v>
      </c>
      <c r="BQ184" s="0" t="n">
        <v>1.28590499999999</v>
      </c>
      <c r="BR184" s="0" t="n">
        <v>1.096805</v>
      </c>
      <c r="BS184" s="0" t="n">
        <v>1.45740499999999</v>
      </c>
      <c r="BT184" s="357"/>
      <c r="BU184" s="0" t="n">
        <v>1.10276</v>
      </c>
      <c r="BV184" s="357"/>
      <c r="BW184" s="357"/>
      <c r="BX184" s="357"/>
      <c r="BY184" s="357"/>
      <c r="BZ184" s="357"/>
      <c r="CA184" s="357"/>
      <c r="CB184" s="357"/>
      <c r="CC184" s="0" t="n">
        <v>0.935</v>
      </c>
      <c r="CH184" s="0" t="n">
        <v>0.51</v>
      </c>
      <c r="CI184" s="0" t="n">
        <v>0.48</v>
      </c>
      <c r="CJ184" s="0" t="n">
        <v>0.875</v>
      </c>
      <c r="CK184" s="0" t="n">
        <v>0.63</v>
      </c>
      <c r="CL184" s="0" t="n">
        <v>0.485</v>
      </c>
      <c r="CM184" s="0" t="n">
        <v>0.59</v>
      </c>
      <c r="CN184" s="0" t="n">
        <v>0.6225</v>
      </c>
      <c r="CO184" s="0" t="n">
        <v>0.69</v>
      </c>
      <c r="CP184" s="0" t="n">
        <v>0.8925</v>
      </c>
      <c r="CQ184" s="0" t="n">
        <v>0.715</v>
      </c>
      <c r="CR184" s="0" t="n">
        <v>0.89</v>
      </c>
      <c r="DA184" s="357" t="n">
        <v>0.000285</v>
      </c>
      <c r="DB184" s="357" t="n">
        <v>0.0002</v>
      </c>
      <c r="DC184" s="357" t="n">
        <v>0</v>
      </c>
      <c r="DD184" s="357" t="n">
        <v>0.0001</v>
      </c>
      <c r="DE184" s="357" t="n">
        <v>0</v>
      </c>
      <c r="DF184" s="357" t="n">
        <v>0.0036</v>
      </c>
      <c r="DG184" s="357" t="n">
        <v>0.00047</v>
      </c>
      <c r="DH184" s="357" t="n">
        <v>0.0007</v>
      </c>
      <c r="DI184" s="357" t="n">
        <v>0</v>
      </c>
      <c r="DJ184" s="357" t="n">
        <v>0</v>
      </c>
      <c r="DK184" s="357" t="n">
        <v>0.0005</v>
      </c>
      <c r="DL184" s="357" t="n">
        <v>0.0005</v>
      </c>
      <c r="DM184" s="357" t="n">
        <v>0.0003</v>
      </c>
      <c r="DN184" s="357" t="n">
        <v>0.000275</v>
      </c>
      <c r="DO184" s="357" t="n">
        <v>0.000400000000000006</v>
      </c>
      <c r="DQ184" s="357" t="n">
        <v>6.5E-005</v>
      </c>
    </row>
    <row r="185" customFormat="false" ht="12.75" hidden="false" customHeight="false" outlineLevel="0" collapsed="false">
      <c r="A185" s="355" t="n">
        <v>42005</v>
      </c>
      <c r="B185" s="0" t="n">
        <v>0.988</v>
      </c>
      <c r="C185" s="0" t="n">
        <v>0</v>
      </c>
      <c r="D185" s="0" t="n">
        <v>0</v>
      </c>
      <c r="E185" s="0" t="n">
        <v>0</v>
      </c>
      <c r="F185" s="0" t="n">
        <v>0</v>
      </c>
      <c r="G185" s="0" t="n">
        <v>0.9875</v>
      </c>
      <c r="H185" s="0" t="n">
        <v>0.9875</v>
      </c>
      <c r="I185" s="0" t="n">
        <v>0.92136274999999</v>
      </c>
      <c r="J185" s="0" t="n">
        <v>0.82464</v>
      </c>
      <c r="K185" s="0" t="n">
        <v>0.985</v>
      </c>
      <c r="L185" s="0" t="n">
        <v>0.940475524999994</v>
      </c>
      <c r="M185" s="0" t="n">
        <v>0.9875</v>
      </c>
      <c r="N185" s="0" t="n">
        <v>0.887481449999996</v>
      </c>
      <c r="O185" s="0" t="n">
        <v>0.965430400000003</v>
      </c>
      <c r="P185" s="0" t="n">
        <v>0.887481449999996</v>
      </c>
      <c r="Q185" s="0" t="n">
        <v>0.940475524999994</v>
      </c>
      <c r="R185" s="0" t="n">
        <v>0.940475524999994</v>
      </c>
      <c r="S185" s="0" t="n">
        <v>0.940475524999994</v>
      </c>
      <c r="T185" s="0" t="n">
        <v>0.887481449999996</v>
      </c>
      <c r="U185" s="0" t="n">
        <v>0.887481449999996</v>
      </c>
      <c r="V185" s="0" t="n">
        <v>0.887481449999996</v>
      </c>
      <c r="W185" s="0" t="n">
        <v>0.887481449999996</v>
      </c>
      <c r="X185" s="0" t="n">
        <v>0.965430400000003</v>
      </c>
      <c r="Y185" s="0" t="n">
        <v>0.965430400000003</v>
      </c>
      <c r="Z185" s="0" t="n">
        <v>0.965430400000003</v>
      </c>
      <c r="AA185" s="0" t="n">
        <v>0.965430400000003</v>
      </c>
      <c r="AB185" s="0" t="n">
        <v>0.887481449999996</v>
      </c>
      <c r="AC185" s="0" t="n">
        <v>0.887481449999996</v>
      </c>
      <c r="AD185" s="0" t="n">
        <v>0.965430400000003</v>
      </c>
      <c r="AE185" s="0" t="n">
        <v>0.965430400000003</v>
      </c>
      <c r="AF185" s="0" t="n">
        <v>0.887481449999996</v>
      </c>
      <c r="AG185" s="0" t="n">
        <v>0.98</v>
      </c>
      <c r="AH185" s="0" t="n">
        <v>0.981514249999997</v>
      </c>
      <c r="AI185" s="0" t="n">
        <v>0.981514249999997</v>
      </c>
      <c r="AJ185" s="0" t="n">
        <v>0.887481449999996</v>
      </c>
      <c r="AK185" s="0" t="n">
        <v>1</v>
      </c>
      <c r="AL185" s="0" t="n">
        <v>0.985</v>
      </c>
      <c r="AM185" s="0" t="n">
        <v>0</v>
      </c>
      <c r="BE185" s="0" t="n">
        <v>1.11516260000001</v>
      </c>
      <c r="BF185" s="0" t="n">
        <v>1.125</v>
      </c>
      <c r="BG185" s="0" t="n">
        <v>1.0827</v>
      </c>
      <c r="BH185" s="0" t="n">
        <v>1.0228</v>
      </c>
      <c r="BI185" s="0" t="n">
        <v>1</v>
      </c>
      <c r="BJ185" s="0" t="n">
        <v>2.49180000000001</v>
      </c>
      <c r="BK185" s="0" t="n">
        <v>2.31622633333333</v>
      </c>
      <c r="BL185" s="0" t="n">
        <v>1.14454999999999</v>
      </c>
      <c r="BM185" s="0" t="n">
        <v>1.2885</v>
      </c>
      <c r="BN185" s="0" t="n">
        <v>2.001</v>
      </c>
      <c r="BO185" s="0" t="n">
        <v>1.55450499999999</v>
      </c>
      <c r="BP185" s="0" t="n">
        <v>1.55450499999999</v>
      </c>
      <c r="BQ185" s="0" t="n">
        <v>1.28620499999999</v>
      </c>
      <c r="BR185" s="0" t="n">
        <v>1.09708</v>
      </c>
      <c r="BS185" s="0" t="n">
        <v>1.45780499999999</v>
      </c>
      <c r="BT185" s="357"/>
      <c r="BU185" s="0" t="n">
        <v>1.102825</v>
      </c>
      <c r="BV185" s="357"/>
      <c r="BW185" s="357"/>
      <c r="BX185" s="357"/>
      <c r="BY185" s="357"/>
      <c r="BZ185" s="357"/>
      <c r="CA185" s="357"/>
      <c r="CB185" s="357"/>
      <c r="CC185" s="0" t="n">
        <v>0.895</v>
      </c>
      <c r="CH185" s="0" t="n">
        <v>0.58</v>
      </c>
      <c r="CI185" s="0" t="n">
        <v>0.45</v>
      </c>
      <c r="CJ185" s="0" t="n">
        <v>0.805</v>
      </c>
      <c r="CK185" s="0" t="n">
        <v>0.64</v>
      </c>
      <c r="CL185" s="0" t="n">
        <v>0.505</v>
      </c>
      <c r="CM185" s="0" t="n">
        <v>0.605</v>
      </c>
      <c r="CN185" s="0" t="n">
        <v>0.6375</v>
      </c>
      <c r="CO185" s="0" t="n">
        <v>0.69</v>
      </c>
      <c r="CP185" s="0" t="n">
        <v>0.88</v>
      </c>
      <c r="CQ185" s="0" t="n">
        <v>0.64</v>
      </c>
      <c r="CR185" s="0" t="n">
        <v>0.89</v>
      </c>
      <c r="DA185" s="357" t="n">
        <v>0.000285</v>
      </c>
      <c r="DB185" s="357" t="n">
        <v>0.0002</v>
      </c>
      <c r="DC185" s="357" t="n">
        <v>0</v>
      </c>
      <c r="DD185" s="357" t="n">
        <v>0.0001</v>
      </c>
      <c r="DE185" s="357" t="n">
        <v>0</v>
      </c>
      <c r="DF185" s="357" t="n">
        <v>0.0036</v>
      </c>
      <c r="DG185" s="357" t="n">
        <v>0.00047</v>
      </c>
      <c r="DH185" s="357" t="n">
        <v>0.0007</v>
      </c>
      <c r="DI185" s="357" t="n">
        <v>0</v>
      </c>
      <c r="DJ185" s="357" t="n">
        <v>0</v>
      </c>
      <c r="DK185" s="357" t="n">
        <v>0.0005</v>
      </c>
      <c r="DL185" s="357" t="n">
        <v>0.0005</v>
      </c>
      <c r="DM185" s="357" t="n">
        <v>0.0003</v>
      </c>
      <c r="DN185" s="357" t="n">
        <v>0.000275</v>
      </c>
      <c r="DO185" s="357" t="n">
        <v>0.000400000000000006</v>
      </c>
      <c r="DQ185" s="357" t="n">
        <v>6.5E-005</v>
      </c>
    </row>
    <row r="186" customFormat="false" ht="12.75" hidden="false" customHeight="false" outlineLevel="0" collapsed="false">
      <c r="A186" s="355" t="n">
        <v>42036</v>
      </c>
      <c r="B186" s="0" t="n">
        <v>0.964862174000013</v>
      </c>
      <c r="C186" s="0" t="n">
        <v>0</v>
      </c>
      <c r="D186" s="0" t="n">
        <v>0</v>
      </c>
      <c r="E186" s="0" t="n">
        <v>0</v>
      </c>
      <c r="F186" s="0" t="n">
        <v>0</v>
      </c>
      <c r="G186" s="0" t="n">
        <v>0.9875</v>
      </c>
      <c r="H186" s="0" t="n">
        <v>0.9875</v>
      </c>
      <c r="I186" s="0" t="n">
        <v>0.96773624999999</v>
      </c>
      <c r="J186" s="0" t="n">
        <v>0.9599325</v>
      </c>
      <c r="K186" s="0" t="n">
        <v>0.985</v>
      </c>
      <c r="L186" s="0" t="n">
        <v>0.987428174999994</v>
      </c>
      <c r="M186" s="0" t="n">
        <v>0.9875</v>
      </c>
      <c r="N186" s="0" t="n">
        <v>0.913418549999996</v>
      </c>
      <c r="O186" s="0" t="n">
        <v>0.962929012500003</v>
      </c>
      <c r="P186" s="0" t="n">
        <v>0.913418549999996</v>
      </c>
      <c r="Q186" s="0" t="n">
        <v>0.987428174999994</v>
      </c>
      <c r="R186" s="0" t="n">
        <v>0.987428174999994</v>
      </c>
      <c r="S186" s="0" t="n">
        <v>0.987428174999994</v>
      </c>
      <c r="T186" s="0" t="n">
        <v>0.913418549999996</v>
      </c>
      <c r="U186" s="0" t="n">
        <v>0.913418549999996</v>
      </c>
      <c r="V186" s="0" t="n">
        <v>0.913418549999996</v>
      </c>
      <c r="W186" s="0" t="n">
        <v>0.913418549999996</v>
      </c>
      <c r="X186" s="0" t="n">
        <v>0.962929012500003</v>
      </c>
      <c r="Y186" s="0" t="n">
        <v>0.962929012500003</v>
      </c>
      <c r="Z186" s="0" t="n">
        <v>0.962929012500003</v>
      </c>
      <c r="AA186" s="0" t="n">
        <v>0.962929012500003</v>
      </c>
      <c r="AB186" s="0" t="n">
        <v>0.913418549999996</v>
      </c>
      <c r="AC186" s="0" t="n">
        <v>0.913418549999996</v>
      </c>
      <c r="AD186" s="0" t="n">
        <v>0.962929012500003</v>
      </c>
      <c r="AE186" s="0" t="n">
        <v>0.962929012500003</v>
      </c>
      <c r="AF186" s="0" t="n">
        <v>0.913418549999996</v>
      </c>
      <c r="AG186" s="0" t="n">
        <v>0.98</v>
      </c>
      <c r="AH186" s="0" t="n">
        <v>0.981572099999997</v>
      </c>
      <c r="AI186" s="0" t="n">
        <v>0.981572099999997</v>
      </c>
      <c r="AJ186" s="0" t="n">
        <v>0.913418549999996</v>
      </c>
      <c r="AK186" s="0" t="n">
        <v>1</v>
      </c>
      <c r="AL186" s="0" t="n">
        <v>0.985</v>
      </c>
      <c r="AM186" s="0" t="n">
        <v>0</v>
      </c>
      <c r="BE186" s="0" t="n">
        <v>1.11544760000001</v>
      </c>
      <c r="BF186" s="0" t="n">
        <v>1.1252</v>
      </c>
      <c r="BG186" s="0" t="n">
        <v>1.0827</v>
      </c>
      <c r="BH186" s="0" t="n">
        <v>1.0229</v>
      </c>
      <c r="BI186" s="0" t="n">
        <v>1</v>
      </c>
      <c r="BJ186" s="0" t="n">
        <v>2.49540000000001</v>
      </c>
      <c r="BK186" s="0" t="n">
        <v>2.31669633333333</v>
      </c>
      <c r="BL186" s="0" t="n">
        <v>1.14524999999999</v>
      </c>
      <c r="BM186" s="0" t="n">
        <v>1.2885</v>
      </c>
      <c r="BN186" s="0" t="n">
        <v>2.001</v>
      </c>
      <c r="BO186" s="0" t="n">
        <v>1.55500499999999</v>
      </c>
      <c r="BP186" s="0" t="n">
        <v>1.55500499999999</v>
      </c>
      <c r="BQ186" s="0" t="n">
        <v>1.28650499999999</v>
      </c>
      <c r="BR186" s="0" t="n">
        <v>1.097355</v>
      </c>
      <c r="BS186" s="0" t="n">
        <v>1.45820499999999</v>
      </c>
      <c r="BT186" s="357"/>
      <c r="BU186" s="0" t="n">
        <v>1.10289</v>
      </c>
      <c r="BV186" s="357"/>
      <c r="BW186" s="357"/>
      <c r="BX186" s="357"/>
      <c r="BY186" s="357"/>
      <c r="BZ186" s="357"/>
      <c r="CA186" s="357"/>
      <c r="CB186" s="357"/>
      <c r="CC186" s="0" t="n">
        <v>0.865</v>
      </c>
      <c r="CH186" s="0" t="n">
        <v>0.58</v>
      </c>
      <c r="CI186" s="0" t="n">
        <v>0.45</v>
      </c>
      <c r="CJ186" s="0" t="n">
        <v>0.845</v>
      </c>
      <c r="CK186" s="0" t="n">
        <v>0.745</v>
      </c>
      <c r="CL186" s="0" t="n">
        <v>0.505</v>
      </c>
      <c r="CM186" s="0" t="n">
        <v>0.635</v>
      </c>
      <c r="CN186" s="0" t="n">
        <v>0.6675</v>
      </c>
      <c r="CO186" s="0" t="n">
        <v>0.71</v>
      </c>
      <c r="CP186" s="0" t="n">
        <v>0.8775</v>
      </c>
      <c r="CQ186" s="0" t="n">
        <v>0.67</v>
      </c>
      <c r="CR186" s="0" t="n">
        <v>0.89</v>
      </c>
      <c r="DA186" s="357" t="n">
        <v>0.000285</v>
      </c>
      <c r="DB186" s="357" t="n">
        <v>0.0002</v>
      </c>
      <c r="DC186" s="357" t="n">
        <v>0</v>
      </c>
      <c r="DD186" s="357" t="n">
        <v>0.0001</v>
      </c>
      <c r="DE186" s="357" t="n">
        <v>0</v>
      </c>
      <c r="DF186" s="357" t="n">
        <v>0.0036</v>
      </c>
      <c r="DG186" s="357" t="n">
        <v>0.00047</v>
      </c>
      <c r="DH186" s="357" t="n">
        <v>0.0007</v>
      </c>
      <c r="DI186" s="357" t="n">
        <v>0</v>
      </c>
      <c r="DJ186" s="357" t="n">
        <v>0</v>
      </c>
      <c r="DK186" s="357" t="n">
        <v>0.0005</v>
      </c>
      <c r="DL186" s="357" t="n">
        <v>0.0005</v>
      </c>
      <c r="DM186" s="357" t="n">
        <v>0.0003</v>
      </c>
      <c r="DN186" s="357" t="n">
        <v>0.000275</v>
      </c>
      <c r="DO186" s="357" t="n">
        <v>0.000400000000000006</v>
      </c>
      <c r="DQ186" s="357" t="n">
        <v>6.5E-005</v>
      </c>
    </row>
    <row r="187" customFormat="false" ht="12.75" hidden="false" customHeight="false" outlineLevel="0" collapsed="false">
      <c r="A187" s="355" t="n">
        <v>42064</v>
      </c>
      <c r="B187" s="0" t="n">
        <v>0.965108699000013</v>
      </c>
      <c r="C187" s="0" t="n">
        <v>0</v>
      </c>
      <c r="D187" s="0" t="n">
        <v>0</v>
      </c>
      <c r="E187" s="0" t="n">
        <v>0</v>
      </c>
      <c r="F187" s="0" t="n">
        <v>0</v>
      </c>
      <c r="G187" s="0" t="n">
        <v>0.9875</v>
      </c>
      <c r="H187" s="0" t="n">
        <v>0.9875</v>
      </c>
      <c r="I187" s="0" t="n">
        <v>0.9875</v>
      </c>
      <c r="J187" s="0" t="n">
        <v>0.985</v>
      </c>
      <c r="K187" s="0" t="n">
        <v>0.985</v>
      </c>
      <c r="L187" s="0" t="n">
        <v>0.9875</v>
      </c>
      <c r="M187" s="0" t="n">
        <v>0.9875</v>
      </c>
      <c r="N187" s="0" t="n">
        <v>0.98</v>
      </c>
      <c r="O187" s="0" t="n">
        <v>0.9875</v>
      </c>
      <c r="P187" s="0" t="n">
        <v>0.98</v>
      </c>
      <c r="Q187" s="0" t="n">
        <v>0.9875</v>
      </c>
      <c r="R187" s="0" t="n">
        <v>0.9875</v>
      </c>
      <c r="S187" s="0" t="n">
        <v>0.9875</v>
      </c>
      <c r="T187" s="0" t="n">
        <v>0.98</v>
      </c>
      <c r="U187" s="0" t="n">
        <v>0.98</v>
      </c>
      <c r="V187" s="0" t="n">
        <v>0.98</v>
      </c>
      <c r="W187" s="0" t="n">
        <v>0.98</v>
      </c>
      <c r="X187" s="0" t="n">
        <v>0.9875</v>
      </c>
      <c r="Y187" s="0" t="n">
        <v>0.9875</v>
      </c>
      <c r="Z187" s="0" t="n">
        <v>0.9875</v>
      </c>
      <c r="AA187" s="0" t="n">
        <v>0.9875</v>
      </c>
      <c r="AB187" s="0" t="n">
        <v>0.98</v>
      </c>
      <c r="AC187" s="0" t="n">
        <v>0.98</v>
      </c>
      <c r="AD187" s="0" t="n">
        <v>0.9875</v>
      </c>
      <c r="AE187" s="0" t="n">
        <v>0.9875</v>
      </c>
      <c r="AF187" s="0" t="n">
        <v>0.98</v>
      </c>
      <c r="AG187" s="0" t="n">
        <v>0.99</v>
      </c>
      <c r="AH187" s="0" t="n">
        <v>0.981629949999997</v>
      </c>
      <c r="AI187" s="0" t="n">
        <v>0.981629949999997</v>
      </c>
      <c r="AJ187" s="0" t="n">
        <v>0.98</v>
      </c>
      <c r="AK187" s="0" t="n">
        <v>1</v>
      </c>
      <c r="AL187" s="0" t="n">
        <v>0.985</v>
      </c>
      <c r="AM187" s="0" t="n">
        <v>0</v>
      </c>
      <c r="BE187" s="0" t="n">
        <v>1.11573260000001</v>
      </c>
      <c r="BF187" s="0" t="n">
        <v>1.1254</v>
      </c>
      <c r="BG187" s="0" t="n">
        <v>1.0827</v>
      </c>
      <c r="BH187" s="0" t="n">
        <v>1.023</v>
      </c>
      <c r="BI187" s="0" t="n">
        <v>1</v>
      </c>
      <c r="BJ187" s="0" t="n">
        <v>2.49900000000001</v>
      </c>
      <c r="BK187" s="0" t="n">
        <v>2.31716633333333</v>
      </c>
      <c r="BL187" s="0" t="n">
        <v>1.14594999999999</v>
      </c>
      <c r="BM187" s="0" t="n">
        <v>1.2885</v>
      </c>
      <c r="BN187" s="0" t="n">
        <v>2.001</v>
      </c>
      <c r="BO187" s="0" t="n">
        <v>1.55550499999999</v>
      </c>
      <c r="BP187" s="0" t="n">
        <v>1.55550499999999</v>
      </c>
      <c r="BQ187" s="0" t="n">
        <v>1.28680499999999</v>
      </c>
      <c r="BR187" s="0" t="n">
        <v>1.09763</v>
      </c>
      <c r="BS187" s="0" t="n">
        <v>1.45860499999999</v>
      </c>
      <c r="BT187" s="357"/>
      <c r="BU187" s="0" t="n">
        <v>1.102955</v>
      </c>
      <c r="BV187" s="357"/>
      <c r="BW187" s="357"/>
      <c r="BX187" s="357"/>
      <c r="BY187" s="357"/>
      <c r="BZ187" s="357"/>
      <c r="CA187" s="357"/>
      <c r="CB187" s="357"/>
      <c r="CC187" s="0" t="n">
        <v>0.865</v>
      </c>
      <c r="CH187" s="0" t="n">
        <v>0.54</v>
      </c>
      <c r="CI187" s="0" t="n">
        <v>0.45</v>
      </c>
      <c r="CJ187" s="0" t="n">
        <v>0.875</v>
      </c>
      <c r="CK187" s="0" t="n">
        <v>0.915</v>
      </c>
      <c r="CL187" s="0" t="n">
        <v>0.515</v>
      </c>
      <c r="CM187" s="0" t="n">
        <v>0.785</v>
      </c>
      <c r="CN187" s="0" t="n">
        <v>0.8175</v>
      </c>
      <c r="CO187" s="0" t="n">
        <v>0.8</v>
      </c>
      <c r="CP187" s="0" t="n">
        <v>0.9</v>
      </c>
      <c r="CQ187" s="0" t="n">
        <v>0.83</v>
      </c>
      <c r="CR187" s="0" t="n">
        <v>0.89</v>
      </c>
      <c r="DA187" s="357" t="n">
        <v>0.000285</v>
      </c>
      <c r="DB187" s="357" t="n">
        <v>0.0002</v>
      </c>
      <c r="DC187" s="357" t="n">
        <v>0</v>
      </c>
      <c r="DD187" s="357" t="n">
        <v>0.0001</v>
      </c>
      <c r="DE187" s="357" t="n">
        <v>0</v>
      </c>
      <c r="DF187" s="357" t="n">
        <v>0.0036</v>
      </c>
      <c r="DG187" s="357" t="n">
        <v>0.00047</v>
      </c>
      <c r="DH187" s="357" t="n">
        <v>0.0007</v>
      </c>
      <c r="DI187" s="357" t="n">
        <v>0</v>
      </c>
      <c r="DJ187" s="357" t="n">
        <v>0</v>
      </c>
      <c r="DK187" s="357" t="n">
        <v>0.0005</v>
      </c>
      <c r="DL187" s="357" t="n">
        <v>0.0005</v>
      </c>
      <c r="DM187" s="357" t="n">
        <v>0.0003</v>
      </c>
      <c r="DN187" s="357" t="n">
        <v>0.000275</v>
      </c>
      <c r="DO187" s="357" t="n">
        <v>0.000400000000000006</v>
      </c>
      <c r="DQ187" s="357" t="n">
        <v>6.5E-005</v>
      </c>
    </row>
    <row r="188" customFormat="false" ht="12.75" hidden="false" customHeight="false" outlineLevel="0" collapsed="false">
      <c r="A188" s="355" t="n">
        <v>42095</v>
      </c>
      <c r="B188" s="0" t="n">
        <v>0.988</v>
      </c>
      <c r="C188" s="0" t="n">
        <v>0</v>
      </c>
      <c r="D188" s="0" t="n">
        <v>0</v>
      </c>
      <c r="E188" s="0" t="n">
        <v>0</v>
      </c>
      <c r="F188" s="0" t="n">
        <v>0</v>
      </c>
      <c r="G188" s="0" t="n">
        <v>0.9875</v>
      </c>
      <c r="H188" s="0" t="n">
        <v>0.973407259999998</v>
      </c>
      <c r="I188" s="0" t="n">
        <v>0.9875</v>
      </c>
      <c r="J188" s="0" t="n">
        <v>0.985</v>
      </c>
      <c r="K188" s="0" t="n">
        <v>0.985</v>
      </c>
      <c r="L188" s="0" t="n">
        <v>0.9875</v>
      </c>
      <c r="M188" s="0" t="n">
        <v>0.9875</v>
      </c>
      <c r="N188" s="0" t="n">
        <v>0.98</v>
      </c>
      <c r="O188" s="0" t="n">
        <v>0.9875</v>
      </c>
      <c r="P188" s="0" t="n">
        <v>0.98</v>
      </c>
      <c r="Q188" s="0" t="n">
        <v>0.9875</v>
      </c>
      <c r="R188" s="0" t="n">
        <v>0.9875</v>
      </c>
      <c r="S188" s="0" t="n">
        <v>0.9875</v>
      </c>
      <c r="T188" s="0" t="n">
        <v>0.98</v>
      </c>
      <c r="U188" s="0" t="n">
        <v>0.98</v>
      </c>
      <c r="V188" s="0" t="n">
        <v>0.98</v>
      </c>
      <c r="W188" s="0" t="n">
        <v>0.98</v>
      </c>
      <c r="X188" s="0" t="n">
        <v>0.9875</v>
      </c>
      <c r="Y188" s="0" t="n">
        <v>0.9875</v>
      </c>
      <c r="Z188" s="0" t="n">
        <v>0.9875</v>
      </c>
      <c r="AA188" s="0" t="n">
        <v>0.9875</v>
      </c>
      <c r="AB188" s="0" t="n">
        <v>0.98</v>
      </c>
      <c r="AC188" s="0" t="n">
        <v>0.98</v>
      </c>
      <c r="AD188" s="0" t="n">
        <v>0.9875</v>
      </c>
      <c r="AE188" s="0" t="n">
        <v>0.9875</v>
      </c>
      <c r="AF188" s="0" t="n">
        <v>0.98</v>
      </c>
      <c r="AG188" s="0" t="n">
        <v>0.99</v>
      </c>
      <c r="AH188" s="0" t="n">
        <v>0.981687799999997</v>
      </c>
      <c r="AI188" s="0" t="n">
        <v>0.981687799999997</v>
      </c>
      <c r="AJ188" s="0" t="n">
        <v>0.98</v>
      </c>
      <c r="AK188" s="0" t="n">
        <v>1</v>
      </c>
      <c r="AL188" s="0" t="n">
        <v>0.985</v>
      </c>
      <c r="AM188" s="0" t="n">
        <v>0</v>
      </c>
      <c r="BE188" s="0" t="n">
        <v>1.11601760000001</v>
      </c>
      <c r="BF188" s="0" t="n">
        <v>1.1256</v>
      </c>
      <c r="BG188" s="0" t="n">
        <v>1.0827</v>
      </c>
      <c r="BH188" s="0" t="n">
        <v>1.0231</v>
      </c>
      <c r="BI188" s="0" t="n">
        <v>1</v>
      </c>
      <c r="BJ188" s="0" t="n">
        <v>2.50260000000001</v>
      </c>
      <c r="BK188" s="0" t="n">
        <v>2.31763633333333</v>
      </c>
      <c r="BL188" s="0" t="n">
        <v>1.14664999999999</v>
      </c>
      <c r="BM188" s="0" t="n">
        <v>1.2885</v>
      </c>
      <c r="BN188" s="0" t="n">
        <v>2.001</v>
      </c>
      <c r="BO188" s="0" t="n">
        <v>1.55600499999999</v>
      </c>
      <c r="BP188" s="0" t="n">
        <v>1.55600499999999</v>
      </c>
      <c r="BQ188" s="0" t="n">
        <v>1.28710499999999</v>
      </c>
      <c r="BR188" s="0" t="n">
        <v>1.097905</v>
      </c>
      <c r="BS188" s="0" t="n">
        <v>1.45900499999999</v>
      </c>
      <c r="BT188" s="357"/>
      <c r="BU188" s="0" t="n">
        <v>1.10302</v>
      </c>
      <c r="BV188" s="357"/>
      <c r="BW188" s="357"/>
      <c r="BX188" s="357"/>
      <c r="BY188" s="357"/>
      <c r="BZ188" s="357"/>
      <c r="CA188" s="357"/>
      <c r="CB188" s="357"/>
      <c r="CC188" s="0" t="n">
        <v>0.895</v>
      </c>
      <c r="CH188" s="0" t="n">
        <v>0.48</v>
      </c>
      <c r="CI188" s="0" t="n">
        <v>0.42</v>
      </c>
      <c r="CJ188" s="0" t="n">
        <v>0.935</v>
      </c>
      <c r="CK188" s="0" t="n">
        <v>0.905</v>
      </c>
      <c r="CL188" s="0" t="n">
        <v>0.575</v>
      </c>
      <c r="CM188" s="0" t="n">
        <v>0.895</v>
      </c>
      <c r="CN188" s="0" t="n">
        <v>0.9275</v>
      </c>
      <c r="CO188" s="0" t="n">
        <v>0.85</v>
      </c>
      <c r="CP188" s="0" t="n">
        <v>0.903</v>
      </c>
      <c r="CQ188" s="0" t="n">
        <v>0.92</v>
      </c>
      <c r="CR188" s="0" t="n">
        <v>0.89</v>
      </c>
      <c r="DA188" s="357" t="n">
        <v>0.000285</v>
      </c>
      <c r="DB188" s="357" t="n">
        <v>0.0002</v>
      </c>
      <c r="DC188" s="357" t="n">
        <v>0</v>
      </c>
      <c r="DD188" s="357" t="n">
        <v>0.0001</v>
      </c>
      <c r="DE188" s="357" t="n">
        <v>0</v>
      </c>
      <c r="DF188" s="357" t="n">
        <v>0.0036</v>
      </c>
      <c r="DG188" s="357" t="n">
        <v>0.00047</v>
      </c>
      <c r="DH188" s="357" t="n">
        <v>0.0007</v>
      </c>
      <c r="DI188" s="357" t="n">
        <v>0</v>
      </c>
      <c r="DJ188" s="357" t="n">
        <v>0</v>
      </c>
      <c r="DK188" s="357" t="n">
        <v>0.0005</v>
      </c>
      <c r="DL188" s="357" t="n">
        <v>0.0005</v>
      </c>
      <c r="DM188" s="357" t="n">
        <v>0.0003</v>
      </c>
      <c r="DN188" s="357" t="n">
        <v>0.000275</v>
      </c>
      <c r="DO188" s="357" t="n">
        <v>0.000400000000000006</v>
      </c>
      <c r="DQ188" s="357" t="n">
        <v>6.5E-005</v>
      </c>
    </row>
    <row r="189" customFormat="false" ht="12.75" hidden="false" customHeight="false" outlineLevel="0" collapsed="false">
      <c r="A189" s="355" t="n">
        <v>42125</v>
      </c>
      <c r="B189" s="0" t="n">
        <v>0.988</v>
      </c>
      <c r="C189" s="0" t="n">
        <v>0</v>
      </c>
      <c r="D189" s="0" t="n">
        <v>0</v>
      </c>
      <c r="E189" s="0" t="n">
        <v>0</v>
      </c>
      <c r="F189" s="0" t="n">
        <v>0</v>
      </c>
      <c r="G189" s="0" t="n">
        <v>0.852108000000003</v>
      </c>
      <c r="H189" s="0" t="n">
        <v>0.973604659999998</v>
      </c>
      <c r="I189" s="0" t="n">
        <v>0.9875</v>
      </c>
      <c r="J189" s="0" t="n">
        <v>0.985</v>
      </c>
      <c r="K189" s="0" t="n">
        <v>0.985</v>
      </c>
      <c r="L189" s="0" t="n">
        <v>0.9875</v>
      </c>
      <c r="M189" s="0" t="n">
        <v>0.9875</v>
      </c>
      <c r="N189" s="0" t="n">
        <v>0.98</v>
      </c>
      <c r="O189" s="0" t="n">
        <v>0.9875</v>
      </c>
      <c r="P189" s="0" t="n">
        <v>0.98</v>
      </c>
      <c r="Q189" s="0" t="n">
        <v>0.9875</v>
      </c>
      <c r="R189" s="0" t="n">
        <v>0.9875</v>
      </c>
      <c r="S189" s="0" t="n">
        <v>0.9875</v>
      </c>
      <c r="T189" s="0" t="n">
        <v>0.98</v>
      </c>
      <c r="U189" s="0" t="n">
        <v>0.98</v>
      </c>
      <c r="V189" s="0" t="n">
        <v>0.98</v>
      </c>
      <c r="W189" s="0" t="n">
        <v>0.98</v>
      </c>
      <c r="X189" s="0" t="n">
        <v>0.9875</v>
      </c>
      <c r="Y189" s="0" t="n">
        <v>0.9875</v>
      </c>
      <c r="Z189" s="0" t="n">
        <v>0.9875</v>
      </c>
      <c r="AA189" s="0" t="n">
        <v>0.9875</v>
      </c>
      <c r="AB189" s="0" t="n">
        <v>0.98</v>
      </c>
      <c r="AC189" s="0" t="n">
        <v>0.98</v>
      </c>
      <c r="AD189" s="0" t="n">
        <v>0.9875</v>
      </c>
      <c r="AE189" s="0" t="n">
        <v>0.9875</v>
      </c>
      <c r="AF189" s="0" t="n">
        <v>0.98</v>
      </c>
      <c r="AG189" s="0" t="n">
        <v>0.99</v>
      </c>
      <c r="AH189" s="0" t="n">
        <v>0.981745649999997</v>
      </c>
      <c r="AI189" s="0" t="n">
        <v>0.981745649999997</v>
      </c>
      <c r="AJ189" s="0" t="n">
        <v>0.98</v>
      </c>
      <c r="AK189" s="0" t="n">
        <v>1</v>
      </c>
      <c r="AL189" s="0" t="n">
        <v>0.985</v>
      </c>
      <c r="AM189" s="0" t="n">
        <v>0</v>
      </c>
      <c r="BE189" s="0" t="n">
        <v>1.11630260000002</v>
      </c>
      <c r="BF189" s="0" t="n">
        <v>1.1258</v>
      </c>
      <c r="BG189" s="0" t="n">
        <v>1.0827</v>
      </c>
      <c r="BH189" s="0" t="n">
        <v>1.0232</v>
      </c>
      <c r="BI189" s="0" t="n">
        <v>1</v>
      </c>
      <c r="BJ189" s="0" t="n">
        <v>2.50620000000001</v>
      </c>
      <c r="BK189" s="0" t="n">
        <v>2.31810633333333</v>
      </c>
      <c r="BL189" s="0" t="n">
        <v>1.14734999999999</v>
      </c>
      <c r="BM189" s="0" t="n">
        <v>1.2885</v>
      </c>
      <c r="BN189" s="0" t="n">
        <v>2.001</v>
      </c>
      <c r="BO189" s="0" t="n">
        <v>1.55650499999999</v>
      </c>
      <c r="BP189" s="0" t="n">
        <v>1.55650499999999</v>
      </c>
      <c r="BQ189" s="0" t="n">
        <v>1.28740499999999</v>
      </c>
      <c r="BR189" s="0" t="n">
        <v>1.09818</v>
      </c>
      <c r="BS189" s="0" t="n">
        <v>1.45940499999999</v>
      </c>
      <c r="BT189" s="357"/>
      <c r="BU189" s="0" t="n">
        <v>1.103085</v>
      </c>
      <c r="BV189" s="357"/>
      <c r="BW189" s="357"/>
      <c r="BX189" s="357"/>
      <c r="BY189" s="357"/>
      <c r="BZ189" s="357"/>
      <c r="CA189" s="357"/>
      <c r="CB189" s="357"/>
      <c r="CC189" s="0" t="n">
        <v>0.965</v>
      </c>
      <c r="CH189" s="0" t="n">
        <v>0.34</v>
      </c>
      <c r="CI189" s="0" t="n">
        <v>0.42</v>
      </c>
      <c r="CJ189" s="0" t="n">
        <v>0.935</v>
      </c>
      <c r="CK189" s="0" t="n">
        <v>0.805</v>
      </c>
      <c r="CL189" s="0" t="n">
        <v>0.625</v>
      </c>
      <c r="CM189" s="0" t="n">
        <v>0.9175</v>
      </c>
      <c r="CN189" s="0" t="n">
        <v>0.95</v>
      </c>
      <c r="CO189" s="0" t="n">
        <v>0.88</v>
      </c>
      <c r="CP189" s="0" t="n">
        <v>0.9</v>
      </c>
      <c r="CQ189" s="0" t="n">
        <v>0.935</v>
      </c>
      <c r="CR189" s="0" t="n">
        <v>0.89</v>
      </c>
      <c r="DA189" s="357" t="n">
        <v>0.000285</v>
      </c>
      <c r="DB189" s="357" t="n">
        <v>0.0002</v>
      </c>
      <c r="DC189" s="357" t="n">
        <v>0</v>
      </c>
      <c r="DD189" s="357" t="n">
        <v>0.0001</v>
      </c>
      <c r="DE189" s="357" t="n">
        <v>0</v>
      </c>
      <c r="DF189" s="357" t="n">
        <v>0.0036</v>
      </c>
      <c r="DG189" s="357" t="n">
        <v>0.00047</v>
      </c>
      <c r="DH189" s="357" t="n">
        <v>0.0007</v>
      </c>
      <c r="DI189" s="357" t="n">
        <v>0</v>
      </c>
      <c r="DJ189" s="357" t="n">
        <v>0</v>
      </c>
      <c r="DK189" s="357" t="n">
        <v>0.0005</v>
      </c>
      <c r="DL189" s="357" t="n">
        <v>0.0005</v>
      </c>
      <c r="DM189" s="357" t="n">
        <v>0.0003</v>
      </c>
      <c r="DN189" s="357" t="n">
        <v>0.000275</v>
      </c>
      <c r="DO189" s="357" t="n">
        <v>0.000400000000000006</v>
      </c>
      <c r="DQ189" s="357" t="n">
        <v>6.5E-005</v>
      </c>
    </row>
    <row r="190" customFormat="false" ht="12.75" hidden="false" customHeight="false" outlineLevel="0" collapsed="false">
      <c r="A190" s="355" t="n">
        <v>42156</v>
      </c>
      <c r="B190" s="0" t="n">
        <v>0.988</v>
      </c>
      <c r="C190" s="0" t="n">
        <v>0</v>
      </c>
      <c r="D190" s="0" t="n">
        <v>0</v>
      </c>
      <c r="E190" s="0" t="n">
        <v>0</v>
      </c>
      <c r="F190" s="0" t="n">
        <v>0</v>
      </c>
      <c r="G190" s="0" t="n">
        <v>0.853332000000003</v>
      </c>
      <c r="H190" s="0" t="n">
        <v>0.9875</v>
      </c>
      <c r="I190" s="0" t="n">
        <v>0.9875</v>
      </c>
      <c r="J190" s="0" t="n">
        <v>0.9212775</v>
      </c>
      <c r="K190" s="0" t="n">
        <v>0.985</v>
      </c>
      <c r="L190" s="0" t="n">
        <v>0.9875</v>
      </c>
      <c r="M190" s="0" t="n">
        <v>0.9875</v>
      </c>
      <c r="N190" s="0" t="n">
        <v>0.98</v>
      </c>
      <c r="O190" s="0" t="n">
        <v>0.9875</v>
      </c>
      <c r="P190" s="0" t="n">
        <v>0.98</v>
      </c>
      <c r="Q190" s="0" t="n">
        <v>0.9875</v>
      </c>
      <c r="R190" s="0" t="n">
        <v>0.9875</v>
      </c>
      <c r="S190" s="0" t="n">
        <v>0.9875</v>
      </c>
      <c r="T190" s="0" t="n">
        <v>0.98</v>
      </c>
      <c r="U190" s="0" t="n">
        <v>0.98</v>
      </c>
      <c r="V190" s="0" t="n">
        <v>0.98</v>
      </c>
      <c r="W190" s="0" t="n">
        <v>0.98</v>
      </c>
      <c r="X190" s="0" t="n">
        <v>0.9875</v>
      </c>
      <c r="Y190" s="0" t="n">
        <v>0.9875</v>
      </c>
      <c r="Z190" s="0" t="n">
        <v>0.9875</v>
      </c>
      <c r="AA190" s="0" t="n">
        <v>0.9875</v>
      </c>
      <c r="AB190" s="0" t="n">
        <v>0.98</v>
      </c>
      <c r="AC190" s="0" t="n">
        <v>0.98</v>
      </c>
      <c r="AD190" s="0" t="n">
        <v>0.9875</v>
      </c>
      <c r="AE190" s="0" t="n">
        <v>0.9875</v>
      </c>
      <c r="AF190" s="0" t="n">
        <v>0.98</v>
      </c>
      <c r="AG190" s="0" t="n">
        <v>0.99</v>
      </c>
      <c r="AH190" s="0" t="n">
        <v>0.981803499999997</v>
      </c>
      <c r="AI190" s="0" t="n">
        <v>0.981803499999997</v>
      </c>
      <c r="AJ190" s="0" t="n">
        <v>0.98</v>
      </c>
      <c r="AK190" s="0" t="n">
        <v>1</v>
      </c>
      <c r="AL190" s="0" t="n">
        <v>0.985</v>
      </c>
      <c r="AM190" s="0" t="n">
        <v>0</v>
      </c>
      <c r="BE190" s="0" t="n">
        <v>1.11658760000002</v>
      </c>
      <c r="BF190" s="0" t="n">
        <v>1.126</v>
      </c>
      <c r="BG190" s="0" t="n">
        <v>1.0827</v>
      </c>
      <c r="BH190" s="0" t="n">
        <v>1.0233</v>
      </c>
      <c r="BI190" s="0" t="n">
        <v>1</v>
      </c>
      <c r="BJ190" s="0" t="n">
        <v>2.50980000000001</v>
      </c>
      <c r="BK190" s="0" t="n">
        <v>2.31857633333333</v>
      </c>
      <c r="BL190" s="0" t="n">
        <v>1.14804999999999</v>
      </c>
      <c r="BM190" s="0" t="n">
        <v>1.2885</v>
      </c>
      <c r="BN190" s="0" t="n">
        <v>2.001</v>
      </c>
      <c r="BO190" s="0" t="n">
        <v>1.55700499999999</v>
      </c>
      <c r="BP190" s="0" t="n">
        <v>1.55700499999999</v>
      </c>
      <c r="BQ190" s="0" t="n">
        <v>1.28770499999999</v>
      </c>
      <c r="BR190" s="0" t="n">
        <v>1.098455</v>
      </c>
      <c r="BS190" s="0" t="n">
        <v>1.45980499999999</v>
      </c>
      <c r="BT190" s="357"/>
      <c r="BU190" s="0" t="n">
        <v>1.10315</v>
      </c>
      <c r="BV190" s="357"/>
      <c r="BW190" s="357"/>
      <c r="BX190" s="357"/>
      <c r="BY190" s="357"/>
      <c r="BZ190" s="357"/>
      <c r="CA190" s="357"/>
      <c r="CB190" s="357"/>
      <c r="CC190" s="0" t="n">
        <v>0.965</v>
      </c>
      <c r="CH190" s="0" t="n">
        <v>0.34</v>
      </c>
      <c r="CI190" s="0" t="n">
        <v>0.47</v>
      </c>
      <c r="CJ190" s="0" t="n">
        <v>0.935</v>
      </c>
      <c r="CK190" s="0" t="n">
        <v>0.715</v>
      </c>
      <c r="CL190" s="0" t="n">
        <v>0.725</v>
      </c>
      <c r="CM190" s="0" t="n">
        <v>0.8825</v>
      </c>
      <c r="CN190" s="0" t="n">
        <v>0.915</v>
      </c>
      <c r="CO190" s="0" t="n">
        <v>0.88</v>
      </c>
      <c r="CP190" s="0" t="n">
        <v>0.9025</v>
      </c>
      <c r="CQ190" s="0" t="n">
        <v>0.915</v>
      </c>
      <c r="CR190" s="0" t="n">
        <v>0.89</v>
      </c>
      <c r="DA190" s="357" t="n">
        <v>0.000285</v>
      </c>
      <c r="DB190" s="357" t="n">
        <v>0.0002</v>
      </c>
      <c r="DC190" s="357" t="n">
        <v>0</v>
      </c>
      <c r="DD190" s="357" t="n">
        <v>0.0001</v>
      </c>
      <c r="DE190" s="357" t="n">
        <v>0</v>
      </c>
      <c r="DF190" s="357" t="n">
        <v>0.0036</v>
      </c>
      <c r="DG190" s="357" t="n">
        <v>0.00047</v>
      </c>
      <c r="DH190" s="357" t="n">
        <v>0.0007</v>
      </c>
      <c r="DI190" s="357" t="n">
        <v>0</v>
      </c>
      <c r="DJ190" s="357" t="n">
        <v>0</v>
      </c>
      <c r="DK190" s="357" t="n">
        <v>0.0005</v>
      </c>
      <c r="DL190" s="357" t="n">
        <v>0.0005</v>
      </c>
      <c r="DM190" s="357" t="n">
        <v>0.0003</v>
      </c>
      <c r="DN190" s="357" t="n">
        <v>0.000275</v>
      </c>
      <c r="DO190" s="357" t="n">
        <v>0.000400000000000006</v>
      </c>
      <c r="DQ190" s="357" t="n">
        <v>6.5E-005</v>
      </c>
    </row>
    <row r="191" customFormat="false" ht="12.75" hidden="false" customHeight="false" outlineLevel="0" collapsed="false">
      <c r="A191" s="355" t="n">
        <v>42186</v>
      </c>
      <c r="B191" s="0" t="n">
        <v>0.988</v>
      </c>
      <c r="C191" s="0" t="n">
        <v>0</v>
      </c>
      <c r="D191" s="0" t="n">
        <v>0</v>
      </c>
      <c r="E191" s="0" t="n">
        <v>0</v>
      </c>
      <c r="F191" s="0" t="n">
        <v>0</v>
      </c>
      <c r="G191" s="0" t="n">
        <v>0.9875</v>
      </c>
      <c r="H191" s="0" t="n">
        <v>0.9875</v>
      </c>
      <c r="I191" s="0" t="n">
        <v>0.9875</v>
      </c>
      <c r="J191" s="0" t="n">
        <v>0.9470475</v>
      </c>
      <c r="K191" s="0" t="n">
        <v>0.985</v>
      </c>
      <c r="L191" s="0" t="n">
        <v>0.9875</v>
      </c>
      <c r="M191" s="0" t="n">
        <v>0.9875</v>
      </c>
      <c r="N191" s="0" t="n">
        <v>0.98</v>
      </c>
      <c r="O191" s="0" t="n">
        <v>0.9875</v>
      </c>
      <c r="P191" s="0" t="n">
        <v>0.98</v>
      </c>
      <c r="Q191" s="0" t="n">
        <v>0.9875</v>
      </c>
      <c r="R191" s="0" t="n">
        <v>0.9875</v>
      </c>
      <c r="S191" s="0" t="n">
        <v>0.9875</v>
      </c>
      <c r="T191" s="0" t="n">
        <v>0.98</v>
      </c>
      <c r="U191" s="0" t="n">
        <v>0.98</v>
      </c>
      <c r="V191" s="0" t="n">
        <v>0.98</v>
      </c>
      <c r="W191" s="0" t="n">
        <v>0.98</v>
      </c>
      <c r="X191" s="0" t="n">
        <v>0.9875</v>
      </c>
      <c r="Y191" s="0" t="n">
        <v>0.9875</v>
      </c>
      <c r="Z191" s="0" t="n">
        <v>0.9875</v>
      </c>
      <c r="AA191" s="0" t="n">
        <v>0.9875</v>
      </c>
      <c r="AB191" s="0" t="n">
        <v>0.98</v>
      </c>
      <c r="AC191" s="0" t="n">
        <v>0.98</v>
      </c>
      <c r="AD191" s="0" t="n">
        <v>0.9875</v>
      </c>
      <c r="AE191" s="0" t="n">
        <v>0.9875</v>
      </c>
      <c r="AF191" s="0" t="n">
        <v>0.98</v>
      </c>
      <c r="AG191" s="0" t="n">
        <v>0.99</v>
      </c>
      <c r="AH191" s="0" t="n">
        <v>0.981861349999997</v>
      </c>
      <c r="AI191" s="0" t="n">
        <v>0.981861349999997</v>
      </c>
      <c r="AJ191" s="0" t="n">
        <v>0.98</v>
      </c>
      <c r="AK191" s="0" t="n">
        <v>1</v>
      </c>
      <c r="AL191" s="0" t="n">
        <v>0.985</v>
      </c>
      <c r="AM191" s="0" t="n">
        <v>0</v>
      </c>
      <c r="BE191" s="0" t="n">
        <v>1.11687260000002</v>
      </c>
      <c r="BF191" s="0" t="n">
        <v>1.1262</v>
      </c>
      <c r="BG191" s="0" t="n">
        <v>1.0827</v>
      </c>
      <c r="BH191" s="0" t="n">
        <v>1.0234</v>
      </c>
      <c r="BI191" s="0" t="n">
        <v>1</v>
      </c>
      <c r="BJ191" s="0" t="n">
        <v>2.51340000000001</v>
      </c>
      <c r="BK191" s="0" t="n">
        <v>2.31904633333333</v>
      </c>
      <c r="BL191" s="0" t="n">
        <v>1.14874999999999</v>
      </c>
      <c r="BM191" s="0" t="n">
        <v>1.2885</v>
      </c>
      <c r="BN191" s="0" t="n">
        <v>2.001</v>
      </c>
      <c r="BO191" s="0" t="n">
        <v>1.55750499999999</v>
      </c>
      <c r="BP191" s="0" t="n">
        <v>1.55750499999999</v>
      </c>
      <c r="BQ191" s="0" t="n">
        <v>1.28800499999999</v>
      </c>
      <c r="BR191" s="0" t="n">
        <v>1.09873</v>
      </c>
      <c r="BS191" s="0" t="n">
        <v>1.46020499999999</v>
      </c>
      <c r="BT191" s="357"/>
      <c r="BU191" s="0" t="n">
        <v>1.103215</v>
      </c>
      <c r="BV191" s="357"/>
      <c r="BW191" s="357"/>
      <c r="BX191" s="357"/>
      <c r="BY191" s="357"/>
      <c r="BZ191" s="357"/>
      <c r="CA191" s="357"/>
      <c r="CB191" s="357"/>
      <c r="CC191" s="0" t="n">
        <v>0.975</v>
      </c>
      <c r="CH191" s="0" t="n">
        <v>0.41</v>
      </c>
      <c r="CI191" s="0" t="n">
        <v>0.47</v>
      </c>
      <c r="CJ191" s="0" t="n">
        <v>0.935</v>
      </c>
      <c r="CK191" s="0" t="n">
        <v>0.735</v>
      </c>
      <c r="CL191" s="0" t="n">
        <v>0.725</v>
      </c>
      <c r="CM191" s="0" t="n">
        <v>0.8775</v>
      </c>
      <c r="CN191" s="0" t="n">
        <v>0.91</v>
      </c>
      <c r="CO191" s="0" t="n">
        <v>0.89</v>
      </c>
      <c r="CP191" s="0" t="n">
        <v>0.9075</v>
      </c>
      <c r="CQ191" s="0" t="n">
        <v>0.915</v>
      </c>
      <c r="CR191" s="0" t="n">
        <v>0.89</v>
      </c>
      <c r="DA191" s="357" t="n">
        <v>0.000285</v>
      </c>
      <c r="DB191" s="357" t="n">
        <v>0.0002</v>
      </c>
      <c r="DC191" s="357" t="n">
        <v>0</v>
      </c>
      <c r="DD191" s="357" t="n">
        <v>0.0001</v>
      </c>
      <c r="DE191" s="357" t="n">
        <v>0</v>
      </c>
      <c r="DF191" s="357" t="n">
        <v>0.0036</v>
      </c>
      <c r="DG191" s="357" t="n">
        <v>0.00047</v>
      </c>
      <c r="DH191" s="357" t="n">
        <v>0.0007</v>
      </c>
      <c r="DI191" s="357" t="n">
        <v>0</v>
      </c>
      <c r="DJ191" s="357" t="n">
        <v>0</v>
      </c>
      <c r="DK191" s="357" t="n">
        <v>0.0005</v>
      </c>
      <c r="DL191" s="357" t="n">
        <v>0.0005</v>
      </c>
      <c r="DM191" s="357" t="n">
        <v>0.0003</v>
      </c>
      <c r="DN191" s="357" t="n">
        <v>0.000275</v>
      </c>
      <c r="DO191" s="357" t="n">
        <v>0.000400000000000006</v>
      </c>
      <c r="DQ191" s="357" t="n">
        <v>6.5E-005</v>
      </c>
    </row>
    <row r="192" customFormat="false" ht="12.75" hidden="false" customHeight="false" outlineLevel="0" collapsed="false">
      <c r="A192" s="355" t="n">
        <v>42217</v>
      </c>
      <c r="B192" s="0" t="n">
        <v>0.988</v>
      </c>
      <c r="C192" s="0" t="n">
        <v>0</v>
      </c>
      <c r="D192" s="0" t="n">
        <v>0</v>
      </c>
      <c r="E192" s="0" t="n">
        <v>0</v>
      </c>
      <c r="F192" s="0" t="n">
        <v>0</v>
      </c>
      <c r="G192" s="0" t="n">
        <v>0.9875</v>
      </c>
      <c r="H192" s="0" t="n">
        <v>0.9875</v>
      </c>
      <c r="I192" s="0" t="n">
        <v>0.9875</v>
      </c>
      <c r="J192" s="0" t="n">
        <v>0.985</v>
      </c>
      <c r="K192" s="0" t="n">
        <v>0.985</v>
      </c>
      <c r="L192" s="0" t="n">
        <v>0.9875</v>
      </c>
      <c r="M192" s="0" t="n">
        <v>0.9875</v>
      </c>
      <c r="N192" s="0" t="n">
        <v>0.98</v>
      </c>
      <c r="O192" s="0" t="n">
        <v>0.9875</v>
      </c>
      <c r="P192" s="0" t="n">
        <v>0.98</v>
      </c>
      <c r="Q192" s="0" t="n">
        <v>0.9875</v>
      </c>
      <c r="R192" s="0" t="n">
        <v>0.9875</v>
      </c>
      <c r="S192" s="0" t="n">
        <v>0.9875</v>
      </c>
      <c r="T192" s="0" t="n">
        <v>0.98</v>
      </c>
      <c r="U192" s="0" t="n">
        <v>0.98</v>
      </c>
      <c r="V192" s="0" t="n">
        <v>0.98</v>
      </c>
      <c r="W192" s="0" t="n">
        <v>0.98</v>
      </c>
      <c r="X192" s="0" t="n">
        <v>0.9875</v>
      </c>
      <c r="Y192" s="0" t="n">
        <v>0.9875</v>
      </c>
      <c r="Z192" s="0" t="n">
        <v>0.9875</v>
      </c>
      <c r="AA192" s="0" t="n">
        <v>0.9875</v>
      </c>
      <c r="AB192" s="0" t="n">
        <v>0.98</v>
      </c>
      <c r="AC192" s="0" t="n">
        <v>0.98</v>
      </c>
      <c r="AD192" s="0" t="n">
        <v>0.9875</v>
      </c>
      <c r="AE192" s="0" t="n">
        <v>0.9875</v>
      </c>
      <c r="AF192" s="0" t="n">
        <v>0.98</v>
      </c>
      <c r="AG192" s="0" t="n">
        <v>0.99</v>
      </c>
      <c r="AH192" s="0" t="n">
        <v>0.981919199999997</v>
      </c>
      <c r="AI192" s="0" t="n">
        <v>0.981919199999997</v>
      </c>
      <c r="AJ192" s="0" t="n">
        <v>0.98</v>
      </c>
      <c r="AK192" s="0" t="n">
        <v>1</v>
      </c>
      <c r="AL192" s="0" t="n">
        <v>0.985</v>
      </c>
      <c r="AM192" s="0" t="n">
        <v>0</v>
      </c>
      <c r="BE192" s="0" t="n">
        <v>1.11715760000002</v>
      </c>
      <c r="BF192" s="0" t="n">
        <v>1.1264</v>
      </c>
      <c r="BG192" s="0" t="n">
        <v>1.0827</v>
      </c>
      <c r="BH192" s="0" t="n">
        <v>1.0235</v>
      </c>
      <c r="BI192" s="0" t="n">
        <v>1</v>
      </c>
      <c r="BJ192" s="0" t="n">
        <v>2.51700000000001</v>
      </c>
      <c r="BK192" s="0" t="n">
        <v>2.31951633333333</v>
      </c>
      <c r="BL192" s="0" t="n">
        <v>1.14944999999999</v>
      </c>
      <c r="BM192" s="0" t="n">
        <v>1.2885</v>
      </c>
      <c r="BN192" s="0" t="n">
        <v>2.001</v>
      </c>
      <c r="BO192" s="0" t="n">
        <v>1.55800499999999</v>
      </c>
      <c r="BP192" s="0" t="n">
        <v>1.55800499999999</v>
      </c>
      <c r="BQ192" s="0" t="n">
        <v>1.28830499999999</v>
      </c>
      <c r="BR192" s="0" t="n">
        <v>1.099005</v>
      </c>
      <c r="BS192" s="0" t="n">
        <v>1.46060499999999</v>
      </c>
      <c r="BT192" s="357"/>
      <c r="BU192" s="0" t="n">
        <v>1.10328</v>
      </c>
      <c r="BV192" s="357"/>
      <c r="BW192" s="357"/>
      <c r="BX192" s="357"/>
      <c r="BY192" s="357"/>
      <c r="BZ192" s="357"/>
      <c r="CA192" s="357"/>
      <c r="CB192" s="357"/>
      <c r="CC192" s="0" t="n">
        <v>0.975</v>
      </c>
      <c r="CH192" s="0" t="n">
        <v>0.43</v>
      </c>
      <c r="CI192" s="0" t="n">
        <v>0.52</v>
      </c>
      <c r="CJ192" s="0" t="n">
        <v>0.925</v>
      </c>
      <c r="CK192" s="0" t="n">
        <v>0.825</v>
      </c>
      <c r="CL192" s="0" t="n">
        <v>0.725</v>
      </c>
      <c r="CM192" s="0" t="n">
        <v>0.89</v>
      </c>
      <c r="CN192" s="0" t="n">
        <v>0.9225</v>
      </c>
      <c r="CO192" s="0" t="n">
        <v>0.915</v>
      </c>
      <c r="CP192" s="0" t="n">
        <v>0.9275</v>
      </c>
      <c r="CQ192" s="0" t="n">
        <v>0.915</v>
      </c>
      <c r="CR192" s="0" t="n">
        <v>0.89</v>
      </c>
      <c r="DA192" s="357" t="n">
        <v>0.000285</v>
      </c>
      <c r="DB192" s="357" t="n">
        <v>0.0002</v>
      </c>
      <c r="DC192" s="357" t="n">
        <v>0</v>
      </c>
      <c r="DD192" s="357" t="n">
        <v>0.0001</v>
      </c>
      <c r="DE192" s="357" t="n">
        <v>0</v>
      </c>
      <c r="DF192" s="357" t="n">
        <v>0.0036</v>
      </c>
      <c r="DG192" s="357" t="n">
        <v>0.00047</v>
      </c>
      <c r="DH192" s="357" t="n">
        <v>0.0007</v>
      </c>
      <c r="DI192" s="357" t="n">
        <v>0</v>
      </c>
      <c r="DJ192" s="357" t="n">
        <v>0</v>
      </c>
      <c r="DK192" s="357" t="n">
        <v>0.0005</v>
      </c>
      <c r="DL192" s="357" t="n">
        <v>0.0005</v>
      </c>
      <c r="DM192" s="357" t="n">
        <v>0.0003</v>
      </c>
      <c r="DN192" s="357" t="n">
        <v>0.000275</v>
      </c>
      <c r="DO192" s="357" t="n">
        <v>0.000400000000000006</v>
      </c>
      <c r="DQ192" s="357" t="n">
        <v>6.5E-005</v>
      </c>
    </row>
    <row r="193" customFormat="false" ht="12.75" hidden="false" customHeight="false" outlineLevel="0" collapsed="false">
      <c r="A193" s="355" t="n">
        <v>42248</v>
      </c>
      <c r="B193" s="0" t="n">
        <v>0.988</v>
      </c>
      <c r="C193" s="0" t="n">
        <v>0</v>
      </c>
      <c r="D193" s="0" t="n">
        <v>0</v>
      </c>
      <c r="E193" s="0" t="n">
        <v>0</v>
      </c>
      <c r="F193" s="0" t="n">
        <v>0</v>
      </c>
      <c r="G193" s="0" t="n">
        <v>0.9875</v>
      </c>
      <c r="H193" s="0" t="n">
        <v>0.9875</v>
      </c>
      <c r="I193" s="0" t="n">
        <v>0.9875</v>
      </c>
      <c r="J193" s="0" t="n">
        <v>0.8826225</v>
      </c>
      <c r="K193" s="0" t="n">
        <v>0.985</v>
      </c>
      <c r="L193" s="0" t="n">
        <v>0.9875</v>
      </c>
      <c r="M193" s="0" t="n">
        <v>0.9875</v>
      </c>
      <c r="N193" s="0" t="n">
        <v>0.98</v>
      </c>
      <c r="O193" s="0" t="n">
        <v>0.9875</v>
      </c>
      <c r="P193" s="0" t="n">
        <v>0.98</v>
      </c>
      <c r="Q193" s="0" t="n">
        <v>0.9875</v>
      </c>
      <c r="R193" s="0" t="n">
        <v>0.9875</v>
      </c>
      <c r="S193" s="0" t="n">
        <v>0.9875</v>
      </c>
      <c r="T193" s="0" t="n">
        <v>0.98</v>
      </c>
      <c r="U193" s="0" t="n">
        <v>0.98</v>
      </c>
      <c r="V193" s="0" t="n">
        <v>0.98</v>
      </c>
      <c r="W193" s="0" t="n">
        <v>0.98</v>
      </c>
      <c r="X193" s="0" t="n">
        <v>0.9875</v>
      </c>
      <c r="Y193" s="0" t="n">
        <v>0.9875</v>
      </c>
      <c r="Z193" s="0" t="n">
        <v>0.9875</v>
      </c>
      <c r="AA193" s="0" t="n">
        <v>0.9875</v>
      </c>
      <c r="AB193" s="0" t="n">
        <v>0.98</v>
      </c>
      <c r="AC193" s="0" t="n">
        <v>0.98</v>
      </c>
      <c r="AD193" s="0" t="n">
        <v>0.9875</v>
      </c>
      <c r="AE193" s="0" t="n">
        <v>0.9875</v>
      </c>
      <c r="AF193" s="0" t="n">
        <v>0.98</v>
      </c>
      <c r="AG193" s="0" t="n">
        <v>0.99</v>
      </c>
      <c r="AH193" s="0" t="n">
        <v>0.981977049999997</v>
      </c>
      <c r="AI193" s="0" t="n">
        <v>0.981977049999997</v>
      </c>
      <c r="AJ193" s="0" t="n">
        <v>0.98</v>
      </c>
      <c r="AK193" s="0" t="n">
        <v>1</v>
      </c>
      <c r="AL193" s="0" t="n">
        <v>0.985</v>
      </c>
      <c r="AM193" s="0" t="n">
        <v>0</v>
      </c>
      <c r="BE193" s="0" t="n">
        <v>1.11744260000002</v>
      </c>
      <c r="BF193" s="0" t="n">
        <v>1.1266</v>
      </c>
      <c r="BG193" s="0" t="n">
        <v>1.0827</v>
      </c>
      <c r="BH193" s="0" t="n">
        <v>1.0236</v>
      </c>
      <c r="BI193" s="0" t="n">
        <v>1</v>
      </c>
      <c r="BJ193" s="0" t="n">
        <v>2.52060000000001</v>
      </c>
      <c r="BK193" s="0" t="n">
        <v>2.31998633333333</v>
      </c>
      <c r="BL193" s="0" t="n">
        <v>1.15014999999999</v>
      </c>
      <c r="BM193" s="0" t="n">
        <v>1.2885</v>
      </c>
      <c r="BN193" s="0" t="n">
        <v>2.001</v>
      </c>
      <c r="BO193" s="0" t="n">
        <v>1.55850499999999</v>
      </c>
      <c r="BP193" s="0" t="n">
        <v>1.55850499999999</v>
      </c>
      <c r="BQ193" s="0" t="n">
        <v>1.28860499999999</v>
      </c>
      <c r="BR193" s="0" t="n">
        <v>1.09928</v>
      </c>
      <c r="BS193" s="0" t="n">
        <v>1.46100499999999</v>
      </c>
      <c r="BT193" s="357"/>
      <c r="BU193" s="0" t="n">
        <v>1.103345</v>
      </c>
      <c r="BV193" s="357"/>
      <c r="BW193" s="357"/>
      <c r="BX193" s="357"/>
      <c r="BY193" s="357"/>
      <c r="BZ193" s="357"/>
      <c r="CA193" s="357"/>
      <c r="CB193" s="357"/>
      <c r="CC193" s="0" t="n">
        <v>0.975</v>
      </c>
      <c r="CH193" s="0" t="n">
        <v>0.46</v>
      </c>
      <c r="CI193" s="0" t="n">
        <v>0.55</v>
      </c>
      <c r="CJ193" s="0" t="n">
        <v>0.925</v>
      </c>
      <c r="CK193" s="0" t="n">
        <v>0.685</v>
      </c>
      <c r="CL193" s="0" t="n">
        <v>0.575</v>
      </c>
      <c r="CM193" s="0" t="n">
        <v>0.945</v>
      </c>
      <c r="CN193" s="0" t="n">
        <v>0.9775</v>
      </c>
      <c r="CO193" s="0" t="n">
        <v>0.945</v>
      </c>
      <c r="CP193" s="0" t="n">
        <v>0.92</v>
      </c>
      <c r="CQ193" s="0" t="n">
        <v>0.915</v>
      </c>
      <c r="CR193" s="0" t="n">
        <v>0.89</v>
      </c>
      <c r="DA193" s="357" t="n">
        <v>0.000285</v>
      </c>
      <c r="DB193" s="357" t="n">
        <v>0.0002</v>
      </c>
      <c r="DC193" s="357" t="n">
        <v>0</v>
      </c>
      <c r="DD193" s="357" t="n">
        <v>0.0001</v>
      </c>
      <c r="DE193" s="357" t="n">
        <v>0</v>
      </c>
      <c r="DF193" s="357" t="n">
        <v>0.0036</v>
      </c>
      <c r="DG193" s="357" t="n">
        <v>0.00047</v>
      </c>
      <c r="DH193" s="357" t="n">
        <v>0.0007</v>
      </c>
      <c r="DI193" s="357" t="n">
        <v>0</v>
      </c>
      <c r="DJ193" s="357" t="n">
        <v>0</v>
      </c>
      <c r="DK193" s="357" t="n">
        <v>0.0005</v>
      </c>
      <c r="DL193" s="357" t="n">
        <v>0.0005</v>
      </c>
      <c r="DM193" s="357" t="n">
        <v>0.0003</v>
      </c>
      <c r="DN193" s="357" t="n">
        <v>0.000275</v>
      </c>
      <c r="DO193" s="357" t="n">
        <v>0.000400000000000006</v>
      </c>
      <c r="DQ193" s="357" t="n">
        <v>6.5E-005</v>
      </c>
    </row>
    <row r="194" customFormat="false" ht="12.75" hidden="false" customHeight="false" outlineLevel="0" collapsed="false">
      <c r="A194" s="355" t="n">
        <v>42278</v>
      </c>
      <c r="B194" s="0" t="n">
        <v>0.988</v>
      </c>
      <c r="C194" s="0" t="n">
        <v>0</v>
      </c>
      <c r="D194" s="0" t="n">
        <v>0</v>
      </c>
      <c r="E194" s="0" t="n">
        <v>0</v>
      </c>
      <c r="F194" s="0" t="n">
        <v>0</v>
      </c>
      <c r="G194" s="0" t="n">
        <v>0.9875</v>
      </c>
      <c r="H194" s="0" t="n">
        <v>0.9875</v>
      </c>
      <c r="I194" s="0" t="n">
        <v>0.9875</v>
      </c>
      <c r="J194" s="0" t="n">
        <v>0.8697375</v>
      </c>
      <c r="K194" s="0" t="n">
        <v>0.985</v>
      </c>
      <c r="L194" s="0" t="n">
        <v>0.9875</v>
      </c>
      <c r="M194" s="0" t="n">
        <v>0.9875</v>
      </c>
      <c r="N194" s="0" t="n">
        <v>0.98</v>
      </c>
      <c r="O194" s="0" t="n">
        <v>0.9875</v>
      </c>
      <c r="P194" s="0" t="n">
        <v>0.98</v>
      </c>
      <c r="Q194" s="0" t="n">
        <v>0.9875</v>
      </c>
      <c r="R194" s="0" t="n">
        <v>0.9875</v>
      </c>
      <c r="S194" s="0" t="n">
        <v>0.9875</v>
      </c>
      <c r="T194" s="0" t="n">
        <v>0.98</v>
      </c>
      <c r="U194" s="0" t="n">
        <v>0.98</v>
      </c>
      <c r="V194" s="0" t="n">
        <v>0.98</v>
      </c>
      <c r="W194" s="0" t="n">
        <v>0.98</v>
      </c>
      <c r="X194" s="0" t="n">
        <v>0.9875</v>
      </c>
      <c r="Y194" s="0" t="n">
        <v>0.9875</v>
      </c>
      <c r="Z194" s="0" t="n">
        <v>0.9875</v>
      </c>
      <c r="AA194" s="0" t="n">
        <v>0.9875</v>
      </c>
      <c r="AB194" s="0" t="n">
        <v>0.98</v>
      </c>
      <c r="AC194" s="0" t="n">
        <v>0.98</v>
      </c>
      <c r="AD194" s="0" t="n">
        <v>0.9875</v>
      </c>
      <c r="AE194" s="0" t="n">
        <v>0.9875</v>
      </c>
      <c r="AF194" s="0" t="n">
        <v>0.98</v>
      </c>
      <c r="AG194" s="0" t="n">
        <v>0.99</v>
      </c>
      <c r="AH194" s="0" t="n">
        <v>0.982034899999997</v>
      </c>
      <c r="AI194" s="0" t="n">
        <v>0.982034899999997</v>
      </c>
      <c r="AJ194" s="0" t="n">
        <v>0.98</v>
      </c>
      <c r="AK194" s="0" t="n">
        <v>1</v>
      </c>
      <c r="AL194" s="0" t="n">
        <v>0.985</v>
      </c>
      <c r="AM194" s="0" t="n">
        <v>0</v>
      </c>
      <c r="BE194" s="0" t="n">
        <v>1.11772760000002</v>
      </c>
      <c r="BF194" s="0" t="n">
        <v>1.1268</v>
      </c>
      <c r="BG194" s="0" t="n">
        <v>1.0827</v>
      </c>
      <c r="BH194" s="0" t="n">
        <v>1.0237</v>
      </c>
      <c r="BI194" s="0" t="n">
        <v>1</v>
      </c>
      <c r="BJ194" s="0" t="n">
        <v>2.52420000000001</v>
      </c>
      <c r="BK194" s="0" t="n">
        <v>2.32045633333333</v>
      </c>
      <c r="BL194" s="0" t="n">
        <v>1.15084999999999</v>
      </c>
      <c r="BM194" s="0" t="n">
        <v>1.2885</v>
      </c>
      <c r="BN194" s="0" t="n">
        <v>2.001</v>
      </c>
      <c r="BO194" s="0" t="n">
        <v>1.55900499999999</v>
      </c>
      <c r="BP194" s="0" t="n">
        <v>1.55900499999999</v>
      </c>
      <c r="BQ194" s="0" t="n">
        <v>1.28890499999999</v>
      </c>
      <c r="BR194" s="0" t="n">
        <v>1.099555</v>
      </c>
      <c r="BS194" s="0" t="n">
        <v>1.46140499999999</v>
      </c>
      <c r="BT194" s="357"/>
      <c r="BU194" s="0" t="n">
        <v>1.10341</v>
      </c>
      <c r="BV194" s="357"/>
      <c r="BW194" s="357"/>
      <c r="BX194" s="357"/>
      <c r="BY194" s="357"/>
      <c r="BZ194" s="357"/>
      <c r="CA194" s="357"/>
      <c r="CB194" s="357"/>
      <c r="CC194" s="0" t="n">
        <v>0.955</v>
      </c>
      <c r="CH194" s="0" t="n">
        <v>0.46</v>
      </c>
      <c r="CI194" s="0" t="n">
        <v>0.45</v>
      </c>
      <c r="CJ194" s="0" t="n">
        <v>0.925</v>
      </c>
      <c r="CK194" s="0" t="n">
        <v>0.675</v>
      </c>
      <c r="CL194" s="0" t="n">
        <v>0.505</v>
      </c>
      <c r="CM194" s="0" t="n">
        <v>0.805</v>
      </c>
      <c r="CN194" s="0" t="n">
        <v>0.8375</v>
      </c>
      <c r="CO194" s="0" t="n">
        <v>0.875</v>
      </c>
      <c r="CP194" s="0" t="n">
        <v>0.9025</v>
      </c>
      <c r="CQ194" s="0" t="n">
        <v>0.82</v>
      </c>
      <c r="CR194" s="0" t="n">
        <v>0.89</v>
      </c>
      <c r="DA194" s="357" t="n">
        <v>0.000285</v>
      </c>
      <c r="DB194" s="357" t="n">
        <v>0.0002</v>
      </c>
      <c r="DC194" s="357" t="n">
        <v>0</v>
      </c>
      <c r="DD194" s="357" t="n">
        <v>0.0001</v>
      </c>
      <c r="DE194" s="357" t="n">
        <v>0</v>
      </c>
      <c r="DF194" s="357" t="n">
        <v>0.0036</v>
      </c>
      <c r="DG194" s="357" t="n">
        <v>0.00047</v>
      </c>
      <c r="DH194" s="357" t="n">
        <v>0.0007</v>
      </c>
      <c r="DI194" s="357" t="n">
        <v>0</v>
      </c>
      <c r="DJ194" s="357" t="n">
        <v>0</v>
      </c>
      <c r="DK194" s="357" t="n">
        <v>0.0005</v>
      </c>
      <c r="DL194" s="357" t="n">
        <v>0.0005</v>
      </c>
      <c r="DM194" s="357" t="n">
        <v>0.0003</v>
      </c>
      <c r="DN194" s="357" t="n">
        <v>0.000275</v>
      </c>
      <c r="DO194" s="357" t="n">
        <v>0.000400000000000006</v>
      </c>
      <c r="DQ194" s="357" t="n">
        <v>6.5E-005</v>
      </c>
    </row>
    <row r="195" customFormat="false" ht="12.75" hidden="false" customHeight="false" outlineLevel="0" collapsed="false">
      <c r="A195" s="355" t="n">
        <v>42309</v>
      </c>
      <c r="B195" s="0" t="n">
        <v>0.988</v>
      </c>
      <c r="C195" s="0" t="n">
        <v>0</v>
      </c>
      <c r="D195" s="0" t="n">
        <v>0</v>
      </c>
      <c r="E195" s="0" t="n">
        <v>0</v>
      </c>
      <c r="F195" s="0" t="n">
        <v>0</v>
      </c>
      <c r="G195" s="0" t="n">
        <v>0.9875</v>
      </c>
      <c r="H195" s="0" t="n">
        <v>0.9875</v>
      </c>
      <c r="I195" s="0" t="n">
        <v>0.9875</v>
      </c>
      <c r="J195" s="0" t="n">
        <v>0.8181975</v>
      </c>
      <c r="K195" s="0" t="n">
        <v>0.970485</v>
      </c>
      <c r="L195" s="0" t="n">
        <v>0.9875</v>
      </c>
      <c r="M195" s="0" t="n">
        <v>0.9875</v>
      </c>
      <c r="N195" s="0" t="n">
        <v>0.98</v>
      </c>
      <c r="O195" s="0" t="n">
        <v>0.9875</v>
      </c>
      <c r="P195" s="0" t="n">
        <v>0.98</v>
      </c>
      <c r="Q195" s="0" t="n">
        <v>0.9875</v>
      </c>
      <c r="R195" s="0" t="n">
        <v>0.9875</v>
      </c>
      <c r="S195" s="0" t="n">
        <v>0.9875</v>
      </c>
      <c r="T195" s="0" t="n">
        <v>0.98</v>
      </c>
      <c r="U195" s="0" t="n">
        <v>0.98</v>
      </c>
      <c r="V195" s="0" t="n">
        <v>0.98</v>
      </c>
      <c r="W195" s="0" t="n">
        <v>0.98</v>
      </c>
      <c r="X195" s="0" t="n">
        <v>0.9875</v>
      </c>
      <c r="Y195" s="0" t="n">
        <v>0.9875</v>
      </c>
      <c r="Z195" s="0" t="n">
        <v>0.9875</v>
      </c>
      <c r="AA195" s="0" t="n">
        <v>0.9875</v>
      </c>
      <c r="AB195" s="0" t="n">
        <v>0.98</v>
      </c>
      <c r="AC195" s="0" t="n">
        <v>0.98</v>
      </c>
      <c r="AD195" s="0" t="n">
        <v>0.9875</v>
      </c>
      <c r="AE195" s="0" t="n">
        <v>0.9875</v>
      </c>
      <c r="AF195" s="0" t="n">
        <v>0.98</v>
      </c>
      <c r="AG195" s="0" t="n">
        <v>0.99</v>
      </c>
      <c r="AH195" s="0" t="n">
        <v>0.982092749999997</v>
      </c>
      <c r="AI195" s="0" t="n">
        <v>0.982092749999997</v>
      </c>
      <c r="AJ195" s="0" t="n">
        <v>0.98</v>
      </c>
      <c r="AK195" s="0" t="n">
        <v>1</v>
      </c>
      <c r="AL195" s="0" t="n">
        <v>0.970485</v>
      </c>
      <c r="AM195" s="0" t="n">
        <v>0</v>
      </c>
      <c r="BE195" s="0" t="n">
        <v>1.11801260000002</v>
      </c>
      <c r="BF195" s="0" t="n">
        <v>1.127</v>
      </c>
      <c r="BG195" s="0" t="n">
        <v>1.0827</v>
      </c>
      <c r="BH195" s="0" t="n">
        <v>1.0238</v>
      </c>
      <c r="BI195" s="0" t="n">
        <v>1</v>
      </c>
      <c r="BJ195" s="0" t="n">
        <v>2.52780000000001</v>
      </c>
      <c r="BK195" s="0" t="n">
        <v>2.32092633333333</v>
      </c>
      <c r="BL195" s="0" t="n">
        <v>1.15154999999999</v>
      </c>
      <c r="BM195" s="0" t="n">
        <v>1.2885</v>
      </c>
      <c r="BN195" s="0" t="n">
        <v>2.001</v>
      </c>
      <c r="BO195" s="0" t="n">
        <v>1.55950499999999</v>
      </c>
      <c r="BP195" s="0" t="n">
        <v>1.55950499999999</v>
      </c>
      <c r="BQ195" s="0" t="n">
        <v>1.28920499999999</v>
      </c>
      <c r="BR195" s="0" t="n">
        <v>1.09983</v>
      </c>
      <c r="BS195" s="0" t="n">
        <v>1.46180499999999</v>
      </c>
      <c r="BT195" s="357"/>
      <c r="BU195" s="0" t="n">
        <v>1.103475</v>
      </c>
      <c r="BV195" s="357"/>
      <c r="BW195" s="357"/>
      <c r="BX195" s="357"/>
      <c r="BY195" s="357"/>
      <c r="BZ195" s="357"/>
      <c r="CA195" s="357"/>
      <c r="CB195" s="357"/>
      <c r="CC195" s="0" t="n">
        <v>0.955</v>
      </c>
      <c r="CH195" s="0" t="n">
        <v>0.48</v>
      </c>
      <c r="CI195" s="0" t="n">
        <v>0.46</v>
      </c>
      <c r="CJ195" s="0" t="n">
        <v>0.905</v>
      </c>
      <c r="CK195" s="0" t="n">
        <v>0.635</v>
      </c>
      <c r="CL195" s="0" t="n">
        <v>0.485</v>
      </c>
      <c r="CM195" s="0" t="n">
        <v>0.795</v>
      </c>
      <c r="CN195" s="0" t="n">
        <v>0.8275</v>
      </c>
      <c r="CO195" s="0" t="n">
        <v>0.85</v>
      </c>
      <c r="CP195" s="0" t="n">
        <v>0.9025</v>
      </c>
      <c r="CQ195" s="0" t="n">
        <v>0.82</v>
      </c>
      <c r="CR195" s="0" t="n">
        <v>0.89</v>
      </c>
      <c r="DA195" s="357" t="n">
        <v>0.000285</v>
      </c>
      <c r="DB195" s="357" t="n">
        <v>0.0002</v>
      </c>
      <c r="DC195" s="357" t="n">
        <v>0</v>
      </c>
      <c r="DD195" s="357" t="n">
        <v>0.0001</v>
      </c>
      <c r="DE195" s="357" t="n">
        <v>0</v>
      </c>
      <c r="DF195" s="357" t="n">
        <v>0.0036</v>
      </c>
      <c r="DG195" s="357" t="n">
        <v>0.00047</v>
      </c>
      <c r="DH195" s="357" t="n">
        <v>0.0007</v>
      </c>
      <c r="DI195" s="357" t="n">
        <v>0</v>
      </c>
      <c r="DJ195" s="357" t="n">
        <v>0</v>
      </c>
      <c r="DK195" s="357" t="n">
        <v>0.0005</v>
      </c>
      <c r="DL195" s="357" t="n">
        <v>0.0005</v>
      </c>
      <c r="DM195" s="357" t="n">
        <v>0.0003</v>
      </c>
      <c r="DN195" s="357" t="n">
        <v>0.000275</v>
      </c>
      <c r="DO195" s="357" t="n">
        <v>0.000400000000000006</v>
      </c>
      <c r="DQ195" s="357" t="n">
        <v>6.5E-005</v>
      </c>
    </row>
    <row r="196" customFormat="false" ht="12.75" hidden="false" customHeight="false" outlineLevel="0" collapsed="false">
      <c r="A196" s="355" t="n">
        <v>42339</v>
      </c>
      <c r="B196" s="0" t="n">
        <v>0.988</v>
      </c>
      <c r="C196" s="0" t="n">
        <v>0</v>
      </c>
      <c r="D196" s="0" t="n">
        <v>0</v>
      </c>
      <c r="E196" s="0" t="n">
        <v>0</v>
      </c>
      <c r="F196" s="0" t="n">
        <v>0</v>
      </c>
      <c r="G196" s="0" t="n">
        <v>0.9875</v>
      </c>
      <c r="H196" s="0" t="n">
        <v>0.9875</v>
      </c>
      <c r="I196" s="0" t="n">
        <v>0.9875</v>
      </c>
      <c r="J196" s="0" t="n">
        <v>0.82464</v>
      </c>
      <c r="K196" s="0" t="n">
        <v>0.970485</v>
      </c>
      <c r="L196" s="0" t="n">
        <v>0.920402949999994</v>
      </c>
      <c r="M196" s="0" t="n">
        <v>0.971103112499994</v>
      </c>
      <c r="N196" s="0" t="n">
        <v>0.889758449999996</v>
      </c>
      <c r="O196" s="0" t="n">
        <v>0.981843712500004</v>
      </c>
      <c r="P196" s="0" t="n">
        <v>0.889758449999996</v>
      </c>
      <c r="Q196" s="0" t="n">
        <v>0.920402949999994</v>
      </c>
      <c r="R196" s="0" t="n">
        <v>0.920402949999994</v>
      </c>
      <c r="S196" s="0" t="n">
        <v>0.920402949999994</v>
      </c>
      <c r="T196" s="0" t="n">
        <v>0.889758449999996</v>
      </c>
      <c r="U196" s="0" t="n">
        <v>0.889758449999996</v>
      </c>
      <c r="V196" s="0" t="n">
        <v>0.889758449999996</v>
      </c>
      <c r="W196" s="0" t="n">
        <v>0.889758449999996</v>
      </c>
      <c r="X196" s="0" t="n">
        <v>0.981843712500004</v>
      </c>
      <c r="Y196" s="0" t="n">
        <v>0.981843712500004</v>
      </c>
      <c r="Z196" s="0" t="n">
        <v>0.981843712500004</v>
      </c>
      <c r="AA196" s="0" t="n">
        <v>0.981843712500004</v>
      </c>
      <c r="AB196" s="0" t="n">
        <v>0.889758449999996</v>
      </c>
      <c r="AC196" s="0" t="n">
        <v>0.889758449999996</v>
      </c>
      <c r="AD196" s="0" t="n">
        <v>0.981843712500004</v>
      </c>
      <c r="AE196" s="0" t="n">
        <v>0.981843712500004</v>
      </c>
      <c r="AF196" s="0" t="n">
        <v>0.889758449999996</v>
      </c>
      <c r="AG196" s="0" t="n">
        <v>0.98</v>
      </c>
      <c r="AH196" s="0" t="n">
        <v>0.982150599999997</v>
      </c>
      <c r="AI196" s="0" t="n">
        <v>0.982150599999997</v>
      </c>
      <c r="AJ196" s="0" t="n">
        <v>0.889758449999996</v>
      </c>
      <c r="AK196" s="0" t="n">
        <v>1</v>
      </c>
      <c r="AL196" s="0" t="n">
        <v>0.970485</v>
      </c>
      <c r="AM196" s="0" t="n">
        <v>0</v>
      </c>
      <c r="BE196" s="0" t="n">
        <v>1.11829760000002</v>
      </c>
      <c r="BF196" s="0" t="n">
        <v>1.1272</v>
      </c>
      <c r="BG196" s="0" t="n">
        <v>1.0827</v>
      </c>
      <c r="BH196" s="0" t="n">
        <v>1.0239</v>
      </c>
      <c r="BI196" s="0" t="n">
        <v>1</v>
      </c>
      <c r="BJ196" s="0" t="n">
        <v>2.53140000000001</v>
      </c>
      <c r="BK196" s="0" t="n">
        <v>2.32139633333333</v>
      </c>
      <c r="BL196" s="0" t="n">
        <v>1.15224999999999</v>
      </c>
      <c r="BM196" s="0" t="n">
        <v>1.2885</v>
      </c>
      <c r="BN196" s="0" t="n">
        <v>2.001</v>
      </c>
      <c r="BO196" s="0" t="n">
        <v>1.56000499999999</v>
      </c>
      <c r="BP196" s="0" t="n">
        <v>1.56000499999999</v>
      </c>
      <c r="BQ196" s="0" t="n">
        <v>1.28950499999999</v>
      </c>
      <c r="BR196" s="0" t="n">
        <v>1.100105</v>
      </c>
      <c r="BS196" s="0" t="n">
        <v>1.46220499999999</v>
      </c>
      <c r="BT196" s="357"/>
      <c r="BU196" s="0" t="n">
        <v>1.10354</v>
      </c>
      <c r="BV196" s="357"/>
      <c r="BW196" s="357"/>
      <c r="BX196" s="357"/>
      <c r="BY196" s="357"/>
      <c r="BZ196" s="357"/>
      <c r="CA196" s="357"/>
      <c r="CB196" s="357"/>
      <c r="CC196" s="0" t="n">
        <v>0.935</v>
      </c>
      <c r="CH196" s="0" t="n">
        <v>0.51</v>
      </c>
      <c r="CI196" s="0" t="n">
        <v>0.48</v>
      </c>
      <c r="CJ196" s="0" t="n">
        <v>0.875</v>
      </c>
      <c r="CK196" s="0" t="n">
        <v>0.64</v>
      </c>
      <c r="CL196" s="0" t="n">
        <v>0.485</v>
      </c>
      <c r="CM196" s="0" t="n">
        <v>0.59</v>
      </c>
      <c r="CN196" s="0" t="n">
        <v>0.6225</v>
      </c>
      <c r="CO196" s="0" t="n">
        <v>0.69</v>
      </c>
      <c r="CP196" s="0" t="n">
        <v>0.8925</v>
      </c>
      <c r="CQ196" s="0" t="n">
        <v>0.715</v>
      </c>
      <c r="CR196" s="0" t="n">
        <v>0.89</v>
      </c>
      <c r="DA196" s="357" t="n">
        <v>0.000285</v>
      </c>
      <c r="DB196" s="357" t="n">
        <v>0.0002</v>
      </c>
      <c r="DC196" s="357" t="n">
        <v>0</v>
      </c>
      <c r="DD196" s="357" t="n">
        <v>0.0001</v>
      </c>
      <c r="DE196" s="357" t="n">
        <v>0</v>
      </c>
      <c r="DF196" s="357" t="n">
        <v>0.0036</v>
      </c>
      <c r="DG196" s="357" t="n">
        <v>0.00047</v>
      </c>
      <c r="DH196" s="357" t="n">
        <v>0.0007</v>
      </c>
      <c r="DI196" s="357" t="n">
        <v>0</v>
      </c>
      <c r="DJ196" s="357" t="n">
        <v>0</v>
      </c>
      <c r="DK196" s="357" t="n">
        <v>0.0005</v>
      </c>
      <c r="DL196" s="357" t="n">
        <v>0.0005</v>
      </c>
      <c r="DM196" s="357" t="n">
        <v>0.0003</v>
      </c>
      <c r="DN196" s="357" t="n">
        <v>0.000275</v>
      </c>
      <c r="DO196" s="357" t="n">
        <v>0.000400000000000006</v>
      </c>
      <c r="DQ196" s="357" t="n">
        <v>6.5E-005</v>
      </c>
    </row>
    <row r="197" customFormat="false" ht="12.75" hidden="false" customHeight="false" outlineLevel="0" collapsed="false">
      <c r="A197" s="355" t="n">
        <v>42370</v>
      </c>
      <c r="B197" s="0" t="n">
        <v>0.988</v>
      </c>
      <c r="C197" s="0" t="n">
        <v>0</v>
      </c>
      <c r="D197" s="0" t="n">
        <v>0</v>
      </c>
      <c r="E197" s="0" t="n">
        <v>0</v>
      </c>
      <c r="F197" s="0" t="n">
        <v>0</v>
      </c>
      <c r="G197" s="0" t="n">
        <v>0</v>
      </c>
      <c r="H197" s="0" t="n">
        <v>0.9875</v>
      </c>
      <c r="I197" s="0" t="n">
        <v>0.928124749999989</v>
      </c>
      <c r="J197" s="0" t="n">
        <v>0.837525</v>
      </c>
      <c r="K197" s="0" t="n">
        <v>0</v>
      </c>
      <c r="L197" s="0" t="n">
        <v>0.944105524999994</v>
      </c>
      <c r="M197" s="0" t="n">
        <v>0.9875</v>
      </c>
      <c r="N197" s="0" t="n">
        <v>0.889965449999996</v>
      </c>
      <c r="O197" s="0" t="n">
        <v>0.968334400000004</v>
      </c>
      <c r="P197" s="0" t="n">
        <v>0.889965449999996</v>
      </c>
      <c r="Q197" s="0" t="n">
        <v>0.944105524999994</v>
      </c>
      <c r="R197" s="0" t="n">
        <v>0.944105524999994</v>
      </c>
      <c r="S197" s="0" t="n">
        <v>0.944105524999994</v>
      </c>
      <c r="T197" s="0" t="n">
        <v>0.889965449999996</v>
      </c>
      <c r="U197" s="0" t="n">
        <v>0.889965449999996</v>
      </c>
      <c r="V197" s="0" t="n">
        <v>0.889965449999996</v>
      </c>
      <c r="W197" s="0" t="n">
        <v>0.889965449999996</v>
      </c>
      <c r="X197" s="0" t="n">
        <v>0.968334400000004</v>
      </c>
      <c r="Y197" s="0" t="n">
        <v>0.968334400000004</v>
      </c>
      <c r="Z197" s="0" t="n">
        <v>0.968334400000004</v>
      </c>
      <c r="AA197" s="0" t="n">
        <v>0.968334400000004</v>
      </c>
      <c r="AB197" s="0" t="n">
        <v>0.889965449999996</v>
      </c>
      <c r="AC197" s="0" t="n">
        <v>0.889965449999996</v>
      </c>
      <c r="AD197" s="0" t="n">
        <v>0.968334400000004</v>
      </c>
      <c r="AE197" s="0" t="n">
        <v>0.968334400000004</v>
      </c>
      <c r="AF197" s="0" t="n">
        <v>0.889965449999996</v>
      </c>
      <c r="AG197" s="0" t="n">
        <v>0.98</v>
      </c>
      <c r="AH197" s="0" t="n">
        <v>0.982208449999997</v>
      </c>
      <c r="AI197" s="0" t="n">
        <v>0.982208449999997</v>
      </c>
      <c r="AJ197" s="0" t="n">
        <v>0.889965449999996</v>
      </c>
      <c r="AK197" s="0" t="n">
        <v>1</v>
      </c>
      <c r="AL197" s="0" t="n">
        <v>0</v>
      </c>
      <c r="AM197" s="0" t="n">
        <v>0</v>
      </c>
      <c r="BE197" s="0" t="n">
        <v>1.11858260000002</v>
      </c>
      <c r="BF197" s="0" t="n">
        <v>1.1274</v>
      </c>
      <c r="BG197" s="0" t="n">
        <v>1.0827</v>
      </c>
      <c r="BH197" s="0" t="n">
        <v>1.024</v>
      </c>
      <c r="BI197" s="0" t="n">
        <v>1</v>
      </c>
      <c r="BJ197" s="0" t="n">
        <v>2.53500000000001</v>
      </c>
      <c r="BK197" s="0" t="n">
        <v>2.32186633333333</v>
      </c>
      <c r="BL197" s="0" t="n">
        <v>1.15294999999999</v>
      </c>
      <c r="BM197" s="0" t="n">
        <v>1.2885</v>
      </c>
      <c r="BN197" s="0" t="n">
        <v>2.001</v>
      </c>
      <c r="BO197" s="0" t="n">
        <v>1.56050499999999</v>
      </c>
      <c r="BP197" s="0" t="n">
        <v>1.56050499999999</v>
      </c>
      <c r="BQ197" s="0" t="n">
        <v>1.28980499999999</v>
      </c>
      <c r="BR197" s="0" t="n">
        <v>1.10038</v>
      </c>
      <c r="BS197" s="0" t="n">
        <v>1.46260499999999</v>
      </c>
      <c r="BT197" s="357"/>
      <c r="BU197" s="0" t="n">
        <v>1.103605</v>
      </c>
      <c r="BV197" s="357"/>
      <c r="BW197" s="357"/>
      <c r="BX197" s="357"/>
      <c r="BY197" s="357"/>
      <c r="BZ197" s="357"/>
      <c r="CA197" s="357"/>
      <c r="CB197" s="357"/>
      <c r="CC197" s="0" t="n">
        <v>0.895</v>
      </c>
      <c r="CI197" s="0" t="n">
        <v>0.45</v>
      </c>
      <c r="CJ197" s="0" t="n">
        <v>0.805</v>
      </c>
      <c r="CK197" s="0" t="n">
        <v>0.65</v>
      </c>
      <c r="CM197" s="0" t="n">
        <v>0.605</v>
      </c>
      <c r="CN197" s="0" t="n">
        <v>0.6375</v>
      </c>
      <c r="CO197" s="0" t="n">
        <v>0.69</v>
      </c>
      <c r="CP197" s="0" t="n">
        <v>0.88</v>
      </c>
      <c r="CQ197" s="0" t="n">
        <v>0.64</v>
      </c>
      <c r="CR197" s="0" t="n">
        <v>0.89</v>
      </c>
      <c r="DA197" s="357" t="n">
        <v>0.000285</v>
      </c>
      <c r="DB197" s="357" t="n">
        <v>0.0002</v>
      </c>
      <c r="DC197" s="357" t="n">
        <v>0</v>
      </c>
      <c r="DD197" s="357" t="n">
        <v>0.0001</v>
      </c>
      <c r="DE197" s="357" t="n">
        <v>0</v>
      </c>
      <c r="DF197" s="357" t="n">
        <v>0.0036</v>
      </c>
      <c r="DG197" s="357" t="n">
        <v>0.00047</v>
      </c>
      <c r="DH197" s="357" t="n">
        <v>0.0007</v>
      </c>
      <c r="DI197" s="357" t="n">
        <v>0</v>
      </c>
      <c r="DJ197" s="357" t="n">
        <v>0</v>
      </c>
      <c r="DK197" s="357" t="n">
        <v>0.0005</v>
      </c>
      <c r="DL197" s="357" t="n">
        <v>0.0005</v>
      </c>
      <c r="DM197" s="357" t="n">
        <v>0.0003</v>
      </c>
      <c r="DN197" s="357" t="n">
        <v>0.000275</v>
      </c>
      <c r="DO197" s="357" t="n">
        <v>0.000400000000000006</v>
      </c>
      <c r="DQ197" s="357" t="n">
        <v>6.5E-005</v>
      </c>
    </row>
    <row r="198" customFormat="false" ht="12.75" hidden="false" customHeight="false" outlineLevel="0" collapsed="false">
      <c r="A198" s="355" t="n">
        <v>42401</v>
      </c>
      <c r="B198" s="0" t="n">
        <v>0.967820474000014</v>
      </c>
      <c r="C198" s="0" t="n">
        <v>0</v>
      </c>
      <c r="D198" s="0" t="n">
        <v>0</v>
      </c>
      <c r="E198" s="0" t="n">
        <v>0</v>
      </c>
      <c r="F198" s="0" t="n">
        <v>0</v>
      </c>
      <c r="G198" s="0" t="n">
        <v>0</v>
      </c>
      <c r="H198" s="0" t="n">
        <v>0.9875</v>
      </c>
      <c r="I198" s="0" t="n">
        <v>0.974834249999989</v>
      </c>
      <c r="J198" s="0" t="n">
        <v>0.9728175</v>
      </c>
      <c r="K198" s="0" t="n">
        <v>0</v>
      </c>
      <c r="L198" s="0" t="n">
        <v>0.9875</v>
      </c>
      <c r="M198" s="0" t="n">
        <v>0.9875</v>
      </c>
      <c r="N198" s="0" t="n">
        <v>0.915974549999996</v>
      </c>
      <c r="O198" s="0" t="n">
        <v>0.965824762500004</v>
      </c>
      <c r="P198" s="0" t="n">
        <v>0.915974549999996</v>
      </c>
      <c r="Q198" s="0" t="n">
        <v>0.9875</v>
      </c>
      <c r="R198" s="0" t="n">
        <v>0.9875</v>
      </c>
      <c r="S198" s="0" t="n">
        <v>0.9875</v>
      </c>
      <c r="T198" s="0" t="n">
        <v>0.915974549999996</v>
      </c>
      <c r="U198" s="0" t="n">
        <v>0.915974549999996</v>
      </c>
      <c r="V198" s="0" t="n">
        <v>0.915974549999996</v>
      </c>
      <c r="W198" s="0" t="n">
        <v>0.915974549999996</v>
      </c>
      <c r="X198" s="0" t="n">
        <v>0.965824762500004</v>
      </c>
      <c r="Y198" s="0" t="n">
        <v>0.965824762500004</v>
      </c>
      <c r="Z198" s="0" t="n">
        <v>0.965824762500004</v>
      </c>
      <c r="AA198" s="0" t="n">
        <v>0.965824762500004</v>
      </c>
      <c r="AB198" s="0" t="n">
        <v>0.915974549999996</v>
      </c>
      <c r="AC198" s="0" t="n">
        <v>0.915974549999996</v>
      </c>
      <c r="AD198" s="0" t="n">
        <v>0.965824762500004</v>
      </c>
      <c r="AE198" s="0" t="n">
        <v>0.965824762500004</v>
      </c>
      <c r="AF198" s="0" t="n">
        <v>0.915974549999996</v>
      </c>
      <c r="AG198" s="0" t="n">
        <v>0.98</v>
      </c>
      <c r="AH198" s="0" t="n">
        <v>0.982266299999997</v>
      </c>
      <c r="AI198" s="0" t="n">
        <v>0.982266299999997</v>
      </c>
      <c r="AJ198" s="0" t="n">
        <v>0.915974549999996</v>
      </c>
      <c r="AK198" s="0" t="n">
        <v>1</v>
      </c>
      <c r="AL198" s="0" t="n">
        <v>0</v>
      </c>
      <c r="AM198" s="0" t="n">
        <v>0</v>
      </c>
      <c r="BE198" s="0" t="n">
        <v>1.11886760000002</v>
      </c>
      <c r="BF198" s="0" t="n">
        <v>1.1276</v>
      </c>
      <c r="BG198" s="0" t="n">
        <v>1.0827</v>
      </c>
      <c r="BH198" s="0" t="n">
        <v>1.0241</v>
      </c>
      <c r="BI198" s="0" t="n">
        <v>1</v>
      </c>
      <c r="BJ198" s="0" t="n">
        <v>2.53860000000001</v>
      </c>
      <c r="BK198" s="0" t="n">
        <v>2.32233633333333</v>
      </c>
      <c r="BL198" s="0" t="n">
        <v>1.15364999999999</v>
      </c>
      <c r="BM198" s="0" t="n">
        <v>1.2885</v>
      </c>
      <c r="BN198" s="0" t="n">
        <v>2.001</v>
      </c>
      <c r="BO198" s="0" t="n">
        <v>1.56100499999999</v>
      </c>
      <c r="BP198" s="0" t="n">
        <v>1.56100499999999</v>
      </c>
      <c r="BQ198" s="0" t="n">
        <v>1.29010499999999</v>
      </c>
      <c r="BR198" s="0" t="n">
        <v>1.100655</v>
      </c>
      <c r="BS198" s="0" t="n">
        <v>1.46300499999999</v>
      </c>
      <c r="BT198" s="357"/>
      <c r="BU198" s="0" t="n">
        <v>1.10367</v>
      </c>
      <c r="BV198" s="357"/>
      <c r="BW198" s="357"/>
      <c r="BX198" s="357"/>
      <c r="BY198" s="357"/>
      <c r="BZ198" s="357"/>
      <c r="CA198" s="357"/>
      <c r="CB198" s="357"/>
      <c r="CC198" s="0" t="n">
        <v>0.865</v>
      </c>
      <c r="CI198" s="0" t="n">
        <v>0.45</v>
      </c>
      <c r="CJ198" s="0" t="n">
        <v>0.845</v>
      </c>
      <c r="CK198" s="0" t="n">
        <v>0.755</v>
      </c>
      <c r="CM198" s="0" t="n">
        <v>0.635</v>
      </c>
      <c r="CN198" s="0" t="n">
        <v>0.6675</v>
      </c>
      <c r="CO198" s="0" t="n">
        <v>0.71</v>
      </c>
      <c r="CP198" s="0" t="n">
        <v>0.8775</v>
      </c>
      <c r="CQ198" s="0" t="n">
        <v>0.67</v>
      </c>
      <c r="CR198" s="0" t="n">
        <v>0.89</v>
      </c>
      <c r="DA198" s="357" t="n">
        <v>0.000285</v>
      </c>
      <c r="DB198" s="357" t="n">
        <v>0.0002</v>
      </c>
      <c r="DC198" s="357" t="n">
        <v>0</v>
      </c>
      <c r="DD198" s="357" t="n">
        <v>0.0001</v>
      </c>
      <c r="DE198" s="357" t="n">
        <v>0</v>
      </c>
      <c r="DF198" s="357" t="n">
        <v>0.0036</v>
      </c>
      <c r="DG198" s="357" t="n">
        <v>0.00047</v>
      </c>
      <c r="DH198" s="357" t="n">
        <v>0.0007</v>
      </c>
      <c r="DI198" s="357" t="n">
        <v>0</v>
      </c>
      <c r="DJ198" s="357" t="n">
        <v>0</v>
      </c>
      <c r="DK198" s="357" t="n">
        <v>0.0005</v>
      </c>
      <c r="DL198" s="357" t="n">
        <v>0.0005</v>
      </c>
      <c r="DM198" s="357" t="n">
        <v>0.0003</v>
      </c>
      <c r="DN198" s="357" t="n">
        <v>0.000275</v>
      </c>
      <c r="DO198" s="357" t="n">
        <v>0.000400000000000006</v>
      </c>
      <c r="DQ198" s="357" t="n">
        <v>6.5E-005</v>
      </c>
    </row>
    <row r="199" customFormat="false" ht="12.75" hidden="false" customHeight="false" outlineLevel="0" collapsed="false">
      <c r="A199" s="355" t="n">
        <v>42430</v>
      </c>
      <c r="B199" s="0" t="n">
        <v>0.968066999000014</v>
      </c>
      <c r="C199" s="0" t="n">
        <v>0</v>
      </c>
      <c r="D199" s="0" t="n">
        <v>0</v>
      </c>
      <c r="E199" s="0" t="n">
        <v>0</v>
      </c>
      <c r="F199" s="0" t="n">
        <v>0</v>
      </c>
      <c r="G199" s="0" t="n">
        <v>0</v>
      </c>
      <c r="H199" s="0" t="n">
        <v>0.9875</v>
      </c>
      <c r="I199" s="0" t="n">
        <v>0.9875</v>
      </c>
      <c r="J199" s="0" t="n">
        <v>0.985</v>
      </c>
      <c r="K199" s="0" t="n">
        <v>0</v>
      </c>
      <c r="L199" s="0" t="n">
        <v>0.9875</v>
      </c>
      <c r="M199" s="0" t="n">
        <v>0.9875</v>
      </c>
      <c r="N199" s="0" t="n">
        <v>0.98</v>
      </c>
      <c r="O199" s="0" t="n">
        <v>0.9875</v>
      </c>
      <c r="P199" s="0" t="n">
        <v>0.98</v>
      </c>
      <c r="Q199" s="0" t="n">
        <v>0.9875</v>
      </c>
      <c r="R199" s="0" t="n">
        <v>0.9875</v>
      </c>
      <c r="S199" s="0" t="n">
        <v>0.9875</v>
      </c>
      <c r="T199" s="0" t="n">
        <v>0.98</v>
      </c>
      <c r="U199" s="0" t="n">
        <v>0.98</v>
      </c>
      <c r="V199" s="0" t="n">
        <v>0.98</v>
      </c>
      <c r="W199" s="0" t="n">
        <v>0.98</v>
      </c>
      <c r="X199" s="0" t="n">
        <v>0.9875</v>
      </c>
      <c r="Y199" s="0" t="n">
        <v>0.9875</v>
      </c>
      <c r="Z199" s="0" t="n">
        <v>0.9875</v>
      </c>
      <c r="AA199" s="0" t="n">
        <v>0.9875</v>
      </c>
      <c r="AB199" s="0" t="n">
        <v>0.98</v>
      </c>
      <c r="AC199" s="0" t="n">
        <v>0.98</v>
      </c>
      <c r="AD199" s="0" t="n">
        <v>0.9875</v>
      </c>
      <c r="AE199" s="0" t="n">
        <v>0.9875</v>
      </c>
      <c r="AF199" s="0" t="n">
        <v>0.98</v>
      </c>
      <c r="AG199" s="0" t="n">
        <v>0.99</v>
      </c>
      <c r="AH199" s="0" t="n">
        <v>0.982324149999997</v>
      </c>
      <c r="AI199" s="0" t="n">
        <v>0.982324149999997</v>
      </c>
      <c r="AJ199" s="0" t="n">
        <v>0.98</v>
      </c>
      <c r="AK199" s="0" t="n">
        <v>1</v>
      </c>
      <c r="AL199" s="0" t="n">
        <v>0</v>
      </c>
      <c r="AM199" s="0" t="n">
        <v>0</v>
      </c>
      <c r="BE199" s="0" t="n">
        <v>1.11915260000002</v>
      </c>
      <c r="BF199" s="0" t="n">
        <v>1.1278</v>
      </c>
      <c r="BG199" s="0" t="n">
        <v>1.0827</v>
      </c>
      <c r="BH199" s="0" t="n">
        <v>1.0242</v>
      </c>
      <c r="BI199" s="0" t="n">
        <v>1</v>
      </c>
      <c r="BJ199" s="0" t="n">
        <v>2.54220000000001</v>
      </c>
      <c r="BK199" s="0" t="n">
        <v>2.32280633333333</v>
      </c>
      <c r="BL199" s="0" t="n">
        <v>1.15434999999999</v>
      </c>
      <c r="BM199" s="0" t="n">
        <v>1.2885</v>
      </c>
      <c r="BN199" s="0" t="n">
        <v>2.001</v>
      </c>
      <c r="BO199" s="0" t="n">
        <v>1.56150499999999</v>
      </c>
      <c r="BP199" s="0" t="n">
        <v>1.56150499999999</v>
      </c>
      <c r="BQ199" s="0" t="n">
        <v>1.29040499999999</v>
      </c>
      <c r="BR199" s="0" t="n">
        <v>1.10093</v>
      </c>
      <c r="BS199" s="0" t="n">
        <v>1.46340499999999</v>
      </c>
      <c r="BT199" s="357"/>
      <c r="BU199" s="0" t="n">
        <v>1.103735</v>
      </c>
      <c r="BV199" s="357"/>
      <c r="BW199" s="357"/>
      <c r="BX199" s="357"/>
      <c r="BY199" s="357"/>
      <c r="BZ199" s="357"/>
      <c r="CA199" s="357"/>
      <c r="CB199" s="357"/>
      <c r="CC199" s="0" t="n">
        <v>0.865</v>
      </c>
      <c r="CI199" s="0" t="n">
        <v>0.45</v>
      </c>
      <c r="CJ199" s="0" t="n">
        <v>0.875</v>
      </c>
      <c r="CK199" s="0" t="n">
        <v>0.925</v>
      </c>
      <c r="CM199" s="0" t="n">
        <v>0.785</v>
      </c>
      <c r="CN199" s="0" t="n">
        <v>0.8175</v>
      </c>
      <c r="CO199" s="0" t="n">
        <v>0.8</v>
      </c>
      <c r="CP199" s="0" t="n">
        <v>0.9</v>
      </c>
      <c r="CQ199" s="0" t="n">
        <v>0.83</v>
      </c>
      <c r="CR199" s="0" t="n">
        <v>0.89</v>
      </c>
      <c r="DA199" s="357" t="n">
        <v>0.000285</v>
      </c>
      <c r="DB199" s="357" t="n">
        <v>0.0002</v>
      </c>
      <c r="DC199" s="357" t="n">
        <v>0</v>
      </c>
      <c r="DD199" s="357" t="n">
        <v>0.0001</v>
      </c>
      <c r="DE199" s="357" t="n">
        <v>0</v>
      </c>
      <c r="DF199" s="357" t="n">
        <v>0.0036</v>
      </c>
      <c r="DG199" s="357" t="n">
        <v>0.00047</v>
      </c>
      <c r="DH199" s="357" t="n">
        <v>0.0007</v>
      </c>
      <c r="DI199" s="357" t="n">
        <v>0</v>
      </c>
      <c r="DJ199" s="357" t="n">
        <v>0</v>
      </c>
      <c r="DK199" s="357" t="n">
        <v>0.0005</v>
      </c>
      <c r="DL199" s="357" t="n">
        <v>0.0005</v>
      </c>
      <c r="DM199" s="357" t="n">
        <v>0.0003</v>
      </c>
      <c r="DN199" s="357" t="n">
        <v>0.000275</v>
      </c>
      <c r="DO199" s="357" t="n">
        <v>0.000400000000000006</v>
      </c>
      <c r="DQ199" s="357" t="n">
        <v>6.5E-005</v>
      </c>
    </row>
    <row r="200" customFormat="false" ht="12.75" hidden="false" customHeight="false" outlineLevel="0" collapsed="false">
      <c r="A200" s="355" t="n">
        <v>42461</v>
      </c>
      <c r="B200" s="0" t="n">
        <v>0.988</v>
      </c>
      <c r="C200" s="0" t="n">
        <v>0</v>
      </c>
      <c r="D200" s="0" t="n">
        <v>0</v>
      </c>
      <c r="E200" s="0" t="n">
        <v>0</v>
      </c>
      <c r="F200" s="0" t="n">
        <v>0</v>
      </c>
      <c r="G200" s="0" t="n">
        <v>0</v>
      </c>
      <c r="H200" s="0" t="n">
        <v>0.975776059999998</v>
      </c>
      <c r="I200" s="0" t="n">
        <v>0.9875</v>
      </c>
      <c r="J200" s="0" t="n">
        <v>0.985</v>
      </c>
      <c r="K200" s="0" t="n">
        <v>0</v>
      </c>
      <c r="L200" s="0" t="n">
        <v>0.9875</v>
      </c>
      <c r="M200" s="0" t="n">
        <v>0.9875</v>
      </c>
      <c r="N200" s="0" t="n">
        <v>0.98</v>
      </c>
      <c r="O200" s="0" t="n">
        <v>0.9875</v>
      </c>
      <c r="P200" s="0" t="n">
        <v>0.98</v>
      </c>
      <c r="Q200" s="0" t="n">
        <v>0.9875</v>
      </c>
      <c r="R200" s="0" t="n">
        <v>0.9875</v>
      </c>
      <c r="S200" s="0" t="n">
        <v>0.9875</v>
      </c>
      <c r="T200" s="0" t="n">
        <v>0.98</v>
      </c>
      <c r="U200" s="0" t="n">
        <v>0.98</v>
      </c>
      <c r="V200" s="0" t="n">
        <v>0.98</v>
      </c>
      <c r="W200" s="0" t="n">
        <v>0.98</v>
      </c>
      <c r="X200" s="0" t="n">
        <v>0.9875</v>
      </c>
      <c r="Y200" s="0" t="n">
        <v>0.9875</v>
      </c>
      <c r="Z200" s="0" t="n">
        <v>0.9875</v>
      </c>
      <c r="AA200" s="0" t="n">
        <v>0.9875</v>
      </c>
      <c r="AB200" s="0" t="n">
        <v>0.98</v>
      </c>
      <c r="AC200" s="0" t="n">
        <v>0.98</v>
      </c>
      <c r="AD200" s="0" t="n">
        <v>0.9875</v>
      </c>
      <c r="AE200" s="0" t="n">
        <v>0.9875</v>
      </c>
      <c r="AF200" s="0" t="n">
        <v>0.98</v>
      </c>
      <c r="AG200" s="0" t="n">
        <v>0.99</v>
      </c>
      <c r="AH200" s="0" t="n">
        <v>0.982381999999997</v>
      </c>
      <c r="AI200" s="0" t="n">
        <v>0.982381999999997</v>
      </c>
      <c r="AJ200" s="0" t="n">
        <v>0.98</v>
      </c>
      <c r="AK200" s="0" t="n">
        <v>1</v>
      </c>
      <c r="AL200" s="0" t="n">
        <v>0</v>
      </c>
      <c r="AM200" s="0" t="n">
        <v>0</v>
      </c>
      <c r="BE200" s="0" t="n">
        <v>1.11943760000002</v>
      </c>
      <c r="BF200" s="0" t="n">
        <v>1.128</v>
      </c>
      <c r="BG200" s="0" t="n">
        <v>1.0827</v>
      </c>
      <c r="BH200" s="0" t="n">
        <v>1.0243</v>
      </c>
      <c r="BI200" s="0" t="n">
        <v>1</v>
      </c>
      <c r="BJ200" s="0" t="n">
        <v>2.54580000000001</v>
      </c>
      <c r="BK200" s="0" t="n">
        <v>2.32327633333333</v>
      </c>
      <c r="BL200" s="0" t="n">
        <v>1.15504999999999</v>
      </c>
      <c r="BM200" s="0" t="n">
        <v>1.2885</v>
      </c>
      <c r="BN200" s="0" t="n">
        <v>2.001</v>
      </c>
      <c r="BO200" s="0" t="n">
        <v>1.56200499999999</v>
      </c>
      <c r="BP200" s="0" t="n">
        <v>1.56200499999999</v>
      </c>
      <c r="BQ200" s="0" t="n">
        <v>1.29070499999999</v>
      </c>
      <c r="BR200" s="0" t="n">
        <v>1.101205</v>
      </c>
      <c r="BS200" s="0" t="n">
        <v>1.46380499999999</v>
      </c>
      <c r="BT200" s="357"/>
      <c r="BU200" s="0" t="n">
        <v>1.1038</v>
      </c>
      <c r="BV200" s="357"/>
      <c r="BW200" s="357"/>
      <c r="BX200" s="357"/>
      <c r="BY200" s="357"/>
      <c r="BZ200" s="357"/>
      <c r="CA200" s="357"/>
      <c r="CB200" s="357"/>
      <c r="CC200" s="0" t="n">
        <v>0.895</v>
      </c>
      <c r="CI200" s="0" t="n">
        <v>0.42</v>
      </c>
      <c r="CJ200" s="0" t="n">
        <v>0.935</v>
      </c>
      <c r="CK200" s="0" t="n">
        <v>0.915</v>
      </c>
      <c r="CM200" s="0" t="n">
        <v>0.895</v>
      </c>
      <c r="CN200" s="0" t="n">
        <v>0.9275</v>
      </c>
      <c r="CO200" s="0" t="n">
        <v>0.85</v>
      </c>
      <c r="CP200" s="0" t="n">
        <v>0.903</v>
      </c>
      <c r="CQ200" s="0" t="n">
        <v>0.92</v>
      </c>
      <c r="CR200" s="0" t="n">
        <v>0.89</v>
      </c>
      <c r="DA200" s="357" t="n">
        <v>0.000285</v>
      </c>
      <c r="DB200" s="357" t="n">
        <v>0.0002</v>
      </c>
      <c r="DC200" s="357" t="n">
        <v>0</v>
      </c>
      <c r="DD200" s="357" t="n">
        <v>0.0001</v>
      </c>
      <c r="DE200" s="357" t="n">
        <v>0</v>
      </c>
      <c r="DF200" s="357" t="n">
        <v>0.0036</v>
      </c>
      <c r="DG200" s="357" t="n">
        <v>0.00047</v>
      </c>
      <c r="DH200" s="357" t="n">
        <v>0.0007</v>
      </c>
      <c r="DI200" s="357" t="n">
        <v>0</v>
      </c>
      <c r="DJ200" s="357" t="n">
        <v>0</v>
      </c>
      <c r="DK200" s="357" t="n">
        <v>0.0005</v>
      </c>
      <c r="DL200" s="357" t="n">
        <v>0.0005</v>
      </c>
      <c r="DM200" s="357" t="n">
        <v>0.0003</v>
      </c>
      <c r="DN200" s="357" t="n">
        <v>0.000275</v>
      </c>
      <c r="DO200" s="357" t="n">
        <v>0.000400000000000006</v>
      </c>
      <c r="DQ200" s="357" t="n">
        <v>6.5E-005</v>
      </c>
    </row>
    <row r="201" customFormat="false" ht="12.75" hidden="false" customHeight="false" outlineLevel="0" collapsed="false">
      <c r="A201" s="355" t="n">
        <v>42491</v>
      </c>
      <c r="B201" s="0" t="n">
        <v>0.988</v>
      </c>
      <c r="C201" s="0" t="n">
        <v>0</v>
      </c>
      <c r="D201" s="0" t="n">
        <v>0</v>
      </c>
      <c r="E201" s="0" t="n">
        <v>0</v>
      </c>
      <c r="F201" s="0" t="n">
        <v>0</v>
      </c>
      <c r="G201" s="0" t="n">
        <v>0</v>
      </c>
      <c r="H201" s="0" t="n">
        <v>0.975973459999998</v>
      </c>
      <c r="I201" s="0" t="n">
        <v>0.9875</v>
      </c>
      <c r="J201" s="0" t="n">
        <v>0.985</v>
      </c>
      <c r="K201" s="0" t="n">
        <v>0</v>
      </c>
      <c r="L201" s="0" t="n">
        <v>0.9875</v>
      </c>
      <c r="M201" s="0" t="n">
        <v>0.9875</v>
      </c>
      <c r="N201" s="0" t="n">
        <v>0.98</v>
      </c>
      <c r="O201" s="0" t="n">
        <v>0.9875</v>
      </c>
      <c r="P201" s="0" t="n">
        <v>0.98</v>
      </c>
      <c r="Q201" s="0" t="n">
        <v>0.9875</v>
      </c>
      <c r="R201" s="0" t="n">
        <v>0.9875</v>
      </c>
      <c r="S201" s="0" t="n">
        <v>0.9875</v>
      </c>
      <c r="T201" s="0" t="n">
        <v>0.98</v>
      </c>
      <c r="U201" s="0" t="n">
        <v>0.98</v>
      </c>
      <c r="V201" s="0" t="n">
        <v>0.98</v>
      </c>
      <c r="W201" s="0" t="n">
        <v>0.98</v>
      </c>
      <c r="X201" s="0" t="n">
        <v>0.9875</v>
      </c>
      <c r="Y201" s="0" t="n">
        <v>0.9875</v>
      </c>
      <c r="Z201" s="0" t="n">
        <v>0.9875</v>
      </c>
      <c r="AA201" s="0" t="n">
        <v>0.9875</v>
      </c>
      <c r="AB201" s="0" t="n">
        <v>0.98</v>
      </c>
      <c r="AC201" s="0" t="n">
        <v>0.98</v>
      </c>
      <c r="AD201" s="0" t="n">
        <v>0.9875</v>
      </c>
      <c r="AE201" s="0" t="n">
        <v>0.9875</v>
      </c>
      <c r="AF201" s="0" t="n">
        <v>0.98</v>
      </c>
      <c r="AG201" s="0" t="n">
        <v>0.99</v>
      </c>
      <c r="AH201" s="0" t="n">
        <v>0.982439849999997</v>
      </c>
      <c r="AI201" s="0" t="n">
        <v>0.982439849999997</v>
      </c>
      <c r="AJ201" s="0" t="n">
        <v>0.98</v>
      </c>
      <c r="AK201" s="0" t="n">
        <v>1</v>
      </c>
      <c r="AL201" s="0" t="n">
        <v>0</v>
      </c>
      <c r="AM201" s="0" t="n">
        <v>0</v>
      </c>
      <c r="BE201" s="0" t="n">
        <v>1.11972260000002</v>
      </c>
      <c r="BF201" s="0" t="n">
        <v>1.1282</v>
      </c>
      <c r="BG201" s="0" t="n">
        <v>1.0827</v>
      </c>
      <c r="BH201" s="0" t="n">
        <v>1.0244</v>
      </c>
      <c r="BI201" s="0" t="n">
        <v>1</v>
      </c>
      <c r="BJ201" s="0" t="n">
        <v>2.54940000000001</v>
      </c>
      <c r="BK201" s="0" t="n">
        <v>2.32374633333333</v>
      </c>
      <c r="BL201" s="0" t="n">
        <v>1.15574999999999</v>
      </c>
      <c r="BM201" s="0" t="n">
        <v>1.2885</v>
      </c>
      <c r="BN201" s="0" t="n">
        <v>2.001</v>
      </c>
      <c r="BO201" s="0" t="n">
        <v>1.56250499999999</v>
      </c>
      <c r="BP201" s="0" t="n">
        <v>1.56250499999999</v>
      </c>
      <c r="BQ201" s="0" t="n">
        <v>1.29100499999999</v>
      </c>
      <c r="BR201" s="0" t="n">
        <v>1.10148</v>
      </c>
      <c r="BS201" s="0" t="n">
        <v>1.46420499999999</v>
      </c>
      <c r="BT201" s="357"/>
      <c r="BU201" s="0" t="n">
        <v>1.103865</v>
      </c>
      <c r="BV201" s="357"/>
      <c r="BW201" s="357"/>
      <c r="BX201" s="357"/>
      <c r="BY201" s="357"/>
      <c r="BZ201" s="357"/>
      <c r="CA201" s="357"/>
      <c r="CB201" s="357"/>
      <c r="CC201" s="0" t="n">
        <v>0.965</v>
      </c>
      <c r="CI201" s="0" t="n">
        <v>0.42</v>
      </c>
      <c r="CJ201" s="0" t="n">
        <v>0.935</v>
      </c>
      <c r="CK201" s="0" t="n">
        <v>0.815</v>
      </c>
      <c r="CM201" s="0" t="n">
        <v>0.9175</v>
      </c>
      <c r="CN201" s="0" t="n">
        <v>0.95</v>
      </c>
      <c r="CO201" s="0" t="n">
        <v>0.88</v>
      </c>
      <c r="CP201" s="0" t="n">
        <v>0.9</v>
      </c>
      <c r="CQ201" s="0" t="n">
        <v>0.935</v>
      </c>
      <c r="CR201" s="0" t="n">
        <v>0.89</v>
      </c>
      <c r="DA201" s="357" t="n">
        <v>0.000285</v>
      </c>
      <c r="DB201" s="357" t="n">
        <v>0.0002</v>
      </c>
      <c r="DC201" s="357" t="n">
        <v>0</v>
      </c>
      <c r="DD201" s="357" t="n">
        <v>0.0001</v>
      </c>
      <c r="DE201" s="357" t="n">
        <v>0</v>
      </c>
      <c r="DF201" s="357" t="n">
        <v>0.0036</v>
      </c>
      <c r="DG201" s="357" t="n">
        <v>0.00047</v>
      </c>
      <c r="DH201" s="357" t="n">
        <v>0.0007</v>
      </c>
      <c r="DI201" s="357" t="n">
        <v>0</v>
      </c>
      <c r="DJ201" s="357" t="n">
        <v>0</v>
      </c>
      <c r="DK201" s="357" t="n">
        <v>0.0005</v>
      </c>
      <c r="DL201" s="357" t="n">
        <v>0.0005</v>
      </c>
      <c r="DM201" s="357" t="n">
        <v>0.0003</v>
      </c>
      <c r="DN201" s="357" t="n">
        <v>0.000275</v>
      </c>
      <c r="DO201" s="357" t="n">
        <v>0.000400000000000006</v>
      </c>
      <c r="DQ201" s="357" t="n">
        <v>6.5E-005</v>
      </c>
    </row>
    <row r="202" customFormat="false" ht="12.75" hidden="false" customHeight="false" outlineLevel="0" collapsed="false">
      <c r="A202" s="355" t="n">
        <v>42522</v>
      </c>
      <c r="B202" s="0" t="n">
        <v>0.988</v>
      </c>
      <c r="C202" s="0" t="n">
        <v>0</v>
      </c>
      <c r="D202" s="0" t="n">
        <v>0</v>
      </c>
      <c r="E202" s="0" t="n">
        <v>0</v>
      </c>
      <c r="F202" s="0" t="n">
        <v>0</v>
      </c>
      <c r="G202" s="0" t="n">
        <v>0</v>
      </c>
      <c r="H202" s="0" t="n">
        <v>0.9875</v>
      </c>
      <c r="I202" s="0" t="n">
        <v>0.9875</v>
      </c>
      <c r="J202" s="0" t="n">
        <v>0.9341625</v>
      </c>
      <c r="K202" s="0" t="n">
        <v>0</v>
      </c>
      <c r="L202" s="0" t="n">
        <v>0.9875</v>
      </c>
      <c r="M202" s="0" t="n">
        <v>0.9875</v>
      </c>
      <c r="N202" s="0" t="n">
        <v>0.98</v>
      </c>
      <c r="O202" s="0" t="n">
        <v>0.9875</v>
      </c>
      <c r="P202" s="0" t="n">
        <v>0.98</v>
      </c>
      <c r="Q202" s="0" t="n">
        <v>0.9875</v>
      </c>
      <c r="R202" s="0" t="n">
        <v>0.9875</v>
      </c>
      <c r="S202" s="0" t="n">
        <v>0.9875</v>
      </c>
      <c r="T202" s="0" t="n">
        <v>0.98</v>
      </c>
      <c r="U202" s="0" t="n">
        <v>0.98</v>
      </c>
      <c r="V202" s="0" t="n">
        <v>0.98</v>
      </c>
      <c r="W202" s="0" t="n">
        <v>0.98</v>
      </c>
      <c r="X202" s="0" t="n">
        <v>0.9875</v>
      </c>
      <c r="Y202" s="0" t="n">
        <v>0.9875</v>
      </c>
      <c r="Z202" s="0" t="n">
        <v>0.9875</v>
      </c>
      <c r="AA202" s="0" t="n">
        <v>0.9875</v>
      </c>
      <c r="AB202" s="0" t="n">
        <v>0.98</v>
      </c>
      <c r="AC202" s="0" t="n">
        <v>0.98</v>
      </c>
      <c r="AD202" s="0" t="n">
        <v>0.9875</v>
      </c>
      <c r="AE202" s="0" t="n">
        <v>0.9875</v>
      </c>
      <c r="AF202" s="0" t="n">
        <v>0.98</v>
      </c>
      <c r="AG202" s="0" t="n">
        <v>0.99</v>
      </c>
      <c r="AH202" s="0" t="n">
        <v>0.982497699999997</v>
      </c>
      <c r="AI202" s="0" t="n">
        <v>0.982497699999997</v>
      </c>
      <c r="AJ202" s="0" t="n">
        <v>0.98</v>
      </c>
      <c r="AK202" s="0" t="n">
        <v>1</v>
      </c>
      <c r="AL202" s="0" t="n">
        <v>0</v>
      </c>
      <c r="AM202" s="0" t="n">
        <v>0</v>
      </c>
      <c r="BE202" s="0" t="n">
        <v>1.12000760000002</v>
      </c>
      <c r="BF202" s="0" t="n">
        <v>1.1284</v>
      </c>
      <c r="BG202" s="0" t="n">
        <v>1.0827</v>
      </c>
      <c r="BH202" s="0" t="n">
        <v>1.0245</v>
      </c>
      <c r="BI202" s="0" t="n">
        <v>1</v>
      </c>
      <c r="BJ202" s="0" t="n">
        <v>2.55300000000001</v>
      </c>
      <c r="BK202" s="0" t="n">
        <v>2.32421633333333</v>
      </c>
      <c r="BL202" s="0" t="n">
        <v>1.15644999999999</v>
      </c>
      <c r="BM202" s="0" t="n">
        <v>1.2885</v>
      </c>
      <c r="BN202" s="0" t="n">
        <v>2.001</v>
      </c>
      <c r="BO202" s="0" t="n">
        <v>1.56300499999999</v>
      </c>
      <c r="BP202" s="0" t="n">
        <v>1.56300499999999</v>
      </c>
      <c r="BQ202" s="0" t="n">
        <v>1.29130499999999</v>
      </c>
      <c r="BR202" s="0" t="n">
        <v>1.101755</v>
      </c>
      <c r="BS202" s="0" t="n">
        <v>1.46460499999999</v>
      </c>
      <c r="BT202" s="357"/>
      <c r="BU202" s="0" t="n">
        <v>1.10393</v>
      </c>
      <c r="BV202" s="357"/>
      <c r="BW202" s="357"/>
      <c r="BX202" s="357"/>
      <c r="BY202" s="357"/>
      <c r="BZ202" s="357"/>
      <c r="CA202" s="357"/>
      <c r="CB202" s="357"/>
      <c r="CC202" s="0" t="n">
        <v>0.965</v>
      </c>
      <c r="CI202" s="0" t="n">
        <v>0.47</v>
      </c>
      <c r="CJ202" s="0" t="n">
        <v>0.935</v>
      </c>
      <c r="CK202" s="0" t="n">
        <v>0.725</v>
      </c>
      <c r="CM202" s="0" t="n">
        <v>0.8825</v>
      </c>
      <c r="CN202" s="0" t="n">
        <v>0.915</v>
      </c>
      <c r="CO202" s="0" t="n">
        <v>0.88</v>
      </c>
      <c r="CP202" s="0" t="n">
        <v>0.9025</v>
      </c>
      <c r="CQ202" s="0" t="n">
        <v>0.915</v>
      </c>
      <c r="CR202" s="0" t="n">
        <v>0.89</v>
      </c>
      <c r="DA202" s="357" t="n">
        <v>0.000285</v>
      </c>
      <c r="DB202" s="357" t="n">
        <v>0.0002</v>
      </c>
      <c r="DC202" s="357" t="n">
        <v>0</v>
      </c>
      <c r="DD202" s="357" t="n">
        <v>0.0001</v>
      </c>
      <c r="DE202" s="357" t="n">
        <v>0</v>
      </c>
      <c r="DF202" s="357" t="n">
        <v>0.0036</v>
      </c>
      <c r="DG202" s="357" t="n">
        <v>0.00047</v>
      </c>
      <c r="DH202" s="357" t="n">
        <v>0.0007</v>
      </c>
      <c r="DI202" s="357" t="n">
        <v>0</v>
      </c>
      <c r="DJ202" s="357" t="n">
        <v>0</v>
      </c>
      <c r="DK202" s="357" t="n">
        <v>0.0005</v>
      </c>
      <c r="DL202" s="357" t="n">
        <v>0.0005</v>
      </c>
      <c r="DM202" s="357" t="n">
        <v>0.0003</v>
      </c>
      <c r="DN202" s="357" t="n">
        <v>0.000275</v>
      </c>
      <c r="DO202" s="357" t="n">
        <v>0.000400000000000006</v>
      </c>
      <c r="DQ202" s="357" t="n">
        <v>6.5E-005</v>
      </c>
    </row>
    <row r="203" customFormat="false" ht="12.75" hidden="false" customHeight="false" outlineLevel="0" collapsed="false">
      <c r="A203" s="355" t="n">
        <v>42552</v>
      </c>
      <c r="B203" s="0" t="n">
        <v>0.988</v>
      </c>
      <c r="C203" s="0" t="n">
        <v>0</v>
      </c>
      <c r="D203" s="0" t="n">
        <v>0</v>
      </c>
      <c r="E203" s="0" t="n">
        <v>0</v>
      </c>
      <c r="F203" s="0" t="n">
        <v>0</v>
      </c>
      <c r="G203" s="0" t="n">
        <v>0</v>
      </c>
      <c r="H203" s="0" t="n">
        <v>0.9875</v>
      </c>
      <c r="I203" s="0" t="n">
        <v>0.9875</v>
      </c>
      <c r="J203" s="0" t="n">
        <v>0.9599325</v>
      </c>
      <c r="K203" s="0" t="n">
        <v>0</v>
      </c>
      <c r="L203" s="0" t="n">
        <v>0.9875</v>
      </c>
      <c r="M203" s="0" t="n">
        <v>0.9875</v>
      </c>
      <c r="N203" s="0" t="n">
        <v>0.98</v>
      </c>
      <c r="O203" s="0" t="n">
        <v>0.9875</v>
      </c>
      <c r="P203" s="0" t="n">
        <v>0.98</v>
      </c>
      <c r="Q203" s="0" t="n">
        <v>0.9875</v>
      </c>
      <c r="R203" s="0" t="n">
        <v>0.9875</v>
      </c>
      <c r="S203" s="0" t="n">
        <v>0.9875</v>
      </c>
      <c r="T203" s="0" t="n">
        <v>0.98</v>
      </c>
      <c r="U203" s="0" t="n">
        <v>0.98</v>
      </c>
      <c r="V203" s="0" t="n">
        <v>0.98</v>
      </c>
      <c r="W203" s="0" t="n">
        <v>0.98</v>
      </c>
      <c r="X203" s="0" t="n">
        <v>0.9875</v>
      </c>
      <c r="Y203" s="0" t="n">
        <v>0.9875</v>
      </c>
      <c r="Z203" s="0" t="n">
        <v>0.9875</v>
      </c>
      <c r="AA203" s="0" t="n">
        <v>0.9875</v>
      </c>
      <c r="AB203" s="0" t="n">
        <v>0.98</v>
      </c>
      <c r="AC203" s="0" t="n">
        <v>0.98</v>
      </c>
      <c r="AD203" s="0" t="n">
        <v>0.9875</v>
      </c>
      <c r="AE203" s="0" t="n">
        <v>0.9875</v>
      </c>
      <c r="AF203" s="0" t="n">
        <v>0.98</v>
      </c>
      <c r="AG203" s="0" t="n">
        <v>0.99</v>
      </c>
      <c r="AH203" s="0" t="n">
        <v>0.982555549999997</v>
      </c>
      <c r="AI203" s="0" t="n">
        <v>0.982555549999997</v>
      </c>
      <c r="AJ203" s="0" t="n">
        <v>0.98</v>
      </c>
      <c r="AK203" s="0" t="n">
        <v>1</v>
      </c>
      <c r="AL203" s="0" t="n">
        <v>0</v>
      </c>
      <c r="AM203" s="0" t="n">
        <v>0</v>
      </c>
      <c r="BE203" s="0" t="n">
        <v>1.12029260000002</v>
      </c>
      <c r="BF203" s="0" t="n">
        <v>1.1286</v>
      </c>
      <c r="BG203" s="0" t="n">
        <v>1.0827</v>
      </c>
      <c r="BH203" s="0" t="n">
        <v>1.0246</v>
      </c>
      <c r="BI203" s="0" t="n">
        <v>1</v>
      </c>
      <c r="BJ203" s="0" t="n">
        <v>2.55660000000001</v>
      </c>
      <c r="BK203" s="0" t="n">
        <v>2.32468633333333</v>
      </c>
      <c r="BL203" s="0" t="n">
        <v>1.15714999999999</v>
      </c>
      <c r="BM203" s="0" t="n">
        <v>1.2885</v>
      </c>
      <c r="BN203" s="0" t="n">
        <v>2.001</v>
      </c>
      <c r="BO203" s="0" t="n">
        <v>1.56350499999999</v>
      </c>
      <c r="BP203" s="0" t="n">
        <v>1.56350499999999</v>
      </c>
      <c r="BQ203" s="0" t="n">
        <v>1.29160499999999</v>
      </c>
      <c r="BR203" s="0" t="n">
        <v>1.10203</v>
      </c>
      <c r="BS203" s="0" t="n">
        <v>1.46500499999999</v>
      </c>
      <c r="BT203" s="357"/>
      <c r="BU203" s="0" t="n">
        <v>1.103995</v>
      </c>
      <c r="BV203" s="357"/>
      <c r="BW203" s="357"/>
      <c r="BX203" s="357"/>
      <c r="BY203" s="357"/>
      <c r="BZ203" s="357"/>
      <c r="CA203" s="357"/>
      <c r="CB203" s="357"/>
      <c r="CC203" s="0" t="n">
        <v>0.975</v>
      </c>
      <c r="CI203" s="0" t="n">
        <v>0.47</v>
      </c>
      <c r="CJ203" s="0" t="n">
        <v>0.935</v>
      </c>
      <c r="CK203" s="0" t="n">
        <v>0.745</v>
      </c>
      <c r="CM203" s="0" t="n">
        <v>0.8775</v>
      </c>
      <c r="CN203" s="0" t="n">
        <v>0.91</v>
      </c>
      <c r="CO203" s="0" t="n">
        <v>0.89</v>
      </c>
      <c r="CP203" s="0" t="n">
        <v>0.9075</v>
      </c>
      <c r="CQ203" s="0" t="n">
        <v>0.915</v>
      </c>
      <c r="CR203" s="0" t="n">
        <v>0.89</v>
      </c>
      <c r="DA203" s="357" t="n">
        <v>0.000285</v>
      </c>
      <c r="DB203" s="357" t="n">
        <v>0.0002</v>
      </c>
      <c r="DC203" s="357" t="n">
        <v>0</v>
      </c>
      <c r="DD203" s="357" t="n">
        <v>0.0001</v>
      </c>
      <c r="DE203" s="357" t="n">
        <v>0</v>
      </c>
      <c r="DF203" s="357" t="n">
        <v>0.0036</v>
      </c>
      <c r="DG203" s="357" t="n">
        <v>0.00047</v>
      </c>
      <c r="DH203" s="357" t="n">
        <v>0.0007</v>
      </c>
      <c r="DI203" s="357" t="n">
        <v>0</v>
      </c>
      <c r="DJ203" s="357" t="n">
        <v>0</v>
      </c>
      <c r="DK203" s="357" t="n">
        <v>0.0005</v>
      </c>
      <c r="DL203" s="357" t="n">
        <v>0.0005</v>
      </c>
      <c r="DM203" s="357" t="n">
        <v>0.0003</v>
      </c>
      <c r="DN203" s="357" t="n">
        <v>0.000275</v>
      </c>
      <c r="DO203" s="357" t="n">
        <v>0.000400000000000006</v>
      </c>
      <c r="DQ203" s="357" t="n">
        <v>6.5E-005</v>
      </c>
    </row>
    <row r="204" customFormat="false" ht="12.75" hidden="false" customHeight="false" outlineLevel="0" collapsed="false">
      <c r="A204" s="355" t="n">
        <v>42583</v>
      </c>
      <c r="B204" s="0" t="n">
        <v>0.988</v>
      </c>
      <c r="C204" s="0" t="n">
        <v>0</v>
      </c>
      <c r="D204" s="0" t="n">
        <v>0</v>
      </c>
      <c r="E204" s="0" t="n">
        <v>0</v>
      </c>
      <c r="F204" s="0" t="n">
        <v>0</v>
      </c>
      <c r="G204" s="0" t="n">
        <v>0</v>
      </c>
      <c r="H204" s="0" t="n">
        <v>0.9875</v>
      </c>
      <c r="I204" s="0" t="n">
        <v>0.9875</v>
      </c>
      <c r="J204" s="0" t="n">
        <v>0.985</v>
      </c>
      <c r="K204" s="0" t="n">
        <v>0</v>
      </c>
      <c r="L204" s="0" t="n">
        <v>0.9875</v>
      </c>
      <c r="M204" s="0" t="n">
        <v>0.9875</v>
      </c>
      <c r="N204" s="0" t="n">
        <v>0.98</v>
      </c>
      <c r="O204" s="0" t="n">
        <v>0.9875</v>
      </c>
      <c r="P204" s="0" t="n">
        <v>0.98</v>
      </c>
      <c r="Q204" s="0" t="n">
        <v>0.9875</v>
      </c>
      <c r="R204" s="0" t="n">
        <v>0.9875</v>
      </c>
      <c r="S204" s="0" t="n">
        <v>0.9875</v>
      </c>
      <c r="T204" s="0" t="n">
        <v>0.98</v>
      </c>
      <c r="U204" s="0" t="n">
        <v>0.98</v>
      </c>
      <c r="V204" s="0" t="n">
        <v>0.98</v>
      </c>
      <c r="W204" s="0" t="n">
        <v>0.98</v>
      </c>
      <c r="X204" s="0" t="n">
        <v>0.9875</v>
      </c>
      <c r="Y204" s="0" t="n">
        <v>0.9875</v>
      </c>
      <c r="Z204" s="0" t="n">
        <v>0.9875</v>
      </c>
      <c r="AA204" s="0" t="n">
        <v>0.9875</v>
      </c>
      <c r="AB204" s="0" t="n">
        <v>0.98</v>
      </c>
      <c r="AC204" s="0" t="n">
        <v>0.98</v>
      </c>
      <c r="AD204" s="0" t="n">
        <v>0.9875</v>
      </c>
      <c r="AE204" s="0" t="n">
        <v>0.9875</v>
      </c>
      <c r="AF204" s="0" t="n">
        <v>0.98</v>
      </c>
      <c r="AG204" s="0" t="n">
        <v>0.99</v>
      </c>
      <c r="AH204" s="0" t="n">
        <v>0.982613399999997</v>
      </c>
      <c r="AI204" s="0" t="n">
        <v>0.982613399999997</v>
      </c>
      <c r="AJ204" s="0" t="n">
        <v>0.98</v>
      </c>
      <c r="AK204" s="0" t="n">
        <v>1</v>
      </c>
      <c r="AL204" s="0" t="n">
        <v>0</v>
      </c>
      <c r="AM204" s="0" t="n">
        <v>0</v>
      </c>
      <c r="BE204" s="0" t="n">
        <v>1.12057760000002</v>
      </c>
      <c r="BF204" s="0" t="n">
        <v>1.1288</v>
      </c>
      <c r="BG204" s="0" t="n">
        <v>1.0827</v>
      </c>
      <c r="BH204" s="0" t="n">
        <v>1.0247</v>
      </c>
      <c r="BI204" s="0" t="n">
        <v>1</v>
      </c>
      <c r="BJ204" s="0" t="n">
        <v>2.56020000000001</v>
      </c>
      <c r="BK204" s="0" t="n">
        <v>2.32515633333333</v>
      </c>
      <c r="BL204" s="0" t="n">
        <v>1.15784999999999</v>
      </c>
      <c r="BM204" s="0" t="n">
        <v>1.2885</v>
      </c>
      <c r="BN204" s="0" t="n">
        <v>2.001</v>
      </c>
      <c r="BO204" s="0" t="n">
        <v>1.56400499999999</v>
      </c>
      <c r="BP204" s="0" t="n">
        <v>1.56400499999999</v>
      </c>
      <c r="BQ204" s="0" t="n">
        <v>1.29190499999999</v>
      </c>
      <c r="BR204" s="0" t="n">
        <v>1.102305</v>
      </c>
      <c r="BS204" s="0" t="n">
        <v>1.46540499999999</v>
      </c>
      <c r="BT204" s="357"/>
      <c r="BU204" s="0" t="n">
        <v>1.10406</v>
      </c>
      <c r="BV204" s="357"/>
      <c r="BW204" s="357"/>
      <c r="BX204" s="357"/>
      <c r="BY204" s="357"/>
      <c r="BZ204" s="357"/>
      <c r="CA204" s="357"/>
      <c r="CB204" s="357"/>
      <c r="CC204" s="0" t="n">
        <v>0.975</v>
      </c>
      <c r="CI204" s="0" t="n">
        <v>0.52</v>
      </c>
      <c r="CJ204" s="0" t="n">
        <v>0.925</v>
      </c>
      <c r="CK204" s="0" t="n">
        <v>0.835</v>
      </c>
      <c r="CM204" s="0" t="n">
        <v>0.89</v>
      </c>
      <c r="CN204" s="0" t="n">
        <v>0.9225</v>
      </c>
      <c r="CO204" s="0" t="n">
        <v>0.915</v>
      </c>
      <c r="CP204" s="0" t="n">
        <v>0.9275</v>
      </c>
      <c r="CQ204" s="0" t="n">
        <v>0.915</v>
      </c>
      <c r="CR204" s="0" t="n">
        <v>0.89</v>
      </c>
      <c r="DA204" s="357" t="n">
        <v>0.000285</v>
      </c>
      <c r="DB204" s="357" t="n">
        <v>0.0002</v>
      </c>
      <c r="DC204" s="357" t="n">
        <v>0</v>
      </c>
      <c r="DD204" s="357" t="n">
        <v>0.0001</v>
      </c>
      <c r="DE204" s="357" t="n">
        <v>0</v>
      </c>
      <c r="DF204" s="357" t="n">
        <v>0.0036</v>
      </c>
      <c r="DG204" s="357" t="n">
        <v>0.00047</v>
      </c>
      <c r="DH204" s="357" t="n">
        <v>0.0007</v>
      </c>
      <c r="DI204" s="357" t="n">
        <v>0</v>
      </c>
      <c r="DJ204" s="357" t="n">
        <v>0</v>
      </c>
      <c r="DK204" s="357" t="n">
        <v>0.0005</v>
      </c>
      <c r="DL204" s="357" t="n">
        <v>0.0005</v>
      </c>
      <c r="DM204" s="357" t="n">
        <v>0.0003</v>
      </c>
      <c r="DN204" s="357" t="n">
        <v>0.000275</v>
      </c>
      <c r="DO204" s="357" t="n">
        <v>0.000400000000000006</v>
      </c>
      <c r="DQ204" s="357" t="n">
        <v>6.5E-005</v>
      </c>
    </row>
    <row r="205" customFormat="false" ht="12.75" hidden="false" customHeight="false" outlineLevel="0" collapsed="false">
      <c r="A205" s="355" t="n">
        <v>42614</v>
      </c>
      <c r="B205" s="0" t="n">
        <v>0.988</v>
      </c>
      <c r="C205" s="0" t="n">
        <v>0</v>
      </c>
      <c r="D205" s="0" t="n">
        <v>0</v>
      </c>
      <c r="E205" s="0" t="n">
        <v>0</v>
      </c>
      <c r="F205" s="0" t="n">
        <v>0</v>
      </c>
      <c r="G205" s="0" t="n">
        <v>0</v>
      </c>
      <c r="H205" s="0" t="n">
        <v>0.9875</v>
      </c>
      <c r="I205" s="0" t="n">
        <v>0.9875</v>
      </c>
      <c r="J205" s="0" t="n">
        <v>0.8955075</v>
      </c>
      <c r="K205" s="0" t="n">
        <v>0</v>
      </c>
      <c r="L205" s="0" t="n">
        <v>0.9875</v>
      </c>
      <c r="M205" s="0" t="n">
        <v>0.9875</v>
      </c>
      <c r="N205" s="0" t="n">
        <v>0.98</v>
      </c>
      <c r="O205" s="0" t="n">
        <v>0.9875</v>
      </c>
      <c r="P205" s="0" t="n">
        <v>0.98</v>
      </c>
      <c r="Q205" s="0" t="n">
        <v>0.9875</v>
      </c>
      <c r="R205" s="0" t="n">
        <v>0.9875</v>
      </c>
      <c r="S205" s="0" t="n">
        <v>0.9875</v>
      </c>
      <c r="T205" s="0" t="n">
        <v>0.98</v>
      </c>
      <c r="U205" s="0" t="n">
        <v>0.98</v>
      </c>
      <c r="V205" s="0" t="n">
        <v>0.98</v>
      </c>
      <c r="W205" s="0" t="n">
        <v>0.98</v>
      </c>
      <c r="X205" s="0" t="n">
        <v>0.9875</v>
      </c>
      <c r="Y205" s="0" t="n">
        <v>0.9875</v>
      </c>
      <c r="Z205" s="0" t="n">
        <v>0.9875</v>
      </c>
      <c r="AA205" s="0" t="n">
        <v>0.9875</v>
      </c>
      <c r="AB205" s="0" t="n">
        <v>0.98</v>
      </c>
      <c r="AC205" s="0" t="n">
        <v>0.98</v>
      </c>
      <c r="AD205" s="0" t="n">
        <v>0.9875</v>
      </c>
      <c r="AE205" s="0" t="n">
        <v>0.9875</v>
      </c>
      <c r="AF205" s="0" t="n">
        <v>0.98</v>
      </c>
      <c r="AG205" s="0" t="n">
        <v>0.99</v>
      </c>
      <c r="AH205" s="0" t="n">
        <v>0.982671249999997</v>
      </c>
      <c r="AI205" s="0" t="n">
        <v>0.982671249999997</v>
      </c>
      <c r="AJ205" s="0" t="n">
        <v>0.98</v>
      </c>
      <c r="AK205" s="0" t="n">
        <v>1</v>
      </c>
      <c r="AL205" s="0" t="n">
        <v>0</v>
      </c>
      <c r="AM205" s="0" t="n">
        <v>0</v>
      </c>
      <c r="BE205" s="0" t="n">
        <v>1.12086260000002</v>
      </c>
      <c r="BF205" s="0" t="n">
        <v>1.129</v>
      </c>
      <c r="BG205" s="0" t="n">
        <v>1.0827</v>
      </c>
      <c r="BH205" s="0" t="n">
        <v>1.0248</v>
      </c>
      <c r="BI205" s="0" t="n">
        <v>1</v>
      </c>
      <c r="BJ205" s="0" t="n">
        <v>2.56380000000001</v>
      </c>
      <c r="BK205" s="0" t="n">
        <v>2.32562633333333</v>
      </c>
      <c r="BL205" s="0" t="n">
        <v>1.15854999999999</v>
      </c>
      <c r="BM205" s="0" t="n">
        <v>1.2885</v>
      </c>
      <c r="BN205" s="0" t="n">
        <v>2.001</v>
      </c>
      <c r="BO205" s="0" t="n">
        <v>1.56450499999999</v>
      </c>
      <c r="BP205" s="0" t="n">
        <v>1.56450499999999</v>
      </c>
      <c r="BQ205" s="0" t="n">
        <v>1.29220499999999</v>
      </c>
      <c r="BR205" s="0" t="n">
        <v>1.10258</v>
      </c>
      <c r="BS205" s="0" t="n">
        <v>1.46580499999999</v>
      </c>
      <c r="BT205" s="357"/>
      <c r="BU205" s="0" t="n">
        <v>1.104125</v>
      </c>
      <c r="BV205" s="357"/>
      <c r="BW205" s="357"/>
      <c r="BX205" s="357"/>
      <c r="BY205" s="357"/>
      <c r="BZ205" s="357"/>
      <c r="CA205" s="357"/>
      <c r="CB205" s="357"/>
      <c r="CC205" s="0" t="n">
        <v>0.975</v>
      </c>
      <c r="CI205" s="0" t="n">
        <v>0.55</v>
      </c>
      <c r="CJ205" s="0" t="n">
        <v>0.925</v>
      </c>
      <c r="CK205" s="0" t="n">
        <v>0.695</v>
      </c>
      <c r="CM205" s="0" t="n">
        <v>0.945</v>
      </c>
      <c r="CN205" s="0" t="n">
        <v>0.9775</v>
      </c>
      <c r="CO205" s="0" t="n">
        <v>0.945</v>
      </c>
      <c r="CP205" s="0" t="n">
        <v>0.92</v>
      </c>
      <c r="CQ205" s="0" t="n">
        <v>0.915</v>
      </c>
      <c r="CR205" s="0" t="n">
        <v>0.89</v>
      </c>
      <c r="DA205" s="357" t="n">
        <v>0.000285</v>
      </c>
      <c r="DB205" s="357" t="n">
        <v>0.0002</v>
      </c>
      <c r="DC205" s="357" t="n">
        <v>0</v>
      </c>
      <c r="DD205" s="357" t="n">
        <v>0.0001</v>
      </c>
      <c r="DE205" s="357" t="n">
        <v>0</v>
      </c>
      <c r="DF205" s="357" t="n">
        <v>0.0036</v>
      </c>
      <c r="DG205" s="357" t="n">
        <v>0.00047</v>
      </c>
      <c r="DH205" s="357" t="n">
        <v>0.0007</v>
      </c>
      <c r="DI205" s="357" t="n">
        <v>0</v>
      </c>
      <c r="DJ205" s="357" t="n">
        <v>0</v>
      </c>
      <c r="DK205" s="357" t="n">
        <v>0.0005</v>
      </c>
      <c r="DL205" s="357" t="n">
        <v>0.0005</v>
      </c>
      <c r="DM205" s="357" t="n">
        <v>0.0003</v>
      </c>
      <c r="DN205" s="357" t="n">
        <v>0.000275</v>
      </c>
      <c r="DO205" s="357" t="n">
        <v>0.000400000000000006</v>
      </c>
      <c r="DQ205" s="357" t="n">
        <v>6.5E-005</v>
      </c>
    </row>
    <row r="206" customFormat="false" ht="12.75" hidden="false" customHeight="false" outlineLevel="0" collapsed="false">
      <c r="A206" s="355" t="n">
        <v>42644</v>
      </c>
      <c r="B206" s="0" t="n">
        <v>0.988</v>
      </c>
      <c r="C206" s="0" t="n">
        <v>0</v>
      </c>
      <c r="D206" s="0" t="n">
        <v>0</v>
      </c>
      <c r="E206" s="0" t="n">
        <v>0</v>
      </c>
      <c r="F206" s="0" t="n">
        <v>0</v>
      </c>
      <c r="G206" s="0" t="n">
        <v>0</v>
      </c>
      <c r="H206" s="0" t="n">
        <v>0.9875</v>
      </c>
      <c r="I206" s="0" t="n">
        <v>0.9875</v>
      </c>
      <c r="J206" s="0" t="n">
        <v>0.8826225</v>
      </c>
      <c r="K206" s="0" t="n">
        <v>0</v>
      </c>
      <c r="L206" s="0" t="n">
        <v>0.9875</v>
      </c>
      <c r="M206" s="0" t="n">
        <v>0.9875</v>
      </c>
      <c r="N206" s="0" t="n">
        <v>0.98</v>
      </c>
      <c r="O206" s="0" t="n">
        <v>0.9875</v>
      </c>
      <c r="P206" s="0" t="n">
        <v>0.98</v>
      </c>
      <c r="Q206" s="0" t="n">
        <v>0.9875</v>
      </c>
      <c r="R206" s="0" t="n">
        <v>0.9875</v>
      </c>
      <c r="S206" s="0" t="n">
        <v>0.9875</v>
      </c>
      <c r="T206" s="0" t="n">
        <v>0.98</v>
      </c>
      <c r="U206" s="0" t="n">
        <v>0.98</v>
      </c>
      <c r="V206" s="0" t="n">
        <v>0.98</v>
      </c>
      <c r="W206" s="0" t="n">
        <v>0.98</v>
      </c>
      <c r="X206" s="0" t="n">
        <v>0.9875</v>
      </c>
      <c r="Y206" s="0" t="n">
        <v>0.9875</v>
      </c>
      <c r="Z206" s="0" t="n">
        <v>0.9875</v>
      </c>
      <c r="AA206" s="0" t="n">
        <v>0.9875</v>
      </c>
      <c r="AB206" s="0" t="n">
        <v>0.98</v>
      </c>
      <c r="AC206" s="0" t="n">
        <v>0.98</v>
      </c>
      <c r="AD206" s="0" t="n">
        <v>0.9875</v>
      </c>
      <c r="AE206" s="0" t="n">
        <v>0.9875</v>
      </c>
      <c r="AF206" s="0" t="n">
        <v>0.98</v>
      </c>
      <c r="AG206" s="0" t="n">
        <v>0.99</v>
      </c>
      <c r="AH206" s="0" t="n">
        <v>0.982729099999997</v>
      </c>
      <c r="AI206" s="0" t="n">
        <v>0.982729099999997</v>
      </c>
      <c r="AJ206" s="0" t="n">
        <v>0.98</v>
      </c>
      <c r="AK206" s="0" t="n">
        <v>1</v>
      </c>
      <c r="AL206" s="0" t="n">
        <v>0</v>
      </c>
      <c r="AM206" s="0" t="n">
        <v>0</v>
      </c>
      <c r="BE206" s="0" t="n">
        <v>1.12114760000002</v>
      </c>
      <c r="BF206" s="0" t="n">
        <v>1.1292</v>
      </c>
      <c r="BG206" s="0" t="n">
        <v>1.0827</v>
      </c>
      <c r="BH206" s="0" t="n">
        <v>1.0249</v>
      </c>
      <c r="BI206" s="0" t="n">
        <v>1</v>
      </c>
      <c r="BJ206" s="0" t="n">
        <v>2.56740000000001</v>
      </c>
      <c r="BK206" s="0" t="n">
        <v>2.32609633333333</v>
      </c>
      <c r="BL206" s="0" t="n">
        <v>1.15924999999999</v>
      </c>
      <c r="BM206" s="0" t="n">
        <v>1.2885</v>
      </c>
      <c r="BN206" s="0" t="n">
        <v>2.001</v>
      </c>
      <c r="BO206" s="0" t="n">
        <v>1.56500499999999</v>
      </c>
      <c r="BP206" s="0" t="n">
        <v>1.56500499999999</v>
      </c>
      <c r="BQ206" s="0" t="n">
        <v>1.29250499999999</v>
      </c>
      <c r="BR206" s="0" t="n">
        <v>1.102855</v>
      </c>
      <c r="BS206" s="0" t="n">
        <v>1.46620499999999</v>
      </c>
      <c r="BT206" s="357"/>
      <c r="BU206" s="0" t="n">
        <v>1.10419</v>
      </c>
      <c r="BV206" s="357"/>
      <c r="BW206" s="357"/>
      <c r="BX206" s="357"/>
      <c r="BY206" s="357"/>
      <c r="BZ206" s="357"/>
      <c r="CA206" s="357"/>
      <c r="CB206" s="357"/>
      <c r="CC206" s="0" t="n">
        <v>0.955</v>
      </c>
      <c r="CI206" s="0" t="n">
        <v>0.45</v>
      </c>
      <c r="CJ206" s="0" t="n">
        <v>0.925</v>
      </c>
      <c r="CK206" s="0" t="n">
        <v>0.685</v>
      </c>
      <c r="CM206" s="0" t="n">
        <v>0.805</v>
      </c>
      <c r="CN206" s="0" t="n">
        <v>0.8375</v>
      </c>
      <c r="CO206" s="0" t="n">
        <v>0.875</v>
      </c>
      <c r="CP206" s="0" t="n">
        <v>0.9025</v>
      </c>
      <c r="CQ206" s="0" t="n">
        <v>0.82</v>
      </c>
      <c r="CR206" s="0" t="n">
        <v>0.89</v>
      </c>
      <c r="DA206" s="357" t="n">
        <v>0.000285</v>
      </c>
      <c r="DB206" s="357" t="n">
        <v>0.0002</v>
      </c>
      <c r="DC206" s="357" t="n">
        <v>0</v>
      </c>
      <c r="DD206" s="357" t="n">
        <v>0.0001</v>
      </c>
      <c r="DE206" s="357" t="n">
        <v>0</v>
      </c>
      <c r="DF206" s="357" t="n">
        <v>0.0036</v>
      </c>
      <c r="DG206" s="357" t="n">
        <v>0.00047</v>
      </c>
      <c r="DH206" s="357" t="n">
        <v>0.0007</v>
      </c>
      <c r="DI206" s="357" t="n">
        <v>0</v>
      </c>
      <c r="DJ206" s="357" t="n">
        <v>0</v>
      </c>
      <c r="DK206" s="357" t="n">
        <v>0.0005</v>
      </c>
      <c r="DL206" s="357" t="n">
        <v>0.0005</v>
      </c>
      <c r="DM206" s="357" t="n">
        <v>0.0003</v>
      </c>
      <c r="DN206" s="357" t="n">
        <v>0.000275</v>
      </c>
      <c r="DO206" s="357" t="n">
        <v>0.000400000000000006</v>
      </c>
      <c r="DQ206" s="357" t="n">
        <v>6.5E-005</v>
      </c>
    </row>
    <row r="207" customFormat="false" ht="12.75" hidden="false" customHeight="false" outlineLevel="0" collapsed="false">
      <c r="A207" s="355" t="n">
        <v>42675</v>
      </c>
      <c r="B207" s="0" t="n">
        <v>0.988</v>
      </c>
      <c r="C207" s="0" t="n">
        <v>0</v>
      </c>
      <c r="D207" s="0" t="n">
        <v>0</v>
      </c>
      <c r="E207" s="0" t="n">
        <v>0</v>
      </c>
      <c r="F207" s="0" t="n">
        <v>0</v>
      </c>
      <c r="G207" s="0" t="n">
        <v>0</v>
      </c>
      <c r="H207" s="0" t="n">
        <v>0.9875</v>
      </c>
      <c r="I207" s="0" t="n">
        <v>0.9875</v>
      </c>
      <c r="J207" s="0" t="n">
        <v>0.8310825</v>
      </c>
      <c r="K207" s="0" t="n">
        <v>0</v>
      </c>
      <c r="L207" s="0" t="n">
        <v>0.9875</v>
      </c>
      <c r="M207" s="0" t="n">
        <v>0.9875</v>
      </c>
      <c r="N207" s="0" t="n">
        <v>0.98</v>
      </c>
      <c r="O207" s="0" t="n">
        <v>0.9875</v>
      </c>
      <c r="P207" s="0" t="n">
        <v>0.98</v>
      </c>
      <c r="Q207" s="0" t="n">
        <v>0.9875</v>
      </c>
      <c r="R207" s="0" t="n">
        <v>0.9875</v>
      </c>
      <c r="S207" s="0" t="n">
        <v>0.9875</v>
      </c>
      <c r="T207" s="0" t="n">
        <v>0.98</v>
      </c>
      <c r="U207" s="0" t="n">
        <v>0.98</v>
      </c>
      <c r="V207" s="0" t="n">
        <v>0.98</v>
      </c>
      <c r="W207" s="0" t="n">
        <v>0.98</v>
      </c>
      <c r="X207" s="0" t="n">
        <v>0.9875</v>
      </c>
      <c r="Y207" s="0" t="n">
        <v>0.9875</v>
      </c>
      <c r="Z207" s="0" t="n">
        <v>0.9875</v>
      </c>
      <c r="AA207" s="0" t="n">
        <v>0.9875</v>
      </c>
      <c r="AB207" s="0" t="n">
        <v>0.98</v>
      </c>
      <c r="AC207" s="0" t="n">
        <v>0.98</v>
      </c>
      <c r="AD207" s="0" t="n">
        <v>0.9875</v>
      </c>
      <c r="AE207" s="0" t="n">
        <v>0.9875</v>
      </c>
      <c r="AF207" s="0" t="n">
        <v>0.98</v>
      </c>
      <c r="AG207" s="0" t="n">
        <v>0.99</v>
      </c>
      <c r="AH207" s="0" t="n">
        <v>0.982786949999997</v>
      </c>
      <c r="AI207" s="0" t="n">
        <v>0.982786949999997</v>
      </c>
      <c r="AJ207" s="0" t="n">
        <v>0.98</v>
      </c>
      <c r="AK207" s="0" t="n">
        <v>1</v>
      </c>
      <c r="AL207" s="0" t="n">
        <v>0</v>
      </c>
      <c r="AM207" s="0" t="n">
        <v>0</v>
      </c>
      <c r="BE207" s="0" t="n">
        <v>1.12143260000002</v>
      </c>
      <c r="BF207" s="0" t="n">
        <v>1.1294</v>
      </c>
      <c r="BG207" s="0" t="n">
        <v>1.0827</v>
      </c>
      <c r="BH207" s="0" t="n">
        <v>1.025</v>
      </c>
      <c r="BI207" s="0" t="n">
        <v>1</v>
      </c>
      <c r="BJ207" s="0" t="n">
        <v>2.57100000000001</v>
      </c>
      <c r="BK207" s="0" t="n">
        <v>2.32656633333333</v>
      </c>
      <c r="BL207" s="0" t="n">
        <v>1.15994999999999</v>
      </c>
      <c r="BM207" s="0" t="n">
        <v>1.2885</v>
      </c>
      <c r="BN207" s="0" t="n">
        <v>2.001</v>
      </c>
      <c r="BO207" s="0" t="n">
        <v>1.56550499999999</v>
      </c>
      <c r="BP207" s="0" t="n">
        <v>1.56550499999999</v>
      </c>
      <c r="BQ207" s="0" t="n">
        <v>1.29280499999999</v>
      </c>
      <c r="BR207" s="0" t="n">
        <v>1.10313</v>
      </c>
      <c r="BS207" s="0" t="n">
        <v>1.46660499999999</v>
      </c>
      <c r="BT207" s="357"/>
      <c r="BU207" s="0" t="n">
        <v>1.104255</v>
      </c>
      <c r="BV207" s="357"/>
      <c r="BW207" s="357"/>
      <c r="BX207" s="357"/>
      <c r="BY207" s="357"/>
      <c r="BZ207" s="357"/>
      <c r="CA207" s="357"/>
      <c r="CB207" s="357"/>
      <c r="CC207" s="0" t="n">
        <v>0.955</v>
      </c>
      <c r="CI207" s="0" t="n">
        <v>0.46</v>
      </c>
      <c r="CJ207" s="0" t="n">
        <v>0.905</v>
      </c>
      <c r="CK207" s="0" t="n">
        <v>0.645</v>
      </c>
      <c r="CM207" s="0" t="n">
        <v>0.795</v>
      </c>
      <c r="CN207" s="0" t="n">
        <v>0.8275</v>
      </c>
      <c r="CO207" s="0" t="n">
        <v>0.85</v>
      </c>
      <c r="CP207" s="0" t="n">
        <v>0.9025</v>
      </c>
      <c r="CQ207" s="0" t="n">
        <v>0.82</v>
      </c>
      <c r="CR207" s="0" t="n">
        <v>0.89</v>
      </c>
      <c r="DA207" s="357" t="n">
        <v>0.000285</v>
      </c>
      <c r="DB207" s="357" t="n">
        <v>0.0002</v>
      </c>
      <c r="DC207" s="357" t="n">
        <v>0</v>
      </c>
      <c r="DD207" s="357" t="n">
        <v>0.0001</v>
      </c>
      <c r="DE207" s="357" t="n">
        <v>0</v>
      </c>
      <c r="DF207" s="357" t="n">
        <v>0.0036</v>
      </c>
      <c r="DG207" s="357" t="n">
        <v>0.00047</v>
      </c>
      <c r="DH207" s="357" t="n">
        <v>0.0007</v>
      </c>
      <c r="DI207" s="357" t="n">
        <v>0</v>
      </c>
      <c r="DJ207" s="357" t="n">
        <v>0</v>
      </c>
      <c r="DK207" s="357" t="n">
        <v>0.0005</v>
      </c>
      <c r="DL207" s="357" t="n">
        <v>0.0005</v>
      </c>
      <c r="DM207" s="357" t="n">
        <v>0.0003</v>
      </c>
      <c r="DN207" s="357" t="n">
        <v>0.000275</v>
      </c>
      <c r="DO207" s="357" t="n">
        <v>0.000400000000000006</v>
      </c>
      <c r="DQ207" s="357" t="n">
        <v>6.5E-005</v>
      </c>
    </row>
    <row r="208" customFormat="false" ht="12.75" hidden="false" customHeight="false" outlineLevel="0" collapsed="false">
      <c r="A208" s="355" t="n">
        <v>42705</v>
      </c>
      <c r="B208" s="0" t="n">
        <v>0.988</v>
      </c>
      <c r="C208" s="0" t="n">
        <v>0</v>
      </c>
      <c r="D208" s="0" t="n">
        <v>0</v>
      </c>
      <c r="E208" s="0" t="n">
        <v>0</v>
      </c>
      <c r="F208" s="0" t="n">
        <v>0</v>
      </c>
      <c r="G208" s="0" t="n">
        <v>0</v>
      </c>
      <c r="H208" s="0" t="n">
        <v>0.9875</v>
      </c>
      <c r="I208" s="0" t="n">
        <v>0.9875</v>
      </c>
      <c r="J208" s="0" t="n">
        <v>0.837525</v>
      </c>
      <c r="K208" s="0" t="n">
        <v>0</v>
      </c>
      <c r="L208" s="0" t="n">
        <v>0.923942949999994</v>
      </c>
      <c r="M208" s="0" t="n">
        <v>0.974838112499993</v>
      </c>
      <c r="N208" s="0" t="n">
        <v>0.892242449999996</v>
      </c>
      <c r="O208" s="0" t="n">
        <v>0.984788962500004</v>
      </c>
      <c r="P208" s="0" t="n">
        <v>0.892242449999996</v>
      </c>
      <c r="Q208" s="0" t="n">
        <v>0.923942949999994</v>
      </c>
      <c r="R208" s="0" t="n">
        <v>0.923942949999994</v>
      </c>
      <c r="S208" s="0" t="n">
        <v>0.923942949999994</v>
      </c>
      <c r="T208" s="0" t="n">
        <v>0.892242449999996</v>
      </c>
      <c r="U208" s="0" t="n">
        <v>0.892242449999996</v>
      </c>
      <c r="V208" s="0" t="n">
        <v>0.892242449999996</v>
      </c>
      <c r="W208" s="0" t="n">
        <v>0.892242449999996</v>
      </c>
      <c r="X208" s="0" t="n">
        <v>0.984788962500004</v>
      </c>
      <c r="Y208" s="0" t="n">
        <v>0.984788962500004</v>
      </c>
      <c r="Z208" s="0" t="n">
        <v>0.984788962500004</v>
      </c>
      <c r="AA208" s="0" t="n">
        <v>0.984788962500004</v>
      </c>
      <c r="AB208" s="0" t="n">
        <v>0.892242449999996</v>
      </c>
      <c r="AC208" s="0" t="n">
        <v>0.892242449999996</v>
      </c>
      <c r="AD208" s="0" t="n">
        <v>0.984788962500004</v>
      </c>
      <c r="AE208" s="0" t="n">
        <v>0.984788962500004</v>
      </c>
      <c r="AF208" s="0" t="n">
        <v>0.892242449999996</v>
      </c>
      <c r="AG208" s="0" t="n">
        <v>0.98</v>
      </c>
      <c r="AH208" s="0" t="n">
        <v>0.982844799999997</v>
      </c>
      <c r="AI208" s="0" t="n">
        <v>0.982844799999997</v>
      </c>
      <c r="AJ208" s="0" t="n">
        <v>0.892242449999996</v>
      </c>
      <c r="AK208" s="0" t="n">
        <v>1</v>
      </c>
      <c r="AL208" s="0" t="n">
        <v>0</v>
      </c>
      <c r="AM208" s="0" t="n">
        <v>0</v>
      </c>
      <c r="BE208" s="0" t="n">
        <v>1.12171760000002</v>
      </c>
      <c r="BF208" s="0" t="n">
        <v>1.1296</v>
      </c>
      <c r="BG208" s="0" t="n">
        <v>1.0827</v>
      </c>
      <c r="BH208" s="0" t="n">
        <v>1.0251</v>
      </c>
      <c r="BI208" s="0" t="n">
        <v>1</v>
      </c>
      <c r="BJ208" s="0" t="n">
        <v>2.57460000000001</v>
      </c>
      <c r="BK208" s="0" t="n">
        <v>2.32703633333333</v>
      </c>
      <c r="BL208" s="0" t="n">
        <v>1.16064999999999</v>
      </c>
      <c r="BM208" s="0" t="n">
        <v>1.2885</v>
      </c>
      <c r="BN208" s="0" t="n">
        <v>2.001</v>
      </c>
      <c r="BO208" s="0" t="n">
        <v>1.56600499999999</v>
      </c>
      <c r="BP208" s="0" t="n">
        <v>1.56600499999999</v>
      </c>
      <c r="BQ208" s="0" t="n">
        <v>1.29310499999999</v>
      </c>
      <c r="BR208" s="0" t="n">
        <v>1.103405</v>
      </c>
      <c r="BS208" s="0" t="n">
        <v>1.46700499999999</v>
      </c>
      <c r="BT208" s="357"/>
      <c r="BU208" s="0" t="n">
        <v>1.10432</v>
      </c>
      <c r="BV208" s="357"/>
      <c r="BW208" s="357"/>
      <c r="BX208" s="357"/>
      <c r="BY208" s="357"/>
      <c r="BZ208" s="357"/>
      <c r="CA208" s="357"/>
      <c r="CB208" s="357"/>
      <c r="CC208" s="0" t="n">
        <v>0.935</v>
      </c>
      <c r="CI208" s="0" t="n">
        <v>0.48</v>
      </c>
      <c r="CJ208" s="0" t="n">
        <v>0.875</v>
      </c>
      <c r="CK208" s="0" t="n">
        <v>0.65</v>
      </c>
      <c r="CM208" s="0" t="n">
        <v>0.59</v>
      </c>
      <c r="CN208" s="0" t="n">
        <v>0.6225</v>
      </c>
      <c r="CO208" s="0" t="n">
        <v>0.69</v>
      </c>
      <c r="CP208" s="0" t="n">
        <v>0.8925</v>
      </c>
      <c r="CQ208" s="0" t="n">
        <v>0.715</v>
      </c>
      <c r="CR208" s="0" t="n">
        <v>0.89</v>
      </c>
      <c r="DA208" s="357" t="n">
        <v>0.000285</v>
      </c>
      <c r="DB208" s="357" t="n">
        <v>0.0002</v>
      </c>
      <c r="DC208" s="357" t="n">
        <v>0</v>
      </c>
      <c r="DD208" s="357" t="n">
        <v>0.0001</v>
      </c>
      <c r="DE208" s="357" t="n">
        <v>0</v>
      </c>
      <c r="DF208" s="357" t="n">
        <v>0.0036</v>
      </c>
      <c r="DG208" s="357" t="n">
        <v>0.00047</v>
      </c>
      <c r="DH208" s="357" t="n">
        <v>0.0007</v>
      </c>
      <c r="DI208" s="357" t="n">
        <v>0</v>
      </c>
      <c r="DJ208" s="357" t="n">
        <v>0</v>
      </c>
      <c r="DK208" s="357" t="n">
        <v>0.0005</v>
      </c>
      <c r="DL208" s="357" t="n">
        <v>0.0005</v>
      </c>
      <c r="DM208" s="357" t="n">
        <v>0.0003</v>
      </c>
      <c r="DN208" s="357" t="n">
        <v>0.000275</v>
      </c>
      <c r="DO208" s="357" t="n">
        <v>0.000400000000000006</v>
      </c>
      <c r="DQ208" s="357" t="n">
        <v>6.5E-005</v>
      </c>
    </row>
    <row r="209" customFormat="false" ht="12.75" hidden="false" customHeight="false" outlineLevel="0" collapsed="false">
      <c r="A209" s="355" t="n">
        <v>42736</v>
      </c>
      <c r="B209" s="0" t="n">
        <v>0.988</v>
      </c>
      <c r="C209" s="0" t="n">
        <v>0</v>
      </c>
      <c r="D209" s="0" t="n">
        <v>0</v>
      </c>
      <c r="E209" s="0" t="n">
        <v>0</v>
      </c>
      <c r="F209" s="0" t="n">
        <v>0</v>
      </c>
      <c r="G209" s="0" t="n">
        <v>0</v>
      </c>
      <c r="H209" s="0" t="n">
        <v>0.9875</v>
      </c>
      <c r="I209" s="0" t="n">
        <v>0.934886749999989</v>
      </c>
      <c r="J209" s="0" t="n">
        <v>0.85041</v>
      </c>
      <c r="K209" s="0" t="n">
        <v>0</v>
      </c>
      <c r="L209" s="0" t="n">
        <v>0.947735524999993</v>
      </c>
      <c r="M209" s="0" t="n">
        <v>0.9875</v>
      </c>
      <c r="N209" s="0" t="n">
        <v>0.892449449999995</v>
      </c>
      <c r="O209" s="0" t="n">
        <v>0.971238400000004</v>
      </c>
      <c r="P209" s="0" t="n">
        <v>0.892449449999995</v>
      </c>
      <c r="Q209" s="0" t="n">
        <v>0.947735524999993</v>
      </c>
      <c r="R209" s="0" t="n">
        <v>0.947735524999993</v>
      </c>
      <c r="S209" s="0" t="n">
        <v>0.947735524999993</v>
      </c>
      <c r="T209" s="0" t="n">
        <v>0.892449449999995</v>
      </c>
      <c r="U209" s="0" t="n">
        <v>0.892449449999995</v>
      </c>
      <c r="V209" s="0" t="n">
        <v>0.892449449999995</v>
      </c>
      <c r="W209" s="0" t="n">
        <v>0.892449449999995</v>
      </c>
      <c r="X209" s="0" t="n">
        <v>0.971238400000004</v>
      </c>
      <c r="Y209" s="0" t="n">
        <v>0.971238400000004</v>
      </c>
      <c r="Z209" s="0" t="n">
        <v>0.971238400000004</v>
      </c>
      <c r="AA209" s="0" t="n">
        <v>0.971238400000004</v>
      </c>
      <c r="AB209" s="0" t="n">
        <v>0.892449449999995</v>
      </c>
      <c r="AC209" s="0" t="n">
        <v>0.892449449999995</v>
      </c>
      <c r="AD209" s="0" t="n">
        <v>0.971238400000004</v>
      </c>
      <c r="AE209" s="0" t="n">
        <v>0.971238400000004</v>
      </c>
      <c r="AF209" s="0" t="n">
        <v>0.892449449999995</v>
      </c>
      <c r="AG209" s="0" t="n">
        <v>0.98</v>
      </c>
      <c r="AH209" s="0" t="n">
        <v>0.982902649999997</v>
      </c>
      <c r="AI209" s="0" t="n">
        <v>0.982902649999997</v>
      </c>
      <c r="AJ209" s="0" t="n">
        <v>0.892449449999995</v>
      </c>
      <c r="AK209" s="0" t="n">
        <v>1</v>
      </c>
      <c r="AL209" s="0" t="n">
        <v>0</v>
      </c>
      <c r="AM209" s="0" t="n">
        <v>0</v>
      </c>
      <c r="BE209" s="0" t="n">
        <v>1.12200260000002</v>
      </c>
      <c r="BF209" s="0" t="n">
        <v>1.1298</v>
      </c>
      <c r="BG209" s="0" t="n">
        <v>1.0827</v>
      </c>
      <c r="BH209" s="0" t="n">
        <v>1.0252</v>
      </c>
      <c r="BI209" s="0" t="n">
        <v>1</v>
      </c>
      <c r="BJ209" s="0" t="n">
        <v>2.57820000000001</v>
      </c>
      <c r="BK209" s="0" t="n">
        <v>2.32750633333333</v>
      </c>
      <c r="BL209" s="0" t="n">
        <v>1.16134999999999</v>
      </c>
      <c r="BM209" s="0" t="n">
        <v>1.2885</v>
      </c>
      <c r="BN209" s="0" t="n">
        <v>2.001</v>
      </c>
      <c r="BO209" s="0" t="n">
        <v>1.56650499999999</v>
      </c>
      <c r="BP209" s="0" t="n">
        <v>1.56650499999999</v>
      </c>
      <c r="BQ209" s="0" t="n">
        <v>1.29340499999999</v>
      </c>
      <c r="BR209" s="0" t="n">
        <v>1.10368</v>
      </c>
      <c r="BS209" s="0" t="n">
        <v>1.46740499999999</v>
      </c>
      <c r="BT209" s="357"/>
      <c r="BU209" s="0" t="n">
        <v>1.104385</v>
      </c>
      <c r="BV209" s="357"/>
      <c r="BW209" s="357"/>
      <c r="BX209" s="357"/>
      <c r="BY209" s="357"/>
      <c r="BZ209" s="357"/>
      <c r="CA209" s="357"/>
      <c r="CB209" s="357"/>
      <c r="CC209" s="0" t="n">
        <v>0.895</v>
      </c>
      <c r="CI209" s="0" t="n">
        <v>0.45</v>
      </c>
      <c r="CJ209" s="0" t="n">
        <v>0.805</v>
      </c>
      <c r="CK209" s="0" t="n">
        <v>0.66</v>
      </c>
      <c r="CM209" s="0" t="n">
        <v>0.605</v>
      </c>
      <c r="CN209" s="0" t="n">
        <v>0.6375</v>
      </c>
      <c r="CO209" s="0" t="n">
        <v>0.69</v>
      </c>
      <c r="CP209" s="0" t="n">
        <v>0.88</v>
      </c>
      <c r="CQ209" s="0" t="n">
        <v>0.64</v>
      </c>
      <c r="CR209" s="0" t="n">
        <v>0.89</v>
      </c>
      <c r="DA209" s="357" t="n">
        <v>0.000285</v>
      </c>
      <c r="DB209" s="357" t="n">
        <v>0.0002</v>
      </c>
      <c r="DC209" s="357" t="n">
        <v>0</v>
      </c>
      <c r="DD209" s="357" t="n">
        <v>0.0001</v>
      </c>
      <c r="DE209" s="357" t="n">
        <v>0</v>
      </c>
      <c r="DF209" s="357" t="n">
        <v>0.0036</v>
      </c>
      <c r="DG209" s="357" t="n">
        <v>0.00047</v>
      </c>
      <c r="DH209" s="357" t="n">
        <v>0.0007</v>
      </c>
      <c r="DI209" s="357" t="n">
        <v>0</v>
      </c>
      <c r="DJ209" s="357" t="n">
        <v>0</v>
      </c>
      <c r="DK209" s="357" t="n">
        <v>0.0005</v>
      </c>
      <c r="DL209" s="357" t="n">
        <v>0.0005</v>
      </c>
      <c r="DM209" s="357" t="n">
        <v>0.0003</v>
      </c>
      <c r="DN209" s="357" t="n">
        <v>0.000275</v>
      </c>
      <c r="DO209" s="357" t="n">
        <v>0.000400000000000006</v>
      </c>
      <c r="DQ209" s="357" t="n">
        <v>6.5E-005</v>
      </c>
    </row>
    <row r="210" customFormat="false" ht="12.75" hidden="false" customHeight="false" outlineLevel="0" collapsed="false">
      <c r="A210" s="355" t="n">
        <v>42767</v>
      </c>
      <c r="B210" s="0" t="n">
        <v>0.970778774000015</v>
      </c>
      <c r="C210" s="0" t="n">
        <v>0</v>
      </c>
      <c r="D210" s="0" t="n">
        <v>0</v>
      </c>
      <c r="E210" s="0" t="n">
        <v>0</v>
      </c>
      <c r="F210" s="0" t="n">
        <v>0</v>
      </c>
      <c r="G210" s="0" t="n">
        <v>0</v>
      </c>
      <c r="H210" s="0" t="n">
        <v>0.9875</v>
      </c>
      <c r="I210" s="0" t="n">
        <v>0.981932249999988</v>
      </c>
      <c r="J210" s="0" t="n">
        <v>0.985</v>
      </c>
      <c r="K210" s="0" t="n">
        <v>0</v>
      </c>
      <c r="L210" s="0" t="n">
        <v>0.9875</v>
      </c>
      <c r="M210" s="0" t="n">
        <v>0.9875</v>
      </c>
      <c r="N210" s="0" t="n">
        <v>0.918530549999995</v>
      </c>
      <c r="O210" s="0" t="n">
        <v>0.968720512500004</v>
      </c>
      <c r="P210" s="0" t="n">
        <v>0.918530549999995</v>
      </c>
      <c r="Q210" s="0" t="n">
        <v>0.9875</v>
      </c>
      <c r="R210" s="0" t="n">
        <v>0.9875</v>
      </c>
      <c r="S210" s="0" t="n">
        <v>0.9875</v>
      </c>
      <c r="T210" s="0" t="n">
        <v>0.918530549999995</v>
      </c>
      <c r="U210" s="0" t="n">
        <v>0.918530549999995</v>
      </c>
      <c r="V210" s="0" t="n">
        <v>0.918530549999995</v>
      </c>
      <c r="W210" s="0" t="n">
        <v>0.918530549999995</v>
      </c>
      <c r="X210" s="0" t="n">
        <v>0.968720512500004</v>
      </c>
      <c r="Y210" s="0" t="n">
        <v>0.968720512500004</v>
      </c>
      <c r="Z210" s="0" t="n">
        <v>0.968720512500004</v>
      </c>
      <c r="AA210" s="0" t="n">
        <v>0.968720512500004</v>
      </c>
      <c r="AB210" s="0" t="n">
        <v>0.918530549999995</v>
      </c>
      <c r="AC210" s="0" t="n">
        <v>0.918530549999995</v>
      </c>
      <c r="AD210" s="0" t="n">
        <v>0.968720512500004</v>
      </c>
      <c r="AE210" s="0" t="n">
        <v>0.968720512500004</v>
      </c>
      <c r="AF210" s="0" t="n">
        <v>0.918530549999995</v>
      </c>
      <c r="AG210" s="0" t="n">
        <v>0.98</v>
      </c>
      <c r="AH210" s="0" t="n">
        <v>0.982960499999997</v>
      </c>
      <c r="AI210" s="0" t="n">
        <v>0.982960499999997</v>
      </c>
      <c r="AJ210" s="0" t="n">
        <v>0.918530549999995</v>
      </c>
      <c r="AK210" s="0" t="n">
        <v>1</v>
      </c>
      <c r="AL210" s="0" t="n">
        <v>0</v>
      </c>
      <c r="AM210" s="0" t="n">
        <v>0</v>
      </c>
      <c r="BE210" s="0" t="n">
        <v>1.12228760000002</v>
      </c>
      <c r="BF210" s="0" t="n">
        <v>1.13</v>
      </c>
      <c r="BG210" s="0" t="n">
        <v>1.0827</v>
      </c>
      <c r="BH210" s="0" t="n">
        <v>1.0253</v>
      </c>
      <c r="BI210" s="0" t="n">
        <v>1</v>
      </c>
      <c r="BJ210" s="0" t="n">
        <v>2.58180000000001</v>
      </c>
      <c r="BK210" s="0" t="n">
        <v>2.32797633333333</v>
      </c>
      <c r="BL210" s="0" t="n">
        <v>1.16204999999999</v>
      </c>
      <c r="BM210" s="0" t="n">
        <v>1.2885</v>
      </c>
      <c r="BN210" s="0" t="n">
        <v>2.001</v>
      </c>
      <c r="BO210" s="0" t="n">
        <v>1.56700499999999</v>
      </c>
      <c r="BP210" s="0" t="n">
        <v>1.56700499999999</v>
      </c>
      <c r="BQ210" s="0" t="n">
        <v>1.29370499999999</v>
      </c>
      <c r="BR210" s="0" t="n">
        <v>1.103955</v>
      </c>
      <c r="BS210" s="0" t="n">
        <v>1.46780499999999</v>
      </c>
      <c r="BT210" s="357"/>
      <c r="BU210" s="0" t="n">
        <v>1.10445</v>
      </c>
      <c r="BV210" s="357"/>
      <c r="BW210" s="357"/>
      <c r="BX210" s="357"/>
      <c r="BY210" s="357"/>
      <c r="BZ210" s="357"/>
      <c r="CA210" s="357"/>
      <c r="CB210" s="357"/>
      <c r="CC210" s="0" t="n">
        <v>0.865</v>
      </c>
      <c r="CI210" s="0" t="n">
        <v>0.45</v>
      </c>
      <c r="CJ210" s="0" t="n">
        <v>0.845</v>
      </c>
      <c r="CK210" s="0" t="n">
        <v>0.765</v>
      </c>
      <c r="CM210" s="0" t="n">
        <v>0.635</v>
      </c>
      <c r="CN210" s="0" t="n">
        <v>0.6675</v>
      </c>
      <c r="CO210" s="0" t="n">
        <v>0.71</v>
      </c>
      <c r="CP210" s="0" t="n">
        <v>0.8775</v>
      </c>
      <c r="CQ210" s="0" t="n">
        <v>0.67</v>
      </c>
      <c r="CR210" s="0" t="n">
        <v>0.89</v>
      </c>
      <c r="DA210" s="357" t="n">
        <v>0.000285</v>
      </c>
      <c r="DB210" s="357" t="n">
        <v>0.0002</v>
      </c>
      <c r="DC210" s="357" t="n">
        <v>0</v>
      </c>
      <c r="DD210" s="357" t="n">
        <v>0.0001</v>
      </c>
      <c r="DE210" s="357" t="n">
        <v>0</v>
      </c>
      <c r="DF210" s="357" t="n">
        <v>0.0036</v>
      </c>
      <c r="DG210" s="357" t="n">
        <v>0.00047</v>
      </c>
      <c r="DH210" s="357" t="n">
        <v>0.0007</v>
      </c>
      <c r="DI210" s="357" t="n">
        <v>0</v>
      </c>
      <c r="DJ210" s="357" t="n">
        <v>0</v>
      </c>
      <c r="DK210" s="357" t="n">
        <v>0.0005</v>
      </c>
      <c r="DL210" s="357" t="n">
        <v>0.0005</v>
      </c>
      <c r="DM210" s="357" t="n">
        <v>0.0003</v>
      </c>
      <c r="DN210" s="357" t="n">
        <v>0.000275</v>
      </c>
      <c r="DO210" s="357" t="n">
        <v>0.000400000000000006</v>
      </c>
      <c r="DQ210" s="357" t="n">
        <v>6.5E-005</v>
      </c>
    </row>
    <row r="211" customFormat="false" ht="12.75" hidden="false" customHeight="false" outlineLevel="0" collapsed="false">
      <c r="A211" s="355" t="n">
        <v>42795</v>
      </c>
      <c r="B211" s="0" t="n">
        <v>0.971025299000015</v>
      </c>
      <c r="C211" s="0" t="n">
        <v>0</v>
      </c>
      <c r="D211" s="0" t="n">
        <v>0</v>
      </c>
      <c r="E211" s="0" t="n">
        <v>0</v>
      </c>
      <c r="F211" s="0" t="n">
        <v>0</v>
      </c>
      <c r="G211" s="0" t="n">
        <v>0</v>
      </c>
      <c r="H211" s="0" t="n">
        <v>0.9875</v>
      </c>
      <c r="I211" s="0" t="n">
        <v>0.9875</v>
      </c>
      <c r="J211" s="0" t="n">
        <v>0.985</v>
      </c>
      <c r="K211" s="0" t="n">
        <v>0</v>
      </c>
      <c r="L211" s="0" t="n">
        <v>0.9875</v>
      </c>
      <c r="M211" s="0" t="n">
        <v>0.9875</v>
      </c>
      <c r="N211" s="0" t="n">
        <v>0.98</v>
      </c>
      <c r="O211" s="0" t="n">
        <v>0.9875</v>
      </c>
      <c r="P211" s="0" t="n">
        <v>0.98</v>
      </c>
      <c r="Q211" s="0" t="n">
        <v>0.9875</v>
      </c>
      <c r="R211" s="0" t="n">
        <v>0.9875</v>
      </c>
      <c r="S211" s="0" t="n">
        <v>0.9875</v>
      </c>
      <c r="T211" s="0" t="n">
        <v>0.98</v>
      </c>
      <c r="U211" s="0" t="n">
        <v>0.98</v>
      </c>
      <c r="V211" s="0" t="n">
        <v>0.98</v>
      </c>
      <c r="W211" s="0" t="n">
        <v>0.98</v>
      </c>
      <c r="X211" s="0" t="n">
        <v>0.9875</v>
      </c>
      <c r="Y211" s="0" t="n">
        <v>0.9875</v>
      </c>
      <c r="Z211" s="0" t="n">
        <v>0.9875</v>
      </c>
      <c r="AA211" s="0" t="n">
        <v>0.9875</v>
      </c>
      <c r="AB211" s="0" t="n">
        <v>0.98</v>
      </c>
      <c r="AC211" s="0" t="n">
        <v>0.98</v>
      </c>
      <c r="AD211" s="0" t="n">
        <v>0.9875</v>
      </c>
      <c r="AE211" s="0" t="n">
        <v>0.9875</v>
      </c>
      <c r="AF211" s="0" t="n">
        <v>0.98</v>
      </c>
      <c r="AG211" s="0" t="n">
        <v>0.99</v>
      </c>
      <c r="AH211" s="0" t="n">
        <v>0.983018349999997</v>
      </c>
      <c r="AI211" s="0" t="n">
        <v>0.983018349999997</v>
      </c>
      <c r="AJ211" s="0" t="n">
        <v>0.98</v>
      </c>
      <c r="AK211" s="0" t="n">
        <v>1</v>
      </c>
      <c r="AL211" s="0" t="n">
        <v>0</v>
      </c>
      <c r="AM211" s="0" t="n">
        <v>0</v>
      </c>
      <c r="BE211" s="0" t="n">
        <v>1.12257260000002</v>
      </c>
      <c r="BF211" s="0" t="n">
        <v>1.1302</v>
      </c>
      <c r="BG211" s="0" t="n">
        <v>1.0827</v>
      </c>
      <c r="BH211" s="0" t="n">
        <v>1.0254</v>
      </c>
      <c r="BI211" s="0" t="n">
        <v>1</v>
      </c>
      <c r="BJ211" s="0" t="n">
        <v>2.58540000000001</v>
      </c>
      <c r="BK211" s="0" t="n">
        <v>2.32844633333333</v>
      </c>
      <c r="BL211" s="0" t="n">
        <v>1.16274999999999</v>
      </c>
      <c r="BM211" s="0" t="n">
        <v>1.2885</v>
      </c>
      <c r="BN211" s="0" t="n">
        <v>2.001</v>
      </c>
      <c r="BO211" s="0" t="n">
        <v>1.56750499999999</v>
      </c>
      <c r="BP211" s="0" t="n">
        <v>1.56750499999999</v>
      </c>
      <c r="BQ211" s="0" t="n">
        <v>1.29400499999999</v>
      </c>
      <c r="BR211" s="0" t="n">
        <v>1.10423</v>
      </c>
      <c r="BS211" s="0" t="n">
        <v>1.46820499999999</v>
      </c>
      <c r="BT211" s="357"/>
      <c r="BU211" s="0" t="n">
        <v>1.104515</v>
      </c>
      <c r="BV211" s="357"/>
      <c r="BW211" s="357"/>
      <c r="BX211" s="357"/>
      <c r="BY211" s="357"/>
      <c r="BZ211" s="357"/>
      <c r="CA211" s="357"/>
      <c r="CB211" s="357"/>
      <c r="CC211" s="0" t="n">
        <v>0.865</v>
      </c>
      <c r="CI211" s="0" t="n">
        <v>0.45</v>
      </c>
      <c r="CJ211" s="0" t="n">
        <v>0.875</v>
      </c>
      <c r="CK211" s="0" t="n">
        <v>0.935</v>
      </c>
      <c r="CM211" s="0" t="n">
        <v>0.785</v>
      </c>
      <c r="CN211" s="0" t="n">
        <v>0.8175</v>
      </c>
      <c r="CO211" s="0" t="n">
        <v>0.8</v>
      </c>
      <c r="CP211" s="0" t="n">
        <v>0.9</v>
      </c>
      <c r="CQ211" s="0" t="n">
        <v>0.83</v>
      </c>
      <c r="CR211" s="0" t="n">
        <v>0.89</v>
      </c>
      <c r="DA211" s="357" t="n">
        <v>0.000285</v>
      </c>
      <c r="DB211" s="357" t="n">
        <v>0.0002</v>
      </c>
      <c r="DC211" s="357" t="n">
        <v>0</v>
      </c>
      <c r="DD211" s="357" t="n">
        <v>0.0001</v>
      </c>
      <c r="DE211" s="357" t="n">
        <v>0</v>
      </c>
      <c r="DF211" s="357" t="n">
        <v>0.0036</v>
      </c>
      <c r="DG211" s="357" t="n">
        <v>0.00047</v>
      </c>
      <c r="DH211" s="357" t="n">
        <v>0.0007</v>
      </c>
      <c r="DI211" s="357" t="n">
        <v>0</v>
      </c>
      <c r="DJ211" s="357" t="n">
        <v>0</v>
      </c>
      <c r="DK211" s="357" t="n">
        <v>0.0005</v>
      </c>
      <c r="DL211" s="357" t="n">
        <v>0.0005</v>
      </c>
      <c r="DM211" s="357" t="n">
        <v>0.0003</v>
      </c>
      <c r="DN211" s="357" t="n">
        <v>0.000275</v>
      </c>
      <c r="DO211" s="357" t="n">
        <v>0.000400000000000006</v>
      </c>
      <c r="DQ211" s="357" t="n">
        <v>6.5E-005</v>
      </c>
    </row>
    <row r="212" customFormat="false" ht="12.75" hidden="false" customHeight="false" outlineLevel="0" collapsed="false">
      <c r="A212" s="355" t="n">
        <v>42826</v>
      </c>
      <c r="B212" s="0" t="n">
        <v>0.988</v>
      </c>
      <c r="C212" s="0" t="n">
        <v>0</v>
      </c>
      <c r="D212" s="0" t="n">
        <v>0</v>
      </c>
      <c r="E212" s="0" t="n">
        <v>0</v>
      </c>
      <c r="F212" s="0" t="n">
        <v>0</v>
      </c>
      <c r="G212" s="0" t="n">
        <v>0</v>
      </c>
      <c r="H212" s="0" t="n">
        <v>0.978144859999998</v>
      </c>
      <c r="I212" s="0" t="n">
        <v>0.9875</v>
      </c>
      <c r="J212" s="0" t="n">
        <v>0.985</v>
      </c>
      <c r="K212" s="0" t="n">
        <v>0</v>
      </c>
      <c r="L212" s="0" t="n">
        <v>0.9875</v>
      </c>
      <c r="M212" s="0" t="n">
        <v>0.9875</v>
      </c>
      <c r="N212" s="0" t="n">
        <v>0.98</v>
      </c>
      <c r="O212" s="0" t="n">
        <v>0.9875</v>
      </c>
      <c r="P212" s="0" t="n">
        <v>0.98</v>
      </c>
      <c r="Q212" s="0" t="n">
        <v>0.9875</v>
      </c>
      <c r="R212" s="0" t="n">
        <v>0.9875</v>
      </c>
      <c r="S212" s="0" t="n">
        <v>0.9875</v>
      </c>
      <c r="T212" s="0" t="n">
        <v>0.98</v>
      </c>
      <c r="U212" s="0" t="n">
        <v>0.98</v>
      </c>
      <c r="V212" s="0" t="n">
        <v>0.98</v>
      </c>
      <c r="W212" s="0" t="n">
        <v>0.98</v>
      </c>
      <c r="X212" s="0" t="n">
        <v>0.9875</v>
      </c>
      <c r="Y212" s="0" t="n">
        <v>0.9875</v>
      </c>
      <c r="Z212" s="0" t="n">
        <v>0.9875</v>
      </c>
      <c r="AA212" s="0" t="n">
        <v>0.9875</v>
      </c>
      <c r="AB212" s="0" t="n">
        <v>0.98</v>
      </c>
      <c r="AC212" s="0" t="n">
        <v>0.98</v>
      </c>
      <c r="AD212" s="0" t="n">
        <v>0.9875</v>
      </c>
      <c r="AE212" s="0" t="n">
        <v>0.9875</v>
      </c>
      <c r="AF212" s="0" t="n">
        <v>0.98</v>
      </c>
      <c r="AG212" s="0" t="n">
        <v>0.99</v>
      </c>
      <c r="AH212" s="0" t="n">
        <v>0.983076199999997</v>
      </c>
      <c r="AI212" s="0" t="n">
        <v>0.983076199999997</v>
      </c>
      <c r="AJ212" s="0" t="n">
        <v>0.98</v>
      </c>
      <c r="AK212" s="0" t="n">
        <v>1</v>
      </c>
      <c r="AL212" s="0" t="n">
        <v>0</v>
      </c>
      <c r="AM212" s="0" t="n">
        <v>0</v>
      </c>
      <c r="BE212" s="0" t="n">
        <v>1.12285760000002</v>
      </c>
      <c r="BF212" s="0" t="n">
        <v>1.1304</v>
      </c>
      <c r="BG212" s="0" t="n">
        <v>1.0827</v>
      </c>
      <c r="BH212" s="0" t="n">
        <v>1.0255</v>
      </c>
      <c r="BI212" s="0" t="n">
        <v>1</v>
      </c>
      <c r="BJ212" s="0" t="n">
        <v>2.58900000000001</v>
      </c>
      <c r="BK212" s="0" t="n">
        <v>2.32891633333333</v>
      </c>
      <c r="BL212" s="0" t="n">
        <v>1.16344999999999</v>
      </c>
      <c r="BM212" s="0" t="n">
        <v>1.2885</v>
      </c>
      <c r="BN212" s="0" t="n">
        <v>2.001</v>
      </c>
      <c r="BO212" s="0" t="n">
        <v>1.56800499999999</v>
      </c>
      <c r="BP212" s="0" t="n">
        <v>1.56800499999999</v>
      </c>
      <c r="BQ212" s="0" t="n">
        <v>1.29430499999999</v>
      </c>
      <c r="BR212" s="0" t="n">
        <v>1.104505</v>
      </c>
      <c r="BS212" s="0" t="n">
        <v>1.46860499999999</v>
      </c>
      <c r="BT212" s="357"/>
      <c r="BU212" s="0" t="n">
        <v>1.10458</v>
      </c>
      <c r="BV212" s="357"/>
      <c r="BW212" s="357"/>
      <c r="BX212" s="357"/>
      <c r="BY212" s="357"/>
      <c r="BZ212" s="357"/>
      <c r="CA212" s="357"/>
      <c r="CB212" s="357"/>
      <c r="CC212" s="0" t="n">
        <v>0.895</v>
      </c>
      <c r="CI212" s="0" t="n">
        <v>0.42</v>
      </c>
      <c r="CJ212" s="0" t="n">
        <v>0.935</v>
      </c>
      <c r="CK212" s="0" t="n">
        <v>0.925</v>
      </c>
      <c r="CM212" s="0" t="n">
        <v>0.895</v>
      </c>
      <c r="CN212" s="0" t="n">
        <v>0.9275</v>
      </c>
      <c r="CO212" s="0" t="n">
        <v>0.85</v>
      </c>
      <c r="CP212" s="0" t="n">
        <v>0.903</v>
      </c>
      <c r="CQ212" s="0" t="n">
        <v>0.92</v>
      </c>
      <c r="CR212" s="0" t="n">
        <v>0.89</v>
      </c>
      <c r="DA212" s="357" t="n">
        <v>0.000285</v>
      </c>
      <c r="DB212" s="357" t="n">
        <v>0.0002</v>
      </c>
      <c r="DC212" s="357" t="n">
        <v>0</v>
      </c>
      <c r="DD212" s="357" t="n">
        <v>0.0001</v>
      </c>
      <c r="DE212" s="357" t="n">
        <v>0</v>
      </c>
      <c r="DF212" s="357" t="n">
        <v>0.0036</v>
      </c>
      <c r="DG212" s="357" t="n">
        <v>0.00047</v>
      </c>
      <c r="DH212" s="357" t="n">
        <v>0.0007</v>
      </c>
      <c r="DI212" s="357" t="n">
        <v>0</v>
      </c>
      <c r="DJ212" s="357" t="n">
        <v>0</v>
      </c>
      <c r="DK212" s="357" t="n">
        <v>0.0005</v>
      </c>
      <c r="DL212" s="357" t="n">
        <v>0.0005</v>
      </c>
      <c r="DM212" s="357" t="n">
        <v>0.0003</v>
      </c>
      <c r="DN212" s="357" t="n">
        <v>0.000275</v>
      </c>
      <c r="DO212" s="357" t="n">
        <v>0.000400000000000006</v>
      </c>
      <c r="DQ212" s="357" t="n">
        <v>6.5E-005</v>
      </c>
    </row>
    <row r="213" customFormat="false" ht="12.75" hidden="false" customHeight="false" outlineLevel="0" collapsed="false">
      <c r="A213" s="355" t="n">
        <v>42856</v>
      </c>
      <c r="B213" s="0" t="n">
        <v>0.988</v>
      </c>
      <c r="C213" s="0" t="n">
        <v>0</v>
      </c>
      <c r="D213" s="0" t="n">
        <v>0</v>
      </c>
      <c r="E213" s="0" t="n">
        <v>0</v>
      </c>
      <c r="F213" s="0" t="n">
        <v>0</v>
      </c>
      <c r="G213" s="0" t="n">
        <v>0</v>
      </c>
      <c r="H213" s="0" t="n">
        <v>0.978342259999998</v>
      </c>
      <c r="I213" s="0" t="n">
        <v>0.9875</v>
      </c>
      <c r="J213" s="0" t="n">
        <v>0.985</v>
      </c>
      <c r="K213" s="0" t="n">
        <v>0</v>
      </c>
      <c r="L213" s="0" t="n">
        <v>0.9875</v>
      </c>
      <c r="M213" s="0" t="n">
        <v>0.9875</v>
      </c>
      <c r="N213" s="0" t="n">
        <v>0.98</v>
      </c>
      <c r="O213" s="0" t="n">
        <v>0.9875</v>
      </c>
      <c r="P213" s="0" t="n">
        <v>0.98</v>
      </c>
      <c r="Q213" s="0" t="n">
        <v>0.9875</v>
      </c>
      <c r="R213" s="0" t="n">
        <v>0.9875</v>
      </c>
      <c r="S213" s="0" t="n">
        <v>0.9875</v>
      </c>
      <c r="T213" s="0" t="n">
        <v>0.98</v>
      </c>
      <c r="U213" s="0" t="n">
        <v>0.98</v>
      </c>
      <c r="V213" s="0" t="n">
        <v>0.98</v>
      </c>
      <c r="W213" s="0" t="n">
        <v>0.98</v>
      </c>
      <c r="X213" s="0" t="n">
        <v>0.9875</v>
      </c>
      <c r="Y213" s="0" t="n">
        <v>0.9875</v>
      </c>
      <c r="Z213" s="0" t="n">
        <v>0.9875</v>
      </c>
      <c r="AA213" s="0" t="n">
        <v>0.9875</v>
      </c>
      <c r="AB213" s="0" t="n">
        <v>0.98</v>
      </c>
      <c r="AC213" s="0" t="n">
        <v>0.98</v>
      </c>
      <c r="AD213" s="0" t="n">
        <v>0.9875</v>
      </c>
      <c r="AE213" s="0" t="n">
        <v>0.9875</v>
      </c>
      <c r="AF213" s="0" t="n">
        <v>0.98</v>
      </c>
      <c r="AG213" s="0" t="n">
        <v>0.99</v>
      </c>
      <c r="AH213" s="0" t="n">
        <v>0.983134049999997</v>
      </c>
      <c r="AI213" s="0" t="n">
        <v>0.983134049999997</v>
      </c>
      <c r="AJ213" s="0" t="n">
        <v>0.98</v>
      </c>
      <c r="AK213" s="0" t="n">
        <v>1</v>
      </c>
      <c r="AL213" s="0" t="n">
        <v>0</v>
      </c>
      <c r="AM213" s="0" t="n">
        <v>0</v>
      </c>
      <c r="BE213" s="0" t="n">
        <v>1.12314260000002</v>
      </c>
      <c r="BF213" s="0" t="n">
        <v>1.1306</v>
      </c>
      <c r="BG213" s="0" t="n">
        <v>1.0827</v>
      </c>
      <c r="BH213" s="0" t="n">
        <v>1.0256</v>
      </c>
      <c r="BI213" s="0" t="n">
        <v>1</v>
      </c>
      <c r="BJ213" s="0" t="n">
        <v>2.59260000000001</v>
      </c>
      <c r="BK213" s="0" t="n">
        <v>2.32938633333333</v>
      </c>
      <c r="BL213" s="0" t="n">
        <v>1.16414999999999</v>
      </c>
      <c r="BM213" s="0" t="n">
        <v>1.2885</v>
      </c>
      <c r="BN213" s="0" t="n">
        <v>2.001</v>
      </c>
      <c r="BO213" s="0" t="n">
        <v>1.56850499999999</v>
      </c>
      <c r="BP213" s="0" t="n">
        <v>1.56850499999999</v>
      </c>
      <c r="BQ213" s="0" t="n">
        <v>1.29460499999999</v>
      </c>
      <c r="BR213" s="0" t="n">
        <v>1.10478</v>
      </c>
      <c r="BS213" s="0" t="n">
        <v>1.46900499999999</v>
      </c>
      <c r="BT213" s="357"/>
      <c r="BU213" s="0" t="n">
        <v>1.104645</v>
      </c>
      <c r="BV213" s="357"/>
      <c r="BW213" s="357"/>
      <c r="BX213" s="357"/>
      <c r="BY213" s="357"/>
      <c r="BZ213" s="357"/>
      <c r="CA213" s="357"/>
      <c r="CB213" s="357"/>
      <c r="CC213" s="0" t="n">
        <v>0.965</v>
      </c>
      <c r="CI213" s="0" t="n">
        <v>0.42</v>
      </c>
      <c r="CJ213" s="0" t="n">
        <v>0.935</v>
      </c>
      <c r="CK213" s="0" t="n">
        <v>0.825</v>
      </c>
      <c r="CM213" s="0" t="n">
        <v>0.9175</v>
      </c>
      <c r="CN213" s="0" t="n">
        <v>0.95</v>
      </c>
      <c r="CO213" s="0" t="n">
        <v>0.88</v>
      </c>
      <c r="CP213" s="0" t="n">
        <v>0.9</v>
      </c>
      <c r="CQ213" s="0" t="n">
        <v>0.935</v>
      </c>
      <c r="CR213" s="0" t="n">
        <v>0.89</v>
      </c>
      <c r="DA213" s="357" t="n">
        <v>0.000285</v>
      </c>
      <c r="DB213" s="357" t="n">
        <v>0.0002</v>
      </c>
      <c r="DC213" s="357" t="n">
        <v>0</v>
      </c>
      <c r="DD213" s="357" t="n">
        <v>0.0001</v>
      </c>
      <c r="DE213" s="357" t="n">
        <v>0</v>
      </c>
      <c r="DF213" s="357" t="n">
        <v>0.0036</v>
      </c>
      <c r="DG213" s="357" t="n">
        <v>0.00047</v>
      </c>
      <c r="DH213" s="357" t="n">
        <v>0.0007</v>
      </c>
      <c r="DI213" s="357" t="n">
        <v>0</v>
      </c>
      <c r="DJ213" s="357" t="n">
        <v>0</v>
      </c>
      <c r="DK213" s="357" t="n">
        <v>0.0005</v>
      </c>
      <c r="DL213" s="357" t="n">
        <v>0.0005</v>
      </c>
      <c r="DM213" s="357" t="n">
        <v>0.0003</v>
      </c>
      <c r="DN213" s="357" t="n">
        <v>0.000275</v>
      </c>
      <c r="DO213" s="357" t="n">
        <v>0.000400000000000006</v>
      </c>
      <c r="DQ213" s="357" t="n">
        <v>6.5E-005</v>
      </c>
    </row>
    <row r="214" customFormat="false" ht="12.75" hidden="false" customHeight="false" outlineLevel="0" collapsed="false">
      <c r="A214" s="355" t="n">
        <v>42887</v>
      </c>
      <c r="B214" s="0" t="n">
        <v>0.988</v>
      </c>
      <c r="C214" s="0" t="n">
        <v>0</v>
      </c>
      <c r="D214" s="0" t="n">
        <v>0</v>
      </c>
      <c r="E214" s="0" t="n">
        <v>0</v>
      </c>
      <c r="F214" s="0" t="n">
        <v>0</v>
      </c>
      <c r="G214" s="0" t="n">
        <v>0</v>
      </c>
      <c r="H214" s="0" t="n">
        <v>0.9875</v>
      </c>
      <c r="I214" s="0" t="n">
        <v>0.9875</v>
      </c>
      <c r="J214" s="0" t="n">
        <v>0.9470475</v>
      </c>
      <c r="K214" s="0" t="n">
        <v>0</v>
      </c>
      <c r="L214" s="0" t="n">
        <v>0.9875</v>
      </c>
      <c r="M214" s="0" t="n">
        <v>0.9875</v>
      </c>
      <c r="N214" s="0" t="n">
        <v>0.98</v>
      </c>
      <c r="O214" s="0" t="n">
        <v>0.9875</v>
      </c>
      <c r="P214" s="0" t="n">
        <v>0.98</v>
      </c>
      <c r="Q214" s="0" t="n">
        <v>0.9875</v>
      </c>
      <c r="R214" s="0" t="n">
        <v>0.9875</v>
      </c>
      <c r="S214" s="0" t="n">
        <v>0.9875</v>
      </c>
      <c r="T214" s="0" t="n">
        <v>0.98</v>
      </c>
      <c r="U214" s="0" t="n">
        <v>0.98</v>
      </c>
      <c r="V214" s="0" t="n">
        <v>0.98</v>
      </c>
      <c r="W214" s="0" t="n">
        <v>0.98</v>
      </c>
      <c r="X214" s="0" t="n">
        <v>0.9875</v>
      </c>
      <c r="Y214" s="0" t="n">
        <v>0.9875</v>
      </c>
      <c r="Z214" s="0" t="n">
        <v>0.9875</v>
      </c>
      <c r="AA214" s="0" t="n">
        <v>0.9875</v>
      </c>
      <c r="AB214" s="0" t="n">
        <v>0.98</v>
      </c>
      <c r="AC214" s="0" t="n">
        <v>0.98</v>
      </c>
      <c r="AD214" s="0" t="n">
        <v>0.9875</v>
      </c>
      <c r="AE214" s="0" t="n">
        <v>0.9875</v>
      </c>
      <c r="AF214" s="0" t="n">
        <v>0.98</v>
      </c>
      <c r="AG214" s="0" t="n">
        <v>0.99</v>
      </c>
      <c r="AH214" s="0" t="n">
        <v>0.983191899999997</v>
      </c>
      <c r="AI214" s="0" t="n">
        <v>0.983191899999997</v>
      </c>
      <c r="AJ214" s="0" t="n">
        <v>0.98</v>
      </c>
      <c r="AK214" s="0" t="n">
        <v>1</v>
      </c>
      <c r="AL214" s="0" t="n">
        <v>0</v>
      </c>
      <c r="AM214" s="0" t="n">
        <v>0</v>
      </c>
      <c r="BE214" s="0" t="n">
        <v>1.12342760000002</v>
      </c>
      <c r="BF214" s="0" t="n">
        <v>1.1308</v>
      </c>
      <c r="BG214" s="0" t="n">
        <v>1.0827</v>
      </c>
      <c r="BH214" s="0" t="n">
        <v>1.0257</v>
      </c>
      <c r="BI214" s="0" t="n">
        <v>1</v>
      </c>
      <c r="BJ214" s="0" t="n">
        <v>2.59620000000001</v>
      </c>
      <c r="BK214" s="0" t="n">
        <v>2.32985633333333</v>
      </c>
      <c r="BL214" s="0" t="n">
        <v>1.16484999999999</v>
      </c>
      <c r="BM214" s="0" t="n">
        <v>1.2885</v>
      </c>
      <c r="BN214" s="0" t="n">
        <v>2.001</v>
      </c>
      <c r="BO214" s="0" t="n">
        <v>1.56900499999999</v>
      </c>
      <c r="BP214" s="0" t="n">
        <v>1.56900499999999</v>
      </c>
      <c r="BQ214" s="0" t="n">
        <v>1.29490499999999</v>
      </c>
      <c r="BR214" s="0" t="n">
        <v>1.105055</v>
      </c>
      <c r="BS214" s="0" t="n">
        <v>1.46940499999999</v>
      </c>
      <c r="BT214" s="357"/>
      <c r="BU214" s="0" t="n">
        <v>1.10471</v>
      </c>
      <c r="BV214" s="357"/>
      <c r="BW214" s="357"/>
      <c r="BX214" s="357"/>
      <c r="BY214" s="357"/>
      <c r="BZ214" s="357"/>
      <c r="CA214" s="357"/>
      <c r="CB214" s="357"/>
      <c r="CC214" s="0" t="n">
        <v>0.965</v>
      </c>
      <c r="CI214" s="0" t="n">
        <v>0.47</v>
      </c>
      <c r="CJ214" s="0" t="n">
        <v>0.935</v>
      </c>
      <c r="CK214" s="0" t="n">
        <v>0.735</v>
      </c>
      <c r="CM214" s="0" t="n">
        <v>0.8825</v>
      </c>
      <c r="CN214" s="0" t="n">
        <v>0.915</v>
      </c>
      <c r="CO214" s="0" t="n">
        <v>0.88</v>
      </c>
      <c r="CP214" s="0" t="n">
        <v>0.9025</v>
      </c>
      <c r="CQ214" s="0" t="n">
        <v>0.915</v>
      </c>
      <c r="CR214" s="0" t="n">
        <v>0.89</v>
      </c>
      <c r="DA214" s="357" t="n">
        <v>0.000285</v>
      </c>
      <c r="DB214" s="357" t="n">
        <v>0.0002</v>
      </c>
      <c r="DC214" s="357" t="n">
        <v>0</v>
      </c>
      <c r="DD214" s="357" t="n">
        <v>0.0001</v>
      </c>
      <c r="DE214" s="357" t="n">
        <v>0</v>
      </c>
      <c r="DF214" s="357" t="n">
        <v>0.0036</v>
      </c>
      <c r="DG214" s="357" t="n">
        <v>0.00047</v>
      </c>
      <c r="DH214" s="357" t="n">
        <v>0.0007</v>
      </c>
      <c r="DI214" s="357" t="n">
        <v>0</v>
      </c>
      <c r="DJ214" s="357" t="n">
        <v>0</v>
      </c>
      <c r="DK214" s="357" t="n">
        <v>0.0005</v>
      </c>
      <c r="DL214" s="357" t="n">
        <v>0.0005</v>
      </c>
      <c r="DM214" s="357" t="n">
        <v>0.0003</v>
      </c>
      <c r="DN214" s="357" t="n">
        <v>0.000275</v>
      </c>
      <c r="DO214" s="357" t="n">
        <v>0.000400000000000006</v>
      </c>
      <c r="DQ214" s="357" t="n">
        <v>6.5E-005</v>
      </c>
    </row>
    <row r="215" customFormat="false" ht="12.75" hidden="false" customHeight="false" outlineLevel="0" collapsed="false">
      <c r="A215" s="355" t="n">
        <v>42917</v>
      </c>
      <c r="B215" s="0" t="n">
        <v>0.988</v>
      </c>
      <c r="C215" s="0" t="n">
        <v>0</v>
      </c>
      <c r="D215" s="0" t="n">
        <v>0</v>
      </c>
      <c r="E215" s="0" t="n">
        <v>0</v>
      </c>
      <c r="F215" s="0" t="n">
        <v>0</v>
      </c>
      <c r="G215" s="0" t="n">
        <v>0</v>
      </c>
      <c r="H215" s="0" t="n">
        <v>0.9875</v>
      </c>
      <c r="I215" s="0" t="n">
        <v>0.9875</v>
      </c>
      <c r="J215" s="0" t="n">
        <v>0.9728175</v>
      </c>
      <c r="K215" s="0" t="n">
        <v>0</v>
      </c>
      <c r="L215" s="0" t="n">
        <v>0.9875</v>
      </c>
      <c r="M215" s="0" t="n">
        <v>0.9875</v>
      </c>
      <c r="N215" s="0" t="n">
        <v>0.98</v>
      </c>
      <c r="O215" s="0" t="n">
        <v>0.9875</v>
      </c>
      <c r="P215" s="0" t="n">
        <v>0.98</v>
      </c>
      <c r="Q215" s="0" t="n">
        <v>0.9875</v>
      </c>
      <c r="R215" s="0" t="n">
        <v>0.9875</v>
      </c>
      <c r="S215" s="0" t="n">
        <v>0.9875</v>
      </c>
      <c r="T215" s="0" t="n">
        <v>0.98</v>
      </c>
      <c r="U215" s="0" t="n">
        <v>0.98</v>
      </c>
      <c r="V215" s="0" t="n">
        <v>0.98</v>
      </c>
      <c r="W215" s="0" t="n">
        <v>0.98</v>
      </c>
      <c r="X215" s="0" t="n">
        <v>0.9875</v>
      </c>
      <c r="Y215" s="0" t="n">
        <v>0.9875</v>
      </c>
      <c r="Z215" s="0" t="n">
        <v>0.9875</v>
      </c>
      <c r="AA215" s="0" t="n">
        <v>0.9875</v>
      </c>
      <c r="AB215" s="0" t="n">
        <v>0.98</v>
      </c>
      <c r="AC215" s="0" t="n">
        <v>0.98</v>
      </c>
      <c r="AD215" s="0" t="n">
        <v>0.9875</v>
      </c>
      <c r="AE215" s="0" t="n">
        <v>0.9875</v>
      </c>
      <c r="AF215" s="0" t="n">
        <v>0.98</v>
      </c>
      <c r="AG215" s="0" t="n">
        <v>0.99</v>
      </c>
      <c r="AH215" s="0" t="n">
        <v>0.983249749999997</v>
      </c>
      <c r="AI215" s="0" t="n">
        <v>0.983249749999997</v>
      </c>
      <c r="AJ215" s="0" t="n">
        <v>0.98</v>
      </c>
      <c r="AK215" s="0" t="n">
        <v>1</v>
      </c>
      <c r="AL215" s="0" t="n">
        <v>0</v>
      </c>
      <c r="AM215" s="0" t="n">
        <v>0</v>
      </c>
      <c r="BE215" s="0" t="n">
        <v>1.12371260000002</v>
      </c>
      <c r="BF215" s="0" t="n">
        <v>1.131</v>
      </c>
      <c r="BG215" s="0" t="n">
        <v>1.0827</v>
      </c>
      <c r="BH215" s="0" t="n">
        <v>1.0258</v>
      </c>
      <c r="BI215" s="0" t="n">
        <v>1</v>
      </c>
      <c r="BJ215" s="0" t="n">
        <v>2.59980000000001</v>
      </c>
      <c r="BK215" s="0" t="n">
        <v>2.33032633333333</v>
      </c>
      <c r="BL215" s="0" t="n">
        <v>1.16554999999999</v>
      </c>
      <c r="BM215" s="0" t="n">
        <v>1.2885</v>
      </c>
      <c r="BN215" s="0" t="n">
        <v>2.001</v>
      </c>
      <c r="BO215" s="0" t="n">
        <v>1.56950499999999</v>
      </c>
      <c r="BP215" s="0" t="n">
        <v>1.56950499999999</v>
      </c>
      <c r="BQ215" s="0" t="n">
        <v>1.29520499999999</v>
      </c>
      <c r="BR215" s="0" t="n">
        <v>1.10533</v>
      </c>
      <c r="BS215" s="0" t="n">
        <v>1.46980499999999</v>
      </c>
      <c r="BT215" s="357"/>
      <c r="BU215" s="0" t="n">
        <v>1.104775</v>
      </c>
      <c r="BV215" s="357"/>
      <c r="BW215" s="357"/>
      <c r="BX215" s="357"/>
      <c r="BY215" s="357"/>
      <c r="BZ215" s="357"/>
      <c r="CA215" s="357"/>
      <c r="CB215" s="357"/>
      <c r="CC215" s="0" t="n">
        <v>0.975</v>
      </c>
      <c r="CI215" s="0" t="n">
        <v>0.47</v>
      </c>
      <c r="CJ215" s="0" t="n">
        <v>0.935</v>
      </c>
      <c r="CK215" s="0" t="n">
        <v>0.755</v>
      </c>
      <c r="CM215" s="0" t="n">
        <v>0.8775</v>
      </c>
      <c r="CN215" s="0" t="n">
        <v>0.91</v>
      </c>
      <c r="CO215" s="0" t="n">
        <v>0.89</v>
      </c>
      <c r="CP215" s="0" t="n">
        <v>0.9075</v>
      </c>
      <c r="CQ215" s="0" t="n">
        <v>0.915</v>
      </c>
      <c r="CR215" s="0" t="n">
        <v>0.89</v>
      </c>
      <c r="DA215" s="357" t="n">
        <v>0.000285</v>
      </c>
      <c r="DB215" s="357" t="n">
        <v>0.0002</v>
      </c>
      <c r="DC215" s="357" t="n">
        <v>0</v>
      </c>
      <c r="DD215" s="357" t="n">
        <v>0.0001</v>
      </c>
      <c r="DE215" s="357" t="n">
        <v>0</v>
      </c>
      <c r="DF215" s="357" t="n">
        <v>0.0036</v>
      </c>
      <c r="DG215" s="357" t="n">
        <v>0.00047</v>
      </c>
      <c r="DH215" s="357" t="n">
        <v>0.0007</v>
      </c>
      <c r="DI215" s="357" t="n">
        <v>0</v>
      </c>
      <c r="DJ215" s="357" t="n">
        <v>0</v>
      </c>
      <c r="DK215" s="357" t="n">
        <v>0.0005</v>
      </c>
      <c r="DL215" s="357" t="n">
        <v>0.0005</v>
      </c>
      <c r="DM215" s="357" t="n">
        <v>0.0003</v>
      </c>
      <c r="DN215" s="357" t="n">
        <v>0.000275</v>
      </c>
      <c r="DO215" s="357" t="n">
        <v>0.000400000000000006</v>
      </c>
      <c r="DQ215" s="357" t="n">
        <v>6.5E-005</v>
      </c>
    </row>
    <row r="216" customFormat="false" ht="12.75" hidden="false" customHeight="false" outlineLevel="0" collapsed="false">
      <c r="A216" s="355" t="n">
        <v>42948</v>
      </c>
      <c r="B216" s="0" t="n">
        <v>0.988</v>
      </c>
      <c r="C216" s="0" t="n">
        <v>0</v>
      </c>
      <c r="D216" s="0" t="n">
        <v>0</v>
      </c>
      <c r="E216" s="0" t="n">
        <v>0</v>
      </c>
      <c r="F216" s="0" t="n">
        <v>0</v>
      </c>
      <c r="G216" s="0" t="n">
        <v>0</v>
      </c>
      <c r="H216" s="0" t="n">
        <v>0.9875</v>
      </c>
      <c r="I216" s="0" t="n">
        <v>0.9875</v>
      </c>
      <c r="J216" s="0" t="n">
        <v>0.985</v>
      </c>
      <c r="K216" s="0" t="n">
        <v>0</v>
      </c>
      <c r="L216" s="0" t="n">
        <v>0.9875</v>
      </c>
      <c r="M216" s="0" t="n">
        <v>0.9875</v>
      </c>
      <c r="N216" s="0" t="n">
        <v>0.98</v>
      </c>
      <c r="O216" s="0" t="n">
        <v>0.9875</v>
      </c>
      <c r="P216" s="0" t="n">
        <v>0.98</v>
      </c>
      <c r="Q216" s="0" t="n">
        <v>0.9875</v>
      </c>
      <c r="R216" s="0" t="n">
        <v>0.9875</v>
      </c>
      <c r="S216" s="0" t="n">
        <v>0.9875</v>
      </c>
      <c r="T216" s="0" t="n">
        <v>0.98</v>
      </c>
      <c r="U216" s="0" t="n">
        <v>0.98</v>
      </c>
      <c r="V216" s="0" t="n">
        <v>0.98</v>
      </c>
      <c r="W216" s="0" t="n">
        <v>0.98</v>
      </c>
      <c r="X216" s="0" t="n">
        <v>0.9875</v>
      </c>
      <c r="Y216" s="0" t="n">
        <v>0.9875</v>
      </c>
      <c r="Z216" s="0" t="n">
        <v>0.9875</v>
      </c>
      <c r="AA216" s="0" t="n">
        <v>0.9875</v>
      </c>
      <c r="AB216" s="0" t="n">
        <v>0.98</v>
      </c>
      <c r="AC216" s="0" t="n">
        <v>0.98</v>
      </c>
      <c r="AD216" s="0" t="n">
        <v>0.9875</v>
      </c>
      <c r="AE216" s="0" t="n">
        <v>0.9875</v>
      </c>
      <c r="AF216" s="0" t="n">
        <v>0.98</v>
      </c>
      <c r="AG216" s="0" t="n">
        <v>0.99</v>
      </c>
      <c r="AH216" s="0" t="n">
        <v>0.983307599999997</v>
      </c>
      <c r="AI216" s="0" t="n">
        <v>0.983307599999997</v>
      </c>
      <c r="AJ216" s="0" t="n">
        <v>0.98</v>
      </c>
      <c r="AK216" s="0" t="n">
        <v>1</v>
      </c>
      <c r="AL216" s="0" t="n">
        <v>0</v>
      </c>
      <c r="AM216" s="0" t="n">
        <v>0</v>
      </c>
      <c r="BE216" s="0" t="n">
        <v>1.12399760000002</v>
      </c>
      <c r="BF216" s="0" t="n">
        <v>1.1312</v>
      </c>
      <c r="BG216" s="0" t="n">
        <v>1.0827</v>
      </c>
      <c r="BH216" s="0" t="n">
        <v>1.0259</v>
      </c>
      <c r="BI216" s="0" t="n">
        <v>1</v>
      </c>
      <c r="BJ216" s="0" t="n">
        <v>2.60340000000001</v>
      </c>
      <c r="BK216" s="0" t="n">
        <v>2.33079633333333</v>
      </c>
      <c r="BL216" s="0" t="n">
        <v>1.16624999999999</v>
      </c>
      <c r="BM216" s="0" t="n">
        <v>1.2885</v>
      </c>
      <c r="BN216" s="0" t="n">
        <v>2.001</v>
      </c>
      <c r="BO216" s="0" t="n">
        <v>1.57000499999999</v>
      </c>
      <c r="BP216" s="0" t="n">
        <v>1.57000499999999</v>
      </c>
      <c r="BQ216" s="0" t="n">
        <v>1.29550499999999</v>
      </c>
      <c r="BR216" s="0" t="n">
        <v>1.105605</v>
      </c>
      <c r="BS216" s="0" t="n">
        <v>1.47020499999999</v>
      </c>
      <c r="BT216" s="357"/>
      <c r="BU216" s="0" t="n">
        <v>1.10484</v>
      </c>
      <c r="BV216" s="357"/>
      <c r="BW216" s="357"/>
      <c r="BX216" s="357"/>
      <c r="BY216" s="357"/>
      <c r="BZ216" s="357"/>
      <c r="CA216" s="357"/>
      <c r="CB216" s="357"/>
      <c r="CC216" s="0" t="n">
        <v>0.975</v>
      </c>
      <c r="CI216" s="0" t="n">
        <v>0.52</v>
      </c>
      <c r="CJ216" s="0" t="n">
        <v>0.925</v>
      </c>
      <c r="CK216" s="0" t="n">
        <v>0.845</v>
      </c>
      <c r="CM216" s="0" t="n">
        <v>0.89</v>
      </c>
      <c r="CN216" s="0" t="n">
        <v>0.9225</v>
      </c>
      <c r="CO216" s="0" t="n">
        <v>0.915</v>
      </c>
      <c r="CP216" s="0" t="n">
        <v>0.9275</v>
      </c>
      <c r="CQ216" s="0" t="n">
        <v>0.915</v>
      </c>
      <c r="CR216" s="0" t="n">
        <v>0.89</v>
      </c>
      <c r="DA216" s="357" t="n">
        <v>0.000285</v>
      </c>
      <c r="DB216" s="357" t="n">
        <v>0.0002</v>
      </c>
      <c r="DC216" s="357" t="n">
        <v>0</v>
      </c>
      <c r="DD216" s="357" t="n">
        <v>0.0001</v>
      </c>
      <c r="DE216" s="357" t="n">
        <v>0</v>
      </c>
      <c r="DF216" s="357" t="n">
        <v>0.0036</v>
      </c>
      <c r="DG216" s="357" t="n">
        <v>0.00047</v>
      </c>
      <c r="DH216" s="357" t="n">
        <v>0.0007</v>
      </c>
      <c r="DI216" s="357" t="n">
        <v>0</v>
      </c>
      <c r="DJ216" s="357" t="n">
        <v>0</v>
      </c>
      <c r="DK216" s="357" t="n">
        <v>0.0005</v>
      </c>
      <c r="DL216" s="357" t="n">
        <v>0.0005</v>
      </c>
      <c r="DM216" s="357" t="n">
        <v>0.0003</v>
      </c>
      <c r="DN216" s="357" t="n">
        <v>0.000275</v>
      </c>
      <c r="DO216" s="357" t="n">
        <v>0.000400000000000006</v>
      </c>
      <c r="DQ216" s="357" t="n">
        <v>6.5E-005</v>
      </c>
    </row>
    <row r="217" customFormat="false" ht="12.75" hidden="false" customHeight="false" outlineLevel="0" collapsed="false">
      <c r="A217" s="355" t="n">
        <v>42979</v>
      </c>
      <c r="B217" s="0" t="n">
        <v>0.988</v>
      </c>
      <c r="C217" s="0" t="n">
        <v>0</v>
      </c>
      <c r="D217" s="0" t="n">
        <v>0</v>
      </c>
      <c r="E217" s="0" t="n">
        <v>0</v>
      </c>
      <c r="F217" s="0" t="n">
        <v>0</v>
      </c>
      <c r="G217" s="0" t="n">
        <v>0</v>
      </c>
      <c r="H217" s="0" t="n">
        <v>0.9875</v>
      </c>
      <c r="I217" s="0" t="n">
        <v>0.9875</v>
      </c>
      <c r="J217" s="0" t="n">
        <v>0.9083925</v>
      </c>
      <c r="K217" s="0" t="n">
        <v>0</v>
      </c>
      <c r="L217" s="0" t="n">
        <v>0.9875</v>
      </c>
      <c r="M217" s="0" t="n">
        <v>0.9875</v>
      </c>
      <c r="N217" s="0" t="n">
        <v>0.98</v>
      </c>
      <c r="O217" s="0" t="n">
        <v>0.9875</v>
      </c>
      <c r="P217" s="0" t="n">
        <v>0.98</v>
      </c>
      <c r="Q217" s="0" t="n">
        <v>0.9875</v>
      </c>
      <c r="R217" s="0" t="n">
        <v>0.9875</v>
      </c>
      <c r="S217" s="0" t="n">
        <v>0.9875</v>
      </c>
      <c r="T217" s="0" t="n">
        <v>0.98</v>
      </c>
      <c r="U217" s="0" t="n">
        <v>0.98</v>
      </c>
      <c r="V217" s="0" t="n">
        <v>0.98</v>
      </c>
      <c r="W217" s="0" t="n">
        <v>0.98</v>
      </c>
      <c r="X217" s="0" t="n">
        <v>0.9875</v>
      </c>
      <c r="Y217" s="0" t="n">
        <v>0.9875</v>
      </c>
      <c r="Z217" s="0" t="n">
        <v>0.9875</v>
      </c>
      <c r="AA217" s="0" t="n">
        <v>0.9875</v>
      </c>
      <c r="AB217" s="0" t="n">
        <v>0.98</v>
      </c>
      <c r="AC217" s="0" t="n">
        <v>0.98</v>
      </c>
      <c r="AD217" s="0" t="n">
        <v>0.9875</v>
      </c>
      <c r="AE217" s="0" t="n">
        <v>0.9875</v>
      </c>
      <c r="AF217" s="0" t="n">
        <v>0.98</v>
      </c>
      <c r="AG217" s="0" t="n">
        <v>0.99</v>
      </c>
      <c r="AH217" s="0" t="n">
        <v>0.983365449999997</v>
      </c>
      <c r="AI217" s="0" t="n">
        <v>0.983365449999997</v>
      </c>
      <c r="AJ217" s="0" t="n">
        <v>0.98</v>
      </c>
      <c r="AK217" s="0" t="n">
        <v>1</v>
      </c>
      <c r="AL217" s="0" t="n">
        <v>0</v>
      </c>
      <c r="AM217" s="0" t="n">
        <v>0</v>
      </c>
      <c r="BE217" s="0" t="n">
        <v>1.12428260000002</v>
      </c>
      <c r="BF217" s="0" t="n">
        <v>1.1314</v>
      </c>
      <c r="BG217" s="0" t="n">
        <v>1.0827</v>
      </c>
      <c r="BH217" s="0" t="n">
        <v>1.026</v>
      </c>
      <c r="BI217" s="0" t="n">
        <v>1</v>
      </c>
      <c r="BJ217" s="0" t="n">
        <v>2.60700000000001</v>
      </c>
      <c r="BK217" s="0" t="n">
        <v>2.33126633333333</v>
      </c>
      <c r="BL217" s="0" t="n">
        <v>1.16694999999999</v>
      </c>
      <c r="BM217" s="0" t="n">
        <v>1.2885</v>
      </c>
      <c r="BN217" s="0" t="n">
        <v>2.001</v>
      </c>
      <c r="BO217" s="0" t="n">
        <v>1.57050499999999</v>
      </c>
      <c r="BP217" s="0" t="n">
        <v>1.57050499999999</v>
      </c>
      <c r="BQ217" s="0" t="n">
        <v>1.29580499999999</v>
      </c>
      <c r="BR217" s="0" t="n">
        <v>1.10588</v>
      </c>
      <c r="BS217" s="0" t="n">
        <v>1.47060499999999</v>
      </c>
      <c r="BT217" s="357"/>
      <c r="BU217" s="0" t="n">
        <v>1.104905</v>
      </c>
      <c r="BV217" s="357"/>
      <c r="BW217" s="357"/>
      <c r="BX217" s="357"/>
      <c r="BY217" s="357"/>
      <c r="BZ217" s="357"/>
      <c r="CA217" s="357"/>
      <c r="CB217" s="357"/>
      <c r="CC217" s="0" t="n">
        <v>0.975</v>
      </c>
      <c r="CI217" s="0" t="n">
        <v>0.55</v>
      </c>
      <c r="CJ217" s="0" t="n">
        <v>0.925</v>
      </c>
      <c r="CK217" s="0" t="n">
        <v>0.705</v>
      </c>
      <c r="CM217" s="0" t="n">
        <v>0.945</v>
      </c>
      <c r="CN217" s="0" t="n">
        <v>0.9775</v>
      </c>
      <c r="CO217" s="0" t="n">
        <v>0.945</v>
      </c>
      <c r="CP217" s="0" t="n">
        <v>0.92</v>
      </c>
      <c r="CQ217" s="0" t="n">
        <v>0.915</v>
      </c>
      <c r="CR217" s="0" t="n">
        <v>0.89</v>
      </c>
      <c r="DA217" s="357" t="n">
        <v>0.000285</v>
      </c>
      <c r="DB217" s="357" t="n">
        <v>0.0002</v>
      </c>
      <c r="DC217" s="357" t="n">
        <v>0</v>
      </c>
      <c r="DD217" s="357" t="n">
        <v>0.0001</v>
      </c>
      <c r="DE217" s="357" t="n">
        <v>0</v>
      </c>
      <c r="DF217" s="357" t="n">
        <v>0.0036</v>
      </c>
      <c r="DG217" s="357" t="n">
        <v>0.00047</v>
      </c>
      <c r="DH217" s="357" t="n">
        <v>0.0007</v>
      </c>
      <c r="DI217" s="357" t="n">
        <v>0</v>
      </c>
      <c r="DJ217" s="357" t="n">
        <v>0</v>
      </c>
      <c r="DK217" s="357" t="n">
        <v>0.0005</v>
      </c>
      <c r="DL217" s="357" t="n">
        <v>0.0005</v>
      </c>
      <c r="DM217" s="357" t="n">
        <v>0.0003</v>
      </c>
      <c r="DN217" s="357" t="n">
        <v>0.000275</v>
      </c>
      <c r="DO217" s="357" t="n">
        <v>0.000400000000000006</v>
      </c>
      <c r="DQ217" s="357" t="n">
        <v>6.5E-005</v>
      </c>
    </row>
    <row r="218" customFormat="false" ht="12.75" hidden="false" customHeight="false" outlineLevel="0" collapsed="false">
      <c r="A218" s="355" t="n">
        <v>43009</v>
      </c>
      <c r="B218" s="0" t="n">
        <v>0.988</v>
      </c>
      <c r="C218" s="0" t="n">
        <v>0</v>
      </c>
      <c r="D218" s="0" t="n">
        <v>0</v>
      </c>
      <c r="E218" s="0" t="n">
        <v>0</v>
      </c>
      <c r="F218" s="0" t="n">
        <v>0</v>
      </c>
      <c r="G218" s="0" t="n">
        <v>0</v>
      </c>
      <c r="H218" s="0" t="n">
        <v>0.9875</v>
      </c>
      <c r="I218" s="0" t="n">
        <v>0.9875</v>
      </c>
      <c r="J218" s="0" t="n">
        <v>0.8955075</v>
      </c>
      <c r="K218" s="0" t="n">
        <v>0</v>
      </c>
      <c r="L218" s="0" t="n">
        <v>0.9875</v>
      </c>
      <c r="M218" s="0" t="n">
        <v>0.9875</v>
      </c>
      <c r="N218" s="0" t="n">
        <v>0.98</v>
      </c>
      <c r="O218" s="0" t="n">
        <v>0.9875</v>
      </c>
      <c r="P218" s="0" t="n">
        <v>0.98</v>
      </c>
      <c r="Q218" s="0" t="n">
        <v>0.9875</v>
      </c>
      <c r="R218" s="0" t="n">
        <v>0.9875</v>
      </c>
      <c r="S218" s="0" t="n">
        <v>0.9875</v>
      </c>
      <c r="T218" s="0" t="n">
        <v>0.98</v>
      </c>
      <c r="U218" s="0" t="n">
        <v>0.98</v>
      </c>
      <c r="V218" s="0" t="n">
        <v>0.98</v>
      </c>
      <c r="W218" s="0" t="n">
        <v>0.98</v>
      </c>
      <c r="X218" s="0" t="n">
        <v>0.9875</v>
      </c>
      <c r="Y218" s="0" t="n">
        <v>0.9875</v>
      </c>
      <c r="Z218" s="0" t="n">
        <v>0.9875</v>
      </c>
      <c r="AA218" s="0" t="n">
        <v>0.9875</v>
      </c>
      <c r="AB218" s="0" t="n">
        <v>0.98</v>
      </c>
      <c r="AC218" s="0" t="n">
        <v>0.98</v>
      </c>
      <c r="AD218" s="0" t="n">
        <v>0.9875</v>
      </c>
      <c r="AE218" s="0" t="n">
        <v>0.9875</v>
      </c>
      <c r="AF218" s="0" t="n">
        <v>0.98</v>
      </c>
      <c r="AG218" s="0" t="n">
        <v>0.99</v>
      </c>
      <c r="AH218" s="0" t="n">
        <v>0.983423299999997</v>
      </c>
      <c r="AI218" s="0" t="n">
        <v>0.983423299999997</v>
      </c>
      <c r="AJ218" s="0" t="n">
        <v>0.98</v>
      </c>
      <c r="AK218" s="0" t="n">
        <v>1</v>
      </c>
      <c r="AL218" s="0" t="n">
        <v>0</v>
      </c>
      <c r="AM218" s="0" t="n">
        <v>0</v>
      </c>
      <c r="BE218" s="0" t="n">
        <v>1.12456760000002</v>
      </c>
      <c r="BF218" s="0" t="n">
        <v>1.1316</v>
      </c>
      <c r="BG218" s="0" t="n">
        <v>1.0827</v>
      </c>
      <c r="BH218" s="0" t="n">
        <v>1.0261</v>
      </c>
      <c r="BI218" s="0" t="n">
        <v>1</v>
      </c>
      <c r="BJ218" s="0" t="n">
        <v>2.61060000000001</v>
      </c>
      <c r="BK218" s="0" t="n">
        <v>2.33173633333333</v>
      </c>
      <c r="BL218" s="0" t="n">
        <v>1.16764999999999</v>
      </c>
      <c r="BM218" s="0" t="n">
        <v>1.2885</v>
      </c>
      <c r="BN218" s="0" t="n">
        <v>2.001</v>
      </c>
      <c r="BO218" s="0" t="n">
        <v>1.57100499999999</v>
      </c>
      <c r="BP218" s="0" t="n">
        <v>1.57100499999999</v>
      </c>
      <c r="BQ218" s="0" t="n">
        <v>1.29610499999999</v>
      </c>
      <c r="BR218" s="0" t="n">
        <v>1.106155</v>
      </c>
      <c r="BS218" s="0" t="n">
        <v>1.47100499999999</v>
      </c>
      <c r="BT218" s="357"/>
      <c r="BU218" s="0" t="n">
        <v>1.10497</v>
      </c>
      <c r="BV218" s="357"/>
      <c r="BW218" s="357"/>
      <c r="BX218" s="357"/>
      <c r="BY218" s="357"/>
      <c r="BZ218" s="357"/>
      <c r="CA218" s="357"/>
      <c r="CB218" s="357"/>
      <c r="CC218" s="0" t="n">
        <v>0.955</v>
      </c>
      <c r="CI218" s="0" t="n">
        <v>0.45</v>
      </c>
      <c r="CJ218" s="0" t="n">
        <v>0.925</v>
      </c>
      <c r="CK218" s="0" t="n">
        <v>0.695</v>
      </c>
      <c r="CM218" s="0" t="n">
        <v>0.805</v>
      </c>
      <c r="CN218" s="0" t="n">
        <v>0.8375</v>
      </c>
      <c r="CO218" s="0" t="n">
        <v>0.875</v>
      </c>
      <c r="CP218" s="0" t="n">
        <v>0.9025</v>
      </c>
      <c r="CQ218" s="0" t="n">
        <v>0.82</v>
      </c>
      <c r="CR218" s="0" t="n">
        <v>0.89</v>
      </c>
      <c r="DA218" s="357" t="n">
        <v>0.000285</v>
      </c>
      <c r="DB218" s="357" t="n">
        <v>0.0002</v>
      </c>
      <c r="DC218" s="357" t="n">
        <v>0</v>
      </c>
      <c r="DD218" s="357" t="n">
        <v>0.0001</v>
      </c>
      <c r="DE218" s="357" t="n">
        <v>0</v>
      </c>
      <c r="DF218" s="357" t="n">
        <v>0.0036</v>
      </c>
      <c r="DG218" s="357" t="n">
        <v>0.00047</v>
      </c>
      <c r="DH218" s="357" t="n">
        <v>0.0007</v>
      </c>
      <c r="DI218" s="357" t="n">
        <v>0</v>
      </c>
      <c r="DJ218" s="357" t="n">
        <v>0</v>
      </c>
      <c r="DK218" s="357" t="n">
        <v>0.0005</v>
      </c>
      <c r="DL218" s="357" t="n">
        <v>0.0005</v>
      </c>
      <c r="DM218" s="357" t="n">
        <v>0.0003</v>
      </c>
      <c r="DN218" s="357" t="n">
        <v>0.000275</v>
      </c>
      <c r="DO218" s="357" t="n">
        <v>0.000400000000000006</v>
      </c>
      <c r="DQ218" s="357" t="n">
        <v>6.5E-005</v>
      </c>
    </row>
    <row r="219" customFormat="false" ht="12.75" hidden="false" customHeight="false" outlineLevel="0" collapsed="false">
      <c r="A219" s="355" t="n">
        <v>43040</v>
      </c>
      <c r="B219" s="0" t="n">
        <v>0.988</v>
      </c>
      <c r="C219" s="0" t="n">
        <v>0</v>
      </c>
      <c r="D219" s="0" t="n">
        <v>0</v>
      </c>
      <c r="E219" s="0" t="n">
        <v>0</v>
      </c>
      <c r="F219" s="0" t="n">
        <v>0</v>
      </c>
      <c r="G219" s="0" t="n">
        <v>0</v>
      </c>
      <c r="H219" s="0" t="n">
        <v>0.9875</v>
      </c>
      <c r="I219" s="0" t="n">
        <v>0.9875</v>
      </c>
      <c r="J219" s="0" t="n">
        <v>0.8439675</v>
      </c>
      <c r="K219" s="0" t="n">
        <v>0</v>
      </c>
      <c r="L219" s="0" t="n">
        <v>0.9875</v>
      </c>
      <c r="M219" s="0" t="n">
        <v>0.9875</v>
      </c>
      <c r="N219" s="0" t="n">
        <v>0.98</v>
      </c>
      <c r="O219" s="0" t="n">
        <v>0.9875</v>
      </c>
      <c r="P219" s="0" t="n">
        <v>0.98</v>
      </c>
      <c r="Q219" s="0" t="n">
        <v>0.9875</v>
      </c>
      <c r="R219" s="0" t="n">
        <v>0.9875</v>
      </c>
      <c r="S219" s="0" t="n">
        <v>0.9875</v>
      </c>
      <c r="T219" s="0" t="n">
        <v>0.98</v>
      </c>
      <c r="U219" s="0" t="n">
        <v>0.98</v>
      </c>
      <c r="V219" s="0" t="n">
        <v>0.98</v>
      </c>
      <c r="W219" s="0" t="n">
        <v>0.98</v>
      </c>
      <c r="X219" s="0" t="n">
        <v>0.9875</v>
      </c>
      <c r="Y219" s="0" t="n">
        <v>0.9875</v>
      </c>
      <c r="Z219" s="0" t="n">
        <v>0.9875</v>
      </c>
      <c r="AA219" s="0" t="n">
        <v>0.9875</v>
      </c>
      <c r="AB219" s="0" t="n">
        <v>0.98</v>
      </c>
      <c r="AC219" s="0" t="n">
        <v>0.98</v>
      </c>
      <c r="AD219" s="0" t="n">
        <v>0.9875</v>
      </c>
      <c r="AE219" s="0" t="n">
        <v>0.9875</v>
      </c>
      <c r="AF219" s="0" t="n">
        <v>0.98</v>
      </c>
      <c r="AG219" s="0" t="n">
        <v>0.99</v>
      </c>
      <c r="AH219" s="0" t="n">
        <v>0.983481149999997</v>
      </c>
      <c r="AI219" s="0" t="n">
        <v>0.983481149999997</v>
      </c>
      <c r="AJ219" s="0" t="n">
        <v>0.98</v>
      </c>
      <c r="AK219" s="0" t="n">
        <v>1</v>
      </c>
      <c r="AL219" s="0" t="n">
        <v>0</v>
      </c>
      <c r="AM219" s="0" t="n">
        <v>0</v>
      </c>
      <c r="BE219" s="0" t="n">
        <v>1.12485260000002</v>
      </c>
      <c r="BF219" s="0" t="n">
        <v>1.1318</v>
      </c>
      <c r="BG219" s="0" t="n">
        <v>1.0827</v>
      </c>
      <c r="BH219" s="0" t="n">
        <v>1.0262</v>
      </c>
      <c r="BI219" s="0" t="n">
        <v>1</v>
      </c>
      <c r="BJ219" s="0" t="n">
        <v>2.61420000000001</v>
      </c>
      <c r="BK219" s="0" t="n">
        <v>2.33220633333333</v>
      </c>
      <c r="BL219" s="0" t="n">
        <v>1.16834999999999</v>
      </c>
      <c r="BM219" s="0" t="n">
        <v>1.2885</v>
      </c>
      <c r="BN219" s="0" t="n">
        <v>2.001</v>
      </c>
      <c r="BO219" s="0" t="n">
        <v>1.57150499999999</v>
      </c>
      <c r="BP219" s="0" t="n">
        <v>1.57150499999999</v>
      </c>
      <c r="BQ219" s="0" t="n">
        <v>1.29640499999999</v>
      </c>
      <c r="BR219" s="0" t="n">
        <v>1.10643</v>
      </c>
      <c r="BS219" s="0" t="n">
        <v>1.47140499999999</v>
      </c>
      <c r="BT219" s="357"/>
      <c r="BU219" s="0" t="n">
        <v>1.105035</v>
      </c>
      <c r="BV219" s="357"/>
      <c r="BW219" s="357"/>
      <c r="BX219" s="357"/>
      <c r="BY219" s="357"/>
      <c r="BZ219" s="357"/>
      <c r="CA219" s="357"/>
      <c r="CB219" s="357"/>
      <c r="CC219" s="0" t="n">
        <v>0.955</v>
      </c>
      <c r="CI219" s="0" t="n">
        <v>0.46</v>
      </c>
      <c r="CJ219" s="0" t="n">
        <v>0.905</v>
      </c>
      <c r="CK219" s="0" t="n">
        <v>0.655</v>
      </c>
      <c r="CM219" s="0" t="n">
        <v>0.795</v>
      </c>
      <c r="CN219" s="0" t="n">
        <v>0.8275</v>
      </c>
      <c r="CO219" s="0" t="n">
        <v>0.85</v>
      </c>
      <c r="CP219" s="0" t="n">
        <v>0.9025</v>
      </c>
      <c r="CQ219" s="0" t="n">
        <v>0.82</v>
      </c>
      <c r="CR219" s="0" t="n">
        <v>0.89</v>
      </c>
      <c r="DA219" s="357" t="n">
        <v>0.000285</v>
      </c>
      <c r="DB219" s="357" t="n">
        <v>0.0002</v>
      </c>
      <c r="DC219" s="357" t="n">
        <v>0</v>
      </c>
      <c r="DD219" s="357" t="n">
        <v>0.0001</v>
      </c>
      <c r="DE219" s="357" t="n">
        <v>0</v>
      </c>
      <c r="DF219" s="357" t="n">
        <v>0.0036</v>
      </c>
      <c r="DG219" s="357" t="n">
        <v>0.00047</v>
      </c>
      <c r="DH219" s="357" t="n">
        <v>0.0007</v>
      </c>
      <c r="DI219" s="357" t="n">
        <v>0</v>
      </c>
      <c r="DJ219" s="357" t="n">
        <v>0</v>
      </c>
      <c r="DK219" s="357" t="n">
        <v>0.0005</v>
      </c>
      <c r="DL219" s="357" t="n">
        <v>0.0005</v>
      </c>
      <c r="DM219" s="357" t="n">
        <v>0.0003</v>
      </c>
      <c r="DN219" s="357" t="n">
        <v>0.000275</v>
      </c>
      <c r="DO219" s="357" t="n">
        <v>0.000400000000000006</v>
      </c>
      <c r="DQ219" s="357" t="n">
        <v>6.5E-005</v>
      </c>
    </row>
    <row r="220" customFormat="false" ht="12.75" hidden="false" customHeight="false" outlineLevel="0" collapsed="false">
      <c r="A220" s="355" t="n">
        <v>43070</v>
      </c>
      <c r="B220" s="0" t="n">
        <v>0.988</v>
      </c>
      <c r="C220" s="0" t="n">
        <v>0</v>
      </c>
      <c r="D220" s="0" t="n">
        <v>0</v>
      </c>
      <c r="E220" s="0" t="n">
        <v>0</v>
      </c>
      <c r="F220" s="0" t="n">
        <v>0</v>
      </c>
      <c r="G220" s="0" t="n">
        <v>0</v>
      </c>
      <c r="H220" s="0" t="n">
        <v>0.9875</v>
      </c>
      <c r="I220" s="0" t="n">
        <v>0.9875</v>
      </c>
      <c r="J220" s="0" t="n">
        <v>0.85041</v>
      </c>
      <c r="K220" s="0" t="n">
        <v>0</v>
      </c>
      <c r="L220" s="0" t="n">
        <v>0.927482949999993</v>
      </c>
      <c r="M220" s="0" t="n">
        <v>0.978573112499993</v>
      </c>
      <c r="N220" s="0" t="n">
        <v>0.894726449999995</v>
      </c>
      <c r="O220" s="0" t="n">
        <v>0.9875</v>
      </c>
      <c r="P220" s="0" t="n">
        <v>0.894726449999995</v>
      </c>
      <c r="Q220" s="0" t="n">
        <v>0.927482949999993</v>
      </c>
      <c r="R220" s="0" t="n">
        <v>0.927482949999993</v>
      </c>
      <c r="S220" s="0" t="n">
        <v>0.927482949999993</v>
      </c>
      <c r="T220" s="0" t="n">
        <v>0.894726449999995</v>
      </c>
      <c r="U220" s="0" t="n">
        <v>0.894726449999995</v>
      </c>
      <c r="V220" s="0" t="n">
        <v>0.894726449999995</v>
      </c>
      <c r="W220" s="0" t="n">
        <v>0.894726449999995</v>
      </c>
      <c r="X220" s="0" t="n">
        <v>0.9875</v>
      </c>
      <c r="Y220" s="0" t="n">
        <v>0.9875</v>
      </c>
      <c r="Z220" s="0" t="n">
        <v>0.9875</v>
      </c>
      <c r="AA220" s="0" t="n">
        <v>0.9875</v>
      </c>
      <c r="AB220" s="0" t="n">
        <v>0.894726449999995</v>
      </c>
      <c r="AC220" s="0" t="n">
        <v>0.894726449999995</v>
      </c>
      <c r="AD220" s="0" t="n">
        <v>0.9875</v>
      </c>
      <c r="AE220" s="0" t="n">
        <v>0.9875</v>
      </c>
      <c r="AF220" s="0" t="n">
        <v>0.894726449999995</v>
      </c>
      <c r="AG220" s="0" t="n">
        <v>0.98</v>
      </c>
      <c r="AH220" s="0" t="n">
        <v>0.983538999999997</v>
      </c>
      <c r="AI220" s="0" t="n">
        <v>0.983538999999997</v>
      </c>
      <c r="AJ220" s="0" t="n">
        <v>0.894726449999995</v>
      </c>
      <c r="AK220" s="0" t="n">
        <v>1</v>
      </c>
      <c r="AL220" s="0" t="n">
        <v>0</v>
      </c>
      <c r="AM220" s="0" t="n">
        <v>0</v>
      </c>
      <c r="BE220" s="0" t="n">
        <v>1.12513760000002</v>
      </c>
      <c r="BF220" s="0" t="n">
        <v>1.132</v>
      </c>
      <c r="BG220" s="0" t="n">
        <v>1.0827</v>
      </c>
      <c r="BH220" s="0" t="n">
        <v>1.0263</v>
      </c>
      <c r="BI220" s="0" t="n">
        <v>1</v>
      </c>
      <c r="BJ220" s="0" t="n">
        <v>2.61780000000001</v>
      </c>
      <c r="BK220" s="0" t="n">
        <v>2.33267633333333</v>
      </c>
      <c r="BL220" s="0" t="n">
        <v>1.16904999999999</v>
      </c>
      <c r="BM220" s="0" t="n">
        <v>1.2885</v>
      </c>
      <c r="BN220" s="0" t="n">
        <v>2.001</v>
      </c>
      <c r="BO220" s="0" t="n">
        <v>1.57200499999999</v>
      </c>
      <c r="BP220" s="0" t="n">
        <v>1.57200499999999</v>
      </c>
      <c r="BQ220" s="0" t="n">
        <v>1.29670499999999</v>
      </c>
      <c r="BR220" s="0" t="n">
        <v>1.106705</v>
      </c>
      <c r="BS220" s="0" t="n">
        <v>1.47180499999999</v>
      </c>
      <c r="BT220" s="357"/>
      <c r="BU220" s="0" t="n">
        <v>1.1051</v>
      </c>
      <c r="BV220" s="357"/>
      <c r="BW220" s="357"/>
      <c r="BX220" s="357"/>
      <c r="BY220" s="357"/>
      <c r="BZ220" s="357"/>
      <c r="CA220" s="357"/>
      <c r="CB220" s="357"/>
      <c r="CC220" s="0" t="n">
        <v>0.935</v>
      </c>
      <c r="CI220" s="0" t="n">
        <v>0.48</v>
      </c>
      <c r="CJ220" s="0" t="n">
        <v>0.875</v>
      </c>
      <c r="CK220" s="0" t="n">
        <v>0.66</v>
      </c>
      <c r="CM220" s="0" t="n">
        <v>0.59</v>
      </c>
      <c r="CN220" s="0" t="n">
        <v>0.6225</v>
      </c>
      <c r="CO220" s="0" t="n">
        <v>0.69</v>
      </c>
      <c r="CP220" s="0" t="n">
        <v>0.8925</v>
      </c>
      <c r="CQ220" s="0" t="n">
        <v>0.715</v>
      </c>
      <c r="CR220" s="0" t="n">
        <v>0.89</v>
      </c>
      <c r="DA220" s="357" t="n">
        <v>0.000285</v>
      </c>
      <c r="DB220" s="357" t="n">
        <v>0.0002</v>
      </c>
      <c r="DC220" s="357" t="n">
        <v>0</v>
      </c>
      <c r="DD220" s="357" t="n">
        <v>0.0001</v>
      </c>
      <c r="DE220" s="357" t="n">
        <v>0</v>
      </c>
      <c r="DF220" s="357" t="n">
        <v>0.0036</v>
      </c>
      <c r="DG220" s="357" t="n">
        <v>0.00047</v>
      </c>
      <c r="DH220" s="357" t="n">
        <v>0.0007</v>
      </c>
      <c r="DI220" s="357" t="n">
        <v>0</v>
      </c>
      <c r="DJ220" s="357" t="n">
        <v>0</v>
      </c>
      <c r="DK220" s="357" t="n">
        <v>0.0005</v>
      </c>
      <c r="DL220" s="357" t="n">
        <v>0.0005</v>
      </c>
      <c r="DM220" s="357" t="n">
        <v>0.0003</v>
      </c>
      <c r="DN220" s="357" t="n">
        <v>0.000275</v>
      </c>
      <c r="DO220" s="357" t="n">
        <v>0.000400000000000006</v>
      </c>
      <c r="DQ220" s="357" t="n">
        <v>6.5E-005</v>
      </c>
    </row>
    <row r="221" customFormat="false" ht="12.75" hidden="false" customHeight="false" outlineLevel="0" collapsed="false">
      <c r="A221" s="355" t="n">
        <v>43101</v>
      </c>
      <c r="B221" s="0" t="n">
        <v>0.988</v>
      </c>
      <c r="C221" s="0" t="n">
        <v>0</v>
      </c>
      <c r="D221" s="0" t="n">
        <v>0</v>
      </c>
      <c r="E221" s="0" t="n">
        <v>0</v>
      </c>
      <c r="F221" s="0" t="n">
        <v>0</v>
      </c>
      <c r="G221" s="0" t="n">
        <v>0</v>
      </c>
      <c r="H221" s="0" t="n">
        <v>0.9875</v>
      </c>
      <c r="I221" s="0" t="n">
        <v>0.941648749999988</v>
      </c>
      <c r="J221" s="0" t="n">
        <v>0.863295</v>
      </c>
      <c r="K221" s="0" t="n">
        <v>0</v>
      </c>
      <c r="L221" s="0" t="n">
        <v>0.951365524999993</v>
      </c>
      <c r="M221" s="0" t="n">
        <v>0.9875</v>
      </c>
      <c r="N221" s="0" t="n">
        <v>0.894933449999995</v>
      </c>
      <c r="O221" s="0" t="n">
        <v>0.974142400000004</v>
      </c>
      <c r="P221" s="0" t="n">
        <v>0.894933449999995</v>
      </c>
      <c r="Q221" s="0" t="n">
        <v>0.951365524999993</v>
      </c>
      <c r="R221" s="0" t="n">
        <v>0.951365524999993</v>
      </c>
      <c r="S221" s="0" t="n">
        <v>0.951365524999993</v>
      </c>
      <c r="T221" s="0" t="n">
        <v>0.894933449999995</v>
      </c>
      <c r="U221" s="0" t="n">
        <v>0.894933449999995</v>
      </c>
      <c r="V221" s="0" t="n">
        <v>0.894933449999995</v>
      </c>
      <c r="W221" s="0" t="n">
        <v>0.894933449999995</v>
      </c>
      <c r="X221" s="0" t="n">
        <v>0.974142400000004</v>
      </c>
      <c r="Y221" s="0" t="n">
        <v>0.974142400000004</v>
      </c>
      <c r="Z221" s="0" t="n">
        <v>0.974142400000004</v>
      </c>
      <c r="AA221" s="0" t="n">
        <v>0.974142400000004</v>
      </c>
      <c r="AB221" s="0" t="n">
        <v>0.894933449999995</v>
      </c>
      <c r="AC221" s="0" t="n">
        <v>0.894933449999995</v>
      </c>
      <c r="AD221" s="0" t="n">
        <v>0.974142400000004</v>
      </c>
      <c r="AE221" s="0" t="n">
        <v>0.974142400000004</v>
      </c>
      <c r="AF221" s="0" t="n">
        <v>0.894933449999995</v>
      </c>
      <c r="AG221" s="0" t="n">
        <v>0.98</v>
      </c>
      <c r="AH221" s="0" t="n">
        <v>0.983596849999997</v>
      </c>
      <c r="AI221" s="0" t="n">
        <v>0.983596849999997</v>
      </c>
      <c r="AJ221" s="0" t="n">
        <v>0.894933449999995</v>
      </c>
      <c r="AK221" s="0" t="n">
        <v>1</v>
      </c>
      <c r="AL221" s="0" t="n">
        <v>0</v>
      </c>
      <c r="AM221" s="0" t="n">
        <v>0</v>
      </c>
      <c r="BE221" s="0" t="n">
        <v>1.12542260000002</v>
      </c>
      <c r="BF221" s="0" t="n">
        <v>1.1322</v>
      </c>
      <c r="BG221" s="0" t="n">
        <v>1.0827</v>
      </c>
      <c r="BH221" s="0" t="n">
        <v>1.0264</v>
      </c>
      <c r="BI221" s="0" t="n">
        <v>1</v>
      </c>
      <c r="BJ221" s="0" t="n">
        <v>2.62140000000001</v>
      </c>
      <c r="BK221" s="0" t="n">
        <v>2.33314633333333</v>
      </c>
      <c r="BL221" s="0" t="n">
        <v>1.16974999999999</v>
      </c>
      <c r="BM221" s="0" t="n">
        <v>1.2885</v>
      </c>
      <c r="BN221" s="0" t="n">
        <v>2.001</v>
      </c>
      <c r="BO221" s="0" t="n">
        <v>1.57250499999999</v>
      </c>
      <c r="BP221" s="0" t="n">
        <v>1.57250499999999</v>
      </c>
      <c r="BQ221" s="0" t="n">
        <v>1.29700499999999</v>
      </c>
      <c r="BR221" s="0" t="n">
        <v>1.10698</v>
      </c>
      <c r="BS221" s="0" t="n">
        <v>1.47220499999999</v>
      </c>
      <c r="BT221" s="357"/>
      <c r="BU221" s="0" t="n">
        <v>1.105165</v>
      </c>
      <c r="BV221" s="357"/>
      <c r="BW221" s="357"/>
      <c r="BX221" s="357"/>
      <c r="BY221" s="357"/>
      <c r="BZ221" s="357"/>
      <c r="CA221" s="357"/>
      <c r="CB221" s="357"/>
      <c r="CC221" s="0" t="n">
        <v>0.895</v>
      </c>
      <c r="CI221" s="0" t="n">
        <v>0.45</v>
      </c>
      <c r="CJ221" s="0" t="n">
        <v>0.805</v>
      </c>
      <c r="CK221" s="0" t="n">
        <v>0.67</v>
      </c>
      <c r="CM221" s="0" t="n">
        <v>0.605</v>
      </c>
      <c r="CN221" s="0" t="n">
        <v>0.6375</v>
      </c>
      <c r="CO221" s="0" t="n">
        <v>0.69</v>
      </c>
      <c r="CP221" s="0" t="n">
        <v>0.88</v>
      </c>
      <c r="CQ221" s="0" t="n">
        <v>0.64</v>
      </c>
      <c r="CR221" s="0" t="n">
        <v>0.89</v>
      </c>
      <c r="DA221" s="357" t="n">
        <v>0.000285</v>
      </c>
      <c r="DB221" s="357" t="n">
        <v>0.0002</v>
      </c>
      <c r="DC221" s="357" t="n">
        <v>0</v>
      </c>
      <c r="DD221" s="357" t="n">
        <v>0.0001</v>
      </c>
      <c r="DE221" s="357" t="n">
        <v>0</v>
      </c>
      <c r="DF221" s="357" t="n">
        <v>0.0036</v>
      </c>
      <c r="DG221" s="357" t="n">
        <v>0.00047</v>
      </c>
      <c r="DH221" s="357" t="n">
        <v>0.0007</v>
      </c>
      <c r="DI221" s="357" t="n">
        <v>0</v>
      </c>
      <c r="DJ221" s="357" t="n">
        <v>0</v>
      </c>
      <c r="DK221" s="357" t="n">
        <v>0.0005</v>
      </c>
      <c r="DL221" s="357" t="n">
        <v>0.0005</v>
      </c>
      <c r="DM221" s="357" t="n">
        <v>0.0003</v>
      </c>
      <c r="DN221" s="357" t="n">
        <v>0.000275</v>
      </c>
      <c r="DO221" s="357" t="n">
        <v>0.000400000000000006</v>
      </c>
      <c r="DQ221" s="357" t="n">
        <v>6.5E-005</v>
      </c>
    </row>
    <row r="222" customFormat="false" ht="12.75" hidden="false" customHeight="false" outlineLevel="0" collapsed="false">
      <c r="A222" s="355" t="n">
        <v>43132</v>
      </c>
      <c r="B222" s="0" t="n">
        <v>0.973737074000016</v>
      </c>
      <c r="C222" s="0" t="n">
        <v>0</v>
      </c>
      <c r="D222" s="0" t="n">
        <v>0</v>
      </c>
      <c r="E222" s="0" t="n">
        <v>0</v>
      </c>
      <c r="F222" s="0" t="n">
        <v>0</v>
      </c>
      <c r="G222" s="0" t="n">
        <v>0</v>
      </c>
      <c r="H222" s="0" t="n">
        <v>0.9875</v>
      </c>
      <c r="I222" s="0" t="n">
        <v>0.9875</v>
      </c>
      <c r="J222" s="0" t="n">
        <v>0.985</v>
      </c>
      <c r="K222" s="0" t="n">
        <v>0</v>
      </c>
      <c r="L222" s="0" t="n">
        <v>0.9875</v>
      </c>
      <c r="M222" s="0" t="n">
        <v>0.9875</v>
      </c>
      <c r="N222" s="0" t="n">
        <v>0.921086549999995</v>
      </c>
      <c r="O222" s="0" t="n">
        <v>0.971616262500004</v>
      </c>
      <c r="P222" s="0" t="n">
        <v>0.921086549999995</v>
      </c>
      <c r="Q222" s="0" t="n">
        <v>0.9875</v>
      </c>
      <c r="R222" s="0" t="n">
        <v>0.9875</v>
      </c>
      <c r="S222" s="0" t="n">
        <v>0.9875</v>
      </c>
      <c r="T222" s="0" t="n">
        <v>0.921086549999995</v>
      </c>
      <c r="U222" s="0" t="n">
        <v>0.921086549999995</v>
      </c>
      <c r="V222" s="0" t="n">
        <v>0.921086549999995</v>
      </c>
      <c r="W222" s="0" t="n">
        <v>0.921086549999995</v>
      </c>
      <c r="X222" s="0" t="n">
        <v>0.971616262500004</v>
      </c>
      <c r="Y222" s="0" t="n">
        <v>0.971616262500004</v>
      </c>
      <c r="Z222" s="0" t="n">
        <v>0.971616262500004</v>
      </c>
      <c r="AA222" s="0" t="n">
        <v>0.971616262500004</v>
      </c>
      <c r="AB222" s="0" t="n">
        <v>0.921086549999995</v>
      </c>
      <c r="AC222" s="0" t="n">
        <v>0.921086549999995</v>
      </c>
      <c r="AD222" s="0" t="n">
        <v>0.971616262500004</v>
      </c>
      <c r="AE222" s="0" t="n">
        <v>0.971616262500004</v>
      </c>
      <c r="AF222" s="0" t="n">
        <v>0.921086549999995</v>
      </c>
      <c r="AG222" s="0" t="n">
        <v>0.98</v>
      </c>
      <c r="AH222" s="0" t="n">
        <v>0.983654699999997</v>
      </c>
      <c r="AI222" s="0" t="n">
        <v>0.983654699999997</v>
      </c>
      <c r="AJ222" s="0" t="n">
        <v>0.921086549999995</v>
      </c>
      <c r="AK222" s="0" t="n">
        <v>1</v>
      </c>
      <c r="AL222" s="0" t="n">
        <v>0</v>
      </c>
      <c r="AM222" s="0" t="n">
        <v>0</v>
      </c>
      <c r="BE222" s="0" t="n">
        <v>1.12570760000002</v>
      </c>
      <c r="BF222" s="0" t="n">
        <v>1.1324</v>
      </c>
      <c r="BG222" s="0" t="n">
        <v>1.0827</v>
      </c>
      <c r="BH222" s="0" t="n">
        <v>1.0265</v>
      </c>
      <c r="BI222" s="0" t="n">
        <v>1</v>
      </c>
      <c r="BJ222" s="0" t="n">
        <v>2.62500000000001</v>
      </c>
      <c r="BK222" s="0" t="n">
        <v>2.33361633333333</v>
      </c>
      <c r="BL222" s="0" t="n">
        <v>1.17044999999999</v>
      </c>
      <c r="BM222" s="0" t="n">
        <v>1.2885</v>
      </c>
      <c r="BN222" s="0" t="n">
        <v>2.001</v>
      </c>
      <c r="BO222" s="0" t="n">
        <v>1.57300499999999</v>
      </c>
      <c r="BP222" s="0" t="n">
        <v>1.57300499999999</v>
      </c>
      <c r="BQ222" s="0" t="n">
        <v>1.29730499999999</v>
      </c>
      <c r="BR222" s="0" t="n">
        <v>1.107255</v>
      </c>
      <c r="BS222" s="0" t="n">
        <v>1.47260499999999</v>
      </c>
      <c r="BT222" s="357"/>
      <c r="BU222" s="0" t="n">
        <v>1.10523</v>
      </c>
      <c r="BV222" s="357"/>
      <c r="BW222" s="357"/>
      <c r="BX222" s="357"/>
      <c r="BY222" s="357"/>
      <c r="BZ222" s="357"/>
      <c r="CA222" s="357"/>
      <c r="CB222" s="357"/>
      <c r="CC222" s="0" t="n">
        <v>0.865</v>
      </c>
      <c r="CI222" s="0" t="n">
        <v>0.45</v>
      </c>
      <c r="CJ222" s="0" t="n">
        <v>0.845</v>
      </c>
      <c r="CK222" s="0" t="n">
        <v>0.775</v>
      </c>
      <c r="CM222" s="0" t="n">
        <v>0.635</v>
      </c>
      <c r="CN222" s="0" t="n">
        <v>0.6675</v>
      </c>
      <c r="CO222" s="0" t="n">
        <v>0.71</v>
      </c>
      <c r="CP222" s="0" t="n">
        <v>0.8775</v>
      </c>
      <c r="CQ222" s="0" t="n">
        <v>0.67</v>
      </c>
      <c r="CR222" s="0" t="n">
        <v>0.89</v>
      </c>
      <c r="DA222" s="357" t="n">
        <v>0.000285</v>
      </c>
      <c r="DB222" s="357" t="n">
        <v>0.0002</v>
      </c>
      <c r="DC222" s="357" t="n">
        <v>0</v>
      </c>
      <c r="DD222" s="357" t="n">
        <v>0.0001</v>
      </c>
      <c r="DE222" s="357" t="n">
        <v>0</v>
      </c>
      <c r="DF222" s="357" t="n">
        <v>0.0036</v>
      </c>
      <c r="DG222" s="357" t="n">
        <v>0.00047</v>
      </c>
      <c r="DH222" s="357" t="n">
        <v>0.0007</v>
      </c>
      <c r="DI222" s="357" t="n">
        <v>0</v>
      </c>
      <c r="DJ222" s="357" t="n">
        <v>0</v>
      </c>
      <c r="DK222" s="357" t="n">
        <v>0.0005</v>
      </c>
      <c r="DL222" s="357" t="n">
        <v>0.0005</v>
      </c>
      <c r="DM222" s="357" t="n">
        <v>0.0003</v>
      </c>
      <c r="DN222" s="357" t="n">
        <v>0.000275</v>
      </c>
      <c r="DO222" s="357" t="n">
        <v>0.000400000000000006</v>
      </c>
      <c r="DQ222" s="357" t="n">
        <v>6.5E-005</v>
      </c>
    </row>
    <row r="223" customFormat="false" ht="12.75" hidden="false" customHeight="false" outlineLevel="0" collapsed="false">
      <c r="A223" s="355" t="n">
        <v>43160</v>
      </c>
      <c r="B223" s="0" t="n">
        <v>0.973983599000016</v>
      </c>
      <c r="C223" s="0" t="n">
        <v>0</v>
      </c>
      <c r="D223" s="0" t="n">
        <v>0</v>
      </c>
      <c r="E223" s="0" t="n">
        <v>0</v>
      </c>
      <c r="F223" s="0" t="n">
        <v>0</v>
      </c>
      <c r="G223" s="0" t="n">
        <v>0</v>
      </c>
      <c r="H223" s="0" t="n">
        <v>0.9875</v>
      </c>
      <c r="I223" s="0" t="n">
        <v>0.9875</v>
      </c>
      <c r="J223" s="0" t="n">
        <v>0.985</v>
      </c>
      <c r="K223" s="0" t="n">
        <v>0</v>
      </c>
      <c r="L223" s="0" t="n">
        <v>0.9875</v>
      </c>
      <c r="M223" s="0" t="n">
        <v>0.9875</v>
      </c>
      <c r="N223" s="0" t="n">
        <v>0.98</v>
      </c>
      <c r="O223" s="0" t="n">
        <v>0.9875</v>
      </c>
      <c r="P223" s="0" t="n">
        <v>0.98</v>
      </c>
      <c r="Q223" s="0" t="n">
        <v>0.9875</v>
      </c>
      <c r="R223" s="0" t="n">
        <v>0.9875</v>
      </c>
      <c r="S223" s="0" t="n">
        <v>0.9875</v>
      </c>
      <c r="T223" s="0" t="n">
        <v>0.98</v>
      </c>
      <c r="U223" s="0" t="n">
        <v>0.98</v>
      </c>
      <c r="V223" s="0" t="n">
        <v>0.98</v>
      </c>
      <c r="W223" s="0" t="n">
        <v>0.98</v>
      </c>
      <c r="X223" s="0" t="n">
        <v>0.9875</v>
      </c>
      <c r="Y223" s="0" t="n">
        <v>0.9875</v>
      </c>
      <c r="Z223" s="0" t="n">
        <v>0.9875</v>
      </c>
      <c r="AA223" s="0" t="n">
        <v>0.9875</v>
      </c>
      <c r="AB223" s="0" t="n">
        <v>0.98</v>
      </c>
      <c r="AC223" s="0" t="n">
        <v>0.98</v>
      </c>
      <c r="AD223" s="0" t="n">
        <v>0.9875</v>
      </c>
      <c r="AE223" s="0" t="n">
        <v>0.9875</v>
      </c>
      <c r="AF223" s="0" t="n">
        <v>0.98</v>
      </c>
      <c r="AG223" s="0" t="n">
        <v>0.99</v>
      </c>
      <c r="AH223" s="0" t="n">
        <v>0.983712549999997</v>
      </c>
      <c r="AI223" s="0" t="n">
        <v>0.983712549999997</v>
      </c>
      <c r="AJ223" s="0" t="n">
        <v>0.98</v>
      </c>
      <c r="AK223" s="0" t="n">
        <v>1</v>
      </c>
      <c r="AL223" s="0" t="n">
        <v>0</v>
      </c>
      <c r="AM223" s="0" t="n">
        <v>0</v>
      </c>
      <c r="BE223" s="0" t="n">
        <v>1.12599260000002</v>
      </c>
      <c r="BF223" s="0" t="n">
        <v>1.1326</v>
      </c>
      <c r="BG223" s="0" t="n">
        <v>1.0827</v>
      </c>
      <c r="BH223" s="0" t="n">
        <v>1.0266</v>
      </c>
      <c r="BI223" s="0" t="n">
        <v>1</v>
      </c>
      <c r="BJ223" s="0" t="n">
        <v>2.62860000000001</v>
      </c>
      <c r="BK223" s="0" t="n">
        <v>2.33408633333333</v>
      </c>
      <c r="BL223" s="0" t="n">
        <v>1.17114999999998</v>
      </c>
      <c r="BM223" s="0" t="n">
        <v>1.2885</v>
      </c>
      <c r="BN223" s="0" t="n">
        <v>2.001</v>
      </c>
      <c r="BO223" s="0" t="n">
        <v>1.57350499999999</v>
      </c>
      <c r="BP223" s="0" t="n">
        <v>1.57350499999999</v>
      </c>
      <c r="BQ223" s="0" t="n">
        <v>1.29760499999999</v>
      </c>
      <c r="BR223" s="0" t="n">
        <v>1.10753</v>
      </c>
      <c r="BS223" s="0" t="n">
        <v>1.47300499999999</v>
      </c>
      <c r="BT223" s="357"/>
      <c r="BU223" s="0" t="n">
        <v>1.105295</v>
      </c>
      <c r="BV223" s="357"/>
      <c r="BW223" s="357"/>
      <c r="BX223" s="357"/>
      <c r="BY223" s="357"/>
      <c r="BZ223" s="357"/>
      <c r="CA223" s="357"/>
      <c r="CB223" s="357"/>
      <c r="CC223" s="0" t="n">
        <v>0.865</v>
      </c>
      <c r="CI223" s="0" t="n">
        <v>0.45</v>
      </c>
      <c r="CJ223" s="0" t="n">
        <v>0.875</v>
      </c>
      <c r="CK223" s="0" t="n">
        <v>0.945</v>
      </c>
      <c r="CM223" s="0" t="n">
        <v>0.785</v>
      </c>
      <c r="CN223" s="0" t="n">
        <v>0.8175</v>
      </c>
      <c r="CO223" s="0" t="n">
        <v>0.8</v>
      </c>
      <c r="CP223" s="0" t="n">
        <v>0.9</v>
      </c>
      <c r="CQ223" s="0" t="n">
        <v>0.83</v>
      </c>
      <c r="CR223" s="0" t="n">
        <v>0.89</v>
      </c>
      <c r="DA223" s="357" t="n">
        <v>0.000285</v>
      </c>
      <c r="DB223" s="357" t="n">
        <v>0.0002</v>
      </c>
      <c r="DC223" s="357" t="n">
        <v>0</v>
      </c>
      <c r="DD223" s="357" t="n">
        <v>0.0001</v>
      </c>
      <c r="DE223" s="357" t="n">
        <v>0</v>
      </c>
      <c r="DF223" s="357" t="n">
        <v>0.0036</v>
      </c>
      <c r="DG223" s="357" t="n">
        <v>0.00047</v>
      </c>
      <c r="DH223" s="357" t="n">
        <v>0.0007</v>
      </c>
      <c r="DI223" s="357" t="n">
        <v>0</v>
      </c>
      <c r="DJ223" s="357" t="n">
        <v>0</v>
      </c>
      <c r="DK223" s="357" t="n">
        <v>0.0005</v>
      </c>
      <c r="DL223" s="357" t="n">
        <v>0.0005</v>
      </c>
      <c r="DM223" s="357" t="n">
        <v>0.0003</v>
      </c>
      <c r="DN223" s="357" t="n">
        <v>0.000275</v>
      </c>
      <c r="DO223" s="357" t="n">
        <v>0.000400000000000006</v>
      </c>
      <c r="DQ223" s="357" t="n">
        <v>6.5E-005</v>
      </c>
    </row>
    <row r="224" customFormat="false" ht="12.75" hidden="false" customHeight="false" outlineLevel="0" collapsed="false">
      <c r="A224" s="355" t="n">
        <v>43191</v>
      </c>
      <c r="B224" s="0" t="n">
        <v>0.988</v>
      </c>
      <c r="C224" s="0" t="n">
        <v>0</v>
      </c>
      <c r="D224" s="0" t="n">
        <v>0</v>
      </c>
      <c r="E224" s="0" t="n">
        <v>0</v>
      </c>
      <c r="F224" s="0" t="n">
        <v>0</v>
      </c>
      <c r="G224" s="0" t="n">
        <v>0</v>
      </c>
      <c r="H224" s="0" t="n">
        <v>0.980513659999997</v>
      </c>
      <c r="I224" s="0" t="n">
        <v>0.9875</v>
      </c>
      <c r="J224" s="0" t="n">
        <v>0.985</v>
      </c>
      <c r="K224" s="0" t="n">
        <v>0</v>
      </c>
      <c r="L224" s="0" t="n">
        <v>0.9875</v>
      </c>
      <c r="M224" s="0" t="n">
        <v>0.9875</v>
      </c>
      <c r="N224" s="0" t="n">
        <v>0.98</v>
      </c>
      <c r="O224" s="0" t="n">
        <v>0.9875</v>
      </c>
      <c r="P224" s="0" t="n">
        <v>0.98</v>
      </c>
      <c r="Q224" s="0" t="n">
        <v>0.9875</v>
      </c>
      <c r="R224" s="0" t="n">
        <v>0.9875</v>
      </c>
      <c r="S224" s="0" t="n">
        <v>0.9875</v>
      </c>
      <c r="T224" s="0" t="n">
        <v>0.98</v>
      </c>
      <c r="U224" s="0" t="n">
        <v>0.98</v>
      </c>
      <c r="V224" s="0" t="n">
        <v>0.98</v>
      </c>
      <c r="W224" s="0" t="n">
        <v>0.98</v>
      </c>
      <c r="X224" s="0" t="n">
        <v>0.9875</v>
      </c>
      <c r="Y224" s="0" t="n">
        <v>0.9875</v>
      </c>
      <c r="Z224" s="0" t="n">
        <v>0.9875</v>
      </c>
      <c r="AA224" s="0" t="n">
        <v>0.9875</v>
      </c>
      <c r="AB224" s="0" t="n">
        <v>0.98</v>
      </c>
      <c r="AC224" s="0" t="n">
        <v>0.98</v>
      </c>
      <c r="AD224" s="0" t="n">
        <v>0.9875</v>
      </c>
      <c r="AE224" s="0" t="n">
        <v>0.9875</v>
      </c>
      <c r="AF224" s="0" t="n">
        <v>0.98</v>
      </c>
      <c r="AG224" s="0" t="n">
        <v>0.99</v>
      </c>
      <c r="AH224" s="0" t="n">
        <v>0.983770399999997</v>
      </c>
      <c r="AI224" s="0" t="n">
        <v>0.983770399999997</v>
      </c>
      <c r="AJ224" s="0" t="n">
        <v>0.98</v>
      </c>
      <c r="AK224" s="0" t="n">
        <v>1</v>
      </c>
      <c r="AL224" s="0" t="n">
        <v>0</v>
      </c>
      <c r="AM224" s="0" t="n">
        <v>0</v>
      </c>
      <c r="BE224" s="0" t="n">
        <v>1.12627760000002</v>
      </c>
      <c r="BF224" s="0" t="n">
        <v>1.1328</v>
      </c>
      <c r="BG224" s="0" t="n">
        <v>1.0827</v>
      </c>
      <c r="BH224" s="0" t="n">
        <v>1.0267</v>
      </c>
      <c r="BI224" s="0" t="n">
        <v>1</v>
      </c>
      <c r="BJ224" s="0" t="n">
        <v>2.63220000000001</v>
      </c>
      <c r="BK224" s="0" t="n">
        <v>2.33455633333333</v>
      </c>
      <c r="BL224" s="0" t="n">
        <v>1.17184999999998</v>
      </c>
      <c r="BM224" s="0" t="n">
        <v>1.2885</v>
      </c>
      <c r="BN224" s="0" t="n">
        <v>2.001</v>
      </c>
      <c r="BO224" s="0" t="n">
        <v>1.57400499999999</v>
      </c>
      <c r="BP224" s="0" t="n">
        <v>1.57400499999999</v>
      </c>
      <c r="BQ224" s="0" t="n">
        <v>1.29790499999999</v>
      </c>
      <c r="BR224" s="0" t="n">
        <v>1.107805</v>
      </c>
      <c r="BS224" s="0" t="n">
        <v>1.47340499999999</v>
      </c>
      <c r="BT224" s="357"/>
      <c r="BU224" s="0" t="n">
        <v>1.10536</v>
      </c>
      <c r="BV224" s="357"/>
      <c r="BW224" s="357"/>
      <c r="BX224" s="357"/>
      <c r="BY224" s="357"/>
      <c r="BZ224" s="357"/>
      <c r="CA224" s="357"/>
      <c r="CB224" s="357"/>
      <c r="CC224" s="0" t="n">
        <v>0.895</v>
      </c>
      <c r="CI224" s="0" t="n">
        <v>0.42</v>
      </c>
      <c r="CJ224" s="0" t="n">
        <v>0.935</v>
      </c>
      <c r="CK224" s="0" t="n">
        <v>0.935</v>
      </c>
      <c r="CM224" s="0" t="n">
        <v>0.895</v>
      </c>
      <c r="CN224" s="0" t="n">
        <v>0.9275</v>
      </c>
      <c r="CO224" s="0" t="n">
        <v>0.85</v>
      </c>
      <c r="CP224" s="0" t="n">
        <v>0.903</v>
      </c>
      <c r="CQ224" s="0" t="n">
        <v>0.92</v>
      </c>
      <c r="CR224" s="0" t="n">
        <v>0.89</v>
      </c>
      <c r="DA224" s="357" t="n">
        <v>0.000285</v>
      </c>
      <c r="DB224" s="357" t="n">
        <v>0.0002</v>
      </c>
      <c r="DC224" s="357" t="n">
        <v>0</v>
      </c>
      <c r="DD224" s="357" t="n">
        <v>0.0001</v>
      </c>
      <c r="DE224" s="357" t="n">
        <v>0</v>
      </c>
      <c r="DF224" s="357" t="n">
        <v>0.0036</v>
      </c>
      <c r="DG224" s="357" t="n">
        <v>0.00047</v>
      </c>
      <c r="DH224" s="357" t="n">
        <v>0.0007</v>
      </c>
      <c r="DI224" s="357" t="n">
        <v>0</v>
      </c>
      <c r="DJ224" s="357" t="n">
        <v>0</v>
      </c>
      <c r="DK224" s="357" t="n">
        <v>0.0005</v>
      </c>
      <c r="DL224" s="357" t="n">
        <v>0.0005</v>
      </c>
      <c r="DM224" s="357" t="n">
        <v>0.0003</v>
      </c>
      <c r="DN224" s="357" t="n">
        <v>0.000275</v>
      </c>
      <c r="DO224" s="357" t="n">
        <v>0.000400000000000006</v>
      </c>
      <c r="DQ224" s="357" t="n">
        <v>6.5E-005</v>
      </c>
    </row>
    <row r="225" customFormat="false" ht="12.75" hidden="false" customHeight="false" outlineLevel="0" collapsed="false">
      <c r="A225" s="355" t="n">
        <v>43221</v>
      </c>
      <c r="B225" s="0" t="n">
        <v>0.988</v>
      </c>
      <c r="C225" s="0" t="n">
        <v>0</v>
      </c>
      <c r="D225" s="0" t="n">
        <v>0</v>
      </c>
      <c r="E225" s="0" t="n">
        <v>0</v>
      </c>
      <c r="F225" s="0" t="n">
        <v>0</v>
      </c>
      <c r="G225" s="0" t="n">
        <v>0</v>
      </c>
      <c r="H225" s="0" t="n">
        <v>0.980711059999997</v>
      </c>
      <c r="I225" s="0" t="n">
        <v>0.9875</v>
      </c>
      <c r="J225" s="0" t="n">
        <v>0.985</v>
      </c>
      <c r="K225" s="0" t="n">
        <v>0</v>
      </c>
      <c r="L225" s="0" t="n">
        <v>0.9875</v>
      </c>
      <c r="M225" s="0" t="n">
        <v>0.9875</v>
      </c>
      <c r="N225" s="0" t="n">
        <v>0.98</v>
      </c>
      <c r="O225" s="0" t="n">
        <v>0.9875</v>
      </c>
      <c r="P225" s="0" t="n">
        <v>0.98</v>
      </c>
      <c r="Q225" s="0" t="n">
        <v>0.9875</v>
      </c>
      <c r="R225" s="0" t="n">
        <v>0.9875</v>
      </c>
      <c r="S225" s="0" t="n">
        <v>0.9875</v>
      </c>
      <c r="T225" s="0" t="n">
        <v>0.98</v>
      </c>
      <c r="U225" s="0" t="n">
        <v>0.98</v>
      </c>
      <c r="V225" s="0" t="n">
        <v>0.98</v>
      </c>
      <c r="W225" s="0" t="n">
        <v>0.98</v>
      </c>
      <c r="X225" s="0" t="n">
        <v>0.9875</v>
      </c>
      <c r="Y225" s="0" t="n">
        <v>0.9875</v>
      </c>
      <c r="Z225" s="0" t="n">
        <v>0.9875</v>
      </c>
      <c r="AA225" s="0" t="n">
        <v>0.9875</v>
      </c>
      <c r="AB225" s="0" t="n">
        <v>0.98</v>
      </c>
      <c r="AC225" s="0" t="n">
        <v>0.98</v>
      </c>
      <c r="AD225" s="0" t="n">
        <v>0.9875</v>
      </c>
      <c r="AE225" s="0" t="n">
        <v>0.9875</v>
      </c>
      <c r="AF225" s="0" t="n">
        <v>0.98</v>
      </c>
      <c r="AG225" s="0" t="n">
        <v>0.99</v>
      </c>
      <c r="AH225" s="0" t="n">
        <v>0.983828249999997</v>
      </c>
      <c r="AI225" s="0" t="n">
        <v>0.983828249999997</v>
      </c>
      <c r="AJ225" s="0" t="n">
        <v>0.98</v>
      </c>
      <c r="AK225" s="0" t="n">
        <v>1</v>
      </c>
      <c r="AL225" s="0" t="n">
        <v>0</v>
      </c>
      <c r="AM225" s="0" t="n">
        <v>0</v>
      </c>
      <c r="BE225" s="0" t="n">
        <v>1.12656260000002</v>
      </c>
      <c r="BF225" s="0" t="n">
        <v>1.133</v>
      </c>
      <c r="BG225" s="0" t="n">
        <v>1.0827</v>
      </c>
      <c r="BH225" s="0" t="n">
        <v>1.0268</v>
      </c>
      <c r="BI225" s="0" t="n">
        <v>1</v>
      </c>
      <c r="BJ225" s="0" t="n">
        <v>2.63580000000001</v>
      </c>
      <c r="BK225" s="0" t="n">
        <v>2.33502633333333</v>
      </c>
      <c r="BL225" s="0" t="n">
        <v>1.17254999999998</v>
      </c>
      <c r="BM225" s="0" t="n">
        <v>1.2885</v>
      </c>
      <c r="BN225" s="0" t="n">
        <v>2.001</v>
      </c>
      <c r="BO225" s="0" t="n">
        <v>1.57450499999999</v>
      </c>
      <c r="BP225" s="0" t="n">
        <v>1.57450499999999</v>
      </c>
      <c r="BQ225" s="0" t="n">
        <v>1.29820499999999</v>
      </c>
      <c r="BR225" s="0" t="n">
        <v>1.10808</v>
      </c>
      <c r="BS225" s="0" t="n">
        <v>1.47380499999999</v>
      </c>
      <c r="BT225" s="357"/>
      <c r="BU225" s="0" t="n">
        <v>1.105425</v>
      </c>
      <c r="BV225" s="357"/>
      <c r="BW225" s="357"/>
      <c r="BX225" s="357"/>
      <c r="BY225" s="357"/>
      <c r="BZ225" s="357"/>
      <c r="CA225" s="357"/>
      <c r="CB225" s="357"/>
      <c r="CC225" s="0" t="n">
        <v>0.965</v>
      </c>
      <c r="CI225" s="0" t="n">
        <v>0.42</v>
      </c>
      <c r="CJ225" s="0" t="n">
        <v>0.935</v>
      </c>
      <c r="CK225" s="0" t="n">
        <v>0.835</v>
      </c>
      <c r="CM225" s="0" t="n">
        <v>0.9175</v>
      </c>
      <c r="CN225" s="0" t="n">
        <v>0.95</v>
      </c>
      <c r="CO225" s="0" t="n">
        <v>0.88</v>
      </c>
      <c r="CP225" s="0" t="n">
        <v>0.9</v>
      </c>
      <c r="CQ225" s="0" t="n">
        <v>0.935</v>
      </c>
      <c r="CR225" s="0" t="n">
        <v>0.89</v>
      </c>
      <c r="DA225" s="357" t="n">
        <v>0.000285</v>
      </c>
      <c r="DB225" s="357" t="n">
        <v>0.0002</v>
      </c>
      <c r="DC225" s="357" t="n">
        <v>0</v>
      </c>
      <c r="DD225" s="357" t="n">
        <v>0.0001</v>
      </c>
      <c r="DE225" s="357" t="n">
        <v>0</v>
      </c>
      <c r="DF225" s="357" t="n">
        <v>0.0036</v>
      </c>
      <c r="DG225" s="357" t="n">
        <v>0.00047</v>
      </c>
      <c r="DH225" s="357" t="n">
        <v>0.0007</v>
      </c>
      <c r="DI225" s="357" t="n">
        <v>0</v>
      </c>
      <c r="DJ225" s="357" t="n">
        <v>0</v>
      </c>
      <c r="DK225" s="357" t="n">
        <v>0.0005</v>
      </c>
      <c r="DL225" s="357" t="n">
        <v>0.0005</v>
      </c>
      <c r="DM225" s="357" t="n">
        <v>0.0003</v>
      </c>
      <c r="DN225" s="357" t="n">
        <v>0.000275</v>
      </c>
      <c r="DO225" s="357" t="n">
        <v>0.000400000000000006</v>
      </c>
      <c r="DQ225" s="357" t="n">
        <v>6.5E-005</v>
      </c>
    </row>
    <row r="226" customFormat="false" ht="12.75" hidden="false" customHeight="false" outlineLevel="0" collapsed="false">
      <c r="A226" s="355" t="n">
        <v>43252</v>
      </c>
      <c r="B226" s="0" t="n">
        <v>0.988</v>
      </c>
      <c r="C226" s="0" t="n">
        <v>0</v>
      </c>
      <c r="D226" s="0" t="n">
        <v>0</v>
      </c>
      <c r="E226" s="0" t="n">
        <v>0</v>
      </c>
      <c r="F226" s="0" t="n">
        <v>0</v>
      </c>
      <c r="G226" s="0" t="n">
        <v>0</v>
      </c>
      <c r="H226" s="0" t="n">
        <v>0.9875</v>
      </c>
      <c r="I226" s="0" t="n">
        <v>0.9875</v>
      </c>
      <c r="J226" s="0" t="n">
        <v>0.9599325</v>
      </c>
      <c r="K226" s="0" t="n">
        <v>0</v>
      </c>
      <c r="L226" s="0" t="n">
        <v>0.9875</v>
      </c>
      <c r="M226" s="0" t="n">
        <v>0.9875</v>
      </c>
      <c r="N226" s="0" t="n">
        <v>0.98</v>
      </c>
      <c r="O226" s="0" t="n">
        <v>0.9875</v>
      </c>
      <c r="P226" s="0" t="n">
        <v>0.98</v>
      </c>
      <c r="Q226" s="0" t="n">
        <v>0.9875</v>
      </c>
      <c r="R226" s="0" t="n">
        <v>0.9875</v>
      </c>
      <c r="S226" s="0" t="n">
        <v>0.9875</v>
      </c>
      <c r="T226" s="0" t="n">
        <v>0.98</v>
      </c>
      <c r="U226" s="0" t="n">
        <v>0.98</v>
      </c>
      <c r="V226" s="0" t="n">
        <v>0.98</v>
      </c>
      <c r="W226" s="0" t="n">
        <v>0.98</v>
      </c>
      <c r="X226" s="0" t="n">
        <v>0.9875</v>
      </c>
      <c r="Y226" s="0" t="n">
        <v>0.9875</v>
      </c>
      <c r="Z226" s="0" t="n">
        <v>0.9875</v>
      </c>
      <c r="AA226" s="0" t="n">
        <v>0.9875</v>
      </c>
      <c r="AB226" s="0" t="n">
        <v>0.98</v>
      </c>
      <c r="AC226" s="0" t="n">
        <v>0.98</v>
      </c>
      <c r="AD226" s="0" t="n">
        <v>0.9875</v>
      </c>
      <c r="AE226" s="0" t="n">
        <v>0.9875</v>
      </c>
      <c r="AF226" s="0" t="n">
        <v>0.98</v>
      </c>
      <c r="AG226" s="0" t="n">
        <v>0.99</v>
      </c>
      <c r="AH226" s="0" t="n">
        <v>0.983886099999997</v>
      </c>
      <c r="AI226" s="0" t="n">
        <v>0.983886099999997</v>
      </c>
      <c r="AJ226" s="0" t="n">
        <v>0.98</v>
      </c>
      <c r="AK226" s="0" t="n">
        <v>1</v>
      </c>
      <c r="AL226" s="0" t="n">
        <v>0</v>
      </c>
      <c r="AM226" s="0" t="n">
        <v>0</v>
      </c>
      <c r="BE226" s="0" t="n">
        <v>1.12684760000002</v>
      </c>
      <c r="BF226" s="0" t="n">
        <v>1.1332</v>
      </c>
      <c r="BG226" s="0" t="n">
        <v>1.0827</v>
      </c>
      <c r="BH226" s="0" t="n">
        <v>1.0269</v>
      </c>
      <c r="BI226" s="0" t="n">
        <v>1</v>
      </c>
      <c r="BJ226" s="0" t="n">
        <v>2.63940000000001</v>
      </c>
      <c r="BK226" s="0" t="n">
        <v>2.33549633333333</v>
      </c>
      <c r="BL226" s="0" t="n">
        <v>1.17324999999998</v>
      </c>
      <c r="BM226" s="0" t="n">
        <v>1.2885</v>
      </c>
      <c r="BN226" s="0" t="n">
        <v>2.001</v>
      </c>
      <c r="BO226" s="0" t="n">
        <v>1.57500499999999</v>
      </c>
      <c r="BP226" s="0" t="n">
        <v>1.57500499999999</v>
      </c>
      <c r="BQ226" s="0" t="n">
        <v>1.29850499999999</v>
      </c>
      <c r="BR226" s="0" t="n">
        <v>1.108355</v>
      </c>
      <c r="BS226" s="0" t="n">
        <v>1.47420499999999</v>
      </c>
      <c r="BT226" s="357"/>
      <c r="BU226" s="0" t="n">
        <v>1.10549</v>
      </c>
      <c r="BV226" s="357"/>
      <c r="BW226" s="357"/>
      <c r="BX226" s="357"/>
      <c r="BY226" s="357"/>
      <c r="BZ226" s="357"/>
      <c r="CA226" s="357"/>
      <c r="CB226" s="357"/>
      <c r="CC226" s="0" t="n">
        <v>0.965</v>
      </c>
      <c r="CI226" s="0" t="n">
        <v>0.47</v>
      </c>
      <c r="CJ226" s="0" t="n">
        <v>0.935</v>
      </c>
      <c r="CK226" s="0" t="n">
        <v>0.745</v>
      </c>
      <c r="CM226" s="0" t="n">
        <v>0.8825</v>
      </c>
      <c r="CN226" s="0" t="n">
        <v>0.915</v>
      </c>
      <c r="CO226" s="0" t="n">
        <v>0.88</v>
      </c>
      <c r="CP226" s="0" t="n">
        <v>0.9025</v>
      </c>
      <c r="CQ226" s="0" t="n">
        <v>0.915</v>
      </c>
      <c r="CR226" s="0" t="n">
        <v>0.89</v>
      </c>
      <c r="DA226" s="357" t="n">
        <v>0.000285</v>
      </c>
      <c r="DB226" s="357" t="n">
        <v>0.0002</v>
      </c>
      <c r="DC226" s="357" t="n">
        <v>0</v>
      </c>
      <c r="DD226" s="357" t="n">
        <v>0.0001</v>
      </c>
      <c r="DE226" s="357" t="n">
        <v>0</v>
      </c>
      <c r="DF226" s="357" t="n">
        <v>0.0036</v>
      </c>
      <c r="DG226" s="357" t="n">
        <v>0.00047</v>
      </c>
      <c r="DH226" s="357" t="n">
        <v>0.0007</v>
      </c>
      <c r="DI226" s="357" t="n">
        <v>0</v>
      </c>
      <c r="DJ226" s="357" t="n">
        <v>0</v>
      </c>
      <c r="DK226" s="357" t="n">
        <v>0.0005</v>
      </c>
      <c r="DL226" s="357" t="n">
        <v>0.0005</v>
      </c>
      <c r="DM226" s="357" t="n">
        <v>0.0003</v>
      </c>
      <c r="DN226" s="357" t="n">
        <v>0.000275</v>
      </c>
      <c r="DO226" s="357" t="n">
        <v>0.000400000000000006</v>
      </c>
      <c r="DQ226" s="357" t="n">
        <v>6.5E-005</v>
      </c>
    </row>
    <row r="227" customFormat="false" ht="12.75" hidden="false" customHeight="false" outlineLevel="0" collapsed="false">
      <c r="A227" s="355" t="n">
        <v>43282</v>
      </c>
      <c r="B227" s="0" t="n">
        <v>0.988</v>
      </c>
      <c r="C227" s="0" t="n">
        <v>0</v>
      </c>
      <c r="D227" s="0" t="n">
        <v>0</v>
      </c>
      <c r="E227" s="0" t="n">
        <v>0</v>
      </c>
      <c r="F227" s="0" t="n">
        <v>0</v>
      </c>
      <c r="G227" s="0" t="n">
        <v>0</v>
      </c>
      <c r="H227" s="0" t="n">
        <v>0.9875</v>
      </c>
      <c r="I227" s="0" t="n">
        <v>0.9875</v>
      </c>
      <c r="J227" s="0" t="n">
        <v>0.985</v>
      </c>
      <c r="K227" s="0" t="n">
        <v>0</v>
      </c>
      <c r="L227" s="0" t="n">
        <v>0.9875</v>
      </c>
      <c r="M227" s="0" t="n">
        <v>0.9875</v>
      </c>
      <c r="N227" s="0" t="n">
        <v>0.98</v>
      </c>
      <c r="O227" s="0" t="n">
        <v>0.9875</v>
      </c>
      <c r="P227" s="0" t="n">
        <v>0.98</v>
      </c>
      <c r="Q227" s="0" t="n">
        <v>0.9875</v>
      </c>
      <c r="R227" s="0" t="n">
        <v>0.9875</v>
      </c>
      <c r="S227" s="0" t="n">
        <v>0.9875</v>
      </c>
      <c r="T227" s="0" t="n">
        <v>0.98</v>
      </c>
      <c r="U227" s="0" t="n">
        <v>0.98</v>
      </c>
      <c r="V227" s="0" t="n">
        <v>0.98</v>
      </c>
      <c r="W227" s="0" t="n">
        <v>0.98</v>
      </c>
      <c r="X227" s="0" t="n">
        <v>0.9875</v>
      </c>
      <c r="Y227" s="0" t="n">
        <v>0.9875</v>
      </c>
      <c r="Z227" s="0" t="n">
        <v>0.9875</v>
      </c>
      <c r="AA227" s="0" t="n">
        <v>0.9875</v>
      </c>
      <c r="AB227" s="0" t="n">
        <v>0.98</v>
      </c>
      <c r="AC227" s="0" t="n">
        <v>0.98</v>
      </c>
      <c r="AD227" s="0" t="n">
        <v>0.9875</v>
      </c>
      <c r="AE227" s="0" t="n">
        <v>0.9875</v>
      </c>
      <c r="AF227" s="0" t="n">
        <v>0.98</v>
      </c>
      <c r="AG227" s="0" t="n">
        <v>0.99</v>
      </c>
      <c r="AH227" s="0" t="n">
        <v>0.983943949999997</v>
      </c>
      <c r="AI227" s="0" t="n">
        <v>0.983943949999997</v>
      </c>
      <c r="AJ227" s="0" t="n">
        <v>0.98</v>
      </c>
      <c r="AK227" s="0" t="n">
        <v>1</v>
      </c>
      <c r="AL227" s="0" t="n">
        <v>0</v>
      </c>
      <c r="AM227" s="0" t="n">
        <v>0</v>
      </c>
      <c r="BE227" s="0" t="n">
        <v>1.12713260000002</v>
      </c>
      <c r="BF227" s="0" t="n">
        <v>1.1334</v>
      </c>
      <c r="BG227" s="0" t="n">
        <v>1.0827</v>
      </c>
      <c r="BH227" s="0" t="n">
        <v>1.027</v>
      </c>
      <c r="BI227" s="0" t="n">
        <v>1</v>
      </c>
      <c r="BJ227" s="0" t="n">
        <v>2.64300000000001</v>
      </c>
      <c r="BK227" s="0" t="n">
        <v>2.33596633333333</v>
      </c>
      <c r="BL227" s="0" t="n">
        <v>1.17394999999998</v>
      </c>
      <c r="BM227" s="0" t="n">
        <v>1.2885</v>
      </c>
      <c r="BN227" s="0" t="n">
        <v>2.001</v>
      </c>
      <c r="BO227" s="0" t="n">
        <v>1.57550499999999</v>
      </c>
      <c r="BP227" s="0" t="n">
        <v>1.57550499999999</v>
      </c>
      <c r="BQ227" s="0" t="n">
        <v>1.29880499999999</v>
      </c>
      <c r="BR227" s="0" t="n">
        <v>1.10863000000001</v>
      </c>
      <c r="BS227" s="0" t="n">
        <v>1.47460499999999</v>
      </c>
      <c r="BT227" s="357"/>
      <c r="BU227" s="0" t="n">
        <v>1.105555</v>
      </c>
      <c r="BV227" s="357"/>
      <c r="BW227" s="357"/>
      <c r="BX227" s="357"/>
      <c r="BY227" s="357"/>
      <c r="BZ227" s="357"/>
      <c r="CA227" s="357"/>
      <c r="CB227" s="357"/>
      <c r="CC227" s="0" t="n">
        <v>0.975</v>
      </c>
      <c r="CI227" s="0" t="n">
        <v>0.47</v>
      </c>
      <c r="CJ227" s="0" t="n">
        <v>0.935</v>
      </c>
      <c r="CK227" s="0" t="n">
        <v>0.765</v>
      </c>
      <c r="CM227" s="0" t="n">
        <v>0.8775</v>
      </c>
      <c r="CN227" s="0" t="n">
        <v>0.91</v>
      </c>
      <c r="CO227" s="0" t="n">
        <v>0.89</v>
      </c>
      <c r="CP227" s="0" t="n">
        <v>0.9075</v>
      </c>
      <c r="CQ227" s="0" t="n">
        <v>0.915</v>
      </c>
      <c r="CR227" s="0" t="n">
        <v>0.89</v>
      </c>
      <c r="DA227" s="357" t="n">
        <v>0.000285</v>
      </c>
      <c r="DB227" s="357" t="n">
        <v>0.0002</v>
      </c>
      <c r="DC227" s="357" t="n">
        <v>0</v>
      </c>
      <c r="DD227" s="357" t="n">
        <v>0.0001</v>
      </c>
      <c r="DE227" s="357" t="n">
        <v>0</v>
      </c>
      <c r="DF227" s="357" t="n">
        <v>0.0036</v>
      </c>
      <c r="DG227" s="357" t="n">
        <v>0.00047</v>
      </c>
      <c r="DH227" s="357" t="n">
        <v>0.0007</v>
      </c>
      <c r="DI227" s="357" t="n">
        <v>0</v>
      </c>
      <c r="DJ227" s="357" t="n">
        <v>0</v>
      </c>
      <c r="DK227" s="357" t="n">
        <v>0.0005</v>
      </c>
      <c r="DL227" s="357" t="n">
        <v>0.0005</v>
      </c>
      <c r="DM227" s="357" t="n">
        <v>0.0003</v>
      </c>
      <c r="DN227" s="357" t="n">
        <v>0.000275</v>
      </c>
      <c r="DO227" s="357" t="n">
        <v>0.000400000000000006</v>
      </c>
      <c r="DQ227" s="357" t="n">
        <v>6.5E-005</v>
      </c>
    </row>
    <row r="228" customFormat="false" ht="12.75" hidden="false" customHeight="false" outlineLevel="0" collapsed="false">
      <c r="A228" s="355" t="n">
        <v>43313</v>
      </c>
      <c r="B228" s="0" t="n">
        <v>0.988</v>
      </c>
      <c r="C228" s="0" t="n">
        <v>0</v>
      </c>
      <c r="D228" s="0" t="n">
        <v>0</v>
      </c>
      <c r="E228" s="0" t="n">
        <v>0</v>
      </c>
      <c r="F228" s="0" t="n">
        <v>0</v>
      </c>
      <c r="G228" s="0" t="n">
        <v>0</v>
      </c>
      <c r="H228" s="0" t="n">
        <v>0.9875</v>
      </c>
      <c r="I228" s="0" t="n">
        <v>0.9875</v>
      </c>
      <c r="J228" s="0" t="n">
        <v>0.985</v>
      </c>
      <c r="K228" s="0" t="n">
        <v>0</v>
      </c>
      <c r="L228" s="0" t="n">
        <v>0.9875</v>
      </c>
      <c r="M228" s="0" t="n">
        <v>0.9875</v>
      </c>
      <c r="N228" s="0" t="n">
        <v>0.98</v>
      </c>
      <c r="O228" s="0" t="n">
        <v>0.9875</v>
      </c>
      <c r="P228" s="0" t="n">
        <v>0.98</v>
      </c>
      <c r="Q228" s="0" t="n">
        <v>0.9875</v>
      </c>
      <c r="R228" s="0" t="n">
        <v>0.9875</v>
      </c>
      <c r="S228" s="0" t="n">
        <v>0.9875</v>
      </c>
      <c r="T228" s="0" t="n">
        <v>0.98</v>
      </c>
      <c r="U228" s="0" t="n">
        <v>0.98</v>
      </c>
      <c r="V228" s="0" t="n">
        <v>0.98</v>
      </c>
      <c r="W228" s="0" t="n">
        <v>0.98</v>
      </c>
      <c r="X228" s="0" t="n">
        <v>0.9875</v>
      </c>
      <c r="Y228" s="0" t="n">
        <v>0.9875</v>
      </c>
      <c r="Z228" s="0" t="n">
        <v>0.9875</v>
      </c>
      <c r="AA228" s="0" t="n">
        <v>0.9875</v>
      </c>
      <c r="AB228" s="0" t="n">
        <v>0.98</v>
      </c>
      <c r="AC228" s="0" t="n">
        <v>0.98</v>
      </c>
      <c r="AD228" s="0" t="n">
        <v>0.9875</v>
      </c>
      <c r="AE228" s="0" t="n">
        <v>0.9875</v>
      </c>
      <c r="AF228" s="0" t="n">
        <v>0.98</v>
      </c>
      <c r="AG228" s="0" t="n">
        <v>0.99</v>
      </c>
      <c r="AH228" s="0" t="n">
        <v>0.984001799999997</v>
      </c>
      <c r="AI228" s="0" t="n">
        <v>0.984001799999997</v>
      </c>
      <c r="AJ228" s="0" t="n">
        <v>0.98</v>
      </c>
      <c r="AK228" s="0" t="n">
        <v>1</v>
      </c>
      <c r="AL228" s="0" t="n">
        <v>0</v>
      </c>
      <c r="AM228" s="0" t="n">
        <v>0</v>
      </c>
      <c r="BE228" s="0" t="n">
        <v>1.12741760000002</v>
      </c>
      <c r="BF228" s="0" t="n">
        <v>1.1336</v>
      </c>
      <c r="BG228" s="0" t="n">
        <v>1.0827</v>
      </c>
      <c r="BH228" s="0" t="n">
        <v>1.0271</v>
      </c>
      <c r="BI228" s="0" t="n">
        <v>1</v>
      </c>
      <c r="BJ228" s="0" t="n">
        <v>2.64660000000001</v>
      </c>
      <c r="BK228" s="0" t="n">
        <v>2.33643633333333</v>
      </c>
      <c r="BL228" s="0" t="n">
        <v>1.17464999999998</v>
      </c>
      <c r="BM228" s="0" t="n">
        <v>1.2885</v>
      </c>
      <c r="BN228" s="0" t="n">
        <v>2.001</v>
      </c>
      <c r="BO228" s="0" t="n">
        <v>1.57600499999999</v>
      </c>
      <c r="BP228" s="0" t="n">
        <v>1.57600499999999</v>
      </c>
      <c r="BQ228" s="0" t="n">
        <v>1.29910499999999</v>
      </c>
      <c r="BR228" s="0" t="n">
        <v>1.10890500000001</v>
      </c>
      <c r="BS228" s="0" t="n">
        <v>1.47500499999999</v>
      </c>
      <c r="BT228" s="357"/>
      <c r="BU228" s="0" t="n">
        <v>1.10562</v>
      </c>
      <c r="BV228" s="357"/>
      <c r="BW228" s="357"/>
      <c r="BX228" s="357"/>
      <c r="BY228" s="357"/>
      <c r="BZ228" s="357"/>
      <c r="CA228" s="357"/>
      <c r="CB228" s="357"/>
      <c r="CC228" s="0" t="n">
        <v>0.975</v>
      </c>
      <c r="CI228" s="0" t="n">
        <v>0.52</v>
      </c>
      <c r="CJ228" s="0" t="n">
        <v>0.925</v>
      </c>
      <c r="CK228" s="0" t="n">
        <v>0.855</v>
      </c>
      <c r="CM228" s="0" t="n">
        <v>0.89</v>
      </c>
      <c r="CN228" s="0" t="n">
        <v>0.9225</v>
      </c>
      <c r="CO228" s="0" t="n">
        <v>0.915</v>
      </c>
      <c r="CP228" s="0" t="n">
        <v>0.9275</v>
      </c>
      <c r="CQ228" s="0" t="n">
        <v>0.915</v>
      </c>
      <c r="CR228" s="0" t="n">
        <v>0.89</v>
      </c>
      <c r="DA228" s="357" t="n">
        <v>0.000285</v>
      </c>
      <c r="DB228" s="357" t="n">
        <v>0.0002</v>
      </c>
      <c r="DC228" s="357" t="n">
        <v>0</v>
      </c>
      <c r="DD228" s="357" t="n">
        <v>0.0001</v>
      </c>
      <c r="DE228" s="357" t="n">
        <v>0</v>
      </c>
      <c r="DF228" s="357" t="n">
        <v>0.0036</v>
      </c>
      <c r="DG228" s="357" t="n">
        <v>0.00047</v>
      </c>
      <c r="DH228" s="357" t="n">
        <v>0.0007</v>
      </c>
      <c r="DI228" s="357" t="n">
        <v>0</v>
      </c>
      <c r="DJ228" s="357" t="n">
        <v>0</v>
      </c>
      <c r="DK228" s="357" t="n">
        <v>0.0005</v>
      </c>
      <c r="DL228" s="357" t="n">
        <v>0.0005</v>
      </c>
      <c r="DM228" s="357" t="n">
        <v>0.0003</v>
      </c>
      <c r="DN228" s="357" t="n">
        <v>0.000275</v>
      </c>
      <c r="DO228" s="357" t="n">
        <v>0.000400000000000006</v>
      </c>
      <c r="DQ228" s="357" t="n">
        <v>6.5E-005</v>
      </c>
    </row>
    <row r="229" customFormat="false" ht="12.75" hidden="false" customHeight="false" outlineLevel="0" collapsed="false">
      <c r="A229" s="355" t="n">
        <v>43344</v>
      </c>
      <c r="B229" s="0" t="n">
        <v>0.988</v>
      </c>
      <c r="C229" s="0" t="n">
        <v>0</v>
      </c>
      <c r="D229" s="0" t="n">
        <v>0</v>
      </c>
      <c r="E229" s="0" t="n">
        <v>0</v>
      </c>
      <c r="F229" s="0" t="n">
        <v>0</v>
      </c>
      <c r="G229" s="0" t="n">
        <v>0</v>
      </c>
      <c r="H229" s="0" t="n">
        <v>0.9875</v>
      </c>
      <c r="I229" s="0" t="n">
        <v>0.9875</v>
      </c>
      <c r="J229" s="0" t="n">
        <v>0.9212775</v>
      </c>
      <c r="K229" s="0" t="n">
        <v>0</v>
      </c>
      <c r="L229" s="0" t="n">
        <v>0.9875</v>
      </c>
      <c r="M229" s="0" t="n">
        <v>0.9875</v>
      </c>
      <c r="N229" s="0" t="n">
        <v>0.98</v>
      </c>
      <c r="O229" s="0" t="n">
        <v>0.9875</v>
      </c>
      <c r="P229" s="0" t="n">
        <v>0.98</v>
      </c>
      <c r="Q229" s="0" t="n">
        <v>0.9875</v>
      </c>
      <c r="R229" s="0" t="n">
        <v>0.9875</v>
      </c>
      <c r="S229" s="0" t="n">
        <v>0.9875</v>
      </c>
      <c r="T229" s="0" t="n">
        <v>0.98</v>
      </c>
      <c r="U229" s="0" t="n">
        <v>0.98</v>
      </c>
      <c r="V229" s="0" t="n">
        <v>0.98</v>
      </c>
      <c r="W229" s="0" t="n">
        <v>0.98</v>
      </c>
      <c r="X229" s="0" t="n">
        <v>0.9875</v>
      </c>
      <c r="Y229" s="0" t="n">
        <v>0.9875</v>
      </c>
      <c r="Z229" s="0" t="n">
        <v>0.9875</v>
      </c>
      <c r="AA229" s="0" t="n">
        <v>0.9875</v>
      </c>
      <c r="AB229" s="0" t="n">
        <v>0.98</v>
      </c>
      <c r="AC229" s="0" t="n">
        <v>0.98</v>
      </c>
      <c r="AD229" s="0" t="n">
        <v>0.9875</v>
      </c>
      <c r="AE229" s="0" t="n">
        <v>0.9875</v>
      </c>
      <c r="AF229" s="0" t="n">
        <v>0.98</v>
      </c>
      <c r="AG229" s="0" t="n">
        <v>0.99</v>
      </c>
      <c r="AH229" s="0" t="n">
        <v>0.984059649999997</v>
      </c>
      <c r="AI229" s="0" t="n">
        <v>0.984059649999997</v>
      </c>
      <c r="AJ229" s="0" t="n">
        <v>0.98</v>
      </c>
      <c r="AK229" s="0" t="n">
        <v>1</v>
      </c>
      <c r="AL229" s="0" t="n">
        <v>0</v>
      </c>
      <c r="AM229" s="0" t="n">
        <v>0</v>
      </c>
      <c r="BE229" s="0" t="n">
        <v>1.12770260000002</v>
      </c>
      <c r="BF229" s="0" t="n">
        <v>1.1338</v>
      </c>
      <c r="BG229" s="0" t="n">
        <v>1.0827</v>
      </c>
      <c r="BH229" s="0" t="n">
        <v>1.0272</v>
      </c>
      <c r="BI229" s="0" t="n">
        <v>1</v>
      </c>
      <c r="BJ229" s="0" t="n">
        <v>2.65020000000001</v>
      </c>
      <c r="BK229" s="0" t="n">
        <v>2.33690633333333</v>
      </c>
      <c r="BL229" s="0" t="n">
        <v>1.17534999999998</v>
      </c>
      <c r="BM229" s="0" t="n">
        <v>1.2885</v>
      </c>
      <c r="BN229" s="0" t="n">
        <v>2.001</v>
      </c>
      <c r="BO229" s="0" t="n">
        <v>1.57650499999999</v>
      </c>
      <c r="BP229" s="0" t="n">
        <v>1.57650499999999</v>
      </c>
      <c r="BQ229" s="0" t="n">
        <v>1.29940499999999</v>
      </c>
      <c r="BR229" s="0" t="n">
        <v>1.10918000000001</v>
      </c>
      <c r="BS229" s="0" t="n">
        <v>1.47540499999999</v>
      </c>
      <c r="BT229" s="357"/>
      <c r="BU229" s="0" t="n">
        <v>1.105685</v>
      </c>
      <c r="BV229" s="357"/>
      <c r="BW229" s="357"/>
      <c r="BX229" s="357"/>
      <c r="BY229" s="357"/>
      <c r="BZ229" s="357"/>
      <c r="CA229" s="357"/>
      <c r="CB229" s="357"/>
      <c r="CC229" s="0" t="n">
        <v>0.975</v>
      </c>
      <c r="CI229" s="0" t="n">
        <v>0.55</v>
      </c>
      <c r="CJ229" s="0" t="n">
        <v>0.925</v>
      </c>
      <c r="CK229" s="0" t="n">
        <v>0.715</v>
      </c>
      <c r="CM229" s="0" t="n">
        <v>0.945</v>
      </c>
      <c r="CN229" s="0" t="n">
        <v>0.9775</v>
      </c>
      <c r="CO229" s="0" t="n">
        <v>0.945</v>
      </c>
      <c r="CP229" s="0" t="n">
        <v>0.92</v>
      </c>
      <c r="CQ229" s="0" t="n">
        <v>0.915</v>
      </c>
      <c r="CR229" s="0" t="n">
        <v>0.89</v>
      </c>
      <c r="DA229" s="357" t="n">
        <v>0.000285</v>
      </c>
      <c r="DB229" s="357" t="n">
        <v>0.0002</v>
      </c>
      <c r="DC229" s="357" t="n">
        <v>0</v>
      </c>
      <c r="DD229" s="357" t="n">
        <v>0.0001</v>
      </c>
      <c r="DE229" s="357" t="n">
        <v>0</v>
      </c>
      <c r="DF229" s="357" t="n">
        <v>0.0036</v>
      </c>
      <c r="DG229" s="357" t="n">
        <v>0.00047</v>
      </c>
      <c r="DH229" s="357" t="n">
        <v>0.0007</v>
      </c>
      <c r="DI229" s="357" t="n">
        <v>0</v>
      </c>
      <c r="DJ229" s="357" t="n">
        <v>0</v>
      </c>
      <c r="DK229" s="357" t="n">
        <v>0.0005</v>
      </c>
      <c r="DL229" s="357" t="n">
        <v>0.0005</v>
      </c>
      <c r="DM229" s="357" t="n">
        <v>0.0003</v>
      </c>
      <c r="DN229" s="357" t="n">
        <v>0.000275</v>
      </c>
      <c r="DO229" s="357" t="n">
        <v>0.000400000000000006</v>
      </c>
      <c r="DQ229" s="357" t="n">
        <v>6.5E-005</v>
      </c>
    </row>
    <row r="230" customFormat="false" ht="12.75" hidden="false" customHeight="false" outlineLevel="0" collapsed="false">
      <c r="A230" s="355" t="n">
        <v>43374</v>
      </c>
      <c r="B230" s="0" t="n">
        <v>0.988</v>
      </c>
      <c r="C230" s="0" t="n">
        <v>0</v>
      </c>
      <c r="D230" s="0" t="n">
        <v>0</v>
      </c>
      <c r="E230" s="0" t="n">
        <v>0</v>
      </c>
      <c r="F230" s="0" t="n">
        <v>0</v>
      </c>
      <c r="G230" s="0" t="n">
        <v>0</v>
      </c>
      <c r="H230" s="0" t="n">
        <v>0.9875</v>
      </c>
      <c r="I230" s="0" t="n">
        <v>0.9875</v>
      </c>
      <c r="J230" s="0" t="n">
        <v>0.9083925</v>
      </c>
      <c r="K230" s="0" t="n">
        <v>0</v>
      </c>
      <c r="L230" s="0" t="n">
        <v>0.9875</v>
      </c>
      <c r="M230" s="0" t="n">
        <v>0.9875</v>
      </c>
      <c r="N230" s="0" t="n">
        <v>0.98</v>
      </c>
      <c r="O230" s="0" t="n">
        <v>0.9875</v>
      </c>
      <c r="P230" s="0" t="n">
        <v>0.98</v>
      </c>
      <c r="Q230" s="0" t="n">
        <v>0.9875</v>
      </c>
      <c r="R230" s="0" t="n">
        <v>0.9875</v>
      </c>
      <c r="S230" s="0" t="n">
        <v>0.9875</v>
      </c>
      <c r="T230" s="0" t="n">
        <v>0.98</v>
      </c>
      <c r="U230" s="0" t="n">
        <v>0.98</v>
      </c>
      <c r="V230" s="0" t="n">
        <v>0.98</v>
      </c>
      <c r="W230" s="0" t="n">
        <v>0.98</v>
      </c>
      <c r="X230" s="0" t="n">
        <v>0.9875</v>
      </c>
      <c r="Y230" s="0" t="n">
        <v>0.9875</v>
      </c>
      <c r="Z230" s="0" t="n">
        <v>0.9875</v>
      </c>
      <c r="AA230" s="0" t="n">
        <v>0.9875</v>
      </c>
      <c r="AB230" s="0" t="n">
        <v>0.98</v>
      </c>
      <c r="AC230" s="0" t="n">
        <v>0.98</v>
      </c>
      <c r="AD230" s="0" t="n">
        <v>0.9875</v>
      </c>
      <c r="AE230" s="0" t="n">
        <v>0.9875</v>
      </c>
      <c r="AF230" s="0" t="n">
        <v>0.98</v>
      </c>
      <c r="AG230" s="0" t="n">
        <v>0.99</v>
      </c>
      <c r="AH230" s="0" t="n">
        <v>0.984117499999996</v>
      </c>
      <c r="AI230" s="0" t="n">
        <v>0.984117499999996</v>
      </c>
      <c r="AJ230" s="0" t="n">
        <v>0.98</v>
      </c>
      <c r="AK230" s="0" t="n">
        <v>1</v>
      </c>
      <c r="AL230" s="0" t="n">
        <v>0</v>
      </c>
      <c r="AM230" s="0" t="n">
        <v>0</v>
      </c>
      <c r="BE230" s="0" t="n">
        <v>1.12798760000002</v>
      </c>
      <c r="BF230" s="0" t="n">
        <v>1.134</v>
      </c>
      <c r="BG230" s="0" t="n">
        <v>1.0827</v>
      </c>
      <c r="BH230" s="0" t="n">
        <v>1.0273</v>
      </c>
      <c r="BI230" s="0" t="n">
        <v>1</v>
      </c>
      <c r="BJ230" s="0" t="n">
        <v>2.65380000000001</v>
      </c>
      <c r="BK230" s="0" t="n">
        <v>2.33737633333333</v>
      </c>
      <c r="BL230" s="0" t="n">
        <v>1.17604999999998</v>
      </c>
      <c r="BM230" s="0" t="n">
        <v>1.2885</v>
      </c>
      <c r="BN230" s="0" t="n">
        <v>2.001</v>
      </c>
      <c r="BO230" s="0" t="n">
        <v>1.57700499999999</v>
      </c>
      <c r="BP230" s="0" t="n">
        <v>1.57700499999999</v>
      </c>
      <c r="BQ230" s="0" t="n">
        <v>1.29970499999999</v>
      </c>
      <c r="BR230" s="0" t="n">
        <v>1.10945500000001</v>
      </c>
      <c r="BS230" s="0" t="n">
        <v>1.47580499999999</v>
      </c>
      <c r="BT230" s="357"/>
      <c r="BU230" s="0" t="n">
        <v>1.10575</v>
      </c>
      <c r="BV230" s="357"/>
      <c r="BW230" s="357"/>
      <c r="BX230" s="357"/>
      <c r="BY230" s="357"/>
      <c r="BZ230" s="357"/>
      <c r="CA230" s="357"/>
      <c r="CB230" s="357"/>
      <c r="CC230" s="0" t="n">
        <v>0.955</v>
      </c>
      <c r="CI230" s="0" t="n">
        <v>0.45</v>
      </c>
      <c r="CJ230" s="0" t="n">
        <v>0.925</v>
      </c>
      <c r="CK230" s="0" t="n">
        <v>0.705</v>
      </c>
      <c r="CM230" s="0" t="n">
        <v>0.805</v>
      </c>
      <c r="CN230" s="0" t="n">
        <v>0.8375</v>
      </c>
      <c r="CO230" s="0" t="n">
        <v>0.875</v>
      </c>
      <c r="CP230" s="0" t="n">
        <v>0.9025</v>
      </c>
      <c r="CQ230" s="0" t="n">
        <v>0.82</v>
      </c>
      <c r="CR230" s="0" t="n">
        <v>0.89</v>
      </c>
      <c r="DA230" s="357" t="n">
        <v>0.000285</v>
      </c>
      <c r="DB230" s="357" t="n">
        <v>0.0002</v>
      </c>
      <c r="DC230" s="357" t="n">
        <v>0</v>
      </c>
      <c r="DD230" s="357" t="n">
        <v>0.0001</v>
      </c>
      <c r="DE230" s="357" t="n">
        <v>0</v>
      </c>
      <c r="DF230" s="357" t="n">
        <v>0.0036</v>
      </c>
      <c r="DG230" s="357" t="n">
        <v>0.00047</v>
      </c>
      <c r="DH230" s="357" t="n">
        <v>0.0007</v>
      </c>
      <c r="DI230" s="357" t="n">
        <v>0</v>
      </c>
      <c r="DJ230" s="357" t="n">
        <v>0</v>
      </c>
      <c r="DK230" s="357" t="n">
        <v>0.0005</v>
      </c>
      <c r="DL230" s="357" t="n">
        <v>0.0005</v>
      </c>
      <c r="DM230" s="357" t="n">
        <v>0.0003</v>
      </c>
      <c r="DN230" s="357" t="n">
        <v>0.000275</v>
      </c>
      <c r="DO230" s="357" t="n">
        <v>0.000400000000000006</v>
      </c>
      <c r="DQ230" s="357" t="n">
        <v>6.5E-005</v>
      </c>
    </row>
    <row r="231" customFormat="false" ht="12.75" hidden="false" customHeight="false" outlineLevel="0" collapsed="false">
      <c r="A231" s="355" t="n">
        <v>43405</v>
      </c>
      <c r="B231" s="0" t="n">
        <v>0.988</v>
      </c>
      <c r="C231" s="0" t="n">
        <v>0</v>
      </c>
      <c r="D231" s="0" t="n">
        <v>0</v>
      </c>
      <c r="E231" s="0" t="n">
        <v>0</v>
      </c>
      <c r="F231" s="0" t="n">
        <v>0</v>
      </c>
      <c r="G231" s="0" t="n">
        <v>0</v>
      </c>
      <c r="H231" s="0" t="n">
        <v>0.9875</v>
      </c>
      <c r="I231" s="0" t="n">
        <v>0.9875</v>
      </c>
      <c r="J231" s="0" t="n">
        <v>0.8568525</v>
      </c>
      <c r="K231" s="0" t="n">
        <v>0</v>
      </c>
      <c r="L231" s="0" t="n">
        <v>0.9875</v>
      </c>
      <c r="M231" s="0" t="n">
        <v>0.9875</v>
      </c>
      <c r="N231" s="0" t="n">
        <v>0.98</v>
      </c>
      <c r="O231" s="0" t="n">
        <v>0.9875</v>
      </c>
      <c r="P231" s="0" t="n">
        <v>0.98</v>
      </c>
      <c r="Q231" s="0" t="n">
        <v>0.9875</v>
      </c>
      <c r="R231" s="0" t="n">
        <v>0.9875</v>
      </c>
      <c r="S231" s="0" t="n">
        <v>0.9875</v>
      </c>
      <c r="T231" s="0" t="n">
        <v>0.98</v>
      </c>
      <c r="U231" s="0" t="n">
        <v>0.98</v>
      </c>
      <c r="V231" s="0" t="n">
        <v>0.98</v>
      </c>
      <c r="W231" s="0" t="n">
        <v>0.98</v>
      </c>
      <c r="X231" s="0" t="n">
        <v>0.9875</v>
      </c>
      <c r="Y231" s="0" t="n">
        <v>0.9875</v>
      </c>
      <c r="Z231" s="0" t="n">
        <v>0.9875</v>
      </c>
      <c r="AA231" s="0" t="n">
        <v>0.9875</v>
      </c>
      <c r="AB231" s="0" t="n">
        <v>0.98</v>
      </c>
      <c r="AC231" s="0" t="n">
        <v>0.98</v>
      </c>
      <c r="AD231" s="0" t="n">
        <v>0.9875</v>
      </c>
      <c r="AE231" s="0" t="n">
        <v>0.9875</v>
      </c>
      <c r="AF231" s="0" t="n">
        <v>0.98</v>
      </c>
      <c r="AG231" s="0" t="n">
        <v>0.99</v>
      </c>
      <c r="AH231" s="0" t="n">
        <v>0.984175349999997</v>
      </c>
      <c r="AI231" s="0" t="n">
        <v>0.984175349999997</v>
      </c>
      <c r="AJ231" s="0" t="n">
        <v>0.98</v>
      </c>
      <c r="AK231" s="0" t="n">
        <v>1</v>
      </c>
      <c r="AL231" s="0" t="n">
        <v>0</v>
      </c>
      <c r="AM231" s="0" t="n">
        <v>0</v>
      </c>
      <c r="BE231" s="0" t="n">
        <v>1.12827260000002</v>
      </c>
      <c r="BF231" s="0" t="n">
        <v>1.1342</v>
      </c>
      <c r="BG231" s="0" t="n">
        <v>1.0827</v>
      </c>
      <c r="BH231" s="0" t="n">
        <v>1.0274</v>
      </c>
      <c r="BI231" s="0" t="n">
        <v>1</v>
      </c>
      <c r="BJ231" s="0" t="n">
        <v>2.65740000000001</v>
      </c>
      <c r="BK231" s="0" t="n">
        <v>2.33784633333333</v>
      </c>
      <c r="BL231" s="0" t="n">
        <v>1.17674999999998</v>
      </c>
      <c r="BM231" s="0" t="n">
        <v>1.2885</v>
      </c>
      <c r="BN231" s="0" t="n">
        <v>2.001</v>
      </c>
      <c r="BO231" s="0" t="n">
        <v>1.57750499999999</v>
      </c>
      <c r="BP231" s="0" t="n">
        <v>1.57750499999999</v>
      </c>
      <c r="BQ231" s="0" t="n">
        <v>1.30000499999999</v>
      </c>
      <c r="BR231" s="0" t="n">
        <v>1.10973000000001</v>
      </c>
      <c r="BS231" s="0" t="n">
        <v>1.47620499999999</v>
      </c>
      <c r="BT231" s="357"/>
      <c r="BU231" s="0" t="n">
        <v>1.105815</v>
      </c>
      <c r="BV231" s="357"/>
      <c r="BW231" s="357"/>
      <c r="BX231" s="357"/>
      <c r="BY231" s="357"/>
      <c r="BZ231" s="357"/>
      <c r="CA231" s="357"/>
      <c r="CB231" s="357"/>
      <c r="CC231" s="0" t="n">
        <v>0.955</v>
      </c>
      <c r="CI231" s="0" t="n">
        <v>0.46</v>
      </c>
      <c r="CJ231" s="0" t="n">
        <v>0.905</v>
      </c>
      <c r="CK231" s="0" t="n">
        <v>0.665</v>
      </c>
      <c r="CM231" s="0" t="n">
        <v>0.795</v>
      </c>
      <c r="CN231" s="0" t="n">
        <v>0.8275</v>
      </c>
      <c r="CO231" s="0" t="n">
        <v>0.85</v>
      </c>
      <c r="CP231" s="0" t="n">
        <v>0.9025</v>
      </c>
      <c r="CQ231" s="0" t="n">
        <v>0.82</v>
      </c>
      <c r="CR231" s="0" t="n">
        <v>0.89</v>
      </c>
      <c r="DA231" s="357" t="n">
        <v>0.000285</v>
      </c>
      <c r="DB231" s="357" t="n">
        <v>0.0002</v>
      </c>
      <c r="DC231" s="357" t="n">
        <v>0</v>
      </c>
      <c r="DD231" s="357" t="n">
        <v>0.0001</v>
      </c>
      <c r="DE231" s="357" t="n">
        <v>0</v>
      </c>
      <c r="DF231" s="357" t="n">
        <v>0.0036</v>
      </c>
      <c r="DG231" s="357" t="n">
        <v>0.00047</v>
      </c>
      <c r="DH231" s="357" t="n">
        <v>0.0007</v>
      </c>
      <c r="DI231" s="357" t="n">
        <v>0</v>
      </c>
      <c r="DJ231" s="357" t="n">
        <v>0</v>
      </c>
      <c r="DK231" s="357" t="n">
        <v>0.0005</v>
      </c>
      <c r="DL231" s="357" t="n">
        <v>0.0005</v>
      </c>
      <c r="DM231" s="357" t="n">
        <v>0.0003</v>
      </c>
      <c r="DN231" s="357" t="n">
        <v>0.000275</v>
      </c>
      <c r="DO231" s="357" t="n">
        <v>0.000400000000000006</v>
      </c>
      <c r="DQ231" s="357" t="n">
        <v>6.5E-005</v>
      </c>
    </row>
    <row r="232" customFormat="false" ht="12.75" hidden="false" customHeight="false" outlineLevel="0" collapsed="false">
      <c r="A232" s="355" t="n">
        <v>43435</v>
      </c>
      <c r="B232" s="0" t="n">
        <v>0.988</v>
      </c>
      <c r="C232" s="0" t="n">
        <v>0</v>
      </c>
      <c r="D232" s="0" t="n">
        <v>0</v>
      </c>
      <c r="E232" s="0" t="n">
        <v>0</v>
      </c>
      <c r="F232" s="0" t="n">
        <v>0</v>
      </c>
      <c r="G232" s="0" t="n">
        <v>0</v>
      </c>
      <c r="H232" s="0" t="n">
        <v>0.9875</v>
      </c>
      <c r="I232" s="0" t="n">
        <v>0.9875</v>
      </c>
      <c r="J232" s="0" t="n">
        <v>0.863295</v>
      </c>
      <c r="K232" s="0" t="n">
        <v>0</v>
      </c>
      <c r="L232" s="0" t="n">
        <v>0.931022949999993</v>
      </c>
      <c r="M232" s="0" t="n">
        <v>0.982308112499993</v>
      </c>
      <c r="N232" s="0" t="n">
        <v>0.897210449999995</v>
      </c>
      <c r="O232" s="0" t="n">
        <v>0.9875</v>
      </c>
      <c r="P232" s="0" t="n">
        <v>0.897210449999995</v>
      </c>
      <c r="Q232" s="0" t="n">
        <v>0.931022949999993</v>
      </c>
      <c r="R232" s="0" t="n">
        <v>0.931022949999993</v>
      </c>
      <c r="S232" s="0" t="n">
        <v>0.931022949999993</v>
      </c>
      <c r="T232" s="0" t="n">
        <v>0.897210449999995</v>
      </c>
      <c r="U232" s="0" t="n">
        <v>0.897210449999995</v>
      </c>
      <c r="V232" s="0" t="n">
        <v>0.897210449999995</v>
      </c>
      <c r="W232" s="0" t="n">
        <v>0.897210449999995</v>
      </c>
      <c r="X232" s="0" t="n">
        <v>0.9875</v>
      </c>
      <c r="Y232" s="0" t="n">
        <v>0.9875</v>
      </c>
      <c r="Z232" s="0" t="n">
        <v>0.9875</v>
      </c>
      <c r="AA232" s="0" t="n">
        <v>0.9875</v>
      </c>
      <c r="AB232" s="0" t="n">
        <v>0.897210449999995</v>
      </c>
      <c r="AC232" s="0" t="n">
        <v>0.897210449999995</v>
      </c>
      <c r="AD232" s="0" t="n">
        <v>0.9875</v>
      </c>
      <c r="AE232" s="0" t="n">
        <v>0.9875</v>
      </c>
      <c r="AF232" s="0" t="n">
        <v>0.897210449999995</v>
      </c>
      <c r="AG232" s="0" t="n">
        <v>0.98</v>
      </c>
      <c r="AH232" s="0" t="n">
        <v>0.984233199999997</v>
      </c>
      <c r="AI232" s="0" t="n">
        <v>0.984233199999997</v>
      </c>
      <c r="AJ232" s="0" t="n">
        <v>0.897210449999995</v>
      </c>
      <c r="AK232" s="0" t="n">
        <v>1</v>
      </c>
      <c r="AL232" s="0" t="n">
        <v>0</v>
      </c>
      <c r="AM232" s="0" t="n">
        <v>0</v>
      </c>
      <c r="BE232" s="0" t="n">
        <v>1.12855760000002</v>
      </c>
      <c r="BF232" s="0" t="n">
        <v>1.1344</v>
      </c>
      <c r="BG232" s="0" t="n">
        <v>1.0827</v>
      </c>
      <c r="BH232" s="0" t="n">
        <v>1.0275</v>
      </c>
      <c r="BI232" s="0" t="n">
        <v>1</v>
      </c>
      <c r="BJ232" s="0" t="n">
        <v>2.66100000000001</v>
      </c>
      <c r="BK232" s="0" t="n">
        <v>2.33831633333333</v>
      </c>
      <c r="BL232" s="0" t="n">
        <v>1.17744999999998</v>
      </c>
      <c r="BM232" s="0" t="n">
        <v>1.2885</v>
      </c>
      <c r="BN232" s="0" t="n">
        <v>2.001</v>
      </c>
      <c r="BO232" s="0" t="n">
        <v>1.57800499999999</v>
      </c>
      <c r="BP232" s="0" t="n">
        <v>1.57800499999999</v>
      </c>
      <c r="BQ232" s="0" t="n">
        <v>1.30030499999999</v>
      </c>
      <c r="BR232" s="0" t="n">
        <v>1.11000500000001</v>
      </c>
      <c r="BS232" s="0" t="n">
        <v>1.47660499999999</v>
      </c>
      <c r="BT232" s="357"/>
      <c r="BU232" s="0" t="n">
        <v>1.10588</v>
      </c>
      <c r="BV232" s="357"/>
      <c r="BW232" s="357"/>
      <c r="BX232" s="357"/>
      <c r="BY232" s="357"/>
      <c r="BZ232" s="357"/>
      <c r="CA232" s="357"/>
      <c r="CB232" s="357"/>
      <c r="CC232" s="0" t="n">
        <v>0.935</v>
      </c>
      <c r="CI232" s="0" t="n">
        <v>0.48</v>
      </c>
      <c r="CJ232" s="0" t="n">
        <v>0.875</v>
      </c>
      <c r="CK232" s="0" t="n">
        <v>0.67</v>
      </c>
      <c r="CM232" s="0" t="n">
        <v>0.59</v>
      </c>
      <c r="CN232" s="0" t="n">
        <v>0.6225</v>
      </c>
      <c r="CO232" s="0" t="n">
        <v>0.69</v>
      </c>
      <c r="CP232" s="0" t="n">
        <v>0.8925</v>
      </c>
      <c r="CQ232" s="0" t="n">
        <v>0.715</v>
      </c>
      <c r="CR232" s="0" t="n">
        <v>0.89</v>
      </c>
      <c r="DA232" s="357" t="n">
        <v>0.000285</v>
      </c>
      <c r="DB232" s="357" t="n">
        <v>0.0002</v>
      </c>
      <c r="DC232" s="357" t="n">
        <v>0</v>
      </c>
      <c r="DD232" s="357" t="n">
        <v>0.0001</v>
      </c>
      <c r="DE232" s="357" t="n">
        <v>0</v>
      </c>
      <c r="DF232" s="357" t="n">
        <v>0.0036</v>
      </c>
      <c r="DG232" s="357" t="n">
        <v>0.00047</v>
      </c>
      <c r="DH232" s="357" t="n">
        <v>0.0007</v>
      </c>
      <c r="DI232" s="357" t="n">
        <v>0</v>
      </c>
      <c r="DJ232" s="357" t="n">
        <v>0</v>
      </c>
      <c r="DK232" s="357" t="n">
        <v>0.0005</v>
      </c>
      <c r="DL232" s="357" t="n">
        <v>0.0005</v>
      </c>
      <c r="DM232" s="357" t="n">
        <v>0.0003</v>
      </c>
      <c r="DN232" s="357" t="n">
        <v>0.000275</v>
      </c>
      <c r="DO232" s="357" t="n">
        <v>0.000400000000000006</v>
      </c>
      <c r="DQ232" s="357" t="n">
        <v>6.5E-005</v>
      </c>
    </row>
    <row r="233" customFormat="false" ht="12.75" hidden="false" customHeight="false" outlineLevel="0" collapsed="false">
      <c r="A233" s="355" t="n">
        <v>43466</v>
      </c>
      <c r="B233" s="0" t="n">
        <v>0.988</v>
      </c>
      <c r="C233" s="0" t="n">
        <v>0</v>
      </c>
      <c r="D233" s="0" t="n">
        <v>0</v>
      </c>
      <c r="E233" s="0" t="n">
        <v>0</v>
      </c>
      <c r="F233" s="0" t="n">
        <v>0</v>
      </c>
      <c r="G233" s="0" t="n">
        <v>0</v>
      </c>
      <c r="H233" s="0" t="n">
        <v>0.9875</v>
      </c>
      <c r="I233" s="0" t="n">
        <v>0.948410749999987</v>
      </c>
      <c r="J233" s="0" t="n">
        <v>0.87618</v>
      </c>
      <c r="K233" s="0" t="n">
        <v>0</v>
      </c>
      <c r="L233" s="0" t="n">
        <v>0.954995524999993</v>
      </c>
      <c r="M233" s="0" t="n">
        <v>0.9875</v>
      </c>
      <c r="N233" s="0" t="n">
        <v>0.897417449999995</v>
      </c>
      <c r="O233" s="0" t="n">
        <v>0.977046400000004</v>
      </c>
      <c r="P233" s="0" t="n">
        <v>0.897417449999995</v>
      </c>
      <c r="Q233" s="0" t="n">
        <v>0.954995524999993</v>
      </c>
      <c r="R233" s="0" t="n">
        <v>0.954995524999993</v>
      </c>
      <c r="S233" s="0" t="n">
        <v>0.954995524999993</v>
      </c>
      <c r="T233" s="0" t="n">
        <v>0.897417449999995</v>
      </c>
      <c r="U233" s="0" t="n">
        <v>0.897417449999995</v>
      </c>
      <c r="V233" s="0" t="n">
        <v>0.897417449999995</v>
      </c>
      <c r="W233" s="0" t="n">
        <v>0.897417449999995</v>
      </c>
      <c r="X233" s="0" t="n">
        <v>0.977046400000004</v>
      </c>
      <c r="Y233" s="0" t="n">
        <v>0.977046400000004</v>
      </c>
      <c r="Z233" s="0" t="n">
        <v>0.977046400000004</v>
      </c>
      <c r="AA233" s="0" t="n">
        <v>0.977046400000004</v>
      </c>
      <c r="AB233" s="0" t="n">
        <v>0.897417449999995</v>
      </c>
      <c r="AC233" s="0" t="n">
        <v>0.897417449999995</v>
      </c>
      <c r="AD233" s="0" t="n">
        <v>0.977046400000004</v>
      </c>
      <c r="AE233" s="0" t="n">
        <v>0.977046400000004</v>
      </c>
      <c r="AF233" s="0" t="n">
        <v>0.897417449999995</v>
      </c>
      <c r="AG233" s="0" t="n">
        <v>0.98</v>
      </c>
      <c r="AH233" s="0" t="n">
        <v>0.984291049999996</v>
      </c>
      <c r="AI233" s="0" t="n">
        <v>0.984291049999996</v>
      </c>
      <c r="AJ233" s="0" t="n">
        <v>0.897417449999995</v>
      </c>
      <c r="AK233" s="0" t="n">
        <v>1</v>
      </c>
      <c r="AL233" s="0" t="n">
        <v>0</v>
      </c>
      <c r="AM233" s="0" t="n">
        <v>0</v>
      </c>
      <c r="BE233" s="0" t="n">
        <v>1.12884260000002</v>
      </c>
      <c r="BF233" s="0" t="n">
        <v>1.1346</v>
      </c>
      <c r="BG233" s="0" t="n">
        <v>1.0827</v>
      </c>
      <c r="BH233" s="0" t="n">
        <v>1.0276</v>
      </c>
      <c r="BI233" s="0" t="n">
        <v>1</v>
      </c>
      <c r="BJ233" s="0" t="n">
        <v>2.66460000000001</v>
      </c>
      <c r="BK233" s="0" t="n">
        <v>2.33878633333333</v>
      </c>
      <c r="BL233" s="0" t="n">
        <v>1.17814999999998</v>
      </c>
      <c r="BM233" s="0" t="n">
        <v>1.2885</v>
      </c>
      <c r="BN233" s="0" t="n">
        <v>2.001</v>
      </c>
      <c r="BO233" s="0" t="n">
        <v>1.57850499999999</v>
      </c>
      <c r="BP233" s="0" t="n">
        <v>1.57850499999999</v>
      </c>
      <c r="BQ233" s="0" t="n">
        <v>1.30060499999999</v>
      </c>
      <c r="BR233" s="0" t="n">
        <v>1.11028000000001</v>
      </c>
      <c r="BS233" s="0" t="n">
        <v>1.47700499999999</v>
      </c>
      <c r="BT233" s="357"/>
      <c r="BU233" s="0" t="n">
        <v>1.105945</v>
      </c>
      <c r="BV233" s="357"/>
      <c r="BW233" s="357"/>
      <c r="BX233" s="357"/>
      <c r="BY233" s="357"/>
      <c r="BZ233" s="357"/>
      <c r="CA233" s="357"/>
      <c r="CB233" s="357"/>
      <c r="CC233" s="0" t="n">
        <v>0.895</v>
      </c>
      <c r="CI233" s="0" t="n">
        <v>0.45</v>
      </c>
      <c r="CJ233" s="0" t="n">
        <v>0.805</v>
      </c>
      <c r="CK233" s="0" t="n">
        <v>0.68</v>
      </c>
      <c r="CM233" s="0" t="n">
        <v>0.605</v>
      </c>
      <c r="CN233" s="0" t="n">
        <v>0.6375</v>
      </c>
      <c r="CO233" s="0" t="n">
        <v>0.69</v>
      </c>
      <c r="CP233" s="0" t="n">
        <v>0.88</v>
      </c>
      <c r="CQ233" s="0" t="n">
        <v>0.64</v>
      </c>
      <c r="CR233" s="0" t="n">
        <v>0.89</v>
      </c>
      <c r="DA233" s="357" t="n">
        <v>0.000285</v>
      </c>
      <c r="DB233" s="357" t="n">
        <v>0.0002</v>
      </c>
      <c r="DC233" s="357" t="n">
        <v>0</v>
      </c>
      <c r="DD233" s="357" t="n">
        <v>0.0001</v>
      </c>
      <c r="DE233" s="357" t="n">
        <v>0</v>
      </c>
      <c r="DF233" s="357" t="n">
        <v>0.0036</v>
      </c>
      <c r="DG233" s="357" t="n">
        <v>0.00047</v>
      </c>
      <c r="DH233" s="357" t="n">
        <v>0.0007</v>
      </c>
      <c r="DI233" s="357" t="n">
        <v>0</v>
      </c>
      <c r="DJ233" s="357" t="n">
        <v>0</v>
      </c>
      <c r="DK233" s="357" t="n">
        <v>0.0005</v>
      </c>
      <c r="DL233" s="357" t="n">
        <v>0.0005</v>
      </c>
      <c r="DM233" s="357" t="n">
        <v>0.0003</v>
      </c>
      <c r="DN233" s="357" t="n">
        <v>0.000275</v>
      </c>
      <c r="DO233" s="357" t="n">
        <v>0.000400000000000006</v>
      </c>
      <c r="DQ233" s="357" t="n">
        <v>6.5E-005</v>
      </c>
    </row>
    <row r="234" customFormat="false" ht="12.75" hidden="false" customHeight="false" outlineLevel="0" collapsed="false">
      <c r="A234" s="355" t="n">
        <v>43497</v>
      </c>
      <c r="B234" s="0" t="n">
        <v>0.976695374000016</v>
      </c>
      <c r="C234" s="0" t="n">
        <v>0</v>
      </c>
      <c r="D234" s="0" t="n">
        <v>0</v>
      </c>
      <c r="E234" s="0" t="n">
        <v>0</v>
      </c>
      <c r="F234" s="0" t="n">
        <v>0</v>
      </c>
      <c r="G234" s="0" t="n">
        <v>0</v>
      </c>
      <c r="H234" s="0" t="n">
        <v>0.9875</v>
      </c>
      <c r="I234" s="0" t="n">
        <v>0.9875</v>
      </c>
      <c r="J234" s="0" t="n">
        <v>0.985</v>
      </c>
      <c r="K234" s="0" t="n">
        <v>0</v>
      </c>
      <c r="L234" s="0" t="n">
        <v>0.9875</v>
      </c>
      <c r="M234" s="0" t="n">
        <v>0.9875</v>
      </c>
      <c r="N234" s="0" t="n">
        <v>0.923642549999995</v>
      </c>
      <c r="O234" s="0" t="n">
        <v>0.974512012500004</v>
      </c>
      <c r="P234" s="0" t="n">
        <v>0.923642549999995</v>
      </c>
      <c r="Q234" s="0" t="n">
        <v>0.9875</v>
      </c>
      <c r="R234" s="0" t="n">
        <v>0.9875</v>
      </c>
      <c r="S234" s="0" t="n">
        <v>0.9875</v>
      </c>
      <c r="T234" s="0" t="n">
        <v>0.923642549999995</v>
      </c>
      <c r="U234" s="0" t="n">
        <v>0.923642549999995</v>
      </c>
      <c r="V234" s="0" t="n">
        <v>0.923642549999995</v>
      </c>
      <c r="W234" s="0" t="n">
        <v>0.923642549999995</v>
      </c>
      <c r="X234" s="0" t="n">
        <v>0.974512012500004</v>
      </c>
      <c r="Y234" s="0" t="n">
        <v>0.974512012500004</v>
      </c>
      <c r="Z234" s="0" t="n">
        <v>0.974512012500004</v>
      </c>
      <c r="AA234" s="0" t="n">
        <v>0.974512012500004</v>
      </c>
      <c r="AB234" s="0" t="n">
        <v>0.923642549999995</v>
      </c>
      <c r="AC234" s="0" t="n">
        <v>0.923642549999995</v>
      </c>
      <c r="AD234" s="0" t="n">
        <v>0.974512012500004</v>
      </c>
      <c r="AE234" s="0" t="n">
        <v>0.974512012500004</v>
      </c>
      <c r="AF234" s="0" t="n">
        <v>0.923642549999995</v>
      </c>
      <c r="AG234" s="0" t="n">
        <v>0.98</v>
      </c>
      <c r="AH234" s="0" t="n">
        <v>0.984348899999996</v>
      </c>
      <c r="AI234" s="0" t="n">
        <v>0.984348899999996</v>
      </c>
      <c r="AJ234" s="0" t="n">
        <v>0.923642549999995</v>
      </c>
      <c r="AK234" s="0" t="n">
        <v>1</v>
      </c>
      <c r="AL234" s="0" t="n">
        <v>0</v>
      </c>
      <c r="AM234" s="0" t="n">
        <v>0</v>
      </c>
      <c r="BE234" s="0" t="n">
        <v>1.12912760000002</v>
      </c>
      <c r="BF234" s="0" t="n">
        <v>1.1348</v>
      </c>
      <c r="BG234" s="0" t="n">
        <v>1.0827</v>
      </c>
      <c r="BH234" s="0" t="n">
        <v>1.0277</v>
      </c>
      <c r="BI234" s="0" t="n">
        <v>1</v>
      </c>
      <c r="BJ234" s="0" t="n">
        <v>2.66820000000001</v>
      </c>
      <c r="BK234" s="0" t="n">
        <v>2.33925633333333</v>
      </c>
      <c r="BL234" s="0" t="n">
        <v>1.17884999999998</v>
      </c>
      <c r="BM234" s="0" t="n">
        <v>1.2885</v>
      </c>
      <c r="BN234" s="0" t="n">
        <v>2.001</v>
      </c>
      <c r="BO234" s="0" t="n">
        <v>1.57900499999999</v>
      </c>
      <c r="BP234" s="0" t="n">
        <v>1.57900499999999</v>
      </c>
      <c r="BQ234" s="0" t="n">
        <v>1.30090499999999</v>
      </c>
      <c r="BR234" s="0" t="n">
        <v>1.11055500000001</v>
      </c>
      <c r="BS234" s="0" t="n">
        <v>1.47740499999999</v>
      </c>
      <c r="BT234" s="357"/>
      <c r="BU234" s="0" t="n">
        <v>1.10601</v>
      </c>
      <c r="BV234" s="357"/>
      <c r="BW234" s="357"/>
      <c r="BX234" s="357"/>
      <c r="BY234" s="357"/>
      <c r="BZ234" s="357"/>
      <c r="CA234" s="357"/>
      <c r="CB234" s="357"/>
      <c r="CC234" s="0" t="n">
        <v>0.865</v>
      </c>
      <c r="CI234" s="0" t="n">
        <v>0.45</v>
      </c>
      <c r="CJ234" s="0" t="n">
        <v>0.845</v>
      </c>
      <c r="CK234" s="0" t="n">
        <v>0.785</v>
      </c>
      <c r="CM234" s="0" t="n">
        <v>0.635</v>
      </c>
      <c r="CN234" s="0" t="n">
        <v>0.6675</v>
      </c>
      <c r="CO234" s="0" t="n">
        <v>0.71</v>
      </c>
      <c r="CP234" s="0" t="n">
        <v>0.8775</v>
      </c>
      <c r="CQ234" s="0" t="n">
        <v>0.67</v>
      </c>
      <c r="CR234" s="0" t="n">
        <v>0.89</v>
      </c>
      <c r="DA234" s="357" t="n">
        <v>0.000285</v>
      </c>
      <c r="DB234" s="357" t="n">
        <v>0.0002</v>
      </c>
      <c r="DC234" s="357" t="n">
        <v>0</v>
      </c>
      <c r="DD234" s="357" t="n">
        <v>0.0001</v>
      </c>
      <c r="DE234" s="357" t="n">
        <v>0</v>
      </c>
      <c r="DF234" s="357" t="n">
        <v>0.0036</v>
      </c>
      <c r="DG234" s="357" t="n">
        <v>0.00047</v>
      </c>
      <c r="DH234" s="357" t="n">
        <v>0.0007</v>
      </c>
      <c r="DI234" s="357" t="n">
        <v>0</v>
      </c>
      <c r="DJ234" s="357" t="n">
        <v>0</v>
      </c>
      <c r="DK234" s="357" t="n">
        <v>0.0005</v>
      </c>
      <c r="DL234" s="357" t="n">
        <v>0.0005</v>
      </c>
      <c r="DM234" s="357" t="n">
        <v>0.0003</v>
      </c>
      <c r="DN234" s="357" t="n">
        <v>0.000275</v>
      </c>
      <c r="DO234" s="357" t="n">
        <v>0.000400000000000006</v>
      </c>
      <c r="DQ234" s="357" t="n">
        <v>6.5E-005</v>
      </c>
    </row>
    <row r="235" customFormat="false" ht="12.75" hidden="false" customHeight="false" outlineLevel="0" collapsed="false">
      <c r="A235" s="355" t="n">
        <v>43525</v>
      </c>
      <c r="B235" s="0" t="n">
        <v>0.976941899000017</v>
      </c>
      <c r="C235" s="0" t="n">
        <v>0</v>
      </c>
      <c r="D235" s="0" t="n">
        <v>0</v>
      </c>
      <c r="E235" s="0" t="n">
        <v>0</v>
      </c>
      <c r="F235" s="0" t="n">
        <v>0</v>
      </c>
      <c r="G235" s="0" t="n">
        <v>0</v>
      </c>
      <c r="H235" s="0" t="n">
        <v>0.9875</v>
      </c>
      <c r="I235" s="0" t="n">
        <v>0.9875</v>
      </c>
      <c r="J235" s="0" t="n">
        <v>0.985</v>
      </c>
      <c r="K235" s="0" t="n">
        <v>0</v>
      </c>
      <c r="L235" s="0" t="n">
        <v>0.9875</v>
      </c>
      <c r="M235" s="0" t="n">
        <v>0.9875</v>
      </c>
      <c r="N235" s="0" t="n">
        <v>0.98</v>
      </c>
      <c r="O235" s="0" t="n">
        <v>0.9875</v>
      </c>
      <c r="P235" s="0" t="n">
        <v>0.98</v>
      </c>
      <c r="Q235" s="0" t="n">
        <v>0.9875</v>
      </c>
      <c r="R235" s="0" t="n">
        <v>0.9875</v>
      </c>
      <c r="S235" s="0" t="n">
        <v>0.9875</v>
      </c>
      <c r="T235" s="0" t="n">
        <v>0.98</v>
      </c>
      <c r="U235" s="0" t="n">
        <v>0.98</v>
      </c>
      <c r="V235" s="0" t="n">
        <v>0.98</v>
      </c>
      <c r="W235" s="0" t="n">
        <v>0.98</v>
      </c>
      <c r="X235" s="0" t="n">
        <v>0.9875</v>
      </c>
      <c r="Y235" s="0" t="n">
        <v>0.9875</v>
      </c>
      <c r="Z235" s="0" t="n">
        <v>0.9875</v>
      </c>
      <c r="AA235" s="0" t="n">
        <v>0.9875</v>
      </c>
      <c r="AB235" s="0" t="n">
        <v>0.98</v>
      </c>
      <c r="AC235" s="0" t="n">
        <v>0.98</v>
      </c>
      <c r="AD235" s="0" t="n">
        <v>0.9875</v>
      </c>
      <c r="AE235" s="0" t="n">
        <v>0.9875</v>
      </c>
      <c r="AF235" s="0" t="n">
        <v>0.98</v>
      </c>
      <c r="AG235" s="0" t="n">
        <v>0.99</v>
      </c>
      <c r="AH235" s="0" t="n">
        <v>0.984406749999996</v>
      </c>
      <c r="AI235" s="0" t="n">
        <v>0.984406749999996</v>
      </c>
      <c r="AJ235" s="0" t="n">
        <v>0.98</v>
      </c>
      <c r="AK235" s="0" t="n">
        <v>1</v>
      </c>
      <c r="AL235" s="0" t="n">
        <v>0</v>
      </c>
      <c r="AM235" s="0" t="n">
        <v>0</v>
      </c>
      <c r="BE235" s="0" t="n">
        <v>1.12941260000002</v>
      </c>
      <c r="BF235" s="0" t="n">
        <v>1.135</v>
      </c>
      <c r="BG235" s="0" t="n">
        <v>1.0827</v>
      </c>
      <c r="BH235" s="0" t="n">
        <v>1.0278</v>
      </c>
      <c r="BI235" s="0" t="n">
        <v>1</v>
      </c>
      <c r="BJ235" s="0" t="n">
        <v>2.67180000000001</v>
      </c>
      <c r="BK235" s="0" t="n">
        <v>2.33972633333333</v>
      </c>
      <c r="BL235" s="0" t="n">
        <v>1.17954999999998</v>
      </c>
      <c r="BM235" s="0" t="n">
        <v>1.2885</v>
      </c>
      <c r="BN235" s="0" t="n">
        <v>2.001</v>
      </c>
      <c r="BO235" s="0" t="n">
        <v>1.57950499999999</v>
      </c>
      <c r="BP235" s="0" t="n">
        <v>1.57950499999999</v>
      </c>
      <c r="BQ235" s="0" t="n">
        <v>1.30120499999999</v>
      </c>
      <c r="BR235" s="0" t="n">
        <v>1.11083000000001</v>
      </c>
      <c r="BS235" s="0" t="n">
        <v>1.47780499999999</v>
      </c>
      <c r="BT235" s="357"/>
      <c r="BU235" s="0" t="n">
        <v>1.106075</v>
      </c>
      <c r="BV235" s="357"/>
      <c r="BW235" s="357"/>
      <c r="BX235" s="357"/>
      <c r="BY235" s="357"/>
      <c r="BZ235" s="357"/>
      <c r="CA235" s="357"/>
      <c r="CB235" s="357"/>
      <c r="CC235" s="0" t="n">
        <v>0.865</v>
      </c>
      <c r="CI235" s="0" t="n">
        <v>0.45</v>
      </c>
      <c r="CJ235" s="0" t="n">
        <v>0.875</v>
      </c>
      <c r="CK235" s="0" t="n">
        <v>0.955</v>
      </c>
      <c r="CM235" s="0" t="n">
        <v>0.785</v>
      </c>
      <c r="CN235" s="0" t="n">
        <v>0.8175</v>
      </c>
      <c r="CO235" s="0" t="n">
        <v>0.8</v>
      </c>
      <c r="CP235" s="0" t="n">
        <v>0.9</v>
      </c>
      <c r="CQ235" s="0" t="n">
        <v>0.83</v>
      </c>
      <c r="CR235" s="0" t="n">
        <v>0.89</v>
      </c>
      <c r="DA235" s="357" t="n">
        <v>0.000285</v>
      </c>
      <c r="DB235" s="357" t="n">
        <v>0.0002</v>
      </c>
      <c r="DC235" s="357" t="n">
        <v>0</v>
      </c>
      <c r="DD235" s="357" t="n">
        <v>0.0001</v>
      </c>
      <c r="DE235" s="357" t="n">
        <v>0</v>
      </c>
      <c r="DF235" s="357" t="n">
        <v>0.0036</v>
      </c>
      <c r="DG235" s="357" t="n">
        <v>0.00047</v>
      </c>
      <c r="DH235" s="357" t="n">
        <v>0.0007</v>
      </c>
      <c r="DI235" s="357" t="n">
        <v>0</v>
      </c>
      <c r="DJ235" s="357" t="n">
        <v>0</v>
      </c>
      <c r="DK235" s="357" t="n">
        <v>0.0005</v>
      </c>
      <c r="DL235" s="357" t="n">
        <v>0.0005</v>
      </c>
      <c r="DM235" s="357" t="n">
        <v>0.0003</v>
      </c>
      <c r="DN235" s="357" t="n">
        <v>0.000275</v>
      </c>
      <c r="DO235" s="357" t="n">
        <v>0.000400000000000006</v>
      </c>
      <c r="DQ235" s="357" t="n">
        <v>6.5E-005</v>
      </c>
    </row>
    <row r="236" customFormat="false" ht="12.75" hidden="false" customHeight="false" outlineLevel="0" collapsed="false">
      <c r="A236" s="355" t="n">
        <v>43556</v>
      </c>
      <c r="B236" s="0" t="n">
        <v>0.988</v>
      </c>
      <c r="C236" s="0" t="n">
        <v>0</v>
      </c>
      <c r="D236" s="0" t="n">
        <v>0</v>
      </c>
      <c r="E236" s="0" t="n">
        <v>0</v>
      </c>
      <c r="F236" s="0" t="n">
        <v>0</v>
      </c>
      <c r="G236" s="0" t="n">
        <v>0</v>
      </c>
      <c r="H236" s="0" t="n">
        <v>0.982882459999997</v>
      </c>
      <c r="I236" s="0" t="n">
        <v>0.9875</v>
      </c>
      <c r="J236" s="0" t="n">
        <v>0.985</v>
      </c>
      <c r="K236" s="0" t="n">
        <v>0</v>
      </c>
      <c r="L236" s="0" t="n">
        <v>0.9875</v>
      </c>
      <c r="M236" s="0" t="n">
        <v>0.9875</v>
      </c>
      <c r="N236" s="0" t="n">
        <v>0.98</v>
      </c>
      <c r="O236" s="0" t="n">
        <v>0.9875</v>
      </c>
      <c r="P236" s="0" t="n">
        <v>0.98</v>
      </c>
      <c r="Q236" s="0" t="n">
        <v>0.9875</v>
      </c>
      <c r="R236" s="0" t="n">
        <v>0.9875</v>
      </c>
      <c r="S236" s="0" t="n">
        <v>0.9875</v>
      </c>
      <c r="T236" s="0" t="n">
        <v>0.98</v>
      </c>
      <c r="U236" s="0" t="n">
        <v>0.98</v>
      </c>
      <c r="V236" s="0" t="n">
        <v>0.98</v>
      </c>
      <c r="W236" s="0" t="n">
        <v>0.98</v>
      </c>
      <c r="X236" s="0" t="n">
        <v>0.9875</v>
      </c>
      <c r="Y236" s="0" t="n">
        <v>0.9875</v>
      </c>
      <c r="Z236" s="0" t="n">
        <v>0.9875</v>
      </c>
      <c r="AA236" s="0" t="n">
        <v>0.9875</v>
      </c>
      <c r="AB236" s="0" t="n">
        <v>0.98</v>
      </c>
      <c r="AC236" s="0" t="n">
        <v>0.98</v>
      </c>
      <c r="AD236" s="0" t="n">
        <v>0.9875</v>
      </c>
      <c r="AE236" s="0" t="n">
        <v>0.9875</v>
      </c>
      <c r="AF236" s="0" t="n">
        <v>0.98</v>
      </c>
      <c r="AG236" s="0" t="n">
        <v>0.99</v>
      </c>
      <c r="AH236" s="0" t="n">
        <v>0.984464599999996</v>
      </c>
      <c r="AI236" s="0" t="n">
        <v>0.984464599999996</v>
      </c>
      <c r="AJ236" s="0" t="n">
        <v>0.98</v>
      </c>
      <c r="AK236" s="0" t="n">
        <v>1</v>
      </c>
      <c r="AL236" s="0" t="n">
        <v>0</v>
      </c>
      <c r="AM236" s="0" t="n">
        <v>0</v>
      </c>
      <c r="BE236" s="0" t="n">
        <v>1.12969760000002</v>
      </c>
      <c r="BF236" s="0" t="n">
        <v>1.1352</v>
      </c>
      <c r="BG236" s="0" t="n">
        <v>1.0827</v>
      </c>
      <c r="BH236" s="0" t="n">
        <v>1.0279</v>
      </c>
      <c r="BI236" s="0" t="n">
        <v>1</v>
      </c>
      <c r="BJ236" s="0" t="n">
        <v>2.67540000000001</v>
      </c>
      <c r="BK236" s="0" t="n">
        <v>2.34019633333333</v>
      </c>
      <c r="BL236" s="0" t="n">
        <v>1.18024999999998</v>
      </c>
      <c r="BM236" s="0" t="n">
        <v>1.2885</v>
      </c>
      <c r="BN236" s="0" t="n">
        <v>2.001</v>
      </c>
      <c r="BO236" s="0" t="n">
        <v>1.58000499999999</v>
      </c>
      <c r="BP236" s="0" t="n">
        <v>1.58000499999999</v>
      </c>
      <c r="BQ236" s="0" t="n">
        <v>1.30150499999999</v>
      </c>
      <c r="BR236" s="0" t="n">
        <v>1.11110500000001</v>
      </c>
      <c r="BS236" s="0" t="n">
        <v>1.47820499999999</v>
      </c>
      <c r="BT236" s="357"/>
      <c r="BU236" s="0" t="n">
        <v>1.10614</v>
      </c>
      <c r="BV236" s="357"/>
      <c r="BW236" s="357"/>
      <c r="BX236" s="357"/>
      <c r="BY236" s="357"/>
      <c r="BZ236" s="357"/>
      <c r="CA236" s="357"/>
      <c r="CB236" s="357"/>
      <c r="CC236" s="0" t="n">
        <v>0.895</v>
      </c>
      <c r="CI236" s="0" t="n">
        <v>0.42</v>
      </c>
      <c r="CJ236" s="0" t="n">
        <v>0.935</v>
      </c>
      <c r="CK236" s="0" t="n">
        <v>0.945</v>
      </c>
      <c r="CM236" s="0" t="n">
        <v>0.895</v>
      </c>
      <c r="CN236" s="0" t="n">
        <v>0.9275</v>
      </c>
      <c r="CO236" s="0" t="n">
        <v>0.85</v>
      </c>
      <c r="CP236" s="0" t="n">
        <v>0.903</v>
      </c>
      <c r="CQ236" s="0" t="n">
        <v>0.92</v>
      </c>
      <c r="CR236" s="0" t="n">
        <v>0.89</v>
      </c>
      <c r="DA236" s="357" t="n">
        <v>0.000285</v>
      </c>
      <c r="DB236" s="357" t="n">
        <v>0.0002</v>
      </c>
      <c r="DC236" s="357" t="n">
        <v>0</v>
      </c>
      <c r="DD236" s="357" t="n">
        <v>0.0001</v>
      </c>
      <c r="DE236" s="357" t="n">
        <v>0</v>
      </c>
      <c r="DF236" s="357" t="n">
        <v>0.0036</v>
      </c>
      <c r="DG236" s="357" t="n">
        <v>0.00047</v>
      </c>
      <c r="DH236" s="357" t="n">
        <v>0.0007</v>
      </c>
      <c r="DI236" s="357" t="n">
        <v>0</v>
      </c>
      <c r="DJ236" s="357" t="n">
        <v>0</v>
      </c>
      <c r="DK236" s="357" t="n">
        <v>0.0005</v>
      </c>
      <c r="DL236" s="357" t="n">
        <v>0.0005</v>
      </c>
      <c r="DM236" s="357" t="n">
        <v>0.0003</v>
      </c>
      <c r="DN236" s="357" t="n">
        <v>0.000275</v>
      </c>
      <c r="DO236" s="357" t="n">
        <v>0.000400000000000006</v>
      </c>
      <c r="DQ236" s="357" t="n">
        <v>6.5E-005</v>
      </c>
    </row>
    <row r="237" customFormat="false" ht="12.75" hidden="false" customHeight="false" outlineLevel="0" collapsed="false">
      <c r="A237" s="355" t="n">
        <v>43586</v>
      </c>
      <c r="B237" s="0" t="n">
        <v>0.988</v>
      </c>
      <c r="C237" s="0" t="n">
        <v>0</v>
      </c>
      <c r="D237" s="0" t="n">
        <v>0</v>
      </c>
      <c r="E237" s="0" t="n">
        <v>0</v>
      </c>
      <c r="F237" s="0" t="n">
        <v>0</v>
      </c>
      <c r="G237" s="0" t="n">
        <v>0</v>
      </c>
      <c r="H237" s="0" t="n">
        <v>0.983079859999997</v>
      </c>
      <c r="I237" s="0" t="n">
        <v>0.9875</v>
      </c>
      <c r="J237" s="0" t="n">
        <v>0.985</v>
      </c>
      <c r="K237" s="0" t="n">
        <v>0</v>
      </c>
      <c r="L237" s="0" t="n">
        <v>0.9875</v>
      </c>
      <c r="M237" s="0" t="n">
        <v>0.9875</v>
      </c>
      <c r="N237" s="0" t="n">
        <v>0.98</v>
      </c>
      <c r="O237" s="0" t="n">
        <v>0.9875</v>
      </c>
      <c r="P237" s="0" t="n">
        <v>0.98</v>
      </c>
      <c r="Q237" s="0" t="n">
        <v>0.9875</v>
      </c>
      <c r="R237" s="0" t="n">
        <v>0.9875</v>
      </c>
      <c r="S237" s="0" t="n">
        <v>0.9875</v>
      </c>
      <c r="T237" s="0" t="n">
        <v>0.98</v>
      </c>
      <c r="U237" s="0" t="n">
        <v>0.98</v>
      </c>
      <c r="V237" s="0" t="n">
        <v>0.98</v>
      </c>
      <c r="W237" s="0" t="n">
        <v>0.98</v>
      </c>
      <c r="X237" s="0" t="n">
        <v>0.9875</v>
      </c>
      <c r="Y237" s="0" t="n">
        <v>0.9875</v>
      </c>
      <c r="Z237" s="0" t="n">
        <v>0.9875</v>
      </c>
      <c r="AA237" s="0" t="n">
        <v>0.9875</v>
      </c>
      <c r="AB237" s="0" t="n">
        <v>0.98</v>
      </c>
      <c r="AC237" s="0" t="n">
        <v>0.98</v>
      </c>
      <c r="AD237" s="0" t="n">
        <v>0.9875</v>
      </c>
      <c r="AE237" s="0" t="n">
        <v>0.9875</v>
      </c>
      <c r="AF237" s="0" t="n">
        <v>0.98</v>
      </c>
      <c r="AG237" s="0" t="n">
        <v>0.99</v>
      </c>
      <c r="AH237" s="0" t="n">
        <v>0.984522449999996</v>
      </c>
      <c r="AI237" s="0" t="n">
        <v>0.984522449999996</v>
      </c>
      <c r="AJ237" s="0" t="n">
        <v>0.98</v>
      </c>
      <c r="AK237" s="0" t="n">
        <v>1</v>
      </c>
      <c r="AL237" s="0" t="n">
        <v>0</v>
      </c>
      <c r="AM237" s="0" t="n">
        <v>0</v>
      </c>
      <c r="BE237" s="0" t="n">
        <v>1.12998260000002</v>
      </c>
      <c r="BF237" s="0" t="n">
        <v>1.1354</v>
      </c>
      <c r="BG237" s="0" t="n">
        <v>1.0827</v>
      </c>
      <c r="BH237" s="0" t="n">
        <v>1.028</v>
      </c>
      <c r="BI237" s="0" t="n">
        <v>1</v>
      </c>
      <c r="BJ237" s="0" t="n">
        <v>2.67900000000001</v>
      </c>
      <c r="BK237" s="0" t="n">
        <v>2.34066633333333</v>
      </c>
      <c r="BL237" s="0" t="n">
        <v>1.18094999999998</v>
      </c>
      <c r="BM237" s="0" t="n">
        <v>1.2885</v>
      </c>
      <c r="BN237" s="0" t="n">
        <v>2.001</v>
      </c>
      <c r="BO237" s="0" t="n">
        <v>1.58050499999999</v>
      </c>
      <c r="BP237" s="0" t="n">
        <v>1.58050499999999</v>
      </c>
      <c r="BQ237" s="0" t="n">
        <v>1.30180499999999</v>
      </c>
      <c r="BR237" s="0" t="n">
        <v>1.11138000000001</v>
      </c>
      <c r="BS237" s="0" t="n">
        <v>1.47860499999999</v>
      </c>
      <c r="BT237" s="357"/>
      <c r="BU237" s="0" t="n">
        <v>1.106205</v>
      </c>
      <c r="BV237" s="357"/>
      <c r="BW237" s="357"/>
      <c r="BX237" s="357"/>
      <c r="BY237" s="357"/>
      <c r="BZ237" s="357"/>
      <c r="CA237" s="357"/>
      <c r="CB237" s="357"/>
      <c r="CC237" s="0" t="n">
        <v>0.965</v>
      </c>
      <c r="CI237" s="0" t="n">
        <v>0.42</v>
      </c>
      <c r="CJ237" s="0" t="n">
        <v>0.935</v>
      </c>
      <c r="CK237" s="0" t="n">
        <v>0.845</v>
      </c>
      <c r="CM237" s="0" t="n">
        <v>0.9175</v>
      </c>
      <c r="CN237" s="0" t="n">
        <v>0.95</v>
      </c>
      <c r="CO237" s="0" t="n">
        <v>0.88</v>
      </c>
      <c r="CP237" s="0" t="n">
        <v>0.9</v>
      </c>
      <c r="CQ237" s="0" t="n">
        <v>0.935</v>
      </c>
      <c r="CR237" s="0" t="n">
        <v>0.89</v>
      </c>
      <c r="DA237" s="357" t="n">
        <v>0.000285</v>
      </c>
      <c r="DB237" s="357" t="n">
        <v>0.0002</v>
      </c>
      <c r="DC237" s="357" t="n">
        <v>0</v>
      </c>
      <c r="DD237" s="357" t="n">
        <v>0.0001</v>
      </c>
      <c r="DE237" s="357" t="n">
        <v>0</v>
      </c>
      <c r="DF237" s="357" t="n">
        <v>0.0036</v>
      </c>
      <c r="DG237" s="357" t="n">
        <v>0.00047</v>
      </c>
      <c r="DH237" s="357" t="n">
        <v>0.0007</v>
      </c>
      <c r="DI237" s="357" t="n">
        <v>0</v>
      </c>
      <c r="DJ237" s="357" t="n">
        <v>0</v>
      </c>
      <c r="DK237" s="357" t="n">
        <v>0.0005</v>
      </c>
      <c r="DL237" s="357" t="n">
        <v>0.0005</v>
      </c>
      <c r="DM237" s="357" t="n">
        <v>0.0003</v>
      </c>
      <c r="DN237" s="357" t="n">
        <v>0.000275</v>
      </c>
      <c r="DO237" s="357" t="n">
        <v>0.000400000000000006</v>
      </c>
      <c r="DQ237" s="357" t="n">
        <v>6.5E-005</v>
      </c>
    </row>
    <row r="238" customFormat="false" ht="12.75" hidden="false" customHeight="false" outlineLevel="0" collapsed="false">
      <c r="A238" s="355" t="n">
        <v>43617</v>
      </c>
      <c r="B238" s="0" t="n">
        <v>0.988</v>
      </c>
      <c r="C238" s="0" t="n">
        <v>0</v>
      </c>
      <c r="D238" s="0" t="n">
        <v>0</v>
      </c>
      <c r="E238" s="0" t="n">
        <v>0</v>
      </c>
      <c r="F238" s="0" t="n">
        <v>0</v>
      </c>
      <c r="G238" s="0" t="n">
        <v>0</v>
      </c>
      <c r="H238" s="0" t="n">
        <v>0.9875</v>
      </c>
      <c r="I238" s="0" t="n">
        <v>0.9875</v>
      </c>
      <c r="J238" s="0" t="n">
        <v>0.9728175</v>
      </c>
      <c r="K238" s="0" t="n">
        <v>0</v>
      </c>
      <c r="L238" s="0" t="n">
        <v>0.9875</v>
      </c>
      <c r="M238" s="0" t="n">
        <v>0.9875</v>
      </c>
      <c r="N238" s="0" t="n">
        <v>0.98</v>
      </c>
      <c r="O238" s="0" t="n">
        <v>0.9875</v>
      </c>
      <c r="P238" s="0" t="n">
        <v>0.98</v>
      </c>
      <c r="Q238" s="0" t="n">
        <v>0.9875</v>
      </c>
      <c r="R238" s="0" t="n">
        <v>0.9875</v>
      </c>
      <c r="S238" s="0" t="n">
        <v>0.9875</v>
      </c>
      <c r="T238" s="0" t="n">
        <v>0.98</v>
      </c>
      <c r="U238" s="0" t="n">
        <v>0.98</v>
      </c>
      <c r="V238" s="0" t="n">
        <v>0.98</v>
      </c>
      <c r="W238" s="0" t="n">
        <v>0.98</v>
      </c>
      <c r="X238" s="0" t="n">
        <v>0.9875</v>
      </c>
      <c r="Y238" s="0" t="n">
        <v>0.9875</v>
      </c>
      <c r="Z238" s="0" t="n">
        <v>0.9875</v>
      </c>
      <c r="AA238" s="0" t="n">
        <v>0.9875</v>
      </c>
      <c r="AB238" s="0" t="n">
        <v>0.98</v>
      </c>
      <c r="AC238" s="0" t="n">
        <v>0.98</v>
      </c>
      <c r="AD238" s="0" t="n">
        <v>0.9875</v>
      </c>
      <c r="AE238" s="0" t="n">
        <v>0.9875</v>
      </c>
      <c r="AF238" s="0" t="n">
        <v>0.98</v>
      </c>
      <c r="AG238" s="0" t="n">
        <v>0.99</v>
      </c>
      <c r="AH238" s="0" t="n">
        <v>0.984580299999996</v>
      </c>
      <c r="AI238" s="0" t="n">
        <v>0.984580299999996</v>
      </c>
      <c r="AJ238" s="0" t="n">
        <v>0.98</v>
      </c>
      <c r="AK238" s="0" t="n">
        <v>1</v>
      </c>
      <c r="AL238" s="0" t="n">
        <v>0</v>
      </c>
      <c r="AM238" s="0" t="n">
        <v>0</v>
      </c>
      <c r="BE238" s="0" t="n">
        <v>1.13026760000002</v>
      </c>
      <c r="BF238" s="0" t="n">
        <v>1.1356</v>
      </c>
      <c r="BG238" s="0" t="n">
        <v>1.0827</v>
      </c>
      <c r="BH238" s="0" t="n">
        <v>1.0281</v>
      </c>
      <c r="BI238" s="0" t="n">
        <v>1</v>
      </c>
      <c r="BJ238" s="0" t="n">
        <v>2.68260000000001</v>
      </c>
      <c r="BK238" s="0" t="n">
        <v>2.34113633333333</v>
      </c>
      <c r="BL238" s="0" t="n">
        <v>1.18164999999998</v>
      </c>
      <c r="BM238" s="0" t="n">
        <v>1.2885</v>
      </c>
      <c r="BN238" s="0" t="n">
        <v>2.001</v>
      </c>
      <c r="BO238" s="0" t="n">
        <v>1.58100499999999</v>
      </c>
      <c r="BP238" s="0" t="n">
        <v>1.58100499999999</v>
      </c>
      <c r="BQ238" s="0" t="n">
        <v>1.30210499999999</v>
      </c>
      <c r="BR238" s="0" t="n">
        <v>1.11165500000001</v>
      </c>
      <c r="BS238" s="0" t="n">
        <v>1.47900499999999</v>
      </c>
      <c r="BT238" s="357"/>
      <c r="BU238" s="0" t="n">
        <v>1.10627</v>
      </c>
      <c r="BV238" s="357"/>
      <c r="BW238" s="357"/>
      <c r="BX238" s="357"/>
      <c r="BY238" s="357"/>
      <c r="BZ238" s="357"/>
      <c r="CA238" s="357"/>
      <c r="CB238" s="357"/>
      <c r="CC238" s="0" t="n">
        <v>0.965</v>
      </c>
      <c r="CI238" s="0" t="n">
        <v>0.47</v>
      </c>
      <c r="CJ238" s="0" t="n">
        <v>0.935</v>
      </c>
      <c r="CK238" s="0" t="n">
        <v>0.755</v>
      </c>
      <c r="CM238" s="0" t="n">
        <v>0.8825</v>
      </c>
      <c r="CN238" s="0" t="n">
        <v>0.915</v>
      </c>
      <c r="CO238" s="0" t="n">
        <v>0.88</v>
      </c>
      <c r="CP238" s="0" t="n">
        <v>0.9025</v>
      </c>
      <c r="CQ238" s="0" t="n">
        <v>0.915</v>
      </c>
      <c r="CR238" s="0" t="n">
        <v>0.89</v>
      </c>
      <c r="DA238" s="357" t="n">
        <v>0.000285</v>
      </c>
      <c r="DB238" s="357" t="n">
        <v>0.0002</v>
      </c>
      <c r="DC238" s="357" t="n">
        <v>0</v>
      </c>
      <c r="DD238" s="357" t="n">
        <v>0.0001</v>
      </c>
      <c r="DE238" s="357" t="n">
        <v>0</v>
      </c>
      <c r="DF238" s="357" t="n">
        <v>0.0036</v>
      </c>
      <c r="DG238" s="357" t="n">
        <v>0.00047</v>
      </c>
      <c r="DH238" s="357" t="n">
        <v>0.0007</v>
      </c>
      <c r="DI238" s="357" t="n">
        <v>0</v>
      </c>
      <c r="DJ238" s="357" t="n">
        <v>0</v>
      </c>
      <c r="DK238" s="357" t="n">
        <v>0.0005</v>
      </c>
      <c r="DL238" s="357" t="n">
        <v>0.0005</v>
      </c>
      <c r="DM238" s="357" t="n">
        <v>0.0003</v>
      </c>
      <c r="DN238" s="357" t="n">
        <v>0.000275</v>
      </c>
      <c r="DO238" s="357" t="n">
        <v>0.000400000000000006</v>
      </c>
      <c r="DQ238" s="357" t="n">
        <v>6.5E-005</v>
      </c>
    </row>
    <row r="239" customFormat="false" ht="12.75" hidden="false" customHeight="false" outlineLevel="0" collapsed="false">
      <c r="A239" s="355" t="n">
        <v>43647</v>
      </c>
      <c r="B239" s="0" t="n">
        <v>0.988</v>
      </c>
      <c r="C239" s="0" t="n">
        <v>0</v>
      </c>
      <c r="D239" s="0" t="n">
        <v>0</v>
      </c>
      <c r="E239" s="0" t="n">
        <v>0</v>
      </c>
      <c r="F239" s="0" t="n">
        <v>0</v>
      </c>
      <c r="G239" s="0" t="n">
        <v>0</v>
      </c>
      <c r="H239" s="0" t="n">
        <v>0.9875</v>
      </c>
      <c r="I239" s="0" t="n">
        <v>0.9875</v>
      </c>
      <c r="J239" s="0" t="n">
        <v>0.985</v>
      </c>
      <c r="K239" s="0" t="n">
        <v>0</v>
      </c>
      <c r="L239" s="0" t="n">
        <v>0.9875</v>
      </c>
      <c r="M239" s="0" t="n">
        <v>0.9875</v>
      </c>
      <c r="N239" s="0" t="n">
        <v>0.98</v>
      </c>
      <c r="O239" s="0" t="n">
        <v>0.9875</v>
      </c>
      <c r="P239" s="0" t="n">
        <v>0.98</v>
      </c>
      <c r="Q239" s="0" t="n">
        <v>0.9875</v>
      </c>
      <c r="R239" s="0" t="n">
        <v>0.9875</v>
      </c>
      <c r="S239" s="0" t="n">
        <v>0.9875</v>
      </c>
      <c r="T239" s="0" t="n">
        <v>0.98</v>
      </c>
      <c r="U239" s="0" t="n">
        <v>0.98</v>
      </c>
      <c r="V239" s="0" t="n">
        <v>0.98</v>
      </c>
      <c r="W239" s="0" t="n">
        <v>0.98</v>
      </c>
      <c r="X239" s="0" t="n">
        <v>0.9875</v>
      </c>
      <c r="Y239" s="0" t="n">
        <v>0.9875</v>
      </c>
      <c r="Z239" s="0" t="n">
        <v>0.9875</v>
      </c>
      <c r="AA239" s="0" t="n">
        <v>0.9875</v>
      </c>
      <c r="AB239" s="0" t="n">
        <v>0.98</v>
      </c>
      <c r="AC239" s="0" t="n">
        <v>0.98</v>
      </c>
      <c r="AD239" s="0" t="n">
        <v>0.9875</v>
      </c>
      <c r="AE239" s="0" t="n">
        <v>0.9875</v>
      </c>
      <c r="AF239" s="0" t="n">
        <v>0.98</v>
      </c>
      <c r="AG239" s="0" t="n">
        <v>0.99</v>
      </c>
      <c r="AH239" s="0" t="n">
        <v>0.984638149999996</v>
      </c>
      <c r="AI239" s="0" t="n">
        <v>0.984638149999996</v>
      </c>
      <c r="AJ239" s="0" t="n">
        <v>0.98</v>
      </c>
      <c r="AK239" s="0" t="n">
        <v>1</v>
      </c>
      <c r="AL239" s="0" t="n">
        <v>0</v>
      </c>
      <c r="AM239" s="0" t="n">
        <v>0</v>
      </c>
      <c r="BE239" s="0" t="n">
        <v>1.13055260000002</v>
      </c>
      <c r="BF239" s="0" t="n">
        <v>1.1358</v>
      </c>
      <c r="BG239" s="0" t="n">
        <v>1.0827</v>
      </c>
      <c r="BH239" s="0" t="n">
        <v>1.0282</v>
      </c>
      <c r="BI239" s="0" t="n">
        <v>1</v>
      </c>
      <c r="BJ239" s="0" t="n">
        <v>2.68620000000001</v>
      </c>
      <c r="BK239" s="0" t="n">
        <v>2.34160633333333</v>
      </c>
      <c r="BL239" s="0" t="n">
        <v>1.18234999999998</v>
      </c>
      <c r="BM239" s="0" t="n">
        <v>1.2885</v>
      </c>
      <c r="BN239" s="0" t="n">
        <v>2.001</v>
      </c>
      <c r="BO239" s="0" t="n">
        <v>1.58150499999999</v>
      </c>
      <c r="BP239" s="0" t="n">
        <v>1.58150499999999</v>
      </c>
      <c r="BQ239" s="0" t="n">
        <v>1.30240499999999</v>
      </c>
      <c r="BR239" s="0" t="n">
        <v>1.11193000000001</v>
      </c>
      <c r="BS239" s="0" t="n">
        <v>1.47940499999999</v>
      </c>
      <c r="BT239" s="357"/>
      <c r="BU239" s="0" t="n">
        <v>1.106335</v>
      </c>
      <c r="BV239" s="357"/>
      <c r="BW239" s="357"/>
      <c r="BX239" s="357"/>
      <c r="BY239" s="357"/>
      <c r="BZ239" s="357"/>
      <c r="CA239" s="357"/>
      <c r="CB239" s="357"/>
      <c r="CC239" s="0" t="n">
        <v>0.975</v>
      </c>
      <c r="CI239" s="0" t="n">
        <v>0.47</v>
      </c>
      <c r="CJ239" s="0" t="n">
        <v>0.935</v>
      </c>
      <c r="CK239" s="0" t="n">
        <v>0.775</v>
      </c>
      <c r="CM239" s="0" t="n">
        <v>0.8775</v>
      </c>
      <c r="CN239" s="0" t="n">
        <v>0.91</v>
      </c>
      <c r="CO239" s="0" t="n">
        <v>0.89</v>
      </c>
      <c r="CP239" s="0" t="n">
        <v>0.9075</v>
      </c>
      <c r="CQ239" s="0" t="n">
        <v>0.915</v>
      </c>
      <c r="CR239" s="0" t="n">
        <v>0.89</v>
      </c>
      <c r="DA239" s="357" t="n">
        <v>0.000285</v>
      </c>
      <c r="DB239" s="357" t="n">
        <v>0.0002</v>
      </c>
      <c r="DC239" s="357" t="n">
        <v>0</v>
      </c>
      <c r="DD239" s="357" t="n">
        <v>0.0001</v>
      </c>
      <c r="DE239" s="357" t="n">
        <v>0</v>
      </c>
      <c r="DF239" s="357" t="n">
        <v>0.0036</v>
      </c>
      <c r="DG239" s="357" t="n">
        <v>0.00047</v>
      </c>
      <c r="DH239" s="357" t="n">
        <v>0.0007</v>
      </c>
      <c r="DI239" s="357" t="n">
        <v>0</v>
      </c>
      <c r="DJ239" s="357" t="n">
        <v>0</v>
      </c>
      <c r="DK239" s="357" t="n">
        <v>0.0005</v>
      </c>
      <c r="DL239" s="357" t="n">
        <v>0.0005</v>
      </c>
      <c r="DM239" s="357" t="n">
        <v>0.0003</v>
      </c>
      <c r="DN239" s="357" t="n">
        <v>0.000275</v>
      </c>
      <c r="DO239" s="357" t="n">
        <v>0.000400000000000006</v>
      </c>
      <c r="DQ239" s="357" t="n">
        <v>6.5E-005</v>
      </c>
    </row>
    <row r="240" customFormat="false" ht="12.75" hidden="false" customHeight="false" outlineLevel="0" collapsed="false">
      <c r="A240" s="355" t="n">
        <v>43678</v>
      </c>
      <c r="B240" s="0" t="n">
        <v>0.988</v>
      </c>
      <c r="C240" s="0" t="n">
        <v>0</v>
      </c>
      <c r="D240" s="0" t="n">
        <v>0</v>
      </c>
      <c r="E240" s="0" t="n">
        <v>0</v>
      </c>
      <c r="F240" s="0" t="n">
        <v>0</v>
      </c>
      <c r="G240" s="0" t="n">
        <v>0</v>
      </c>
      <c r="H240" s="0" t="n">
        <v>0.9875</v>
      </c>
      <c r="I240" s="0" t="n">
        <v>0.9875</v>
      </c>
      <c r="J240" s="0" t="n">
        <v>0.985</v>
      </c>
      <c r="K240" s="0" t="n">
        <v>0</v>
      </c>
      <c r="L240" s="0" t="n">
        <v>0.9875</v>
      </c>
      <c r="M240" s="0" t="n">
        <v>0.9875</v>
      </c>
      <c r="N240" s="0" t="n">
        <v>0.98</v>
      </c>
      <c r="O240" s="0" t="n">
        <v>0.9875</v>
      </c>
      <c r="P240" s="0" t="n">
        <v>0.98</v>
      </c>
      <c r="Q240" s="0" t="n">
        <v>0.9875</v>
      </c>
      <c r="R240" s="0" t="n">
        <v>0.9875</v>
      </c>
      <c r="S240" s="0" t="n">
        <v>0.9875</v>
      </c>
      <c r="T240" s="0" t="n">
        <v>0.98</v>
      </c>
      <c r="U240" s="0" t="n">
        <v>0.98</v>
      </c>
      <c r="V240" s="0" t="n">
        <v>0.98</v>
      </c>
      <c r="W240" s="0" t="n">
        <v>0.98</v>
      </c>
      <c r="X240" s="0" t="n">
        <v>0.9875</v>
      </c>
      <c r="Y240" s="0" t="n">
        <v>0.9875</v>
      </c>
      <c r="Z240" s="0" t="n">
        <v>0.9875</v>
      </c>
      <c r="AA240" s="0" t="n">
        <v>0.9875</v>
      </c>
      <c r="AB240" s="0" t="n">
        <v>0.98</v>
      </c>
      <c r="AC240" s="0" t="n">
        <v>0.98</v>
      </c>
      <c r="AD240" s="0" t="n">
        <v>0.9875</v>
      </c>
      <c r="AE240" s="0" t="n">
        <v>0.9875</v>
      </c>
      <c r="AF240" s="0" t="n">
        <v>0.98</v>
      </c>
      <c r="AG240" s="0" t="n">
        <v>0.99</v>
      </c>
      <c r="AH240" s="0" t="n">
        <v>0.984695999999996</v>
      </c>
      <c r="AI240" s="0" t="n">
        <v>0.984695999999996</v>
      </c>
      <c r="AJ240" s="0" t="n">
        <v>0.98</v>
      </c>
      <c r="AK240" s="0" t="n">
        <v>1</v>
      </c>
      <c r="AL240" s="0" t="n">
        <v>0</v>
      </c>
      <c r="AM240" s="0" t="n">
        <v>0</v>
      </c>
      <c r="BE240" s="0" t="n">
        <v>1.13083760000002</v>
      </c>
      <c r="BF240" s="0" t="n">
        <v>1.136</v>
      </c>
      <c r="BG240" s="0" t="n">
        <v>1.0827</v>
      </c>
      <c r="BH240" s="0" t="n">
        <v>1.0283</v>
      </c>
      <c r="BI240" s="0" t="n">
        <v>1</v>
      </c>
      <c r="BJ240" s="0" t="n">
        <v>2.68980000000001</v>
      </c>
      <c r="BK240" s="0" t="n">
        <v>2.34207633333333</v>
      </c>
      <c r="BL240" s="0" t="n">
        <v>1.18304999999998</v>
      </c>
      <c r="BM240" s="0" t="n">
        <v>1.2885</v>
      </c>
      <c r="BN240" s="0" t="n">
        <v>2.001</v>
      </c>
      <c r="BO240" s="0" t="n">
        <v>1.58200499999999</v>
      </c>
      <c r="BP240" s="0" t="n">
        <v>1.58200499999999</v>
      </c>
      <c r="BQ240" s="0" t="n">
        <v>1.30270499999999</v>
      </c>
      <c r="BR240" s="0" t="n">
        <v>1.11220500000001</v>
      </c>
      <c r="BS240" s="0" t="n">
        <v>1.47980499999999</v>
      </c>
      <c r="BT240" s="357"/>
      <c r="BU240" s="0" t="n">
        <v>1.1064</v>
      </c>
      <c r="BV240" s="357"/>
      <c r="BW240" s="357"/>
      <c r="BX240" s="357"/>
      <c r="BY240" s="357"/>
      <c r="BZ240" s="357"/>
      <c r="CA240" s="357"/>
      <c r="CB240" s="357"/>
      <c r="CC240" s="0" t="n">
        <v>0.975</v>
      </c>
      <c r="CI240" s="0" t="n">
        <v>0.52</v>
      </c>
      <c r="CJ240" s="0" t="n">
        <v>0.925</v>
      </c>
      <c r="CK240" s="0" t="n">
        <v>0.865</v>
      </c>
      <c r="CM240" s="0" t="n">
        <v>0.89</v>
      </c>
      <c r="CN240" s="0" t="n">
        <v>0.9225</v>
      </c>
      <c r="CO240" s="0" t="n">
        <v>0.915</v>
      </c>
      <c r="CP240" s="0" t="n">
        <v>0.9275</v>
      </c>
      <c r="CQ240" s="0" t="n">
        <v>0.915</v>
      </c>
      <c r="CR240" s="0" t="n">
        <v>0.89</v>
      </c>
      <c r="DA240" s="357" t="n">
        <v>0.000285</v>
      </c>
      <c r="DB240" s="357" t="n">
        <v>0.0002</v>
      </c>
      <c r="DC240" s="357" t="n">
        <v>0</v>
      </c>
      <c r="DD240" s="357" t="n">
        <v>0.0001</v>
      </c>
      <c r="DE240" s="357" t="n">
        <v>0</v>
      </c>
      <c r="DF240" s="357" t="n">
        <v>0.0036</v>
      </c>
      <c r="DG240" s="357" t="n">
        <v>0.00047</v>
      </c>
      <c r="DH240" s="357" t="n">
        <v>0.0007</v>
      </c>
      <c r="DI240" s="357" t="n">
        <v>0</v>
      </c>
      <c r="DJ240" s="357" t="n">
        <v>0</v>
      </c>
      <c r="DK240" s="357" t="n">
        <v>0.0005</v>
      </c>
      <c r="DL240" s="357" t="n">
        <v>0.0005</v>
      </c>
      <c r="DM240" s="357" t="n">
        <v>0.0003</v>
      </c>
      <c r="DN240" s="357" t="n">
        <v>0.000275</v>
      </c>
      <c r="DO240" s="357" t="n">
        <v>0.000400000000000006</v>
      </c>
      <c r="DQ240" s="357" t="n">
        <v>6.5E-005</v>
      </c>
    </row>
    <row r="241" customFormat="false" ht="12.75" hidden="false" customHeight="false" outlineLevel="0" collapsed="false">
      <c r="A241" s="355" t="n">
        <v>43709</v>
      </c>
      <c r="B241" s="0" t="n">
        <v>0.988</v>
      </c>
      <c r="C241" s="0" t="n">
        <v>0</v>
      </c>
      <c r="D241" s="0" t="n">
        <v>0</v>
      </c>
      <c r="E241" s="0" t="n">
        <v>0</v>
      </c>
      <c r="F241" s="0" t="n">
        <v>0</v>
      </c>
      <c r="G241" s="0" t="n">
        <v>0</v>
      </c>
      <c r="H241" s="0" t="n">
        <v>0.9875</v>
      </c>
      <c r="I241" s="0" t="n">
        <v>0.9875</v>
      </c>
      <c r="J241" s="0" t="n">
        <v>0.9341625</v>
      </c>
      <c r="K241" s="0" t="n">
        <v>0</v>
      </c>
      <c r="L241" s="0" t="n">
        <v>0.9875</v>
      </c>
      <c r="M241" s="0" t="n">
        <v>0.9875</v>
      </c>
      <c r="N241" s="0" t="n">
        <v>0.98</v>
      </c>
      <c r="O241" s="0" t="n">
        <v>0.9875</v>
      </c>
      <c r="P241" s="0" t="n">
        <v>0.98</v>
      </c>
      <c r="Q241" s="0" t="n">
        <v>0.9875</v>
      </c>
      <c r="R241" s="0" t="n">
        <v>0.9875</v>
      </c>
      <c r="S241" s="0" t="n">
        <v>0.9875</v>
      </c>
      <c r="T241" s="0" t="n">
        <v>0.98</v>
      </c>
      <c r="U241" s="0" t="n">
        <v>0.98</v>
      </c>
      <c r="V241" s="0" t="n">
        <v>0.98</v>
      </c>
      <c r="W241" s="0" t="n">
        <v>0.98</v>
      </c>
      <c r="X241" s="0" t="n">
        <v>0.9875</v>
      </c>
      <c r="Y241" s="0" t="n">
        <v>0.9875</v>
      </c>
      <c r="Z241" s="0" t="n">
        <v>0.9875</v>
      </c>
      <c r="AA241" s="0" t="n">
        <v>0.9875</v>
      </c>
      <c r="AB241" s="0" t="n">
        <v>0.98</v>
      </c>
      <c r="AC241" s="0" t="n">
        <v>0.98</v>
      </c>
      <c r="AD241" s="0" t="n">
        <v>0.9875</v>
      </c>
      <c r="AE241" s="0" t="n">
        <v>0.9875</v>
      </c>
      <c r="AF241" s="0" t="n">
        <v>0.98</v>
      </c>
      <c r="AG241" s="0" t="n">
        <v>0.99</v>
      </c>
      <c r="AH241" s="0" t="n">
        <v>0.984753849999996</v>
      </c>
      <c r="AI241" s="0" t="n">
        <v>0.984753849999996</v>
      </c>
      <c r="AJ241" s="0" t="n">
        <v>0.98</v>
      </c>
      <c r="AK241" s="0" t="n">
        <v>1</v>
      </c>
      <c r="AL241" s="0" t="n">
        <v>0</v>
      </c>
      <c r="AM241" s="0" t="n">
        <v>0</v>
      </c>
      <c r="BE241" s="0" t="n">
        <v>1.13112260000002</v>
      </c>
      <c r="BF241" s="0" t="n">
        <v>1.1362</v>
      </c>
      <c r="BG241" s="0" t="n">
        <v>1.0827</v>
      </c>
      <c r="BH241" s="0" t="n">
        <v>1.0284</v>
      </c>
      <c r="BI241" s="0" t="n">
        <v>1</v>
      </c>
      <c r="BJ241" s="0" t="n">
        <v>2.69340000000001</v>
      </c>
      <c r="BK241" s="0" t="n">
        <v>2.34254633333333</v>
      </c>
      <c r="BL241" s="0" t="n">
        <v>1.18374999999998</v>
      </c>
      <c r="BM241" s="0" t="n">
        <v>1.2885</v>
      </c>
      <c r="BN241" s="0" t="n">
        <v>2.001</v>
      </c>
      <c r="BO241" s="0" t="n">
        <v>1.58250499999999</v>
      </c>
      <c r="BP241" s="0" t="n">
        <v>1.58250499999999</v>
      </c>
      <c r="BQ241" s="0" t="n">
        <v>1.30300499999999</v>
      </c>
      <c r="BR241" s="0" t="n">
        <v>1.11248000000001</v>
      </c>
      <c r="BS241" s="0" t="n">
        <v>1.48020499999999</v>
      </c>
      <c r="BT241" s="357"/>
      <c r="BU241" s="0" t="n">
        <v>1.106465</v>
      </c>
      <c r="BV241" s="357"/>
      <c r="BW241" s="357"/>
      <c r="BX241" s="357"/>
      <c r="BY241" s="357"/>
      <c r="BZ241" s="357"/>
      <c r="CA241" s="357"/>
      <c r="CB241" s="357"/>
      <c r="CC241" s="0" t="n">
        <v>0.975</v>
      </c>
      <c r="CI241" s="0" t="n">
        <v>0.55</v>
      </c>
      <c r="CJ241" s="0" t="n">
        <v>0.925</v>
      </c>
      <c r="CK241" s="0" t="n">
        <v>0.725</v>
      </c>
      <c r="CM241" s="0" t="n">
        <v>0.945</v>
      </c>
      <c r="CN241" s="0" t="n">
        <v>0.9775</v>
      </c>
      <c r="CO241" s="0" t="n">
        <v>0.945</v>
      </c>
      <c r="CP241" s="0" t="n">
        <v>0.92</v>
      </c>
      <c r="CQ241" s="0" t="n">
        <v>0.915</v>
      </c>
      <c r="CR241" s="0" t="n">
        <v>0.89</v>
      </c>
      <c r="DA241" s="357" t="n">
        <v>0.000285</v>
      </c>
      <c r="DB241" s="357" t="n">
        <v>0.0002</v>
      </c>
      <c r="DC241" s="357" t="n">
        <v>0</v>
      </c>
      <c r="DD241" s="357" t="n">
        <v>0.0001</v>
      </c>
      <c r="DE241" s="357" t="n">
        <v>0</v>
      </c>
      <c r="DF241" s="357" t="n">
        <v>0.0036</v>
      </c>
      <c r="DG241" s="357" t="n">
        <v>0.00047</v>
      </c>
      <c r="DH241" s="357" t="n">
        <v>0.0007</v>
      </c>
      <c r="DI241" s="357" t="n">
        <v>0</v>
      </c>
      <c r="DJ241" s="357" t="n">
        <v>0</v>
      </c>
      <c r="DK241" s="357" t="n">
        <v>0.0005</v>
      </c>
      <c r="DL241" s="357" t="n">
        <v>0.0005</v>
      </c>
      <c r="DM241" s="357" t="n">
        <v>0.0003</v>
      </c>
      <c r="DN241" s="357" t="n">
        <v>0.000275</v>
      </c>
      <c r="DO241" s="357" t="n">
        <v>0.000400000000000006</v>
      </c>
      <c r="DQ241" s="357" t="n">
        <v>6.5E-005</v>
      </c>
    </row>
    <row r="242" customFormat="false" ht="12.75" hidden="false" customHeight="false" outlineLevel="0" collapsed="false">
      <c r="A242" s="355" t="n">
        <v>43739</v>
      </c>
      <c r="B242" s="0" t="n">
        <v>0.988</v>
      </c>
      <c r="C242" s="0" t="n">
        <v>0</v>
      </c>
      <c r="D242" s="0" t="n">
        <v>0</v>
      </c>
      <c r="E242" s="0" t="n">
        <v>0</v>
      </c>
      <c r="F242" s="0" t="n">
        <v>0</v>
      </c>
      <c r="G242" s="0" t="n">
        <v>0</v>
      </c>
      <c r="H242" s="0" t="n">
        <v>0.9875</v>
      </c>
      <c r="I242" s="0" t="n">
        <v>0.9875</v>
      </c>
      <c r="J242" s="0" t="n">
        <v>0.9212775</v>
      </c>
      <c r="K242" s="0" t="n">
        <v>0</v>
      </c>
      <c r="L242" s="0" t="n">
        <v>0.9875</v>
      </c>
      <c r="M242" s="0" t="n">
        <v>0.9875</v>
      </c>
      <c r="N242" s="0" t="n">
        <v>0.98</v>
      </c>
      <c r="O242" s="0" t="n">
        <v>0.9875</v>
      </c>
      <c r="P242" s="0" t="n">
        <v>0.98</v>
      </c>
      <c r="Q242" s="0" t="n">
        <v>0.9875</v>
      </c>
      <c r="R242" s="0" t="n">
        <v>0.9875</v>
      </c>
      <c r="S242" s="0" t="n">
        <v>0.9875</v>
      </c>
      <c r="T242" s="0" t="n">
        <v>0.98</v>
      </c>
      <c r="U242" s="0" t="n">
        <v>0.98</v>
      </c>
      <c r="V242" s="0" t="n">
        <v>0.98</v>
      </c>
      <c r="W242" s="0" t="n">
        <v>0.98</v>
      </c>
      <c r="X242" s="0" t="n">
        <v>0.9875</v>
      </c>
      <c r="Y242" s="0" t="n">
        <v>0.9875</v>
      </c>
      <c r="Z242" s="0" t="n">
        <v>0.9875</v>
      </c>
      <c r="AA242" s="0" t="n">
        <v>0.9875</v>
      </c>
      <c r="AB242" s="0" t="n">
        <v>0.98</v>
      </c>
      <c r="AC242" s="0" t="n">
        <v>0.98</v>
      </c>
      <c r="AD242" s="0" t="n">
        <v>0.9875</v>
      </c>
      <c r="AE242" s="0" t="n">
        <v>0.9875</v>
      </c>
      <c r="AF242" s="0" t="n">
        <v>0.98</v>
      </c>
      <c r="AG242" s="0" t="n">
        <v>0.99</v>
      </c>
      <c r="AH242" s="0" t="n">
        <v>0.984811699999996</v>
      </c>
      <c r="AI242" s="0" t="n">
        <v>0.984811699999996</v>
      </c>
      <c r="AJ242" s="0" t="n">
        <v>0.98</v>
      </c>
      <c r="AK242" s="0" t="n">
        <v>1</v>
      </c>
      <c r="AL242" s="0" t="n">
        <v>0</v>
      </c>
      <c r="AM242" s="0" t="n">
        <v>0</v>
      </c>
      <c r="BE242" s="0" t="n">
        <v>1.13140760000002</v>
      </c>
      <c r="BF242" s="0" t="n">
        <v>1.1364</v>
      </c>
      <c r="BG242" s="0" t="n">
        <v>1.0827</v>
      </c>
      <c r="BH242" s="0" t="n">
        <v>1.0285</v>
      </c>
      <c r="BI242" s="0" t="n">
        <v>1</v>
      </c>
      <c r="BJ242" s="0" t="n">
        <v>2.69700000000001</v>
      </c>
      <c r="BK242" s="0" t="n">
        <v>2.34301633333333</v>
      </c>
      <c r="BL242" s="0" t="n">
        <v>1.18444999999998</v>
      </c>
      <c r="BM242" s="0" t="n">
        <v>1.2885</v>
      </c>
      <c r="BN242" s="0" t="n">
        <v>2.001</v>
      </c>
      <c r="BO242" s="0" t="n">
        <v>1.58300499999999</v>
      </c>
      <c r="BP242" s="0" t="n">
        <v>1.58300499999999</v>
      </c>
      <c r="BQ242" s="0" t="n">
        <v>1.30330499999999</v>
      </c>
      <c r="BR242" s="0" t="n">
        <v>1.11275500000001</v>
      </c>
      <c r="BS242" s="0" t="n">
        <v>1.48060499999999</v>
      </c>
      <c r="BT242" s="357"/>
      <c r="BU242" s="0" t="n">
        <v>1.10653</v>
      </c>
      <c r="BV242" s="357"/>
      <c r="BW242" s="357"/>
      <c r="BX242" s="357"/>
      <c r="BY242" s="357"/>
      <c r="BZ242" s="357"/>
      <c r="CA242" s="357"/>
      <c r="CB242" s="357"/>
      <c r="CC242" s="0" t="n">
        <v>0.955</v>
      </c>
      <c r="CI242" s="0" t="n">
        <v>0.45</v>
      </c>
      <c r="CJ242" s="0" t="n">
        <v>0.925</v>
      </c>
      <c r="CK242" s="0" t="n">
        <v>0.715</v>
      </c>
      <c r="CM242" s="0" t="n">
        <v>0.805</v>
      </c>
      <c r="CN242" s="0" t="n">
        <v>0.8375</v>
      </c>
      <c r="CO242" s="0" t="n">
        <v>0.875</v>
      </c>
      <c r="CP242" s="0" t="n">
        <v>0.9025</v>
      </c>
      <c r="CQ242" s="0" t="n">
        <v>0.82</v>
      </c>
      <c r="CR242" s="0" t="n">
        <v>0.89</v>
      </c>
      <c r="DA242" s="357" t="n">
        <v>0.000285</v>
      </c>
      <c r="DB242" s="357" t="n">
        <v>0.0002</v>
      </c>
      <c r="DC242" s="357" t="n">
        <v>0</v>
      </c>
      <c r="DD242" s="357" t="n">
        <v>0.0001</v>
      </c>
      <c r="DE242" s="357" t="n">
        <v>0</v>
      </c>
      <c r="DF242" s="357" t="n">
        <v>0.0036</v>
      </c>
      <c r="DG242" s="357" t="n">
        <v>0.00047</v>
      </c>
      <c r="DH242" s="357" t="n">
        <v>0.0007</v>
      </c>
      <c r="DI242" s="357" t="n">
        <v>0</v>
      </c>
      <c r="DJ242" s="357" t="n">
        <v>0</v>
      </c>
      <c r="DK242" s="357" t="n">
        <v>0.0005</v>
      </c>
      <c r="DL242" s="357" t="n">
        <v>0.0005</v>
      </c>
      <c r="DM242" s="357" t="n">
        <v>0.0003</v>
      </c>
      <c r="DN242" s="357" t="n">
        <v>0.000275</v>
      </c>
      <c r="DO242" s="357" t="n">
        <v>0.000400000000000006</v>
      </c>
      <c r="DQ242" s="357" t="n">
        <v>6.5E-005</v>
      </c>
    </row>
    <row r="243" customFormat="false" ht="12.75" hidden="false" customHeight="false" outlineLevel="0" collapsed="false">
      <c r="A243" s="355" t="n">
        <v>43770</v>
      </c>
      <c r="B243" s="0" t="n">
        <v>0.988</v>
      </c>
      <c r="C243" s="0" t="n">
        <v>0</v>
      </c>
      <c r="D243" s="0" t="n">
        <v>0</v>
      </c>
      <c r="E243" s="0" t="n">
        <v>0</v>
      </c>
      <c r="F243" s="0" t="n">
        <v>0</v>
      </c>
      <c r="G243" s="0" t="n">
        <v>0</v>
      </c>
      <c r="H243" s="0" t="n">
        <v>0.9875</v>
      </c>
      <c r="I243" s="0" t="n">
        <v>0.9875</v>
      </c>
      <c r="J243" s="0" t="n">
        <v>0.8697375</v>
      </c>
      <c r="K243" s="0" t="n">
        <v>0</v>
      </c>
      <c r="L243" s="0" t="n">
        <v>0.9875</v>
      </c>
      <c r="M243" s="0" t="n">
        <v>0.9875</v>
      </c>
      <c r="N243" s="0" t="n">
        <v>0.98</v>
      </c>
      <c r="O243" s="0" t="n">
        <v>0.9875</v>
      </c>
      <c r="P243" s="0" t="n">
        <v>0.98</v>
      </c>
      <c r="Q243" s="0" t="n">
        <v>0.9875</v>
      </c>
      <c r="R243" s="0" t="n">
        <v>0.9875</v>
      </c>
      <c r="S243" s="0" t="n">
        <v>0.9875</v>
      </c>
      <c r="T243" s="0" t="n">
        <v>0.98</v>
      </c>
      <c r="U243" s="0" t="n">
        <v>0.98</v>
      </c>
      <c r="V243" s="0" t="n">
        <v>0.98</v>
      </c>
      <c r="W243" s="0" t="n">
        <v>0.98</v>
      </c>
      <c r="X243" s="0" t="n">
        <v>0.9875</v>
      </c>
      <c r="Y243" s="0" t="n">
        <v>0.9875</v>
      </c>
      <c r="Z243" s="0" t="n">
        <v>0.9875</v>
      </c>
      <c r="AA243" s="0" t="n">
        <v>0.9875</v>
      </c>
      <c r="AB243" s="0" t="n">
        <v>0.98</v>
      </c>
      <c r="AC243" s="0" t="n">
        <v>0.98</v>
      </c>
      <c r="AD243" s="0" t="n">
        <v>0.9875</v>
      </c>
      <c r="AE243" s="0" t="n">
        <v>0.9875</v>
      </c>
      <c r="AF243" s="0" t="n">
        <v>0.98</v>
      </c>
      <c r="AG243" s="0" t="n">
        <v>0.99</v>
      </c>
      <c r="AH243" s="0" t="n">
        <v>0.984869549999996</v>
      </c>
      <c r="AI243" s="0" t="n">
        <v>0.984869549999996</v>
      </c>
      <c r="AJ243" s="0" t="n">
        <v>0.98</v>
      </c>
      <c r="AK243" s="0" t="n">
        <v>1</v>
      </c>
      <c r="AL243" s="0" t="n">
        <v>0</v>
      </c>
      <c r="AM243" s="0" t="n">
        <v>0</v>
      </c>
      <c r="BE243" s="0" t="n">
        <v>1.13169260000002</v>
      </c>
      <c r="BF243" s="0" t="n">
        <v>1.1366</v>
      </c>
      <c r="BG243" s="0" t="n">
        <v>1.0827</v>
      </c>
      <c r="BH243" s="0" t="n">
        <v>1.0286</v>
      </c>
      <c r="BI243" s="0" t="n">
        <v>1</v>
      </c>
      <c r="BJ243" s="0" t="n">
        <v>2.70060000000001</v>
      </c>
      <c r="BK243" s="0" t="n">
        <v>2.34348633333333</v>
      </c>
      <c r="BL243" s="0" t="n">
        <v>1.18514999999998</v>
      </c>
      <c r="BM243" s="0" t="n">
        <v>1.2885</v>
      </c>
      <c r="BN243" s="0" t="n">
        <v>2.001</v>
      </c>
      <c r="BO243" s="0" t="n">
        <v>1.58350499999999</v>
      </c>
      <c r="BP243" s="0" t="n">
        <v>1.58350499999999</v>
      </c>
      <c r="BQ243" s="0" t="n">
        <v>1.30360499999999</v>
      </c>
      <c r="BR243" s="0" t="n">
        <v>1.11303000000001</v>
      </c>
      <c r="BS243" s="0" t="n">
        <v>1.48100499999999</v>
      </c>
      <c r="BT243" s="357"/>
      <c r="BU243" s="0" t="n">
        <v>1.106595</v>
      </c>
      <c r="BV243" s="357"/>
      <c r="BW243" s="357"/>
      <c r="BX243" s="357"/>
      <c r="BY243" s="357"/>
      <c r="BZ243" s="357"/>
      <c r="CA243" s="357"/>
      <c r="CB243" s="357"/>
      <c r="CC243" s="0" t="n">
        <v>0.955</v>
      </c>
      <c r="CI243" s="0" t="n">
        <v>0.46</v>
      </c>
      <c r="CJ243" s="0" t="n">
        <v>0.905</v>
      </c>
      <c r="CK243" s="0" t="n">
        <v>0.675</v>
      </c>
      <c r="CM243" s="0" t="n">
        <v>0.795</v>
      </c>
      <c r="CN243" s="0" t="n">
        <v>0.8275</v>
      </c>
      <c r="CO243" s="0" t="n">
        <v>0.85</v>
      </c>
      <c r="CP243" s="0" t="n">
        <v>0.9025</v>
      </c>
      <c r="CQ243" s="0" t="n">
        <v>0.82</v>
      </c>
      <c r="CR243" s="0" t="n">
        <v>0.89</v>
      </c>
      <c r="DA243" s="357" t="n">
        <v>0.000285</v>
      </c>
      <c r="DB243" s="357" t="n">
        <v>0.0002</v>
      </c>
      <c r="DC243" s="357" t="n">
        <v>0</v>
      </c>
      <c r="DD243" s="357" t="n">
        <v>0.0001</v>
      </c>
      <c r="DE243" s="357" t="n">
        <v>0</v>
      </c>
      <c r="DF243" s="357" t="n">
        <v>0.0036</v>
      </c>
      <c r="DG243" s="357" t="n">
        <v>0.00047</v>
      </c>
      <c r="DH243" s="357" t="n">
        <v>0.0007</v>
      </c>
      <c r="DI243" s="357" t="n">
        <v>0</v>
      </c>
      <c r="DJ243" s="357" t="n">
        <v>0</v>
      </c>
      <c r="DK243" s="357" t="n">
        <v>0.0005</v>
      </c>
      <c r="DL243" s="357" t="n">
        <v>0.0005</v>
      </c>
      <c r="DM243" s="357" t="n">
        <v>0.0003</v>
      </c>
      <c r="DN243" s="357" t="n">
        <v>0.000275</v>
      </c>
      <c r="DO243" s="357" t="n">
        <v>0.000400000000000006</v>
      </c>
      <c r="DQ243" s="357" t="n">
        <v>6.5E-005</v>
      </c>
    </row>
    <row r="244" customFormat="false" ht="12.75" hidden="false" customHeight="false" outlineLevel="0" collapsed="false">
      <c r="A244" s="355" t="n">
        <v>43800</v>
      </c>
      <c r="B244" s="0" t="n">
        <v>0.988</v>
      </c>
      <c r="C244" s="0" t="n">
        <v>0</v>
      </c>
      <c r="D244" s="0" t="n">
        <v>0</v>
      </c>
      <c r="E244" s="0" t="n">
        <v>0</v>
      </c>
      <c r="F244" s="0" t="n">
        <v>0</v>
      </c>
      <c r="G244" s="0" t="n">
        <v>0</v>
      </c>
      <c r="H244" s="0" t="n">
        <v>0.9875</v>
      </c>
      <c r="I244" s="0" t="n">
        <v>0.9875</v>
      </c>
      <c r="J244" s="0" t="n">
        <v>0.87618</v>
      </c>
      <c r="K244" s="0" t="n">
        <v>0</v>
      </c>
      <c r="L244" s="0" t="n">
        <v>0.934562949999993</v>
      </c>
      <c r="M244" s="0" t="n">
        <v>0.986043112499992</v>
      </c>
      <c r="N244" s="0" t="n">
        <v>0.899694449999995</v>
      </c>
      <c r="O244" s="0" t="n">
        <v>0.9875</v>
      </c>
      <c r="P244" s="0" t="n">
        <v>0.899694449999995</v>
      </c>
      <c r="Q244" s="0" t="n">
        <v>0.934562949999993</v>
      </c>
      <c r="R244" s="0" t="n">
        <v>0.934562949999993</v>
      </c>
      <c r="S244" s="0" t="n">
        <v>0.934562949999993</v>
      </c>
      <c r="T244" s="0" t="n">
        <v>0.899694449999995</v>
      </c>
      <c r="U244" s="0" t="n">
        <v>0.899694449999995</v>
      </c>
      <c r="V244" s="0" t="n">
        <v>0.899694449999995</v>
      </c>
      <c r="W244" s="0" t="n">
        <v>0.899694449999995</v>
      </c>
      <c r="X244" s="0" t="n">
        <v>0.9875</v>
      </c>
      <c r="Y244" s="0" t="n">
        <v>0.9875</v>
      </c>
      <c r="Z244" s="0" t="n">
        <v>0.9875</v>
      </c>
      <c r="AA244" s="0" t="n">
        <v>0.9875</v>
      </c>
      <c r="AB244" s="0" t="n">
        <v>0.899694449999995</v>
      </c>
      <c r="AC244" s="0" t="n">
        <v>0.899694449999995</v>
      </c>
      <c r="AD244" s="0" t="n">
        <v>0.9875</v>
      </c>
      <c r="AE244" s="0" t="n">
        <v>0.9875</v>
      </c>
      <c r="AF244" s="0" t="n">
        <v>0.899694449999995</v>
      </c>
      <c r="AG244" s="0" t="n">
        <v>0.98</v>
      </c>
      <c r="AH244" s="0" t="n">
        <v>0.984927399999996</v>
      </c>
      <c r="AI244" s="0" t="n">
        <v>0.984927399999996</v>
      </c>
      <c r="AJ244" s="0" t="n">
        <v>0.899694449999995</v>
      </c>
      <c r="AK244" s="0" t="n">
        <v>1</v>
      </c>
      <c r="AL244" s="0" t="n">
        <v>0</v>
      </c>
      <c r="AM244" s="0" t="n">
        <v>0</v>
      </c>
      <c r="BE244" s="0" t="n">
        <v>1.13197760000002</v>
      </c>
      <c r="BF244" s="0" t="n">
        <v>1.1368</v>
      </c>
      <c r="BG244" s="0" t="n">
        <v>1.0827</v>
      </c>
      <c r="BH244" s="0" t="n">
        <v>1.0287</v>
      </c>
      <c r="BI244" s="0" t="n">
        <v>1</v>
      </c>
      <c r="BJ244" s="0" t="n">
        <v>2.70420000000001</v>
      </c>
      <c r="BK244" s="0" t="n">
        <v>2.34395633333333</v>
      </c>
      <c r="BL244" s="0" t="n">
        <v>1.18584999999998</v>
      </c>
      <c r="BM244" s="0" t="n">
        <v>1.2885</v>
      </c>
      <c r="BN244" s="0" t="n">
        <v>2.001</v>
      </c>
      <c r="BO244" s="0" t="n">
        <v>1.58400499999999</v>
      </c>
      <c r="BP244" s="0" t="n">
        <v>1.58400499999999</v>
      </c>
      <c r="BQ244" s="0" t="n">
        <v>1.30390499999999</v>
      </c>
      <c r="BR244" s="0" t="n">
        <v>1.11330500000001</v>
      </c>
      <c r="BS244" s="0" t="n">
        <v>1.48140499999999</v>
      </c>
      <c r="BT244" s="357"/>
      <c r="BU244" s="0" t="n">
        <v>1.10666</v>
      </c>
      <c r="BV244" s="357"/>
      <c r="BW244" s="357"/>
      <c r="BX244" s="357"/>
      <c r="BY244" s="357"/>
      <c r="BZ244" s="357"/>
      <c r="CA244" s="357"/>
      <c r="CB244" s="357"/>
      <c r="CC244" s="0" t="n">
        <v>0.935</v>
      </c>
      <c r="CI244" s="0" t="n">
        <v>0.48</v>
      </c>
      <c r="CJ244" s="0" t="n">
        <v>0.875</v>
      </c>
      <c r="CK244" s="0" t="n">
        <v>0.68</v>
      </c>
      <c r="CM244" s="0" t="n">
        <v>0.59</v>
      </c>
      <c r="CN244" s="0" t="n">
        <v>0.6225</v>
      </c>
      <c r="CO244" s="0" t="n">
        <v>0.69</v>
      </c>
      <c r="CP244" s="0" t="n">
        <v>0.8925</v>
      </c>
      <c r="CQ244" s="0" t="n">
        <v>0.715</v>
      </c>
      <c r="CR244" s="0" t="n">
        <v>0.89</v>
      </c>
      <c r="DA244" s="357" t="n">
        <v>0.000285</v>
      </c>
      <c r="DB244" s="357" t="n">
        <v>0.0002</v>
      </c>
      <c r="DC244" s="357" t="n">
        <v>0</v>
      </c>
      <c r="DD244" s="357" t="n">
        <v>0.0001</v>
      </c>
      <c r="DE244" s="357" t="n">
        <v>0</v>
      </c>
      <c r="DF244" s="357" t="n">
        <v>0.0036</v>
      </c>
      <c r="DG244" s="357" t="n">
        <v>0.00047</v>
      </c>
      <c r="DH244" s="357" t="n">
        <v>0.0007</v>
      </c>
      <c r="DI244" s="357" t="n">
        <v>0</v>
      </c>
      <c r="DJ244" s="357" t="n">
        <v>0</v>
      </c>
      <c r="DK244" s="357" t="n">
        <v>0.0005</v>
      </c>
      <c r="DL244" s="357" t="n">
        <v>0.0005</v>
      </c>
      <c r="DM244" s="357" t="n">
        <v>0.0003</v>
      </c>
      <c r="DN244" s="357" t="n">
        <v>0.000275</v>
      </c>
      <c r="DO244" s="357" t="n">
        <v>0.000400000000000006</v>
      </c>
      <c r="DQ244" s="357" t="n">
        <v>6.5E-005</v>
      </c>
    </row>
    <row r="245" customFormat="false" ht="12.75" hidden="false" customHeight="false" outlineLevel="0" collapsed="false">
      <c r="A245" s="355" t="n">
        <v>43831</v>
      </c>
      <c r="B245" s="0" t="n">
        <v>0.988</v>
      </c>
      <c r="C245" s="0" t="n">
        <v>0</v>
      </c>
      <c r="D245" s="0" t="n">
        <v>0</v>
      </c>
      <c r="E245" s="0" t="n">
        <v>0</v>
      </c>
      <c r="F245" s="0" t="n">
        <v>0</v>
      </c>
      <c r="G245" s="0" t="n">
        <v>0</v>
      </c>
      <c r="H245" s="0" t="n">
        <v>0.9875</v>
      </c>
      <c r="I245" s="0" t="n">
        <v>0.955172749999987</v>
      </c>
      <c r="J245" s="0" t="n">
        <v>0.889065</v>
      </c>
      <c r="K245" s="0" t="n">
        <v>0</v>
      </c>
      <c r="L245" s="0" t="n">
        <v>0.958625524999992</v>
      </c>
      <c r="M245" s="0" t="n">
        <v>0.9875</v>
      </c>
      <c r="N245" s="0" t="n">
        <v>0.899901449999995</v>
      </c>
      <c r="O245" s="0" t="n">
        <v>0.979950400000005</v>
      </c>
      <c r="P245" s="0" t="n">
        <v>0.899901449999995</v>
      </c>
      <c r="Q245" s="0" t="n">
        <v>0.958625524999992</v>
      </c>
      <c r="R245" s="0" t="n">
        <v>0.958625524999992</v>
      </c>
      <c r="S245" s="0" t="n">
        <v>0.958625524999992</v>
      </c>
      <c r="T245" s="0" t="n">
        <v>0.899901449999995</v>
      </c>
      <c r="U245" s="0" t="n">
        <v>0.899901449999995</v>
      </c>
      <c r="V245" s="0" t="n">
        <v>0.899901449999995</v>
      </c>
      <c r="W245" s="0" t="n">
        <v>0.899901449999995</v>
      </c>
      <c r="X245" s="0" t="n">
        <v>0.979950400000005</v>
      </c>
      <c r="Y245" s="0" t="n">
        <v>0.979950400000005</v>
      </c>
      <c r="Z245" s="0" t="n">
        <v>0.979950400000005</v>
      </c>
      <c r="AA245" s="0" t="n">
        <v>0.979950400000005</v>
      </c>
      <c r="AB245" s="0" t="n">
        <v>0.899901449999995</v>
      </c>
      <c r="AC245" s="0" t="n">
        <v>0.899901449999995</v>
      </c>
      <c r="AD245" s="0" t="n">
        <v>0.979950400000005</v>
      </c>
      <c r="AE245" s="0" t="n">
        <v>0.979950400000005</v>
      </c>
      <c r="AF245" s="0" t="n">
        <v>0.899901449999995</v>
      </c>
      <c r="AG245" s="0" t="n">
        <v>0.98</v>
      </c>
      <c r="AH245" s="0" t="n">
        <v>0.984985249999996</v>
      </c>
      <c r="AI245" s="0" t="n">
        <v>0.984985249999996</v>
      </c>
      <c r="AJ245" s="0" t="n">
        <v>0.899901449999995</v>
      </c>
      <c r="AK245" s="0" t="n">
        <v>1</v>
      </c>
      <c r="AL245" s="0" t="n">
        <v>0</v>
      </c>
      <c r="AM245" s="0" t="n">
        <v>0</v>
      </c>
      <c r="BE245" s="0" t="n">
        <v>1.13226260000002</v>
      </c>
      <c r="BF245" s="0" t="n">
        <v>1.137</v>
      </c>
      <c r="BG245" s="0" t="n">
        <v>1.0827</v>
      </c>
      <c r="BH245" s="0" t="n">
        <v>1.0288</v>
      </c>
      <c r="BI245" s="0" t="n">
        <v>1</v>
      </c>
      <c r="BJ245" s="0" t="n">
        <v>2.70780000000001</v>
      </c>
      <c r="BK245" s="0" t="n">
        <v>2.34442633333333</v>
      </c>
      <c r="BL245" s="0" t="n">
        <v>1.18654999999998</v>
      </c>
      <c r="BM245" s="0" t="n">
        <v>1.2885</v>
      </c>
      <c r="BN245" s="0" t="n">
        <v>2.001</v>
      </c>
      <c r="BO245" s="0" t="n">
        <v>1.58450499999999</v>
      </c>
      <c r="BP245" s="0" t="n">
        <v>1.58450499999999</v>
      </c>
      <c r="BQ245" s="0" t="n">
        <v>1.30420499999999</v>
      </c>
      <c r="BR245" s="0" t="n">
        <v>1.11358000000001</v>
      </c>
      <c r="BS245" s="0" t="n">
        <v>1.48180499999999</v>
      </c>
      <c r="BT245" s="357"/>
      <c r="BU245" s="0" t="n">
        <v>1.106725</v>
      </c>
      <c r="BV245" s="357"/>
      <c r="BW245" s="357"/>
      <c r="BX245" s="357"/>
      <c r="BY245" s="357"/>
      <c r="BZ245" s="357"/>
      <c r="CA245" s="357"/>
      <c r="CB245" s="357"/>
      <c r="CC245" s="0" t="n">
        <v>0.895</v>
      </c>
      <c r="CI245" s="0" t="n">
        <v>0.45</v>
      </c>
      <c r="CJ245" s="0" t="n">
        <v>0.805</v>
      </c>
      <c r="CK245" s="0" t="n">
        <v>0.69</v>
      </c>
      <c r="CM245" s="0" t="n">
        <v>0.605</v>
      </c>
      <c r="CN245" s="0" t="n">
        <v>0.6375</v>
      </c>
      <c r="CO245" s="0" t="n">
        <v>0.69</v>
      </c>
      <c r="CP245" s="0" t="n">
        <v>0.88</v>
      </c>
      <c r="CQ245" s="0" t="n">
        <v>0.64</v>
      </c>
      <c r="CR245" s="0" t="n">
        <v>0.89</v>
      </c>
      <c r="DA245" s="357" t="n">
        <v>0.000285</v>
      </c>
      <c r="DB245" s="357" t="n">
        <v>0.0002</v>
      </c>
      <c r="DC245" s="357" t="n">
        <v>0</v>
      </c>
      <c r="DD245" s="357" t="n">
        <v>0.0001</v>
      </c>
      <c r="DE245" s="357" t="n">
        <v>0</v>
      </c>
      <c r="DF245" s="357" t="n">
        <v>0.0036</v>
      </c>
      <c r="DG245" s="357" t="n">
        <v>0.00047</v>
      </c>
      <c r="DH245" s="357" t="n">
        <v>0.0007</v>
      </c>
      <c r="DI245" s="357" t="n">
        <v>0</v>
      </c>
      <c r="DJ245" s="357" t="n">
        <v>0</v>
      </c>
      <c r="DK245" s="357" t="n">
        <v>0.0005</v>
      </c>
      <c r="DL245" s="357" t="n">
        <v>0.0005</v>
      </c>
      <c r="DM245" s="357" t="n">
        <v>0.0003</v>
      </c>
      <c r="DN245" s="357" t="n">
        <v>0.000275</v>
      </c>
      <c r="DO245" s="357" t="n">
        <v>0.000400000000000006</v>
      </c>
      <c r="DQ245" s="357" t="n">
        <v>6.5E-005</v>
      </c>
    </row>
    <row r="246" customFormat="false" ht="12.75" hidden="false" customHeight="false" outlineLevel="0" collapsed="false">
      <c r="A246" s="355" t="n">
        <v>43862</v>
      </c>
      <c r="B246" s="0" t="n">
        <v>0.979653674000017</v>
      </c>
      <c r="C246" s="0" t="n">
        <v>0</v>
      </c>
      <c r="D246" s="0" t="n">
        <v>0</v>
      </c>
      <c r="E246" s="0" t="n">
        <v>0</v>
      </c>
      <c r="F246" s="0" t="n">
        <v>0</v>
      </c>
      <c r="G246" s="0" t="n">
        <v>0</v>
      </c>
      <c r="H246" s="0" t="n">
        <v>0.9875</v>
      </c>
      <c r="I246" s="0" t="n">
        <v>0.9875</v>
      </c>
      <c r="J246" s="0" t="n">
        <v>0.985</v>
      </c>
      <c r="K246" s="0" t="n">
        <v>0</v>
      </c>
      <c r="L246" s="0" t="n">
        <v>0.9875</v>
      </c>
      <c r="M246" s="0" t="n">
        <v>0.9875</v>
      </c>
      <c r="N246" s="0" t="n">
        <v>0.926198549999994</v>
      </c>
      <c r="O246" s="0" t="n">
        <v>0.977407762500005</v>
      </c>
      <c r="P246" s="0" t="n">
        <v>0.926198549999994</v>
      </c>
      <c r="Q246" s="0" t="n">
        <v>0.9875</v>
      </c>
      <c r="R246" s="0" t="n">
        <v>0.9875</v>
      </c>
      <c r="S246" s="0" t="n">
        <v>0.9875</v>
      </c>
      <c r="T246" s="0" t="n">
        <v>0.926198549999994</v>
      </c>
      <c r="U246" s="0" t="n">
        <v>0.926198549999994</v>
      </c>
      <c r="V246" s="0" t="n">
        <v>0.926198549999994</v>
      </c>
      <c r="W246" s="0" t="n">
        <v>0.926198549999994</v>
      </c>
      <c r="X246" s="0" t="n">
        <v>0.977407762500005</v>
      </c>
      <c r="Y246" s="0" t="n">
        <v>0.977407762500005</v>
      </c>
      <c r="Z246" s="0" t="n">
        <v>0.977407762500005</v>
      </c>
      <c r="AA246" s="0" t="n">
        <v>0.977407762500005</v>
      </c>
      <c r="AB246" s="0" t="n">
        <v>0.926198549999994</v>
      </c>
      <c r="AC246" s="0" t="n">
        <v>0.926198549999994</v>
      </c>
      <c r="AD246" s="0" t="n">
        <v>0.977407762500005</v>
      </c>
      <c r="AE246" s="0" t="n">
        <v>0.977407762500005</v>
      </c>
      <c r="AF246" s="0" t="n">
        <v>0.926198549999994</v>
      </c>
      <c r="AG246" s="0" t="n">
        <v>0.98</v>
      </c>
      <c r="AH246" s="0" t="n">
        <v>0.985</v>
      </c>
      <c r="AI246" s="0" t="n">
        <v>0.985</v>
      </c>
      <c r="AJ246" s="0" t="n">
        <v>0.926198549999994</v>
      </c>
      <c r="AK246" s="0" t="n">
        <v>1</v>
      </c>
      <c r="AL246" s="0" t="n">
        <v>0</v>
      </c>
      <c r="AM246" s="0" t="n">
        <v>0</v>
      </c>
      <c r="BE246" s="0" t="n">
        <v>1.13254760000002</v>
      </c>
      <c r="BF246" s="0" t="n">
        <v>1.13719999999999</v>
      </c>
      <c r="BG246" s="0" t="n">
        <v>1.0827</v>
      </c>
      <c r="BH246" s="0" t="n">
        <v>1.0289</v>
      </c>
      <c r="BI246" s="0" t="n">
        <v>1</v>
      </c>
      <c r="BJ246" s="0" t="n">
        <v>2.71140000000001</v>
      </c>
      <c r="BK246" s="0" t="n">
        <v>2.34489633333333</v>
      </c>
      <c r="BL246" s="0" t="n">
        <v>1.18724999999998</v>
      </c>
      <c r="BM246" s="0" t="n">
        <v>1.2885</v>
      </c>
      <c r="BN246" s="0" t="n">
        <v>2.001</v>
      </c>
      <c r="BO246" s="0" t="n">
        <v>1.58500499999999</v>
      </c>
      <c r="BP246" s="0" t="n">
        <v>1.58500499999999</v>
      </c>
      <c r="BQ246" s="0" t="n">
        <v>1.30450499999999</v>
      </c>
      <c r="BR246" s="0" t="n">
        <v>1.11385500000001</v>
      </c>
      <c r="BS246" s="0" t="n">
        <v>1.48220499999999</v>
      </c>
      <c r="BT246" s="357"/>
      <c r="BU246" s="0" t="n">
        <v>1.10679</v>
      </c>
      <c r="BV246" s="357"/>
      <c r="BW246" s="357"/>
      <c r="BX246" s="357"/>
      <c r="BY246" s="357"/>
      <c r="BZ246" s="357"/>
      <c r="CA246" s="357"/>
      <c r="CB246" s="357"/>
      <c r="CC246" s="0" t="n">
        <v>0.865</v>
      </c>
      <c r="CI246" s="0" t="n">
        <v>0.45</v>
      </c>
      <c r="CJ246" s="0" t="n">
        <v>0.845</v>
      </c>
      <c r="CK246" s="0" t="n">
        <v>0.795</v>
      </c>
      <c r="CM246" s="0" t="n">
        <v>0.635</v>
      </c>
      <c r="CN246" s="0" t="n">
        <v>0.6675</v>
      </c>
      <c r="CO246" s="0" t="n">
        <v>0.71</v>
      </c>
      <c r="CP246" s="0" t="n">
        <v>0.8775</v>
      </c>
      <c r="CQ246" s="0" t="n">
        <v>0.67</v>
      </c>
      <c r="CR246" s="0" t="n">
        <v>0.89</v>
      </c>
      <c r="DA246" s="357" t="n">
        <v>0.000285</v>
      </c>
      <c r="DB246" s="357" t="n">
        <v>0.0002</v>
      </c>
      <c r="DC246" s="357" t="n">
        <v>0</v>
      </c>
      <c r="DD246" s="357" t="n">
        <v>0.0001</v>
      </c>
      <c r="DE246" s="357" t="n">
        <v>0</v>
      </c>
      <c r="DF246" s="357" t="n">
        <v>0.0036</v>
      </c>
      <c r="DG246" s="357" t="n">
        <v>0.00047</v>
      </c>
      <c r="DH246" s="357" t="n">
        <v>0.0007</v>
      </c>
      <c r="DI246" s="357" t="n">
        <v>0</v>
      </c>
      <c r="DJ246" s="357" t="n">
        <v>0</v>
      </c>
      <c r="DK246" s="357" t="n">
        <v>0.0005</v>
      </c>
      <c r="DL246" s="357" t="n">
        <v>0.0005</v>
      </c>
      <c r="DM246" s="357" t="n">
        <v>0.0003</v>
      </c>
      <c r="DN246" s="357" t="n">
        <v>0.000275</v>
      </c>
      <c r="DO246" s="357" t="n">
        <v>0.000400000000000006</v>
      </c>
      <c r="DQ246" s="357" t="n">
        <v>6.5E-005</v>
      </c>
    </row>
    <row r="247" customFormat="false" ht="12.75" hidden="false" customHeight="false" outlineLevel="0" collapsed="false">
      <c r="A247" s="355" t="n">
        <v>43891</v>
      </c>
      <c r="B247" s="0" t="n">
        <v>0.979900199000018</v>
      </c>
      <c r="C247" s="0" t="n">
        <v>0</v>
      </c>
      <c r="D247" s="0" t="n">
        <v>0</v>
      </c>
      <c r="E247" s="0" t="n">
        <v>0</v>
      </c>
      <c r="F247" s="0" t="n">
        <v>0</v>
      </c>
      <c r="G247" s="0" t="n">
        <v>0</v>
      </c>
      <c r="H247" s="0" t="n">
        <v>0.9875</v>
      </c>
      <c r="I247" s="0" t="n">
        <v>0.9875</v>
      </c>
      <c r="J247" s="0" t="n">
        <v>0.985</v>
      </c>
      <c r="K247" s="0" t="n">
        <v>0</v>
      </c>
      <c r="L247" s="0" t="n">
        <v>0.9875</v>
      </c>
      <c r="M247" s="0" t="n">
        <v>0.9875</v>
      </c>
      <c r="N247" s="0" t="n">
        <v>0.98</v>
      </c>
      <c r="O247" s="0" t="n">
        <v>0.9875</v>
      </c>
      <c r="P247" s="0" t="n">
        <v>0.98</v>
      </c>
      <c r="Q247" s="0" t="n">
        <v>0.9875</v>
      </c>
      <c r="R247" s="0" t="n">
        <v>0.9875</v>
      </c>
      <c r="S247" s="0" t="n">
        <v>0.9875</v>
      </c>
      <c r="T247" s="0" t="n">
        <v>0.98</v>
      </c>
      <c r="U247" s="0" t="n">
        <v>0.98</v>
      </c>
      <c r="V247" s="0" t="n">
        <v>0.98</v>
      </c>
      <c r="W247" s="0" t="n">
        <v>0.98</v>
      </c>
      <c r="X247" s="0" t="n">
        <v>0.9875</v>
      </c>
      <c r="Y247" s="0" t="n">
        <v>0.9875</v>
      </c>
      <c r="Z247" s="0" t="n">
        <v>0.9875</v>
      </c>
      <c r="AA247" s="0" t="n">
        <v>0.9875</v>
      </c>
      <c r="AB247" s="0" t="n">
        <v>0.98</v>
      </c>
      <c r="AC247" s="0" t="n">
        <v>0.98</v>
      </c>
      <c r="AD247" s="0" t="n">
        <v>0.9875</v>
      </c>
      <c r="AE247" s="0" t="n">
        <v>0.9875</v>
      </c>
      <c r="AF247" s="0" t="n">
        <v>0.98</v>
      </c>
      <c r="AG247" s="0" t="n">
        <v>0.99</v>
      </c>
      <c r="AH247" s="0" t="n">
        <v>0.985</v>
      </c>
      <c r="AI247" s="0" t="n">
        <v>0.985</v>
      </c>
      <c r="AJ247" s="0" t="n">
        <v>0.98</v>
      </c>
      <c r="AK247" s="0" t="n">
        <v>1</v>
      </c>
      <c r="AL247" s="0" t="n">
        <v>0</v>
      </c>
      <c r="AM247" s="0" t="n">
        <v>0</v>
      </c>
      <c r="BE247" s="0" t="n">
        <v>1.13283260000002</v>
      </c>
      <c r="BF247" s="0" t="n">
        <v>1.13739999999999</v>
      </c>
      <c r="BG247" s="0" t="n">
        <v>1.0827</v>
      </c>
      <c r="BH247" s="0" t="n">
        <v>1.029</v>
      </c>
      <c r="BI247" s="0" t="n">
        <v>1</v>
      </c>
      <c r="BJ247" s="0" t="n">
        <v>2.71500000000001</v>
      </c>
      <c r="BK247" s="0" t="n">
        <v>2.34536633333333</v>
      </c>
      <c r="BL247" s="0" t="n">
        <v>1.18794999999998</v>
      </c>
      <c r="BM247" s="0" t="n">
        <v>1.2885</v>
      </c>
      <c r="BN247" s="0" t="n">
        <v>2.001</v>
      </c>
      <c r="BO247" s="0" t="n">
        <v>1.58550499999999</v>
      </c>
      <c r="BP247" s="0" t="n">
        <v>1.58550499999999</v>
      </c>
      <c r="BQ247" s="0" t="n">
        <v>1.30480499999999</v>
      </c>
      <c r="BR247" s="0" t="n">
        <v>1.11413000000001</v>
      </c>
      <c r="BS247" s="0" t="n">
        <v>1.48260499999999</v>
      </c>
      <c r="BT247" s="357"/>
      <c r="BU247" s="0" t="n">
        <v>1.106855</v>
      </c>
      <c r="BV247" s="357"/>
      <c r="BW247" s="357"/>
      <c r="BX247" s="357"/>
      <c r="BY247" s="357"/>
      <c r="BZ247" s="357"/>
      <c r="CA247" s="357"/>
      <c r="CB247" s="357"/>
      <c r="CC247" s="0" t="n">
        <v>0.865</v>
      </c>
      <c r="CI247" s="0" t="n">
        <v>0.45</v>
      </c>
      <c r="CJ247" s="0" t="n">
        <v>0.875</v>
      </c>
      <c r="CK247" s="0" t="n">
        <v>0.965</v>
      </c>
      <c r="CM247" s="0" t="n">
        <v>0.785</v>
      </c>
      <c r="CN247" s="0" t="n">
        <v>0.8175</v>
      </c>
      <c r="CO247" s="0" t="n">
        <v>0.8</v>
      </c>
      <c r="CP247" s="0" t="n">
        <v>0.9</v>
      </c>
      <c r="CQ247" s="0" t="n">
        <v>0.83</v>
      </c>
      <c r="CR247" s="0" t="n">
        <v>0.89</v>
      </c>
      <c r="DA247" s="357" t="n">
        <v>0.000285</v>
      </c>
      <c r="DB247" s="357" t="n">
        <v>0.0002</v>
      </c>
      <c r="DC247" s="357" t="n">
        <v>0</v>
      </c>
      <c r="DD247" s="357" t="n">
        <v>0.0001</v>
      </c>
      <c r="DE247" s="357" t="n">
        <v>0</v>
      </c>
      <c r="DF247" s="357" t="n">
        <v>0.0036</v>
      </c>
      <c r="DG247" s="357" t="n">
        <v>0.00047</v>
      </c>
      <c r="DH247" s="357" t="n">
        <v>0.0007</v>
      </c>
      <c r="DI247" s="357" t="n">
        <v>0</v>
      </c>
      <c r="DJ247" s="357" t="n">
        <v>0</v>
      </c>
      <c r="DK247" s="357" t="n">
        <v>0.0005</v>
      </c>
      <c r="DL247" s="357" t="n">
        <v>0.0005</v>
      </c>
      <c r="DM247" s="357" t="n">
        <v>0.0003</v>
      </c>
      <c r="DN247" s="357" t="n">
        <v>0.000275</v>
      </c>
      <c r="DO247" s="357" t="n">
        <v>0.000400000000000006</v>
      </c>
      <c r="DQ247" s="357" t="n">
        <v>6.5E-005</v>
      </c>
    </row>
    <row r="248" customFormat="false" ht="12.75" hidden="false" customHeight="false" outlineLevel="0" collapsed="false">
      <c r="A248" s="355" t="n">
        <v>43922</v>
      </c>
      <c r="B248" s="0" t="n">
        <v>0.988</v>
      </c>
      <c r="C248" s="0" t="n">
        <v>0</v>
      </c>
      <c r="D248" s="0" t="n">
        <v>0</v>
      </c>
      <c r="E248" s="0" t="n">
        <v>0</v>
      </c>
      <c r="F248" s="0" t="n">
        <v>0</v>
      </c>
      <c r="G248" s="0" t="n">
        <v>0</v>
      </c>
      <c r="H248" s="0" t="n">
        <v>0.985251259999997</v>
      </c>
      <c r="I248" s="0" t="n">
        <v>0.9875</v>
      </c>
      <c r="J248" s="0" t="n">
        <v>0.985</v>
      </c>
      <c r="K248" s="0" t="n">
        <v>0</v>
      </c>
      <c r="L248" s="0" t="n">
        <v>0.9875</v>
      </c>
      <c r="M248" s="0" t="n">
        <v>0.9875</v>
      </c>
      <c r="N248" s="0" t="n">
        <v>0.98</v>
      </c>
      <c r="O248" s="0" t="n">
        <v>0.9875</v>
      </c>
      <c r="P248" s="0" t="n">
        <v>0.98</v>
      </c>
      <c r="Q248" s="0" t="n">
        <v>0.9875</v>
      </c>
      <c r="R248" s="0" t="n">
        <v>0.9875</v>
      </c>
      <c r="S248" s="0" t="n">
        <v>0.9875</v>
      </c>
      <c r="T248" s="0" t="n">
        <v>0.98</v>
      </c>
      <c r="U248" s="0" t="n">
        <v>0.98</v>
      </c>
      <c r="V248" s="0" t="n">
        <v>0.98</v>
      </c>
      <c r="W248" s="0" t="n">
        <v>0.98</v>
      </c>
      <c r="X248" s="0" t="n">
        <v>0.9875</v>
      </c>
      <c r="Y248" s="0" t="n">
        <v>0.9875</v>
      </c>
      <c r="Z248" s="0" t="n">
        <v>0.9875</v>
      </c>
      <c r="AA248" s="0" t="n">
        <v>0.9875</v>
      </c>
      <c r="AB248" s="0" t="n">
        <v>0.98</v>
      </c>
      <c r="AC248" s="0" t="n">
        <v>0.98</v>
      </c>
      <c r="AD248" s="0" t="n">
        <v>0.9875</v>
      </c>
      <c r="AE248" s="0" t="n">
        <v>0.9875</v>
      </c>
      <c r="AF248" s="0" t="n">
        <v>0.98</v>
      </c>
      <c r="AG248" s="0" t="n">
        <v>0.99</v>
      </c>
      <c r="AH248" s="0" t="n">
        <v>0.985</v>
      </c>
      <c r="AI248" s="0" t="n">
        <v>0.985</v>
      </c>
      <c r="AJ248" s="0" t="n">
        <v>0.98</v>
      </c>
      <c r="AK248" s="0" t="n">
        <v>1</v>
      </c>
      <c r="AL248" s="0" t="n">
        <v>0</v>
      </c>
      <c r="AM248" s="0" t="n">
        <v>0</v>
      </c>
      <c r="BE248" s="0" t="n">
        <v>1.13311760000002</v>
      </c>
      <c r="BF248" s="0" t="n">
        <v>1.13759999999999</v>
      </c>
      <c r="BG248" s="0" t="n">
        <v>1.0827</v>
      </c>
      <c r="BH248" s="0" t="n">
        <v>1.0291</v>
      </c>
      <c r="BI248" s="0" t="n">
        <v>1</v>
      </c>
      <c r="BJ248" s="0" t="n">
        <v>2.71860000000001</v>
      </c>
      <c r="BK248" s="0" t="n">
        <v>2.34583633333333</v>
      </c>
      <c r="BL248" s="0" t="n">
        <v>1.18864999999998</v>
      </c>
      <c r="BM248" s="0" t="n">
        <v>1.2885</v>
      </c>
      <c r="BN248" s="0" t="n">
        <v>2.001</v>
      </c>
      <c r="BO248" s="0" t="n">
        <v>1.58600499999999</v>
      </c>
      <c r="BP248" s="0" t="n">
        <v>1.58600499999999</v>
      </c>
      <c r="BQ248" s="0" t="n">
        <v>1.30510499999999</v>
      </c>
      <c r="BR248" s="0" t="n">
        <v>1.11440500000001</v>
      </c>
      <c r="BS248" s="0" t="n">
        <v>1.48300499999999</v>
      </c>
      <c r="BT248" s="357"/>
      <c r="BU248" s="0" t="n">
        <v>1.10692</v>
      </c>
      <c r="BV248" s="357"/>
      <c r="BW248" s="357"/>
      <c r="BX248" s="357"/>
      <c r="BY248" s="357"/>
      <c r="BZ248" s="357"/>
      <c r="CA248" s="357"/>
      <c r="CB248" s="357"/>
      <c r="CC248" s="0" t="n">
        <v>0.895</v>
      </c>
      <c r="CI248" s="0" t="n">
        <v>0.42</v>
      </c>
      <c r="CJ248" s="0" t="n">
        <v>0.935</v>
      </c>
      <c r="CK248" s="0" t="n">
        <v>0.955</v>
      </c>
      <c r="CM248" s="0" t="n">
        <v>0.895</v>
      </c>
      <c r="CN248" s="0" t="n">
        <v>0.9275</v>
      </c>
      <c r="CO248" s="0" t="n">
        <v>0.85</v>
      </c>
      <c r="CP248" s="0" t="n">
        <v>0.903</v>
      </c>
      <c r="CQ248" s="0" t="n">
        <v>0.92</v>
      </c>
      <c r="CR248" s="0" t="n">
        <v>0.89</v>
      </c>
      <c r="DA248" s="357" t="n">
        <v>0.000285</v>
      </c>
      <c r="DB248" s="357" t="n">
        <v>0.0002</v>
      </c>
      <c r="DC248" s="357" t="n">
        <v>0</v>
      </c>
      <c r="DD248" s="357" t="n">
        <v>0.0001</v>
      </c>
      <c r="DE248" s="357" t="n">
        <v>0</v>
      </c>
      <c r="DF248" s="357" t="n">
        <v>0.0036</v>
      </c>
      <c r="DG248" s="357" t="n">
        <v>0.00047</v>
      </c>
      <c r="DH248" s="357" t="n">
        <v>0.0007</v>
      </c>
      <c r="DI248" s="357" t="n">
        <v>0</v>
      </c>
      <c r="DJ248" s="357" t="n">
        <v>0</v>
      </c>
      <c r="DK248" s="357" t="n">
        <v>0.0005</v>
      </c>
      <c r="DL248" s="357" t="n">
        <v>0.0005</v>
      </c>
      <c r="DM248" s="357" t="n">
        <v>0.0003</v>
      </c>
      <c r="DN248" s="357" t="n">
        <v>0.000275</v>
      </c>
      <c r="DO248" s="357" t="n">
        <v>0.000400000000000006</v>
      </c>
      <c r="DQ248" s="357" t="n">
        <v>6.5E-005</v>
      </c>
    </row>
    <row r="249" customFormat="false" ht="12.75" hidden="false" customHeight="false" outlineLevel="0" collapsed="false">
      <c r="A249" s="355" t="n">
        <v>43952</v>
      </c>
      <c r="B249" s="0" t="n">
        <v>0.988</v>
      </c>
      <c r="C249" s="0" t="n">
        <v>0</v>
      </c>
      <c r="D249" s="0" t="n">
        <v>0</v>
      </c>
      <c r="E249" s="0" t="n">
        <v>0</v>
      </c>
      <c r="F249" s="0" t="n">
        <v>0</v>
      </c>
      <c r="G249" s="0" t="n">
        <v>0</v>
      </c>
      <c r="H249" s="0" t="n">
        <v>0.985448659999997</v>
      </c>
      <c r="I249" s="0" t="n">
        <v>0.9875</v>
      </c>
      <c r="J249" s="0" t="n">
        <v>0.985</v>
      </c>
      <c r="K249" s="0" t="n">
        <v>0</v>
      </c>
      <c r="L249" s="0" t="n">
        <v>0.9875</v>
      </c>
      <c r="M249" s="0" t="n">
        <v>0.9875</v>
      </c>
      <c r="N249" s="0" t="n">
        <v>0.98</v>
      </c>
      <c r="O249" s="0" t="n">
        <v>0.9875</v>
      </c>
      <c r="P249" s="0" t="n">
        <v>0.98</v>
      </c>
      <c r="Q249" s="0" t="n">
        <v>0.9875</v>
      </c>
      <c r="R249" s="0" t="n">
        <v>0.9875</v>
      </c>
      <c r="S249" s="0" t="n">
        <v>0.9875</v>
      </c>
      <c r="T249" s="0" t="n">
        <v>0.98</v>
      </c>
      <c r="U249" s="0" t="n">
        <v>0.98</v>
      </c>
      <c r="V249" s="0" t="n">
        <v>0.98</v>
      </c>
      <c r="W249" s="0" t="n">
        <v>0.98</v>
      </c>
      <c r="X249" s="0" t="n">
        <v>0.9875</v>
      </c>
      <c r="Y249" s="0" t="n">
        <v>0.9875</v>
      </c>
      <c r="Z249" s="0" t="n">
        <v>0.9875</v>
      </c>
      <c r="AA249" s="0" t="n">
        <v>0.9875</v>
      </c>
      <c r="AB249" s="0" t="n">
        <v>0.98</v>
      </c>
      <c r="AC249" s="0" t="n">
        <v>0.98</v>
      </c>
      <c r="AD249" s="0" t="n">
        <v>0.9875</v>
      </c>
      <c r="AE249" s="0" t="n">
        <v>0.9875</v>
      </c>
      <c r="AF249" s="0" t="n">
        <v>0.98</v>
      </c>
      <c r="AG249" s="0" t="n">
        <v>0.99</v>
      </c>
      <c r="AH249" s="0" t="n">
        <v>0.985</v>
      </c>
      <c r="AI249" s="0" t="n">
        <v>0.985</v>
      </c>
      <c r="AJ249" s="0" t="n">
        <v>0.98</v>
      </c>
      <c r="AK249" s="0" t="n">
        <v>1</v>
      </c>
      <c r="AL249" s="0" t="n">
        <v>0</v>
      </c>
      <c r="AM249" s="0" t="n">
        <v>0</v>
      </c>
      <c r="BE249" s="0" t="n">
        <v>1.13340260000002</v>
      </c>
      <c r="BF249" s="0" t="n">
        <v>1.13779999999999</v>
      </c>
      <c r="BG249" s="0" t="n">
        <v>1.0827</v>
      </c>
      <c r="BH249" s="0" t="n">
        <v>1.0292</v>
      </c>
      <c r="BI249" s="0" t="n">
        <v>1</v>
      </c>
      <c r="BJ249" s="0" t="n">
        <v>2.72220000000001</v>
      </c>
      <c r="BK249" s="0" t="n">
        <v>2.34630633333333</v>
      </c>
      <c r="BL249" s="0" t="n">
        <v>1.18934999999998</v>
      </c>
      <c r="BM249" s="0" t="n">
        <v>1.2885</v>
      </c>
      <c r="BN249" s="0" t="n">
        <v>2.001</v>
      </c>
      <c r="BO249" s="0" t="n">
        <v>1.58650499999999</v>
      </c>
      <c r="BP249" s="0" t="n">
        <v>1.58650499999999</v>
      </c>
      <c r="BQ249" s="0" t="n">
        <v>1.30540499999999</v>
      </c>
      <c r="BR249" s="0" t="n">
        <v>1.11468000000001</v>
      </c>
      <c r="BS249" s="0" t="n">
        <v>1.48340499999999</v>
      </c>
      <c r="BT249" s="357"/>
      <c r="BU249" s="0" t="n">
        <v>1.106985</v>
      </c>
      <c r="BV249" s="357"/>
      <c r="BW249" s="357"/>
      <c r="BX249" s="357"/>
      <c r="BY249" s="357"/>
      <c r="BZ249" s="357"/>
      <c r="CA249" s="357"/>
      <c r="CB249" s="357"/>
      <c r="CC249" s="0" t="n">
        <v>0.965</v>
      </c>
      <c r="CI249" s="0" t="n">
        <v>0.42</v>
      </c>
      <c r="CJ249" s="0" t="n">
        <v>0.935</v>
      </c>
      <c r="CK249" s="0" t="n">
        <v>0.855</v>
      </c>
      <c r="CM249" s="0" t="n">
        <v>0.9175</v>
      </c>
      <c r="CN249" s="0" t="n">
        <v>0.95</v>
      </c>
      <c r="CO249" s="0" t="n">
        <v>0.88</v>
      </c>
      <c r="CP249" s="0" t="n">
        <v>0.9</v>
      </c>
      <c r="CQ249" s="0" t="n">
        <v>0.935</v>
      </c>
      <c r="CR249" s="0" t="n">
        <v>0.89</v>
      </c>
      <c r="DA249" s="357" t="n">
        <v>0.000285</v>
      </c>
      <c r="DB249" s="357" t="n">
        <v>0.0002</v>
      </c>
      <c r="DC249" s="357" t="n">
        <v>0</v>
      </c>
      <c r="DD249" s="357" t="n">
        <v>0.0001</v>
      </c>
      <c r="DE249" s="357" t="n">
        <v>0</v>
      </c>
      <c r="DF249" s="357" t="n">
        <v>0.0036</v>
      </c>
      <c r="DG249" s="357" t="n">
        <v>0.00047</v>
      </c>
      <c r="DH249" s="357" t="n">
        <v>0.0007</v>
      </c>
      <c r="DI249" s="357" t="n">
        <v>0</v>
      </c>
      <c r="DJ249" s="357" t="n">
        <v>0</v>
      </c>
      <c r="DK249" s="357" t="n">
        <v>0.0005</v>
      </c>
      <c r="DL249" s="357" t="n">
        <v>0.0005</v>
      </c>
      <c r="DM249" s="357" t="n">
        <v>0.0003</v>
      </c>
      <c r="DN249" s="357" t="n">
        <v>0.000275</v>
      </c>
      <c r="DO249" s="357" t="n">
        <v>0.000400000000000006</v>
      </c>
      <c r="DQ249" s="357" t="n">
        <v>6.5E-005</v>
      </c>
    </row>
    <row r="250" customFormat="false" ht="12.75" hidden="false" customHeight="false" outlineLevel="0" collapsed="false">
      <c r="A250" s="355" t="n">
        <v>43983</v>
      </c>
      <c r="B250" s="0" t="n">
        <v>0.988</v>
      </c>
      <c r="C250" s="0" t="n">
        <v>0</v>
      </c>
      <c r="D250" s="0" t="n">
        <v>0</v>
      </c>
      <c r="E250" s="0" t="n">
        <v>0</v>
      </c>
      <c r="F250" s="0" t="n">
        <v>0</v>
      </c>
      <c r="G250" s="0" t="n">
        <v>0</v>
      </c>
      <c r="H250" s="0" t="n">
        <v>0.9875</v>
      </c>
      <c r="I250" s="0" t="n">
        <v>0.9875</v>
      </c>
      <c r="J250" s="0" t="n">
        <v>0.985</v>
      </c>
      <c r="K250" s="0" t="n">
        <v>0</v>
      </c>
      <c r="L250" s="0" t="n">
        <v>0.9875</v>
      </c>
      <c r="M250" s="0" t="n">
        <v>0.9875</v>
      </c>
      <c r="N250" s="0" t="n">
        <v>0.98</v>
      </c>
      <c r="O250" s="0" t="n">
        <v>0.9875</v>
      </c>
      <c r="P250" s="0" t="n">
        <v>0.98</v>
      </c>
      <c r="Q250" s="0" t="n">
        <v>0.9875</v>
      </c>
      <c r="R250" s="0" t="n">
        <v>0.9875</v>
      </c>
      <c r="S250" s="0" t="n">
        <v>0.9875</v>
      </c>
      <c r="T250" s="0" t="n">
        <v>0.98</v>
      </c>
      <c r="U250" s="0" t="n">
        <v>0.98</v>
      </c>
      <c r="V250" s="0" t="n">
        <v>0.98</v>
      </c>
      <c r="W250" s="0" t="n">
        <v>0.98</v>
      </c>
      <c r="X250" s="0" t="n">
        <v>0.9875</v>
      </c>
      <c r="Y250" s="0" t="n">
        <v>0.9875</v>
      </c>
      <c r="Z250" s="0" t="n">
        <v>0.9875</v>
      </c>
      <c r="AA250" s="0" t="n">
        <v>0.9875</v>
      </c>
      <c r="AB250" s="0" t="n">
        <v>0.98</v>
      </c>
      <c r="AC250" s="0" t="n">
        <v>0.98</v>
      </c>
      <c r="AD250" s="0" t="n">
        <v>0.9875</v>
      </c>
      <c r="AE250" s="0" t="n">
        <v>0.9875</v>
      </c>
      <c r="AF250" s="0" t="n">
        <v>0.98</v>
      </c>
      <c r="AG250" s="0" t="n">
        <v>0.99</v>
      </c>
      <c r="AH250" s="0" t="n">
        <v>0.985</v>
      </c>
      <c r="AI250" s="0" t="n">
        <v>0.985</v>
      </c>
      <c r="AJ250" s="0" t="n">
        <v>0.98</v>
      </c>
      <c r="AK250" s="0" t="n">
        <v>1</v>
      </c>
      <c r="AL250" s="0" t="n">
        <v>0</v>
      </c>
      <c r="AM250" s="0" t="n">
        <v>0</v>
      </c>
      <c r="BE250" s="0" t="n">
        <v>1.13368760000002</v>
      </c>
      <c r="BF250" s="0" t="n">
        <v>1.13799999999999</v>
      </c>
      <c r="BG250" s="0" t="n">
        <v>1.0827</v>
      </c>
      <c r="BH250" s="0" t="n">
        <v>1.0293</v>
      </c>
      <c r="BI250" s="0" t="n">
        <v>1</v>
      </c>
      <c r="BJ250" s="0" t="n">
        <v>2.72580000000001</v>
      </c>
      <c r="BK250" s="0" t="n">
        <v>2.34677633333333</v>
      </c>
      <c r="BL250" s="0" t="n">
        <v>1.19004999999998</v>
      </c>
      <c r="BM250" s="0" t="n">
        <v>1.2885</v>
      </c>
      <c r="BN250" s="0" t="n">
        <v>2.001</v>
      </c>
      <c r="BO250" s="0" t="n">
        <v>1.58700499999999</v>
      </c>
      <c r="BP250" s="0" t="n">
        <v>1.58700499999999</v>
      </c>
      <c r="BQ250" s="0" t="n">
        <v>1.30570499999999</v>
      </c>
      <c r="BR250" s="0" t="n">
        <v>1.11495500000001</v>
      </c>
      <c r="BS250" s="0" t="n">
        <v>1.48380499999999</v>
      </c>
      <c r="BT250" s="357"/>
      <c r="BU250" s="0" t="n">
        <v>1.10705</v>
      </c>
      <c r="BV250" s="357"/>
      <c r="BW250" s="357"/>
      <c r="BX250" s="357"/>
      <c r="BY250" s="357"/>
      <c r="BZ250" s="357"/>
      <c r="CA250" s="357"/>
      <c r="CB250" s="357"/>
      <c r="CC250" s="0" t="n">
        <v>0.965</v>
      </c>
      <c r="CI250" s="0" t="n">
        <v>0.47</v>
      </c>
      <c r="CJ250" s="0" t="n">
        <v>0.935</v>
      </c>
      <c r="CK250" s="0" t="n">
        <v>0.765</v>
      </c>
      <c r="CM250" s="0" t="n">
        <v>0.8825</v>
      </c>
      <c r="CN250" s="0" t="n">
        <v>0.915</v>
      </c>
      <c r="CO250" s="0" t="n">
        <v>0.88</v>
      </c>
      <c r="CP250" s="0" t="n">
        <v>0.9025</v>
      </c>
      <c r="CQ250" s="0" t="n">
        <v>0.915</v>
      </c>
      <c r="CR250" s="0" t="n">
        <v>0.89</v>
      </c>
      <c r="DA250" s="357" t="n">
        <v>0.000285</v>
      </c>
      <c r="DB250" s="357" t="n">
        <v>0.0002</v>
      </c>
      <c r="DC250" s="357" t="n">
        <v>0</v>
      </c>
      <c r="DD250" s="357" t="n">
        <v>0.0001</v>
      </c>
      <c r="DE250" s="357" t="n">
        <v>0</v>
      </c>
      <c r="DF250" s="357" t="n">
        <v>0.0036</v>
      </c>
      <c r="DG250" s="357" t="n">
        <v>0.00047</v>
      </c>
      <c r="DH250" s="357" t="n">
        <v>0.0007</v>
      </c>
      <c r="DI250" s="357" t="n">
        <v>0</v>
      </c>
      <c r="DJ250" s="357" t="n">
        <v>0</v>
      </c>
      <c r="DK250" s="357" t="n">
        <v>0.0005</v>
      </c>
      <c r="DL250" s="357" t="n">
        <v>0.0005</v>
      </c>
      <c r="DM250" s="357" t="n">
        <v>0.0003</v>
      </c>
      <c r="DN250" s="357" t="n">
        <v>0.000275</v>
      </c>
      <c r="DO250" s="357" t="n">
        <v>0.000400000000000006</v>
      </c>
      <c r="DQ250" s="357" t="n">
        <v>6.5E-005</v>
      </c>
    </row>
    <row r="251" customFormat="false" ht="12.75" hidden="false" customHeight="false" outlineLevel="0" collapsed="false">
      <c r="A251" s="355" t="n">
        <v>44013</v>
      </c>
      <c r="B251" s="0" t="n">
        <v>0.988</v>
      </c>
      <c r="C251" s="0" t="n">
        <v>0</v>
      </c>
      <c r="D251" s="0" t="n">
        <v>0</v>
      </c>
      <c r="E251" s="0" t="n">
        <v>0</v>
      </c>
      <c r="F251" s="0" t="n">
        <v>0</v>
      </c>
      <c r="G251" s="0" t="n">
        <v>0</v>
      </c>
      <c r="H251" s="0" t="n">
        <v>0.9875</v>
      </c>
      <c r="I251" s="0" t="n">
        <v>0.9875</v>
      </c>
      <c r="J251" s="0" t="n">
        <v>0.985</v>
      </c>
      <c r="K251" s="0" t="n">
        <v>0</v>
      </c>
      <c r="L251" s="0" t="n">
        <v>0.9875</v>
      </c>
      <c r="M251" s="0" t="n">
        <v>0.9875</v>
      </c>
      <c r="N251" s="0" t="n">
        <v>0.98</v>
      </c>
      <c r="O251" s="0" t="n">
        <v>0.9875</v>
      </c>
      <c r="P251" s="0" t="n">
        <v>0.98</v>
      </c>
      <c r="Q251" s="0" t="n">
        <v>0.9875</v>
      </c>
      <c r="R251" s="0" t="n">
        <v>0.9875</v>
      </c>
      <c r="S251" s="0" t="n">
        <v>0.9875</v>
      </c>
      <c r="T251" s="0" t="n">
        <v>0.98</v>
      </c>
      <c r="U251" s="0" t="n">
        <v>0.98</v>
      </c>
      <c r="V251" s="0" t="n">
        <v>0.98</v>
      </c>
      <c r="W251" s="0" t="n">
        <v>0.98</v>
      </c>
      <c r="X251" s="0" t="n">
        <v>0.9875</v>
      </c>
      <c r="Y251" s="0" t="n">
        <v>0.9875</v>
      </c>
      <c r="Z251" s="0" t="n">
        <v>0.9875</v>
      </c>
      <c r="AA251" s="0" t="n">
        <v>0.9875</v>
      </c>
      <c r="AB251" s="0" t="n">
        <v>0.98</v>
      </c>
      <c r="AC251" s="0" t="n">
        <v>0.98</v>
      </c>
      <c r="AD251" s="0" t="n">
        <v>0.9875</v>
      </c>
      <c r="AE251" s="0" t="n">
        <v>0.9875</v>
      </c>
      <c r="AF251" s="0" t="n">
        <v>0.98</v>
      </c>
      <c r="AG251" s="0" t="n">
        <v>0.99</v>
      </c>
      <c r="AH251" s="0" t="n">
        <v>0.985</v>
      </c>
      <c r="AI251" s="0" t="n">
        <v>0.985</v>
      </c>
      <c r="AJ251" s="0" t="n">
        <v>0.98</v>
      </c>
      <c r="AK251" s="0" t="n">
        <v>1</v>
      </c>
      <c r="AL251" s="0" t="n">
        <v>0</v>
      </c>
      <c r="AM251" s="0" t="n">
        <v>0</v>
      </c>
      <c r="BE251" s="0" t="n">
        <v>1.13397260000002</v>
      </c>
      <c r="BF251" s="0" t="n">
        <v>1.13819999999999</v>
      </c>
      <c r="BG251" s="0" t="n">
        <v>1.0827</v>
      </c>
      <c r="BH251" s="0" t="n">
        <v>1.0294</v>
      </c>
      <c r="BI251" s="0" t="n">
        <v>1</v>
      </c>
      <c r="BJ251" s="0" t="n">
        <v>2.72940000000001</v>
      </c>
      <c r="BK251" s="0" t="n">
        <v>2.34724633333333</v>
      </c>
      <c r="BL251" s="0" t="n">
        <v>1.19074999999998</v>
      </c>
      <c r="BM251" s="0" t="n">
        <v>1.2885</v>
      </c>
      <c r="BN251" s="0" t="n">
        <v>2.001</v>
      </c>
      <c r="BO251" s="0" t="n">
        <v>1.58750499999999</v>
      </c>
      <c r="BP251" s="0" t="n">
        <v>1.58750499999999</v>
      </c>
      <c r="BQ251" s="0" t="n">
        <v>1.30600499999999</v>
      </c>
      <c r="BR251" s="0" t="n">
        <v>1.11523000000001</v>
      </c>
      <c r="BS251" s="0" t="n">
        <v>1.48420499999999</v>
      </c>
      <c r="BT251" s="357"/>
      <c r="BU251" s="0" t="n">
        <v>1.107115</v>
      </c>
      <c r="BV251" s="357"/>
      <c r="BW251" s="357"/>
      <c r="BX251" s="357"/>
      <c r="BY251" s="357"/>
      <c r="BZ251" s="357"/>
      <c r="CA251" s="357"/>
      <c r="CB251" s="357"/>
      <c r="CC251" s="0" t="n">
        <v>0.975</v>
      </c>
      <c r="CI251" s="0" t="n">
        <v>0.47</v>
      </c>
      <c r="CJ251" s="0" t="n">
        <v>0.935</v>
      </c>
      <c r="CK251" s="0" t="n">
        <v>0.785</v>
      </c>
      <c r="CM251" s="0" t="n">
        <v>0.8775</v>
      </c>
      <c r="CN251" s="0" t="n">
        <v>0.91</v>
      </c>
      <c r="CO251" s="0" t="n">
        <v>0.89</v>
      </c>
      <c r="CP251" s="0" t="n">
        <v>0.9075</v>
      </c>
      <c r="CQ251" s="0" t="n">
        <v>0.915</v>
      </c>
      <c r="CR251" s="0" t="n">
        <v>0.89</v>
      </c>
      <c r="DA251" s="357" t="n">
        <v>0.000285</v>
      </c>
      <c r="DB251" s="357" t="n">
        <v>0.0002</v>
      </c>
      <c r="DC251" s="357" t="n">
        <v>0</v>
      </c>
      <c r="DD251" s="357" t="n">
        <v>0.0001</v>
      </c>
      <c r="DE251" s="357" t="n">
        <v>0</v>
      </c>
      <c r="DF251" s="357" t="n">
        <v>0.0036</v>
      </c>
      <c r="DG251" s="357" t="n">
        <v>0.00047</v>
      </c>
      <c r="DH251" s="357" t="n">
        <v>0.0007</v>
      </c>
      <c r="DI251" s="357" t="n">
        <v>0</v>
      </c>
      <c r="DJ251" s="357" t="n">
        <v>0</v>
      </c>
      <c r="DK251" s="357" t="n">
        <v>0.0005</v>
      </c>
      <c r="DL251" s="357" t="n">
        <v>0.0005</v>
      </c>
      <c r="DM251" s="357" t="n">
        <v>0.0003</v>
      </c>
      <c r="DN251" s="357" t="n">
        <v>0.000275</v>
      </c>
      <c r="DO251" s="357" t="n">
        <v>0.000400000000000006</v>
      </c>
      <c r="DQ251" s="357" t="n">
        <v>6.5E-005</v>
      </c>
    </row>
    <row r="252" customFormat="false" ht="12.75" hidden="false" customHeight="false" outlineLevel="0" collapsed="false">
      <c r="A252" s="355" t="n">
        <v>44044</v>
      </c>
      <c r="B252" s="0" t="n">
        <v>0.988</v>
      </c>
      <c r="C252" s="0" t="n">
        <v>0</v>
      </c>
      <c r="D252" s="0" t="n">
        <v>0</v>
      </c>
      <c r="E252" s="0" t="n">
        <v>0</v>
      </c>
      <c r="F252" s="0" t="n">
        <v>0</v>
      </c>
      <c r="G252" s="0" t="n">
        <v>0</v>
      </c>
      <c r="H252" s="0" t="n">
        <v>0.9875</v>
      </c>
      <c r="I252" s="0" t="n">
        <v>0.9875</v>
      </c>
      <c r="J252" s="0" t="n">
        <v>0.985</v>
      </c>
      <c r="K252" s="0" t="n">
        <v>0</v>
      </c>
      <c r="L252" s="0" t="n">
        <v>0.9875</v>
      </c>
      <c r="M252" s="0" t="n">
        <v>0.9875</v>
      </c>
      <c r="N252" s="0" t="n">
        <v>0.98</v>
      </c>
      <c r="O252" s="0" t="n">
        <v>0.9875</v>
      </c>
      <c r="P252" s="0" t="n">
        <v>0.98</v>
      </c>
      <c r="Q252" s="0" t="n">
        <v>0.9875</v>
      </c>
      <c r="R252" s="0" t="n">
        <v>0.9875</v>
      </c>
      <c r="S252" s="0" t="n">
        <v>0.9875</v>
      </c>
      <c r="T252" s="0" t="n">
        <v>0.98</v>
      </c>
      <c r="U252" s="0" t="n">
        <v>0.98</v>
      </c>
      <c r="V252" s="0" t="n">
        <v>0.98</v>
      </c>
      <c r="W252" s="0" t="n">
        <v>0.98</v>
      </c>
      <c r="X252" s="0" t="n">
        <v>0.9875</v>
      </c>
      <c r="Y252" s="0" t="n">
        <v>0.9875</v>
      </c>
      <c r="Z252" s="0" t="n">
        <v>0.9875</v>
      </c>
      <c r="AA252" s="0" t="n">
        <v>0.9875</v>
      </c>
      <c r="AB252" s="0" t="n">
        <v>0.98</v>
      </c>
      <c r="AC252" s="0" t="n">
        <v>0.98</v>
      </c>
      <c r="AD252" s="0" t="n">
        <v>0.9875</v>
      </c>
      <c r="AE252" s="0" t="n">
        <v>0.9875</v>
      </c>
      <c r="AF252" s="0" t="n">
        <v>0.98</v>
      </c>
      <c r="AG252" s="0" t="n">
        <v>0.99</v>
      </c>
      <c r="AH252" s="0" t="n">
        <v>0.985</v>
      </c>
      <c r="AI252" s="0" t="n">
        <v>0.985</v>
      </c>
      <c r="AJ252" s="0" t="n">
        <v>0.98</v>
      </c>
      <c r="AK252" s="0" t="n">
        <v>1</v>
      </c>
      <c r="AL252" s="0" t="n">
        <v>0</v>
      </c>
      <c r="AM252" s="0" t="n">
        <v>0</v>
      </c>
      <c r="BE252" s="0" t="n">
        <v>1.13425760000002</v>
      </c>
      <c r="BF252" s="0" t="n">
        <v>1.13839999999999</v>
      </c>
      <c r="BG252" s="0" t="n">
        <v>1.0827</v>
      </c>
      <c r="BH252" s="0" t="n">
        <v>1.0295</v>
      </c>
      <c r="BI252" s="0" t="n">
        <v>1</v>
      </c>
      <c r="BJ252" s="0" t="n">
        <v>2.73300000000001</v>
      </c>
      <c r="BK252" s="0" t="n">
        <v>2.34771633333333</v>
      </c>
      <c r="BL252" s="0" t="n">
        <v>1.19144999999998</v>
      </c>
      <c r="BM252" s="0" t="n">
        <v>1.2885</v>
      </c>
      <c r="BN252" s="0" t="n">
        <v>2.001</v>
      </c>
      <c r="BO252" s="0" t="n">
        <v>1.58800499999999</v>
      </c>
      <c r="BP252" s="0" t="n">
        <v>1.58800499999999</v>
      </c>
      <c r="BQ252" s="0" t="n">
        <v>1.30630499999999</v>
      </c>
      <c r="BR252" s="0" t="n">
        <v>1.11550500000001</v>
      </c>
      <c r="BS252" s="0" t="n">
        <v>1.48460499999999</v>
      </c>
      <c r="BT252" s="357"/>
      <c r="BU252" s="0" t="n">
        <v>1.10718</v>
      </c>
      <c r="BV252" s="357"/>
      <c r="BW252" s="357"/>
      <c r="BX252" s="357"/>
      <c r="BY252" s="357"/>
      <c r="BZ252" s="357"/>
      <c r="CA252" s="357"/>
      <c r="CB252" s="357"/>
      <c r="CC252" s="0" t="n">
        <v>0.975</v>
      </c>
      <c r="CI252" s="0" t="n">
        <v>0.52</v>
      </c>
      <c r="CJ252" s="0" t="n">
        <v>0.925</v>
      </c>
      <c r="CK252" s="0" t="n">
        <v>0.875</v>
      </c>
      <c r="CM252" s="0" t="n">
        <v>0.89</v>
      </c>
      <c r="CN252" s="0" t="n">
        <v>0.9225</v>
      </c>
      <c r="CO252" s="0" t="n">
        <v>0.915</v>
      </c>
      <c r="CP252" s="0" t="n">
        <v>0.9275</v>
      </c>
      <c r="CQ252" s="0" t="n">
        <v>0.915</v>
      </c>
      <c r="CR252" s="0" t="n">
        <v>0.89</v>
      </c>
      <c r="DA252" s="357" t="n">
        <v>0.000285</v>
      </c>
      <c r="DB252" s="357" t="n">
        <v>0.0002</v>
      </c>
      <c r="DC252" s="357" t="n">
        <v>0</v>
      </c>
      <c r="DD252" s="357" t="n">
        <v>0.0001</v>
      </c>
      <c r="DE252" s="357" t="n">
        <v>0</v>
      </c>
      <c r="DF252" s="357" t="n">
        <v>0.0036</v>
      </c>
      <c r="DG252" s="357" t="n">
        <v>0.00047</v>
      </c>
      <c r="DH252" s="357" t="n">
        <v>0.0007</v>
      </c>
      <c r="DI252" s="357" t="n">
        <v>0</v>
      </c>
      <c r="DJ252" s="357" t="n">
        <v>0</v>
      </c>
      <c r="DK252" s="357" t="n">
        <v>0.0005</v>
      </c>
      <c r="DL252" s="357" t="n">
        <v>0.0005</v>
      </c>
      <c r="DM252" s="357" t="n">
        <v>0.0003</v>
      </c>
      <c r="DN252" s="357" t="n">
        <v>0.000275</v>
      </c>
      <c r="DO252" s="357" t="n">
        <v>0.000400000000000006</v>
      </c>
      <c r="DQ252" s="357" t="n">
        <v>6.5E-005</v>
      </c>
    </row>
    <row r="253" customFormat="false" ht="12.75" hidden="false" customHeight="false" outlineLevel="0" collapsed="false">
      <c r="A253" s="355" t="n">
        <v>44075</v>
      </c>
      <c r="B253" s="0" t="n">
        <v>0.988</v>
      </c>
      <c r="C253" s="0" t="n">
        <v>0</v>
      </c>
      <c r="D253" s="0" t="n">
        <v>0</v>
      </c>
      <c r="E253" s="0" t="n">
        <v>0</v>
      </c>
      <c r="F253" s="0" t="n">
        <v>0</v>
      </c>
      <c r="G253" s="0" t="n">
        <v>0</v>
      </c>
      <c r="H253" s="0" t="n">
        <v>0.9875</v>
      </c>
      <c r="I253" s="0" t="n">
        <v>0.9875</v>
      </c>
      <c r="J253" s="0" t="n">
        <v>0.9470475</v>
      </c>
      <c r="K253" s="0" t="n">
        <v>0</v>
      </c>
      <c r="L253" s="0" t="n">
        <v>0.9875</v>
      </c>
      <c r="M253" s="0" t="n">
        <v>0.9875</v>
      </c>
      <c r="N253" s="0" t="n">
        <v>0.98</v>
      </c>
      <c r="O253" s="0" t="n">
        <v>0.9875</v>
      </c>
      <c r="P253" s="0" t="n">
        <v>0.98</v>
      </c>
      <c r="Q253" s="0" t="n">
        <v>0.9875</v>
      </c>
      <c r="R253" s="0" t="n">
        <v>0.9875</v>
      </c>
      <c r="S253" s="0" t="n">
        <v>0.9875</v>
      </c>
      <c r="T253" s="0" t="n">
        <v>0.98</v>
      </c>
      <c r="U253" s="0" t="n">
        <v>0.98</v>
      </c>
      <c r="V253" s="0" t="n">
        <v>0.98</v>
      </c>
      <c r="W253" s="0" t="n">
        <v>0.98</v>
      </c>
      <c r="X253" s="0" t="n">
        <v>0.9875</v>
      </c>
      <c r="Y253" s="0" t="n">
        <v>0.9875</v>
      </c>
      <c r="Z253" s="0" t="n">
        <v>0.9875</v>
      </c>
      <c r="AA253" s="0" t="n">
        <v>0.9875</v>
      </c>
      <c r="AB253" s="0" t="n">
        <v>0.98</v>
      </c>
      <c r="AC253" s="0" t="n">
        <v>0.98</v>
      </c>
      <c r="AD253" s="0" t="n">
        <v>0.9875</v>
      </c>
      <c r="AE253" s="0" t="n">
        <v>0.9875</v>
      </c>
      <c r="AF253" s="0" t="n">
        <v>0.98</v>
      </c>
      <c r="AG253" s="0" t="n">
        <v>0.99</v>
      </c>
      <c r="AH253" s="0" t="n">
        <v>0.985</v>
      </c>
      <c r="AI253" s="0" t="n">
        <v>0.985</v>
      </c>
      <c r="AJ253" s="0" t="n">
        <v>0.98</v>
      </c>
      <c r="AK253" s="0" t="n">
        <v>1</v>
      </c>
      <c r="AL253" s="0" t="n">
        <v>0</v>
      </c>
      <c r="AM253" s="0" t="n">
        <v>0</v>
      </c>
      <c r="BE253" s="0" t="n">
        <v>1.13454260000002</v>
      </c>
      <c r="BF253" s="0" t="n">
        <v>1.13859999999999</v>
      </c>
      <c r="BG253" s="0" t="n">
        <v>1.0827</v>
      </c>
      <c r="BH253" s="0" t="n">
        <v>1.0296</v>
      </c>
      <c r="BI253" s="0" t="n">
        <v>1</v>
      </c>
      <c r="BJ253" s="0" t="n">
        <v>2.73660000000001</v>
      </c>
      <c r="BK253" s="0" t="n">
        <v>2.34818633333333</v>
      </c>
      <c r="BL253" s="0" t="n">
        <v>1.19214999999998</v>
      </c>
      <c r="BM253" s="0" t="n">
        <v>1.2885</v>
      </c>
      <c r="BN253" s="0" t="n">
        <v>2.001</v>
      </c>
      <c r="BO253" s="0" t="n">
        <v>1.58850499999999</v>
      </c>
      <c r="BP253" s="0" t="n">
        <v>1.58850499999999</v>
      </c>
      <c r="BQ253" s="0" t="n">
        <v>1.30660499999999</v>
      </c>
      <c r="BR253" s="0" t="n">
        <v>1.11578000000001</v>
      </c>
      <c r="BS253" s="0" t="n">
        <v>1.48500499999999</v>
      </c>
      <c r="BT253" s="357"/>
      <c r="BU253" s="0" t="n">
        <v>1.107245</v>
      </c>
      <c r="BV253" s="357"/>
      <c r="BW253" s="357"/>
      <c r="BX253" s="357"/>
      <c r="BY253" s="357"/>
      <c r="BZ253" s="357"/>
      <c r="CA253" s="357"/>
      <c r="CB253" s="357"/>
      <c r="CC253" s="0" t="n">
        <v>0.975</v>
      </c>
      <c r="CI253" s="0" t="n">
        <v>0.55</v>
      </c>
      <c r="CJ253" s="0" t="n">
        <v>0.925</v>
      </c>
      <c r="CK253" s="0" t="n">
        <v>0.735</v>
      </c>
      <c r="CM253" s="0" t="n">
        <v>0.945</v>
      </c>
      <c r="CN253" s="0" t="n">
        <v>0.9775</v>
      </c>
      <c r="CO253" s="0" t="n">
        <v>0.945</v>
      </c>
      <c r="CP253" s="0" t="n">
        <v>0.92</v>
      </c>
      <c r="CQ253" s="0" t="n">
        <v>0.915</v>
      </c>
      <c r="CR253" s="0" t="n">
        <v>0.89</v>
      </c>
      <c r="DA253" s="357" t="n">
        <v>0.000285</v>
      </c>
      <c r="DB253" s="357" t="n">
        <v>0.0002</v>
      </c>
      <c r="DC253" s="357" t="n">
        <v>0</v>
      </c>
      <c r="DD253" s="357" t="n">
        <v>0.0001</v>
      </c>
      <c r="DE253" s="357" t="n">
        <v>0</v>
      </c>
      <c r="DF253" s="357" t="n">
        <v>0.0036</v>
      </c>
      <c r="DG253" s="357" t="n">
        <v>0.00047</v>
      </c>
      <c r="DH253" s="357" t="n">
        <v>0.0007</v>
      </c>
      <c r="DI253" s="357" t="n">
        <v>0</v>
      </c>
      <c r="DJ253" s="357" t="n">
        <v>0</v>
      </c>
      <c r="DK253" s="357" t="n">
        <v>0.0005</v>
      </c>
      <c r="DL253" s="357" t="n">
        <v>0.0005</v>
      </c>
      <c r="DM253" s="357" t="n">
        <v>0.0003</v>
      </c>
      <c r="DN253" s="357" t="n">
        <v>0.000275</v>
      </c>
      <c r="DO253" s="357" t="n">
        <v>0.000400000000000006</v>
      </c>
      <c r="DQ253" s="357" t="n">
        <v>6.5E-005</v>
      </c>
    </row>
    <row r="254" customFormat="false" ht="12.75" hidden="false" customHeight="false" outlineLevel="0" collapsed="false">
      <c r="A254" s="355" t="n">
        <v>44105</v>
      </c>
      <c r="B254" s="0" t="n">
        <v>0.988</v>
      </c>
      <c r="C254" s="0" t="n">
        <v>0</v>
      </c>
      <c r="D254" s="0" t="n">
        <v>0</v>
      </c>
      <c r="E254" s="0" t="n">
        <v>0</v>
      </c>
      <c r="F254" s="0" t="n">
        <v>0</v>
      </c>
      <c r="G254" s="0" t="n">
        <v>0</v>
      </c>
      <c r="H254" s="0" t="n">
        <v>0.9875</v>
      </c>
      <c r="I254" s="0" t="n">
        <v>0.9875</v>
      </c>
      <c r="J254" s="0" t="n">
        <v>0.9341625</v>
      </c>
      <c r="K254" s="0" t="n">
        <v>0</v>
      </c>
      <c r="L254" s="0" t="n">
        <v>0.9875</v>
      </c>
      <c r="M254" s="0" t="n">
        <v>0.9875</v>
      </c>
      <c r="N254" s="0" t="n">
        <v>0.98</v>
      </c>
      <c r="O254" s="0" t="n">
        <v>0.9875</v>
      </c>
      <c r="P254" s="0" t="n">
        <v>0.98</v>
      </c>
      <c r="Q254" s="0" t="n">
        <v>0.9875</v>
      </c>
      <c r="R254" s="0" t="n">
        <v>0.9875</v>
      </c>
      <c r="S254" s="0" t="n">
        <v>0.9875</v>
      </c>
      <c r="T254" s="0" t="n">
        <v>0.98</v>
      </c>
      <c r="U254" s="0" t="n">
        <v>0.98</v>
      </c>
      <c r="V254" s="0" t="n">
        <v>0.98</v>
      </c>
      <c r="W254" s="0" t="n">
        <v>0.98</v>
      </c>
      <c r="X254" s="0" t="n">
        <v>0.9875</v>
      </c>
      <c r="Y254" s="0" t="n">
        <v>0.9875</v>
      </c>
      <c r="Z254" s="0" t="n">
        <v>0.9875</v>
      </c>
      <c r="AA254" s="0" t="n">
        <v>0.9875</v>
      </c>
      <c r="AB254" s="0" t="n">
        <v>0.98</v>
      </c>
      <c r="AC254" s="0" t="n">
        <v>0.98</v>
      </c>
      <c r="AD254" s="0" t="n">
        <v>0.9875</v>
      </c>
      <c r="AE254" s="0" t="n">
        <v>0.9875</v>
      </c>
      <c r="AF254" s="0" t="n">
        <v>0.98</v>
      </c>
      <c r="AG254" s="0" t="n">
        <v>0.99</v>
      </c>
      <c r="AH254" s="0" t="n">
        <v>0.985</v>
      </c>
      <c r="AI254" s="0" t="n">
        <v>0.985</v>
      </c>
      <c r="AJ254" s="0" t="n">
        <v>0.98</v>
      </c>
      <c r="AK254" s="0" t="n">
        <v>1</v>
      </c>
      <c r="AL254" s="0" t="n">
        <v>0</v>
      </c>
      <c r="AM254" s="0" t="n">
        <v>0</v>
      </c>
      <c r="BE254" s="0" t="n">
        <v>1.13482760000002</v>
      </c>
      <c r="BF254" s="0" t="n">
        <v>1.13879999999999</v>
      </c>
      <c r="BG254" s="0" t="n">
        <v>1.0827</v>
      </c>
      <c r="BH254" s="0" t="n">
        <v>1.0297</v>
      </c>
      <c r="BI254" s="0" t="n">
        <v>1</v>
      </c>
      <c r="BJ254" s="0" t="n">
        <v>2.74020000000001</v>
      </c>
      <c r="BK254" s="0" t="n">
        <v>2.34865633333333</v>
      </c>
      <c r="BL254" s="0" t="n">
        <v>1.19284999999998</v>
      </c>
      <c r="BM254" s="0" t="n">
        <v>1.2885</v>
      </c>
      <c r="BN254" s="0" t="n">
        <v>2.001</v>
      </c>
      <c r="BO254" s="0" t="n">
        <v>1.58900499999999</v>
      </c>
      <c r="BP254" s="0" t="n">
        <v>1.58900499999999</v>
      </c>
      <c r="BQ254" s="0" t="n">
        <v>1.30690499999999</v>
      </c>
      <c r="BR254" s="0" t="n">
        <v>1.11605500000001</v>
      </c>
      <c r="BS254" s="0" t="n">
        <v>1.48540499999999</v>
      </c>
      <c r="BT254" s="357"/>
      <c r="BU254" s="0" t="n">
        <v>1.10731</v>
      </c>
      <c r="BV254" s="357"/>
      <c r="BW254" s="357"/>
      <c r="BX254" s="357"/>
      <c r="BY254" s="357"/>
      <c r="BZ254" s="357"/>
      <c r="CA254" s="357"/>
      <c r="CB254" s="357"/>
      <c r="CC254" s="0" t="n">
        <v>0.955</v>
      </c>
      <c r="CI254" s="0" t="n">
        <v>0.45</v>
      </c>
      <c r="CJ254" s="0" t="n">
        <v>0.925</v>
      </c>
      <c r="CK254" s="0" t="n">
        <v>0.725</v>
      </c>
      <c r="CM254" s="0" t="n">
        <v>0.805</v>
      </c>
      <c r="CN254" s="0" t="n">
        <v>0.8375</v>
      </c>
      <c r="CO254" s="0" t="n">
        <v>0.875</v>
      </c>
      <c r="CP254" s="0" t="n">
        <v>0.9025</v>
      </c>
      <c r="CQ254" s="0" t="n">
        <v>0.82</v>
      </c>
      <c r="CR254" s="0" t="n">
        <v>0.89</v>
      </c>
      <c r="DA254" s="357" t="n">
        <v>0.000285</v>
      </c>
      <c r="DB254" s="357" t="n">
        <v>0.0002</v>
      </c>
      <c r="DC254" s="357" t="n">
        <v>0</v>
      </c>
      <c r="DD254" s="357" t="n">
        <v>0.0001</v>
      </c>
      <c r="DE254" s="357" t="n">
        <v>0</v>
      </c>
      <c r="DF254" s="357" t="n">
        <v>0.0036</v>
      </c>
      <c r="DG254" s="357" t="n">
        <v>0.00047</v>
      </c>
      <c r="DH254" s="357" t="n">
        <v>0.0007</v>
      </c>
      <c r="DI254" s="357" t="n">
        <v>0</v>
      </c>
      <c r="DJ254" s="357" t="n">
        <v>0</v>
      </c>
      <c r="DK254" s="357" t="n">
        <v>0.0005</v>
      </c>
      <c r="DL254" s="357" t="n">
        <v>0.0005</v>
      </c>
      <c r="DM254" s="357" t="n">
        <v>0.0003</v>
      </c>
      <c r="DN254" s="357" t="n">
        <v>0.000275</v>
      </c>
      <c r="DO254" s="357" t="n">
        <v>0.000400000000000006</v>
      </c>
      <c r="DQ254" s="357" t="n">
        <v>6.5E-005</v>
      </c>
    </row>
    <row r="255" customFormat="false" ht="12.75" hidden="false" customHeight="false" outlineLevel="0" collapsed="false">
      <c r="A255" s="355" t="n">
        <v>44136</v>
      </c>
      <c r="B255" s="0" t="n">
        <v>0.988</v>
      </c>
      <c r="C255" s="0" t="n">
        <v>0</v>
      </c>
      <c r="D255" s="0" t="n">
        <v>0</v>
      </c>
      <c r="E255" s="0" t="n">
        <v>0</v>
      </c>
      <c r="F255" s="0" t="n">
        <v>0</v>
      </c>
      <c r="G255" s="0" t="n">
        <v>0</v>
      </c>
      <c r="H255" s="0" t="n">
        <v>0.9875</v>
      </c>
      <c r="I255" s="0" t="n">
        <v>0.9875</v>
      </c>
      <c r="J255" s="0" t="n">
        <v>0.8826225</v>
      </c>
      <c r="K255" s="0" t="n">
        <v>0</v>
      </c>
      <c r="L255" s="0" t="n">
        <v>0.9875</v>
      </c>
      <c r="M255" s="0" t="n">
        <v>0.9875</v>
      </c>
      <c r="N255" s="0" t="n">
        <v>0.98</v>
      </c>
      <c r="O255" s="0" t="n">
        <v>0.9875</v>
      </c>
      <c r="P255" s="0" t="n">
        <v>0.98</v>
      </c>
      <c r="Q255" s="0" t="n">
        <v>0.9875</v>
      </c>
      <c r="R255" s="0" t="n">
        <v>0.9875</v>
      </c>
      <c r="S255" s="0" t="n">
        <v>0.9875</v>
      </c>
      <c r="T255" s="0" t="n">
        <v>0.98</v>
      </c>
      <c r="U255" s="0" t="n">
        <v>0.98</v>
      </c>
      <c r="V255" s="0" t="n">
        <v>0.98</v>
      </c>
      <c r="W255" s="0" t="n">
        <v>0.98</v>
      </c>
      <c r="X255" s="0" t="n">
        <v>0.9875</v>
      </c>
      <c r="Y255" s="0" t="n">
        <v>0.9875</v>
      </c>
      <c r="Z255" s="0" t="n">
        <v>0.9875</v>
      </c>
      <c r="AA255" s="0" t="n">
        <v>0.9875</v>
      </c>
      <c r="AB255" s="0" t="n">
        <v>0.98</v>
      </c>
      <c r="AC255" s="0" t="n">
        <v>0.98</v>
      </c>
      <c r="AD255" s="0" t="n">
        <v>0.9875</v>
      </c>
      <c r="AE255" s="0" t="n">
        <v>0.9875</v>
      </c>
      <c r="AF255" s="0" t="n">
        <v>0.98</v>
      </c>
      <c r="AG255" s="0" t="n">
        <v>0.99</v>
      </c>
      <c r="AH255" s="0" t="n">
        <v>0.985</v>
      </c>
      <c r="AI255" s="0" t="n">
        <v>0.985</v>
      </c>
      <c r="AJ255" s="0" t="n">
        <v>0.98</v>
      </c>
      <c r="AK255" s="0" t="n">
        <v>1</v>
      </c>
      <c r="AL255" s="0" t="n">
        <v>0</v>
      </c>
      <c r="AM255" s="0" t="n">
        <v>0</v>
      </c>
      <c r="BE255" s="0" t="n">
        <v>1.13511260000002</v>
      </c>
      <c r="BF255" s="0" t="n">
        <v>1.13899999999999</v>
      </c>
      <c r="BG255" s="0" t="n">
        <v>1.0827</v>
      </c>
      <c r="BH255" s="0" t="n">
        <v>1.0298</v>
      </c>
      <c r="BI255" s="0" t="n">
        <v>1</v>
      </c>
      <c r="BJ255" s="0" t="n">
        <v>2.74380000000001</v>
      </c>
      <c r="BK255" s="0" t="n">
        <v>2.34912633333333</v>
      </c>
      <c r="BL255" s="0" t="n">
        <v>1.19354999999998</v>
      </c>
      <c r="BM255" s="0" t="n">
        <v>1.2885</v>
      </c>
      <c r="BN255" s="0" t="n">
        <v>2.001</v>
      </c>
      <c r="BO255" s="0" t="n">
        <v>1.58950499999999</v>
      </c>
      <c r="BP255" s="0" t="n">
        <v>1.58950499999999</v>
      </c>
      <c r="BQ255" s="0" t="n">
        <v>1.30720499999999</v>
      </c>
      <c r="BR255" s="0" t="n">
        <v>1.11633000000001</v>
      </c>
      <c r="BS255" s="0" t="n">
        <v>1.48580499999999</v>
      </c>
      <c r="BT255" s="357"/>
      <c r="BU255" s="0" t="n">
        <v>1.107375</v>
      </c>
      <c r="BV255" s="357"/>
      <c r="BW255" s="357"/>
      <c r="BX255" s="357"/>
      <c r="BY255" s="357"/>
      <c r="BZ255" s="357"/>
      <c r="CA255" s="357"/>
      <c r="CB255" s="357"/>
      <c r="CC255" s="0" t="n">
        <v>0.955</v>
      </c>
      <c r="CI255" s="0" t="n">
        <v>0.46</v>
      </c>
      <c r="CJ255" s="0" t="n">
        <v>0.905</v>
      </c>
      <c r="CK255" s="0" t="n">
        <v>0.685</v>
      </c>
      <c r="CM255" s="0" t="n">
        <v>0.795</v>
      </c>
      <c r="CN255" s="0" t="n">
        <v>0.8275</v>
      </c>
      <c r="CO255" s="0" t="n">
        <v>0.85</v>
      </c>
      <c r="CP255" s="0" t="n">
        <v>0.9025</v>
      </c>
      <c r="CQ255" s="0" t="n">
        <v>0.82</v>
      </c>
      <c r="CR255" s="0" t="n">
        <v>0.89</v>
      </c>
      <c r="DA255" s="357" t="n">
        <v>0.000285</v>
      </c>
      <c r="DB255" s="357" t="n">
        <v>0.0002</v>
      </c>
      <c r="DC255" s="357" t="n">
        <v>0</v>
      </c>
      <c r="DD255" s="357" t="n">
        <v>0.0001</v>
      </c>
      <c r="DE255" s="357" t="n">
        <v>0</v>
      </c>
      <c r="DF255" s="357" t="n">
        <v>0.0036</v>
      </c>
      <c r="DG255" s="357" t="n">
        <v>0.00047</v>
      </c>
      <c r="DH255" s="357" t="n">
        <v>0.0007</v>
      </c>
      <c r="DI255" s="357" t="n">
        <v>0</v>
      </c>
      <c r="DJ255" s="357" t="n">
        <v>0</v>
      </c>
      <c r="DK255" s="357" t="n">
        <v>0.0005</v>
      </c>
      <c r="DL255" s="357" t="n">
        <v>0.0005</v>
      </c>
      <c r="DM255" s="357" t="n">
        <v>0.0003</v>
      </c>
      <c r="DN255" s="357" t="n">
        <v>0.000275</v>
      </c>
      <c r="DO255" s="357" t="n">
        <v>0.000400000000000006</v>
      </c>
      <c r="DQ255" s="357" t="n">
        <v>6.5E-005</v>
      </c>
    </row>
    <row r="256" customFormat="false" ht="12.75" hidden="false" customHeight="false" outlineLevel="0" collapsed="false">
      <c r="A256" s="355" t="n">
        <v>44166</v>
      </c>
      <c r="B256" s="0" t="n">
        <v>0.988</v>
      </c>
      <c r="C256" s="0" t="n">
        <v>0</v>
      </c>
      <c r="D256" s="0" t="n">
        <v>0</v>
      </c>
      <c r="E256" s="0" t="n">
        <v>0</v>
      </c>
      <c r="F256" s="0" t="n">
        <v>0</v>
      </c>
      <c r="G256" s="0" t="n">
        <v>0</v>
      </c>
      <c r="H256" s="0" t="n">
        <v>0.9875</v>
      </c>
      <c r="I256" s="0" t="n">
        <v>0.9875</v>
      </c>
      <c r="J256" s="0" t="n">
        <v>0.889065</v>
      </c>
      <c r="K256" s="0" t="n">
        <v>0</v>
      </c>
      <c r="L256" s="0" t="n">
        <v>0.938102949999992</v>
      </c>
      <c r="M256" s="0" t="n">
        <v>0.9875</v>
      </c>
      <c r="N256" s="0" t="n">
        <v>0.902178449999994</v>
      </c>
      <c r="O256" s="0" t="n">
        <v>0.9875</v>
      </c>
      <c r="P256" s="0" t="n">
        <v>0.902178449999994</v>
      </c>
      <c r="Q256" s="0" t="n">
        <v>0.938102949999992</v>
      </c>
      <c r="R256" s="0" t="n">
        <v>0.938102949999992</v>
      </c>
      <c r="S256" s="0" t="n">
        <v>0.938102949999992</v>
      </c>
      <c r="T256" s="0" t="n">
        <v>0.902178449999994</v>
      </c>
      <c r="U256" s="0" t="n">
        <v>0.902178449999994</v>
      </c>
      <c r="V256" s="0" t="n">
        <v>0.902178449999994</v>
      </c>
      <c r="W256" s="0" t="n">
        <v>0.902178449999994</v>
      </c>
      <c r="X256" s="0" t="n">
        <v>0.9875</v>
      </c>
      <c r="Y256" s="0" t="n">
        <v>0.9875</v>
      </c>
      <c r="Z256" s="0" t="n">
        <v>0.9875</v>
      </c>
      <c r="AA256" s="0" t="n">
        <v>0.9875</v>
      </c>
      <c r="AB256" s="0" t="n">
        <v>0.902178449999994</v>
      </c>
      <c r="AC256" s="0" t="n">
        <v>0.902178449999994</v>
      </c>
      <c r="AD256" s="0" t="n">
        <v>0.9875</v>
      </c>
      <c r="AE256" s="0" t="n">
        <v>0.9875</v>
      </c>
      <c r="AF256" s="0" t="n">
        <v>0.902178449999994</v>
      </c>
      <c r="AG256" s="0" t="n">
        <v>0.98</v>
      </c>
      <c r="AH256" s="0" t="n">
        <v>0.985</v>
      </c>
      <c r="AI256" s="0" t="n">
        <v>0.985</v>
      </c>
      <c r="AJ256" s="0" t="n">
        <v>0.902178449999994</v>
      </c>
      <c r="AK256" s="0" t="n">
        <v>1</v>
      </c>
      <c r="AL256" s="0" t="n">
        <v>0</v>
      </c>
      <c r="AM256" s="0" t="n">
        <v>0</v>
      </c>
      <c r="BE256" s="0" t="n">
        <v>1.13539760000002</v>
      </c>
      <c r="BF256" s="0" t="n">
        <v>1.13919999999999</v>
      </c>
      <c r="BG256" s="0" t="n">
        <v>1.0827</v>
      </c>
      <c r="BH256" s="0" t="n">
        <v>1.0299</v>
      </c>
      <c r="BI256" s="0" t="n">
        <v>1</v>
      </c>
      <c r="BJ256" s="0" t="n">
        <v>2.74740000000001</v>
      </c>
      <c r="BK256" s="0" t="n">
        <v>2.34959633333333</v>
      </c>
      <c r="BL256" s="0" t="n">
        <v>1.19424999999998</v>
      </c>
      <c r="BM256" s="0" t="n">
        <v>1.2885</v>
      </c>
      <c r="BN256" s="0" t="n">
        <v>2.001</v>
      </c>
      <c r="BO256" s="0" t="n">
        <v>1.59000499999999</v>
      </c>
      <c r="BP256" s="0" t="n">
        <v>1.59000499999999</v>
      </c>
      <c r="BQ256" s="0" t="n">
        <v>1.30750499999999</v>
      </c>
      <c r="BR256" s="0" t="n">
        <v>1.11660500000001</v>
      </c>
      <c r="BS256" s="0" t="n">
        <v>1.48620499999999</v>
      </c>
      <c r="BT256" s="357"/>
      <c r="BU256" s="0" t="n">
        <v>1.10744</v>
      </c>
      <c r="BV256" s="357"/>
      <c r="BW256" s="357"/>
      <c r="BX256" s="357"/>
      <c r="BY256" s="357"/>
      <c r="BZ256" s="357"/>
      <c r="CA256" s="357"/>
      <c r="CB256" s="357"/>
      <c r="CC256" s="0" t="n">
        <v>0.935</v>
      </c>
      <c r="CI256" s="0" t="n">
        <v>0.48</v>
      </c>
      <c r="CJ256" s="0" t="n">
        <v>0.875</v>
      </c>
      <c r="CK256" s="0" t="n">
        <v>0.69</v>
      </c>
      <c r="CM256" s="0" t="n">
        <v>0.59</v>
      </c>
      <c r="CN256" s="0" t="n">
        <v>0.6225</v>
      </c>
      <c r="CO256" s="0" t="n">
        <v>0.69</v>
      </c>
      <c r="CP256" s="0" t="n">
        <v>0.8925</v>
      </c>
      <c r="CQ256" s="0" t="n">
        <v>0.715</v>
      </c>
      <c r="CR256" s="0" t="n">
        <v>0.89</v>
      </c>
      <c r="DA256" s="357" t="n">
        <v>0.000285</v>
      </c>
      <c r="DB256" s="357" t="n">
        <v>0.0002</v>
      </c>
      <c r="DC256" s="357" t="n">
        <v>0</v>
      </c>
      <c r="DD256" s="357" t="n">
        <v>0.0001</v>
      </c>
      <c r="DE256" s="357" t="n">
        <v>0</v>
      </c>
      <c r="DF256" s="357" t="n">
        <v>0.0036</v>
      </c>
      <c r="DG256" s="357" t="n">
        <v>0.00047</v>
      </c>
      <c r="DH256" s="357" t="n">
        <v>0.0007</v>
      </c>
      <c r="DI256" s="357" t="n">
        <v>0</v>
      </c>
      <c r="DJ256" s="357" t="n">
        <v>0</v>
      </c>
      <c r="DK256" s="357" t="n">
        <v>0.0005</v>
      </c>
      <c r="DL256" s="357" t="n">
        <v>0.0005</v>
      </c>
      <c r="DM256" s="357" t="n">
        <v>0.0003</v>
      </c>
      <c r="DN256" s="357" t="n">
        <v>0.000275</v>
      </c>
      <c r="DO256" s="357" t="n">
        <v>0.000400000000000006</v>
      </c>
      <c r="DQ256" s="357" t="n">
        <v>6.5E-005</v>
      </c>
    </row>
    <row r="257" customFormat="false" ht="12.75" hidden="false" customHeight="false" outlineLevel="0" collapsed="false">
      <c r="A257" s="355" t="n">
        <v>44197</v>
      </c>
      <c r="B257" s="0" t="n">
        <v>0.988</v>
      </c>
      <c r="C257" s="0" t="n">
        <v>0</v>
      </c>
      <c r="D257" s="0" t="n">
        <v>0</v>
      </c>
      <c r="E257" s="0" t="n">
        <v>0</v>
      </c>
      <c r="F257" s="0" t="n">
        <v>0</v>
      </c>
      <c r="G257" s="0" t="n">
        <v>0</v>
      </c>
      <c r="H257" s="0" t="n">
        <v>0.9875</v>
      </c>
      <c r="I257" s="0" t="n">
        <v>0.961934749999986</v>
      </c>
      <c r="J257" s="0" t="n">
        <v>0.90195</v>
      </c>
      <c r="K257" s="0" t="n">
        <v>0</v>
      </c>
      <c r="L257" s="0" t="n">
        <v>0.962255524999992</v>
      </c>
      <c r="M257" s="0" t="n">
        <v>0.9875</v>
      </c>
      <c r="N257" s="0" t="n">
        <v>0.902385449999994</v>
      </c>
      <c r="O257" s="0" t="n">
        <v>0.982854400000005</v>
      </c>
      <c r="P257" s="0" t="n">
        <v>0.902385449999994</v>
      </c>
      <c r="Q257" s="0" t="n">
        <v>0.962255524999992</v>
      </c>
      <c r="R257" s="0" t="n">
        <v>0.962255524999992</v>
      </c>
      <c r="S257" s="0" t="n">
        <v>0.962255524999992</v>
      </c>
      <c r="T257" s="0" t="n">
        <v>0.902385449999994</v>
      </c>
      <c r="U257" s="0" t="n">
        <v>0.902385449999994</v>
      </c>
      <c r="V257" s="0" t="n">
        <v>0.902385449999994</v>
      </c>
      <c r="W257" s="0" t="n">
        <v>0.902385449999994</v>
      </c>
      <c r="X257" s="0" t="n">
        <v>0.982854400000005</v>
      </c>
      <c r="Y257" s="0" t="n">
        <v>0.982854400000005</v>
      </c>
      <c r="Z257" s="0" t="n">
        <v>0.982854400000005</v>
      </c>
      <c r="AA257" s="0" t="n">
        <v>0.982854400000005</v>
      </c>
      <c r="AB257" s="0" t="n">
        <v>0.902385449999994</v>
      </c>
      <c r="AC257" s="0" t="n">
        <v>0.902385449999994</v>
      </c>
      <c r="AD257" s="0" t="n">
        <v>0.982854400000005</v>
      </c>
      <c r="AE257" s="0" t="n">
        <v>0.982854400000005</v>
      </c>
      <c r="AF257" s="0" t="n">
        <v>0.902385449999994</v>
      </c>
      <c r="AG257" s="0" t="n">
        <v>0.98</v>
      </c>
      <c r="AH257" s="0" t="n">
        <v>0.985</v>
      </c>
      <c r="AI257" s="0" t="n">
        <v>0.985</v>
      </c>
      <c r="AJ257" s="0" t="n">
        <v>0.902385449999994</v>
      </c>
      <c r="AK257" s="0" t="n">
        <v>1</v>
      </c>
      <c r="AL257" s="0" t="n">
        <v>0</v>
      </c>
      <c r="AM257" s="0" t="n">
        <v>0</v>
      </c>
      <c r="BE257" s="0" t="n">
        <v>1.13568260000002</v>
      </c>
      <c r="BF257" s="0" t="n">
        <v>1.13939999999999</v>
      </c>
      <c r="BG257" s="0" t="n">
        <v>1.0827</v>
      </c>
      <c r="BH257" s="0" t="n">
        <v>1.03</v>
      </c>
      <c r="BI257" s="0" t="n">
        <v>1</v>
      </c>
      <c r="BJ257" s="0" t="n">
        <v>2.75100000000001</v>
      </c>
      <c r="BK257" s="0" t="n">
        <v>2.35006633333333</v>
      </c>
      <c r="BL257" s="0" t="n">
        <v>1.19494999999998</v>
      </c>
      <c r="BM257" s="0" t="n">
        <v>1.2885</v>
      </c>
      <c r="BN257" s="0" t="n">
        <v>2.001</v>
      </c>
      <c r="BO257" s="0" t="n">
        <v>1.59050499999999</v>
      </c>
      <c r="BP257" s="0" t="n">
        <v>1.59050499999999</v>
      </c>
      <c r="BQ257" s="0" t="n">
        <v>1.30780499999999</v>
      </c>
      <c r="BR257" s="0" t="n">
        <v>1.11688000000001</v>
      </c>
      <c r="BS257" s="0" t="n">
        <v>1.48660499999999</v>
      </c>
      <c r="BT257" s="357"/>
      <c r="BU257" s="0" t="n">
        <v>1.107505</v>
      </c>
      <c r="BV257" s="357"/>
      <c r="BW257" s="357"/>
      <c r="BX257" s="357"/>
      <c r="BY257" s="357"/>
      <c r="BZ257" s="357"/>
      <c r="CA257" s="357"/>
      <c r="CB257" s="357"/>
      <c r="CC257" s="0" t="n">
        <v>0.895</v>
      </c>
      <c r="CI257" s="0" t="n">
        <v>0.45</v>
      </c>
      <c r="CJ257" s="0" t="n">
        <v>0.805</v>
      </c>
      <c r="CK257" s="0" t="n">
        <v>0.7</v>
      </c>
      <c r="CM257" s="0" t="n">
        <v>0.605</v>
      </c>
      <c r="CN257" s="0" t="n">
        <v>0.6375</v>
      </c>
      <c r="CO257" s="0" t="n">
        <v>0.69</v>
      </c>
      <c r="CP257" s="0" t="n">
        <v>0.88</v>
      </c>
      <c r="CQ257" s="0" t="n">
        <v>0.64</v>
      </c>
      <c r="CR257" s="0" t="n">
        <v>0.89</v>
      </c>
      <c r="DA257" s="357" t="n">
        <v>0.000285</v>
      </c>
      <c r="DB257" s="357" t="n">
        <v>0.0002</v>
      </c>
      <c r="DC257" s="357" t="n">
        <v>0</v>
      </c>
      <c r="DD257" s="357" t="n">
        <v>0.0001</v>
      </c>
      <c r="DE257" s="357" t="n">
        <v>0</v>
      </c>
      <c r="DF257" s="357" t="n">
        <v>0.0036</v>
      </c>
      <c r="DG257" s="357" t="n">
        <v>0.00047</v>
      </c>
      <c r="DH257" s="357" t="n">
        <v>0.0007</v>
      </c>
      <c r="DI257" s="357" t="n">
        <v>0</v>
      </c>
      <c r="DJ257" s="357" t="n">
        <v>0</v>
      </c>
      <c r="DK257" s="357" t="n">
        <v>0.0005</v>
      </c>
      <c r="DL257" s="357" t="n">
        <v>0.0005</v>
      </c>
      <c r="DM257" s="357" t="n">
        <v>0.0003</v>
      </c>
      <c r="DN257" s="357" t="n">
        <v>0.000275</v>
      </c>
      <c r="DO257" s="357" t="n">
        <v>0.000400000000000006</v>
      </c>
      <c r="DQ257" s="357" t="n">
        <v>6.5E-005</v>
      </c>
    </row>
    <row r="258" customFormat="false" ht="12.75" hidden="false" customHeight="false" outlineLevel="0" collapsed="false">
      <c r="A258" s="355" t="n">
        <v>44228</v>
      </c>
      <c r="B258" s="0" t="n">
        <v>0.982611974000018</v>
      </c>
      <c r="C258" s="0" t="n">
        <v>0</v>
      </c>
      <c r="D258" s="0" t="n">
        <v>0</v>
      </c>
      <c r="E258" s="0" t="n">
        <v>0</v>
      </c>
      <c r="F258" s="0" t="n">
        <v>0</v>
      </c>
      <c r="G258" s="0" t="n">
        <v>0</v>
      </c>
      <c r="H258" s="0" t="n">
        <v>0.9875</v>
      </c>
      <c r="I258" s="0" t="n">
        <v>0.9875</v>
      </c>
      <c r="J258" s="0" t="n">
        <v>0.985</v>
      </c>
      <c r="K258" s="0" t="n">
        <v>0</v>
      </c>
      <c r="L258" s="0" t="n">
        <v>0.9875</v>
      </c>
      <c r="M258" s="0" t="n">
        <v>0.9875</v>
      </c>
      <c r="N258" s="0" t="n">
        <v>0.928754549999994</v>
      </c>
      <c r="O258" s="0" t="n">
        <v>0.980303512500005</v>
      </c>
      <c r="P258" s="0" t="n">
        <v>0.928754549999994</v>
      </c>
      <c r="Q258" s="0" t="n">
        <v>0.9875</v>
      </c>
      <c r="R258" s="0" t="n">
        <v>0.9875</v>
      </c>
      <c r="S258" s="0" t="n">
        <v>0.9875</v>
      </c>
      <c r="T258" s="0" t="n">
        <v>0.928754549999994</v>
      </c>
      <c r="U258" s="0" t="n">
        <v>0.928754549999994</v>
      </c>
      <c r="V258" s="0" t="n">
        <v>0.928754549999994</v>
      </c>
      <c r="W258" s="0" t="n">
        <v>0.928754549999994</v>
      </c>
      <c r="X258" s="0" t="n">
        <v>0.980303512500005</v>
      </c>
      <c r="Y258" s="0" t="n">
        <v>0.980303512500005</v>
      </c>
      <c r="Z258" s="0" t="n">
        <v>0.980303512500005</v>
      </c>
      <c r="AA258" s="0" t="n">
        <v>0.980303512500005</v>
      </c>
      <c r="AB258" s="0" t="n">
        <v>0.928754549999994</v>
      </c>
      <c r="AC258" s="0" t="n">
        <v>0.928754549999994</v>
      </c>
      <c r="AD258" s="0" t="n">
        <v>0.980303512500005</v>
      </c>
      <c r="AE258" s="0" t="n">
        <v>0.980303512500005</v>
      </c>
      <c r="AF258" s="0" t="n">
        <v>0.928754549999994</v>
      </c>
      <c r="AG258" s="0" t="n">
        <v>0.98</v>
      </c>
      <c r="AH258" s="0" t="n">
        <v>0.985</v>
      </c>
      <c r="AI258" s="0" t="n">
        <v>0.985</v>
      </c>
      <c r="AJ258" s="0" t="n">
        <v>0.928754549999994</v>
      </c>
      <c r="AK258" s="0" t="n">
        <v>1</v>
      </c>
      <c r="AL258" s="0" t="n">
        <v>0</v>
      </c>
      <c r="AM258" s="0" t="n">
        <v>0</v>
      </c>
      <c r="BE258" s="0" t="n">
        <v>1.13596760000002</v>
      </c>
      <c r="BF258" s="0" t="n">
        <v>1.13959999999999</v>
      </c>
      <c r="BG258" s="0" t="n">
        <v>1.0827</v>
      </c>
      <c r="BH258" s="0" t="n">
        <v>1.0301</v>
      </c>
      <c r="BI258" s="0" t="n">
        <v>1</v>
      </c>
      <c r="BJ258" s="0" t="n">
        <v>2.75460000000001</v>
      </c>
      <c r="BK258" s="0" t="n">
        <v>2.35053633333333</v>
      </c>
      <c r="BL258" s="0" t="n">
        <v>1.19564999999998</v>
      </c>
      <c r="BM258" s="0" t="n">
        <v>1.2885</v>
      </c>
      <c r="BN258" s="0" t="n">
        <v>2.001</v>
      </c>
      <c r="BO258" s="0" t="n">
        <v>1.59100499999999</v>
      </c>
      <c r="BP258" s="0" t="n">
        <v>1.59100499999999</v>
      </c>
      <c r="BQ258" s="0" t="n">
        <v>1.30810499999999</v>
      </c>
      <c r="BR258" s="0" t="n">
        <v>1.11715500000001</v>
      </c>
      <c r="BS258" s="0" t="n">
        <v>1.48700499999999</v>
      </c>
      <c r="BT258" s="357"/>
      <c r="BU258" s="0" t="n">
        <v>1.10757</v>
      </c>
      <c r="BV258" s="357"/>
      <c r="BW258" s="357"/>
      <c r="BX258" s="357"/>
      <c r="BY258" s="357"/>
      <c r="BZ258" s="357"/>
      <c r="CA258" s="357"/>
      <c r="CB258" s="357"/>
      <c r="CC258" s="0" t="n">
        <v>0.865</v>
      </c>
      <c r="CI258" s="0" t="n">
        <v>0.45</v>
      </c>
      <c r="CJ258" s="0" t="n">
        <v>0.845</v>
      </c>
      <c r="CK258" s="0" t="n">
        <v>0.805</v>
      </c>
      <c r="CM258" s="0" t="n">
        <v>0.635</v>
      </c>
      <c r="CN258" s="0" t="n">
        <v>0.6675</v>
      </c>
      <c r="CO258" s="0" t="n">
        <v>0.71</v>
      </c>
      <c r="CP258" s="0" t="n">
        <v>0.8775</v>
      </c>
      <c r="CQ258" s="0" t="n">
        <v>0.67</v>
      </c>
      <c r="CR258" s="0" t="n">
        <v>0.89</v>
      </c>
      <c r="DA258" s="357" t="n">
        <v>0.000285</v>
      </c>
      <c r="DB258" s="357" t="n">
        <v>0.0002</v>
      </c>
      <c r="DC258" s="357" t="n">
        <v>0</v>
      </c>
      <c r="DD258" s="357" t="n">
        <v>0.0001</v>
      </c>
      <c r="DE258" s="357" t="n">
        <v>0</v>
      </c>
      <c r="DF258" s="357" t="n">
        <v>0.0036</v>
      </c>
      <c r="DG258" s="357" t="n">
        <v>0.00047</v>
      </c>
      <c r="DH258" s="357" t="n">
        <v>0.0007</v>
      </c>
      <c r="DI258" s="357" t="n">
        <v>0</v>
      </c>
      <c r="DJ258" s="357" t="n">
        <v>0</v>
      </c>
      <c r="DK258" s="357" t="n">
        <v>0.0005</v>
      </c>
      <c r="DL258" s="357" t="n">
        <v>0.0005</v>
      </c>
      <c r="DM258" s="357" t="n">
        <v>0.0003</v>
      </c>
      <c r="DN258" s="357" t="n">
        <v>0.000275</v>
      </c>
      <c r="DO258" s="357" t="n">
        <v>0.000400000000000006</v>
      </c>
      <c r="DQ258" s="357" t="n">
        <v>6.5E-005</v>
      </c>
    </row>
    <row r="259" customFormat="false" ht="12.75" hidden="false" customHeight="false" outlineLevel="0" collapsed="false">
      <c r="A259" s="355" t="n">
        <v>44256</v>
      </c>
      <c r="B259" s="0" t="n">
        <v>0.982858499000018</v>
      </c>
      <c r="C259" s="0" t="n">
        <v>0</v>
      </c>
      <c r="D259" s="0" t="n">
        <v>0</v>
      </c>
      <c r="E259" s="0" t="n">
        <v>0</v>
      </c>
      <c r="F259" s="0" t="n">
        <v>0</v>
      </c>
      <c r="G259" s="0" t="n">
        <v>0</v>
      </c>
      <c r="H259" s="0" t="n">
        <v>0.9875</v>
      </c>
      <c r="I259" s="0" t="n">
        <v>0.9875</v>
      </c>
      <c r="J259" s="0" t="n">
        <v>0.985</v>
      </c>
      <c r="K259" s="0" t="n">
        <v>0</v>
      </c>
      <c r="L259" s="0" t="n">
        <v>0.9875</v>
      </c>
      <c r="M259" s="0" t="n">
        <v>0.9875</v>
      </c>
      <c r="N259" s="0" t="n">
        <v>0.98</v>
      </c>
      <c r="O259" s="0" t="n">
        <v>0.9875</v>
      </c>
      <c r="P259" s="0" t="n">
        <v>0.98</v>
      </c>
      <c r="Q259" s="0" t="n">
        <v>0.9875</v>
      </c>
      <c r="R259" s="0" t="n">
        <v>0.9875</v>
      </c>
      <c r="S259" s="0" t="n">
        <v>0.9875</v>
      </c>
      <c r="T259" s="0" t="n">
        <v>0.98</v>
      </c>
      <c r="U259" s="0" t="n">
        <v>0.98</v>
      </c>
      <c r="V259" s="0" t="n">
        <v>0.98</v>
      </c>
      <c r="W259" s="0" t="n">
        <v>0.98</v>
      </c>
      <c r="X259" s="0" t="n">
        <v>0.9875</v>
      </c>
      <c r="Y259" s="0" t="n">
        <v>0.9875</v>
      </c>
      <c r="Z259" s="0" t="n">
        <v>0.9875</v>
      </c>
      <c r="AA259" s="0" t="n">
        <v>0.9875</v>
      </c>
      <c r="AB259" s="0" t="n">
        <v>0.98</v>
      </c>
      <c r="AC259" s="0" t="n">
        <v>0.98</v>
      </c>
      <c r="AD259" s="0" t="n">
        <v>0.9875</v>
      </c>
      <c r="AE259" s="0" t="n">
        <v>0.9875</v>
      </c>
      <c r="AF259" s="0" t="n">
        <v>0.98</v>
      </c>
      <c r="AG259" s="0" t="n">
        <v>0.99</v>
      </c>
      <c r="AH259" s="0" t="n">
        <v>0.985</v>
      </c>
      <c r="AI259" s="0" t="n">
        <v>0.985</v>
      </c>
      <c r="AJ259" s="0" t="n">
        <v>0.98</v>
      </c>
      <c r="AK259" s="0" t="n">
        <v>1</v>
      </c>
      <c r="AL259" s="0" t="n">
        <v>0</v>
      </c>
      <c r="AM259" s="0" t="n">
        <v>0</v>
      </c>
      <c r="BE259" s="0" t="n">
        <v>1.13625260000002</v>
      </c>
      <c r="BF259" s="0" t="n">
        <v>1.13979999999999</v>
      </c>
      <c r="BG259" s="0" t="n">
        <v>1.0827</v>
      </c>
      <c r="BH259" s="0" t="n">
        <v>1.0302</v>
      </c>
      <c r="BI259" s="0" t="n">
        <v>1</v>
      </c>
      <c r="BJ259" s="0" t="n">
        <v>2.75820000000001</v>
      </c>
      <c r="BK259" s="0" t="n">
        <v>2.35100633333333</v>
      </c>
      <c r="BL259" s="0" t="n">
        <v>1.19634999999998</v>
      </c>
      <c r="BM259" s="0" t="n">
        <v>1.2885</v>
      </c>
      <c r="BN259" s="0" t="n">
        <v>2.001</v>
      </c>
      <c r="BO259" s="0" t="n">
        <v>1.59150499999999</v>
      </c>
      <c r="BP259" s="0" t="n">
        <v>1.59150499999999</v>
      </c>
      <c r="BQ259" s="0" t="n">
        <v>1.30840499999999</v>
      </c>
      <c r="BR259" s="0" t="n">
        <v>1.11743000000001</v>
      </c>
      <c r="BS259" s="0" t="n">
        <v>1.48740499999999</v>
      </c>
      <c r="BT259" s="357"/>
      <c r="BU259" s="0" t="n">
        <v>1.107635</v>
      </c>
      <c r="BV259" s="357"/>
      <c r="BW259" s="357"/>
      <c r="BX259" s="357"/>
      <c r="BY259" s="357"/>
      <c r="BZ259" s="357"/>
      <c r="CA259" s="357"/>
      <c r="CB259" s="357"/>
      <c r="CC259" s="0" t="n">
        <v>0.865</v>
      </c>
      <c r="CI259" s="0" t="n">
        <v>0.45</v>
      </c>
      <c r="CJ259" s="0" t="n">
        <v>0.875</v>
      </c>
      <c r="CK259" s="0" t="n">
        <v>0.975</v>
      </c>
      <c r="CM259" s="0" t="n">
        <v>0.785</v>
      </c>
      <c r="CN259" s="0" t="n">
        <v>0.8175</v>
      </c>
      <c r="CO259" s="0" t="n">
        <v>0.8</v>
      </c>
      <c r="CP259" s="0" t="n">
        <v>0.9</v>
      </c>
      <c r="CQ259" s="0" t="n">
        <v>0.83</v>
      </c>
      <c r="CR259" s="0" t="n">
        <v>0.89</v>
      </c>
      <c r="DA259" s="357" t="n">
        <v>0.000285</v>
      </c>
      <c r="DB259" s="357" t="n">
        <v>0.0002</v>
      </c>
      <c r="DC259" s="357" t="n">
        <v>0</v>
      </c>
      <c r="DD259" s="357" t="n">
        <v>0.0001</v>
      </c>
      <c r="DE259" s="357" t="n">
        <v>0</v>
      </c>
      <c r="DF259" s="357" t="n">
        <v>0.0036</v>
      </c>
      <c r="DG259" s="357" t="n">
        <v>0.00047</v>
      </c>
      <c r="DH259" s="357" t="n">
        <v>0.0007</v>
      </c>
      <c r="DI259" s="357" t="n">
        <v>0</v>
      </c>
      <c r="DJ259" s="357" t="n">
        <v>0</v>
      </c>
      <c r="DK259" s="357" t="n">
        <v>0.0005</v>
      </c>
      <c r="DL259" s="357" t="n">
        <v>0.0005</v>
      </c>
      <c r="DM259" s="357" t="n">
        <v>0.0003</v>
      </c>
      <c r="DN259" s="357" t="n">
        <v>0.000275</v>
      </c>
      <c r="DO259" s="357" t="n">
        <v>0.000400000000000006</v>
      </c>
      <c r="DQ259" s="357" t="n">
        <v>6.5E-005</v>
      </c>
    </row>
    <row r="260" customFormat="false" ht="12.75" hidden="false" customHeight="false" outlineLevel="0" collapsed="false">
      <c r="A260" s="355" t="n">
        <v>44287</v>
      </c>
      <c r="B260" s="0" t="n">
        <v>0.988</v>
      </c>
      <c r="C260" s="0" t="n">
        <v>0</v>
      </c>
      <c r="D260" s="0" t="n">
        <v>0</v>
      </c>
      <c r="E260" s="0" t="n">
        <v>0</v>
      </c>
      <c r="F260" s="0" t="n">
        <v>0</v>
      </c>
      <c r="G260" s="0" t="n">
        <v>0</v>
      </c>
      <c r="H260" s="0" t="n">
        <v>0.9875</v>
      </c>
      <c r="I260" s="0" t="n">
        <v>0.9875</v>
      </c>
      <c r="J260" s="0" t="n">
        <v>0.985</v>
      </c>
      <c r="K260" s="0" t="n">
        <v>0</v>
      </c>
      <c r="L260" s="0" t="n">
        <v>0.9875</v>
      </c>
      <c r="M260" s="0" t="n">
        <v>0.9875</v>
      </c>
      <c r="N260" s="0" t="n">
        <v>0.98</v>
      </c>
      <c r="O260" s="0" t="n">
        <v>0.9875</v>
      </c>
      <c r="P260" s="0" t="n">
        <v>0.98</v>
      </c>
      <c r="Q260" s="0" t="n">
        <v>0.9875</v>
      </c>
      <c r="R260" s="0" t="n">
        <v>0.9875</v>
      </c>
      <c r="S260" s="0" t="n">
        <v>0.9875</v>
      </c>
      <c r="T260" s="0" t="n">
        <v>0.98</v>
      </c>
      <c r="U260" s="0" t="n">
        <v>0.98</v>
      </c>
      <c r="V260" s="0" t="n">
        <v>0.98</v>
      </c>
      <c r="W260" s="0" t="n">
        <v>0.98</v>
      </c>
      <c r="X260" s="0" t="n">
        <v>0.9875</v>
      </c>
      <c r="Y260" s="0" t="n">
        <v>0.9875</v>
      </c>
      <c r="Z260" s="0" t="n">
        <v>0.9875</v>
      </c>
      <c r="AA260" s="0" t="n">
        <v>0.9875</v>
      </c>
      <c r="AB260" s="0" t="n">
        <v>0.98</v>
      </c>
      <c r="AC260" s="0" t="n">
        <v>0.98</v>
      </c>
      <c r="AD260" s="0" t="n">
        <v>0.9875</v>
      </c>
      <c r="AE260" s="0" t="n">
        <v>0.9875</v>
      </c>
      <c r="AF260" s="0" t="n">
        <v>0.98</v>
      </c>
      <c r="AG260" s="0" t="n">
        <v>0.99</v>
      </c>
      <c r="AH260" s="0" t="n">
        <v>0.985</v>
      </c>
      <c r="AI260" s="0" t="n">
        <v>0.985</v>
      </c>
      <c r="AJ260" s="0" t="n">
        <v>0.98</v>
      </c>
      <c r="AK260" s="0" t="n">
        <v>1</v>
      </c>
      <c r="AL260" s="0" t="n">
        <v>0</v>
      </c>
      <c r="AM260" s="0" t="n">
        <v>0</v>
      </c>
      <c r="BE260" s="0" t="n">
        <v>1.13653760000002</v>
      </c>
      <c r="BF260" s="0" t="n">
        <v>1.13999999999999</v>
      </c>
      <c r="BG260" s="0" t="n">
        <v>1.0827</v>
      </c>
      <c r="BH260" s="0" t="n">
        <v>1.0303</v>
      </c>
      <c r="BI260" s="0" t="n">
        <v>1</v>
      </c>
      <c r="BJ260" s="0" t="n">
        <v>2.76180000000001</v>
      </c>
      <c r="BK260" s="0" t="n">
        <v>2.35147633333333</v>
      </c>
      <c r="BL260" s="0" t="n">
        <v>1.19704999999998</v>
      </c>
      <c r="BM260" s="0" t="n">
        <v>1.2885</v>
      </c>
      <c r="BN260" s="0" t="n">
        <v>2.001</v>
      </c>
      <c r="BO260" s="0" t="n">
        <v>1.59200499999999</v>
      </c>
      <c r="BP260" s="0" t="n">
        <v>1.59200499999999</v>
      </c>
      <c r="BQ260" s="0" t="n">
        <v>1.30870499999999</v>
      </c>
      <c r="BR260" s="0" t="n">
        <v>1.11770500000001</v>
      </c>
      <c r="BS260" s="0" t="n">
        <v>1.48780499999999</v>
      </c>
      <c r="BT260" s="357"/>
      <c r="BU260" s="0" t="n">
        <v>1.1077</v>
      </c>
      <c r="BV260" s="357"/>
      <c r="BW260" s="357"/>
      <c r="BX260" s="357"/>
      <c r="BY260" s="357"/>
      <c r="BZ260" s="357"/>
      <c r="CA260" s="357"/>
      <c r="CB260" s="357"/>
      <c r="CC260" s="0" t="n">
        <v>0.895</v>
      </c>
      <c r="CI260" s="0" t="n">
        <v>0.42</v>
      </c>
      <c r="CJ260" s="0" t="n">
        <v>0.935</v>
      </c>
      <c r="CK260" s="0" t="n">
        <v>0.965</v>
      </c>
      <c r="CM260" s="0" t="n">
        <v>0.895</v>
      </c>
      <c r="CN260" s="0" t="n">
        <v>0.9275</v>
      </c>
      <c r="CO260" s="0" t="n">
        <v>0.85</v>
      </c>
      <c r="CP260" s="0" t="n">
        <v>0.903</v>
      </c>
      <c r="CQ260" s="0" t="n">
        <v>0.92</v>
      </c>
      <c r="CR260" s="0" t="n">
        <v>0.89</v>
      </c>
      <c r="DA260" s="357" t="n">
        <v>0.000285</v>
      </c>
      <c r="DB260" s="357" t="n">
        <v>0.0002</v>
      </c>
      <c r="DC260" s="357" t="n">
        <v>0</v>
      </c>
      <c r="DD260" s="357" t="n">
        <v>0.0001</v>
      </c>
      <c r="DE260" s="357" t="n">
        <v>0</v>
      </c>
      <c r="DF260" s="357" t="n">
        <v>0.0036</v>
      </c>
      <c r="DG260" s="357" t="n">
        <v>0.00047</v>
      </c>
      <c r="DH260" s="357" t="n">
        <v>0.0007</v>
      </c>
      <c r="DI260" s="357" t="n">
        <v>0</v>
      </c>
      <c r="DJ260" s="357" t="n">
        <v>0</v>
      </c>
      <c r="DK260" s="357" t="n">
        <v>0.0005</v>
      </c>
      <c r="DL260" s="357" t="n">
        <v>0.0005</v>
      </c>
      <c r="DM260" s="357" t="n">
        <v>0.0003</v>
      </c>
      <c r="DN260" s="357" t="n">
        <v>0.000275</v>
      </c>
      <c r="DO260" s="357" t="n">
        <v>0.000400000000000006</v>
      </c>
      <c r="DQ260" s="357" t="n">
        <v>6.5E-005</v>
      </c>
    </row>
    <row r="261" customFormat="false" ht="12.75" hidden="false" customHeight="false" outlineLevel="0" collapsed="false">
      <c r="A261" s="355" t="n">
        <v>44317</v>
      </c>
      <c r="B261" s="0" t="n">
        <v>0.988</v>
      </c>
      <c r="C261" s="0" t="n">
        <v>0</v>
      </c>
      <c r="D261" s="0" t="n">
        <v>0</v>
      </c>
      <c r="E261" s="0" t="n">
        <v>0</v>
      </c>
      <c r="F261" s="0" t="n">
        <v>0</v>
      </c>
      <c r="G261" s="0" t="n">
        <v>0</v>
      </c>
      <c r="H261" s="0" t="n">
        <v>0.9875</v>
      </c>
      <c r="I261" s="0" t="n">
        <v>0.9875</v>
      </c>
      <c r="J261" s="0" t="n">
        <v>0.985</v>
      </c>
      <c r="K261" s="0" t="n">
        <v>0</v>
      </c>
      <c r="L261" s="0" t="n">
        <v>0.9875</v>
      </c>
      <c r="M261" s="0" t="n">
        <v>0.9875</v>
      </c>
      <c r="N261" s="0" t="n">
        <v>0.98</v>
      </c>
      <c r="O261" s="0" t="n">
        <v>0.9875</v>
      </c>
      <c r="P261" s="0" t="n">
        <v>0.98</v>
      </c>
      <c r="Q261" s="0" t="n">
        <v>0.9875</v>
      </c>
      <c r="R261" s="0" t="n">
        <v>0.9875</v>
      </c>
      <c r="S261" s="0" t="n">
        <v>0.9875</v>
      </c>
      <c r="T261" s="0" t="n">
        <v>0.98</v>
      </c>
      <c r="U261" s="0" t="n">
        <v>0.98</v>
      </c>
      <c r="V261" s="0" t="n">
        <v>0.98</v>
      </c>
      <c r="W261" s="0" t="n">
        <v>0.98</v>
      </c>
      <c r="X261" s="0" t="n">
        <v>0.9875</v>
      </c>
      <c r="Y261" s="0" t="n">
        <v>0.9875</v>
      </c>
      <c r="Z261" s="0" t="n">
        <v>0.9875</v>
      </c>
      <c r="AA261" s="0" t="n">
        <v>0.9875</v>
      </c>
      <c r="AB261" s="0" t="n">
        <v>0.98</v>
      </c>
      <c r="AC261" s="0" t="n">
        <v>0.98</v>
      </c>
      <c r="AD261" s="0" t="n">
        <v>0.9875</v>
      </c>
      <c r="AE261" s="0" t="n">
        <v>0.9875</v>
      </c>
      <c r="AF261" s="0" t="n">
        <v>0.98</v>
      </c>
      <c r="AG261" s="0" t="n">
        <v>0.99</v>
      </c>
      <c r="AH261" s="0" t="n">
        <v>0.985</v>
      </c>
      <c r="AI261" s="0" t="n">
        <v>0.985</v>
      </c>
      <c r="AJ261" s="0" t="n">
        <v>0.98</v>
      </c>
      <c r="AK261" s="0" t="n">
        <v>1</v>
      </c>
      <c r="AL261" s="0" t="n">
        <v>0</v>
      </c>
      <c r="AM261" s="0" t="n">
        <v>0</v>
      </c>
      <c r="BE261" s="0" t="n">
        <v>1.13682260000002</v>
      </c>
      <c r="BF261" s="0" t="n">
        <v>1.14019999999999</v>
      </c>
      <c r="BG261" s="0" t="n">
        <v>1.0827</v>
      </c>
      <c r="BH261" s="0" t="n">
        <v>1.0304</v>
      </c>
      <c r="BI261" s="0" t="n">
        <v>1</v>
      </c>
      <c r="BJ261" s="0" t="n">
        <v>2.76540000000001</v>
      </c>
      <c r="BK261" s="0" t="n">
        <v>2.35194633333333</v>
      </c>
      <c r="BL261" s="0" t="n">
        <v>1.19774999999998</v>
      </c>
      <c r="BM261" s="0" t="n">
        <v>1.2885</v>
      </c>
      <c r="BN261" s="0" t="n">
        <v>2.001</v>
      </c>
      <c r="BO261" s="0" t="n">
        <v>1.59250499999999</v>
      </c>
      <c r="BP261" s="0" t="n">
        <v>1.59250499999999</v>
      </c>
      <c r="BQ261" s="0" t="n">
        <v>1.30900499999999</v>
      </c>
      <c r="BR261" s="0" t="n">
        <v>1.11798000000001</v>
      </c>
      <c r="BS261" s="0" t="n">
        <v>1.48820499999999</v>
      </c>
      <c r="BT261" s="357"/>
      <c r="BU261" s="0" t="n">
        <v>1.107765</v>
      </c>
      <c r="BV261" s="357"/>
      <c r="BW261" s="357"/>
      <c r="BX261" s="357"/>
      <c r="BY261" s="357"/>
      <c r="BZ261" s="357"/>
      <c r="CA261" s="357"/>
      <c r="CB261" s="357"/>
      <c r="CC261" s="0" t="n">
        <v>0.965</v>
      </c>
      <c r="CI261" s="0" t="n">
        <v>0.42</v>
      </c>
      <c r="CJ261" s="0" t="n">
        <v>0.935</v>
      </c>
      <c r="CK261" s="0" t="n">
        <v>0.865</v>
      </c>
      <c r="CM261" s="0" t="n">
        <v>0.9175</v>
      </c>
      <c r="CN261" s="0" t="n">
        <v>0.95</v>
      </c>
      <c r="CO261" s="0" t="n">
        <v>0.88</v>
      </c>
      <c r="CP261" s="0" t="n">
        <v>0.9</v>
      </c>
      <c r="CQ261" s="0" t="n">
        <v>0.935</v>
      </c>
      <c r="CR261" s="0" t="n">
        <v>0.89</v>
      </c>
      <c r="DA261" s="357" t="n">
        <v>0.000285</v>
      </c>
      <c r="DB261" s="357" t="n">
        <v>0.0002</v>
      </c>
      <c r="DC261" s="357" t="n">
        <v>0</v>
      </c>
      <c r="DD261" s="357" t="n">
        <v>0.0001</v>
      </c>
      <c r="DE261" s="357" t="n">
        <v>0</v>
      </c>
      <c r="DF261" s="357" t="n">
        <v>0.0036</v>
      </c>
      <c r="DG261" s="357" t="n">
        <v>0.00047</v>
      </c>
      <c r="DH261" s="357" t="n">
        <v>0.0007</v>
      </c>
      <c r="DI261" s="357" t="n">
        <v>0</v>
      </c>
      <c r="DJ261" s="357" t="n">
        <v>0</v>
      </c>
      <c r="DK261" s="357" t="n">
        <v>0.0005</v>
      </c>
      <c r="DL261" s="357" t="n">
        <v>0.0005</v>
      </c>
      <c r="DM261" s="357" t="n">
        <v>0.0003</v>
      </c>
      <c r="DN261" s="357" t="n">
        <v>0.000275</v>
      </c>
      <c r="DO261" s="357" t="n">
        <v>0.000400000000000006</v>
      </c>
      <c r="DQ261" s="357" t="n">
        <v>6.5E-005</v>
      </c>
    </row>
    <row r="262" customFormat="false" ht="12.75" hidden="false" customHeight="false" outlineLevel="0" collapsed="false">
      <c r="A262" s="355" t="n">
        <v>44348</v>
      </c>
      <c r="B262" s="0" t="n">
        <v>0.988</v>
      </c>
      <c r="C262" s="0" t="n">
        <v>0</v>
      </c>
      <c r="D262" s="0" t="n">
        <v>0</v>
      </c>
      <c r="E262" s="0" t="n">
        <v>0</v>
      </c>
      <c r="F262" s="0" t="n">
        <v>0</v>
      </c>
      <c r="G262" s="0" t="n">
        <v>0</v>
      </c>
      <c r="H262" s="0" t="n">
        <v>0.9875</v>
      </c>
      <c r="I262" s="0" t="n">
        <v>0.9875</v>
      </c>
      <c r="J262" s="0" t="n">
        <v>0.985</v>
      </c>
      <c r="K262" s="0" t="n">
        <v>0</v>
      </c>
      <c r="L262" s="0" t="n">
        <v>0.9875</v>
      </c>
      <c r="M262" s="0" t="n">
        <v>0.9875</v>
      </c>
      <c r="N262" s="0" t="n">
        <v>0.98</v>
      </c>
      <c r="O262" s="0" t="n">
        <v>0.9875</v>
      </c>
      <c r="P262" s="0" t="n">
        <v>0.98</v>
      </c>
      <c r="Q262" s="0" t="n">
        <v>0.9875</v>
      </c>
      <c r="R262" s="0" t="n">
        <v>0.9875</v>
      </c>
      <c r="S262" s="0" t="n">
        <v>0.9875</v>
      </c>
      <c r="T262" s="0" t="n">
        <v>0.98</v>
      </c>
      <c r="U262" s="0" t="n">
        <v>0.98</v>
      </c>
      <c r="V262" s="0" t="n">
        <v>0.98</v>
      </c>
      <c r="W262" s="0" t="n">
        <v>0.98</v>
      </c>
      <c r="X262" s="0" t="n">
        <v>0.9875</v>
      </c>
      <c r="Y262" s="0" t="n">
        <v>0.9875</v>
      </c>
      <c r="Z262" s="0" t="n">
        <v>0.9875</v>
      </c>
      <c r="AA262" s="0" t="n">
        <v>0.9875</v>
      </c>
      <c r="AB262" s="0" t="n">
        <v>0.98</v>
      </c>
      <c r="AC262" s="0" t="n">
        <v>0.98</v>
      </c>
      <c r="AD262" s="0" t="n">
        <v>0.9875</v>
      </c>
      <c r="AE262" s="0" t="n">
        <v>0.9875</v>
      </c>
      <c r="AF262" s="0" t="n">
        <v>0.98</v>
      </c>
      <c r="AG262" s="0" t="n">
        <v>0.99</v>
      </c>
      <c r="AH262" s="0" t="n">
        <v>0.985</v>
      </c>
      <c r="AI262" s="0" t="n">
        <v>0.985</v>
      </c>
      <c r="AJ262" s="0" t="n">
        <v>0.98</v>
      </c>
      <c r="AK262" s="0" t="n">
        <v>1</v>
      </c>
      <c r="AL262" s="0" t="n">
        <v>0</v>
      </c>
      <c r="AM262" s="0" t="n">
        <v>0</v>
      </c>
      <c r="BE262" s="0" t="n">
        <v>1.13710760000002</v>
      </c>
      <c r="BF262" s="0" t="n">
        <v>1.14039999999999</v>
      </c>
      <c r="BG262" s="0" t="n">
        <v>1.0827</v>
      </c>
      <c r="BH262" s="0" t="n">
        <v>1.0305</v>
      </c>
      <c r="BI262" s="0" t="n">
        <v>1</v>
      </c>
      <c r="BJ262" s="0" t="n">
        <v>2.76900000000001</v>
      </c>
      <c r="BK262" s="0" t="n">
        <v>2.35241633333333</v>
      </c>
      <c r="BL262" s="0" t="n">
        <v>1.19844999999998</v>
      </c>
      <c r="BM262" s="0" t="n">
        <v>1.2885</v>
      </c>
      <c r="BN262" s="0" t="n">
        <v>2.001</v>
      </c>
      <c r="BO262" s="0" t="n">
        <v>1.59300499999999</v>
      </c>
      <c r="BP262" s="0" t="n">
        <v>1.59300499999999</v>
      </c>
      <c r="BQ262" s="0" t="n">
        <v>1.30930499999999</v>
      </c>
      <c r="BR262" s="0" t="n">
        <v>1.11825500000001</v>
      </c>
      <c r="BS262" s="0" t="n">
        <v>1.48860499999999</v>
      </c>
      <c r="BT262" s="357"/>
      <c r="BU262" s="0" t="n">
        <v>1.10783</v>
      </c>
      <c r="BV262" s="357"/>
      <c r="BW262" s="357"/>
      <c r="BX262" s="357"/>
      <c r="BY262" s="357"/>
      <c r="BZ262" s="357"/>
      <c r="CA262" s="357"/>
      <c r="CB262" s="357"/>
      <c r="CC262" s="0" t="n">
        <v>0.965</v>
      </c>
      <c r="CI262" s="0" t="n">
        <v>0.47</v>
      </c>
      <c r="CJ262" s="0" t="n">
        <v>0.935</v>
      </c>
      <c r="CK262" s="0" t="n">
        <v>0.775</v>
      </c>
      <c r="CM262" s="0" t="n">
        <v>0.8825</v>
      </c>
      <c r="CN262" s="0" t="n">
        <v>0.915</v>
      </c>
      <c r="CO262" s="0" t="n">
        <v>0.88</v>
      </c>
      <c r="CP262" s="0" t="n">
        <v>0.9025</v>
      </c>
      <c r="CQ262" s="0" t="n">
        <v>0.915</v>
      </c>
      <c r="CR262" s="0" t="n">
        <v>0.89</v>
      </c>
      <c r="DA262" s="357" t="n">
        <v>0.000285</v>
      </c>
      <c r="DB262" s="357" t="n">
        <v>0.0002</v>
      </c>
      <c r="DC262" s="357" t="n">
        <v>0</v>
      </c>
      <c r="DD262" s="357" t="n">
        <v>0.0001</v>
      </c>
      <c r="DE262" s="357" t="n">
        <v>0</v>
      </c>
      <c r="DF262" s="357" t="n">
        <v>0.0036</v>
      </c>
      <c r="DG262" s="357" t="n">
        <v>0.00047</v>
      </c>
      <c r="DH262" s="357" t="n">
        <v>0.0007</v>
      </c>
      <c r="DI262" s="357" t="n">
        <v>0</v>
      </c>
      <c r="DJ262" s="357" t="n">
        <v>0</v>
      </c>
      <c r="DK262" s="357" t="n">
        <v>0.0005</v>
      </c>
      <c r="DL262" s="357" t="n">
        <v>0.0005</v>
      </c>
      <c r="DM262" s="357" t="n">
        <v>0.0003</v>
      </c>
      <c r="DN262" s="357" t="n">
        <v>0.000275</v>
      </c>
      <c r="DO262" s="357" t="n">
        <v>0.000400000000000006</v>
      </c>
      <c r="DQ262" s="357" t="n">
        <v>6.5E-005</v>
      </c>
    </row>
    <row r="263" customFormat="false" ht="12.75" hidden="false" customHeight="false" outlineLevel="0" collapsed="false">
      <c r="A263" s="355" t="n">
        <v>44378</v>
      </c>
      <c r="B263" s="0" t="n">
        <v>0.988</v>
      </c>
      <c r="C263" s="0" t="n">
        <v>0</v>
      </c>
      <c r="D263" s="0" t="n">
        <v>0</v>
      </c>
      <c r="E263" s="0" t="n">
        <v>0</v>
      </c>
      <c r="F263" s="0" t="n">
        <v>0</v>
      </c>
      <c r="G263" s="0" t="n">
        <v>0</v>
      </c>
      <c r="H263" s="0" t="n">
        <v>0.9875</v>
      </c>
      <c r="I263" s="0" t="n">
        <v>0.9875</v>
      </c>
      <c r="J263" s="0" t="n">
        <v>0.985</v>
      </c>
      <c r="K263" s="0" t="n">
        <v>0</v>
      </c>
      <c r="L263" s="0" t="n">
        <v>0.9875</v>
      </c>
      <c r="M263" s="0" t="n">
        <v>0.9875</v>
      </c>
      <c r="N263" s="0" t="n">
        <v>0.98</v>
      </c>
      <c r="O263" s="0" t="n">
        <v>0.9875</v>
      </c>
      <c r="P263" s="0" t="n">
        <v>0.98</v>
      </c>
      <c r="Q263" s="0" t="n">
        <v>0.9875</v>
      </c>
      <c r="R263" s="0" t="n">
        <v>0.9875</v>
      </c>
      <c r="S263" s="0" t="n">
        <v>0.9875</v>
      </c>
      <c r="T263" s="0" t="n">
        <v>0.98</v>
      </c>
      <c r="U263" s="0" t="n">
        <v>0.98</v>
      </c>
      <c r="V263" s="0" t="n">
        <v>0.98</v>
      </c>
      <c r="W263" s="0" t="n">
        <v>0.98</v>
      </c>
      <c r="X263" s="0" t="n">
        <v>0.9875</v>
      </c>
      <c r="Y263" s="0" t="n">
        <v>0.9875</v>
      </c>
      <c r="Z263" s="0" t="n">
        <v>0.9875</v>
      </c>
      <c r="AA263" s="0" t="n">
        <v>0.9875</v>
      </c>
      <c r="AB263" s="0" t="n">
        <v>0.98</v>
      </c>
      <c r="AC263" s="0" t="n">
        <v>0.98</v>
      </c>
      <c r="AD263" s="0" t="n">
        <v>0.9875</v>
      </c>
      <c r="AE263" s="0" t="n">
        <v>0.9875</v>
      </c>
      <c r="AF263" s="0" t="n">
        <v>0.98</v>
      </c>
      <c r="AG263" s="0" t="n">
        <v>0.99</v>
      </c>
      <c r="AH263" s="0" t="n">
        <v>0.985</v>
      </c>
      <c r="AI263" s="0" t="n">
        <v>0.985</v>
      </c>
      <c r="AJ263" s="0" t="n">
        <v>0.98</v>
      </c>
      <c r="AK263" s="0" t="n">
        <v>1</v>
      </c>
      <c r="AL263" s="0" t="n">
        <v>0</v>
      </c>
      <c r="AM263" s="0" t="n">
        <v>0</v>
      </c>
      <c r="BE263" s="0" t="n">
        <v>1.13739260000002</v>
      </c>
      <c r="BF263" s="0" t="n">
        <v>1.14059999999999</v>
      </c>
      <c r="BG263" s="0" t="n">
        <v>1.0827</v>
      </c>
      <c r="BH263" s="0" t="n">
        <v>1.0306</v>
      </c>
      <c r="BI263" s="0" t="n">
        <v>1</v>
      </c>
      <c r="BJ263" s="0" t="n">
        <v>2.77260000000001</v>
      </c>
      <c r="BK263" s="0" t="n">
        <v>2.35288633333333</v>
      </c>
      <c r="BL263" s="0" t="n">
        <v>1.19914999999998</v>
      </c>
      <c r="BM263" s="0" t="n">
        <v>1.2885</v>
      </c>
      <c r="BN263" s="0" t="n">
        <v>2.001</v>
      </c>
      <c r="BO263" s="0" t="n">
        <v>1.59350499999999</v>
      </c>
      <c r="BP263" s="0" t="n">
        <v>1.59350499999999</v>
      </c>
      <c r="BQ263" s="0" t="n">
        <v>1.30960499999999</v>
      </c>
      <c r="BR263" s="0" t="n">
        <v>1.11853000000001</v>
      </c>
      <c r="BS263" s="0" t="n">
        <v>1.48900499999999</v>
      </c>
      <c r="BT263" s="357"/>
      <c r="BU263" s="0" t="n">
        <v>1.107895</v>
      </c>
      <c r="BV263" s="357"/>
      <c r="BW263" s="357"/>
      <c r="BX263" s="357"/>
      <c r="BY263" s="357"/>
      <c r="BZ263" s="357"/>
      <c r="CA263" s="357"/>
      <c r="CB263" s="357"/>
      <c r="CC263" s="0" t="n">
        <v>0.975</v>
      </c>
      <c r="CI263" s="0" t="n">
        <v>0.47</v>
      </c>
      <c r="CJ263" s="0" t="n">
        <v>0.935</v>
      </c>
      <c r="CK263" s="0" t="n">
        <v>0.795</v>
      </c>
      <c r="CM263" s="0" t="n">
        <v>0.8775</v>
      </c>
      <c r="CN263" s="0" t="n">
        <v>0.91</v>
      </c>
      <c r="CO263" s="0" t="n">
        <v>0.89</v>
      </c>
      <c r="CP263" s="0" t="n">
        <v>0.9075</v>
      </c>
      <c r="CQ263" s="0" t="n">
        <v>0.915</v>
      </c>
      <c r="CR263" s="0" t="n">
        <v>0.89</v>
      </c>
      <c r="DA263" s="357" t="n">
        <v>0.000285</v>
      </c>
      <c r="DB263" s="357" t="n">
        <v>0.0002</v>
      </c>
      <c r="DC263" s="357" t="n">
        <v>0</v>
      </c>
      <c r="DD263" s="357" t="n">
        <v>0.0001</v>
      </c>
      <c r="DE263" s="357" t="n">
        <v>0</v>
      </c>
      <c r="DF263" s="357" t="n">
        <v>0.0036</v>
      </c>
      <c r="DG263" s="357" t="n">
        <v>0.00047</v>
      </c>
      <c r="DH263" s="357" t="n">
        <v>0.0007</v>
      </c>
      <c r="DI263" s="357" t="n">
        <v>0</v>
      </c>
      <c r="DJ263" s="357" t="n">
        <v>0</v>
      </c>
      <c r="DK263" s="357" t="n">
        <v>0.0005</v>
      </c>
      <c r="DL263" s="357" t="n">
        <v>0.0005</v>
      </c>
      <c r="DM263" s="357" t="n">
        <v>0.0003</v>
      </c>
      <c r="DN263" s="357" t="n">
        <v>0.000275</v>
      </c>
      <c r="DO263" s="357" t="n">
        <v>0.000400000000000006</v>
      </c>
      <c r="DQ263" s="357" t="n">
        <v>6.5E-005</v>
      </c>
    </row>
    <row r="264" customFormat="false" ht="12.75" hidden="false" customHeight="false" outlineLevel="0" collapsed="false">
      <c r="A264" s="355" t="n">
        <v>44409</v>
      </c>
      <c r="B264" s="0" t="n">
        <v>0.988</v>
      </c>
      <c r="C264" s="0" t="n">
        <v>0</v>
      </c>
      <c r="D264" s="0" t="n">
        <v>0</v>
      </c>
      <c r="E264" s="0" t="n">
        <v>0</v>
      </c>
      <c r="F264" s="0" t="n">
        <v>0</v>
      </c>
      <c r="G264" s="0" t="n">
        <v>0</v>
      </c>
      <c r="H264" s="0" t="n">
        <v>0.9875</v>
      </c>
      <c r="I264" s="0" t="n">
        <v>0.9875</v>
      </c>
      <c r="J264" s="0" t="n">
        <v>0.985</v>
      </c>
      <c r="K264" s="0" t="n">
        <v>0</v>
      </c>
      <c r="L264" s="0" t="n">
        <v>0.9875</v>
      </c>
      <c r="M264" s="0" t="n">
        <v>0.9875</v>
      </c>
      <c r="N264" s="0" t="n">
        <v>0.98</v>
      </c>
      <c r="O264" s="0" t="n">
        <v>0.9875</v>
      </c>
      <c r="P264" s="0" t="n">
        <v>0.98</v>
      </c>
      <c r="Q264" s="0" t="n">
        <v>0.9875</v>
      </c>
      <c r="R264" s="0" t="n">
        <v>0.9875</v>
      </c>
      <c r="S264" s="0" t="n">
        <v>0.9875</v>
      </c>
      <c r="T264" s="0" t="n">
        <v>0.98</v>
      </c>
      <c r="U264" s="0" t="n">
        <v>0.98</v>
      </c>
      <c r="V264" s="0" t="n">
        <v>0.98</v>
      </c>
      <c r="W264" s="0" t="n">
        <v>0.98</v>
      </c>
      <c r="X264" s="0" t="n">
        <v>0.9875</v>
      </c>
      <c r="Y264" s="0" t="n">
        <v>0.9875</v>
      </c>
      <c r="Z264" s="0" t="n">
        <v>0.9875</v>
      </c>
      <c r="AA264" s="0" t="n">
        <v>0.9875</v>
      </c>
      <c r="AB264" s="0" t="n">
        <v>0.98</v>
      </c>
      <c r="AC264" s="0" t="n">
        <v>0.98</v>
      </c>
      <c r="AD264" s="0" t="n">
        <v>0.9875</v>
      </c>
      <c r="AE264" s="0" t="n">
        <v>0.9875</v>
      </c>
      <c r="AF264" s="0" t="n">
        <v>0.98</v>
      </c>
      <c r="AG264" s="0" t="n">
        <v>0.99</v>
      </c>
      <c r="AH264" s="0" t="n">
        <v>0.985</v>
      </c>
      <c r="AI264" s="0" t="n">
        <v>0.985</v>
      </c>
      <c r="AJ264" s="0" t="n">
        <v>0.98</v>
      </c>
      <c r="AK264" s="0" t="n">
        <v>1</v>
      </c>
      <c r="AL264" s="0" t="n">
        <v>0</v>
      </c>
      <c r="AM264" s="0" t="n">
        <v>0</v>
      </c>
      <c r="BE264" s="0" t="n">
        <v>1.13767760000002</v>
      </c>
      <c r="BF264" s="0" t="n">
        <v>1.14079999999999</v>
      </c>
      <c r="BG264" s="0" t="n">
        <v>1.0827</v>
      </c>
      <c r="BH264" s="0" t="n">
        <v>1.0307</v>
      </c>
      <c r="BI264" s="0" t="n">
        <v>1</v>
      </c>
      <c r="BJ264" s="0" t="n">
        <v>2.77620000000001</v>
      </c>
      <c r="BK264" s="0" t="n">
        <v>2.35335633333333</v>
      </c>
      <c r="BL264" s="0" t="n">
        <v>1.19984999999998</v>
      </c>
      <c r="BM264" s="0" t="n">
        <v>1.2885</v>
      </c>
      <c r="BN264" s="0" t="n">
        <v>2.001</v>
      </c>
      <c r="BO264" s="0" t="n">
        <v>1.59400499999999</v>
      </c>
      <c r="BP264" s="0" t="n">
        <v>1.59400499999999</v>
      </c>
      <c r="BQ264" s="0" t="n">
        <v>1.30990499999999</v>
      </c>
      <c r="BR264" s="0" t="n">
        <v>1.11880500000001</v>
      </c>
      <c r="BS264" s="0" t="n">
        <v>1.48940499999999</v>
      </c>
      <c r="BT264" s="357"/>
      <c r="BU264" s="0" t="n">
        <v>1.10796</v>
      </c>
      <c r="BV264" s="357"/>
      <c r="BW264" s="357"/>
      <c r="BX264" s="357"/>
      <c r="BY264" s="357"/>
      <c r="BZ264" s="357"/>
      <c r="CA264" s="357"/>
      <c r="CB264" s="357"/>
      <c r="CC264" s="0" t="n">
        <v>0.975</v>
      </c>
      <c r="CI264" s="0" t="n">
        <v>0.52</v>
      </c>
      <c r="CJ264" s="0" t="n">
        <v>0.925</v>
      </c>
      <c r="CK264" s="0" t="n">
        <v>0.885</v>
      </c>
      <c r="CM264" s="0" t="n">
        <v>0.89</v>
      </c>
      <c r="CN264" s="0" t="n">
        <v>0.9225</v>
      </c>
      <c r="CO264" s="0" t="n">
        <v>0.915</v>
      </c>
      <c r="CP264" s="0" t="n">
        <v>0.9275</v>
      </c>
      <c r="CQ264" s="0" t="n">
        <v>0.915</v>
      </c>
      <c r="CR264" s="0" t="n">
        <v>0.89</v>
      </c>
      <c r="DA264" s="357" t="n">
        <v>0.000285</v>
      </c>
      <c r="DB264" s="357" t="n">
        <v>0.0002</v>
      </c>
      <c r="DC264" s="357" t="n">
        <v>0</v>
      </c>
      <c r="DD264" s="357" t="n">
        <v>0.0001</v>
      </c>
      <c r="DE264" s="357" t="n">
        <v>0</v>
      </c>
      <c r="DF264" s="357" t="n">
        <v>0.0036</v>
      </c>
      <c r="DG264" s="357" t="n">
        <v>0.00047</v>
      </c>
      <c r="DH264" s="357" t="n">
        <v>0.0007</v>
      </c>
      <c r="DI264" s="357" t="n">
        <v>0</v>
      </c>
      <c r="DJ264" s="357" t="n">
        <v>0</v>
      </c>
      <c r="DK264" s="357" t="n">
        <v>0.0005</v>
      </c>
      <c r="DL264" s="357" t="n">
        <v>0.0005</v>
      </c>
      <c r="DM264" s="357" t="n">
        <v>0.0003</v>
      </c>
      <c r="DN264" s="357" t="n">
        <v>0.000275</v>
      </c>
      <c r="DO264" s="357" t="n">
        <v>0.000400000000000006</v>
      </c>
      <c r="DQ264" s="357" t="n">
        <v>6.5E-005</v>
      </c>
    </row>
    <row r="265" customFormat="false" ht="12.75" hidden="false" customHeight="false" outlineLevel="0" collapsed="false">
      <c r="A265" s="355" t="n">
        <v>44440</v>
      </c>
      <c r="B265" s="0" t="n">
        <v>0.988</v>
      </c>
      <c r="C265" s="0" t="n">
        <v>0</v>
      </c>
      <c r="D265" s="0" t="n">
        <v>0</v>
      </c>
      <c r="E265" s="0" t="n">
        <v>0</v>
      </c>
      <c r="F265" s="0" t="n">
        <v>0</v>
      </c>
      <c r="G265" s="0" t="n">
        <v>0</v>
      </c>
      <c r="H265" s="0" t="n">
        <v>0.9875</v>
      </c>
      <c r="I265" s="0" t="n">
        <v>0.9875</v>
      </c>
      <c r="J265" s="0" t="n">
        <v>0.9599325</v>
      </c>
      <c r="K265" s="0" t="n">
        <v>0</v>
      </c>
      <c r="L265" s="0" t="n">
        <v>0.9875</v>
      </c>
      <c r="M265" s="0" t="n">
        <v>0.9875</v>
      </c>
      <c r="N265" s="0" t="n">
        <v>0.98</v>
      </c>
      <c r="O265" s="0" t="n">
        <v>0.9875</v>
      </c>
      <c r="P265" s="0" t="n">
        <v>0.98</v>
      </c>
      <c r="Q265" s="0" t="n">
        <v>0.9875</v>
      </c>
      <c r="R265" s="0" t="n">
        <v>0.9875</v>
      </c>
      <c r="S265" s="0" t="n">
        <v>0.9875</v>
      </c>
      <c r="T265" s="0" t="n">
        <v>0.98</v>
      </c>
      <c r="U265" s="0" t="n">
        <v>0.98</v>
      </c>
      <c r="V265" s="0" t="n">
        <v>0.98</v>
      </c>
      <c r="W265" s="0" t="n">
        <v>0.98</v>
      </c>
      <c r="X265" s="0" t="n">
        <v>0.9875</v>
      </c>
      <c r="Y265" s="0" t="n">
        <v>0.9875</v>
      </c>
      <c r="Z265" s="0" t="n">
        <v>0.9875</v>
      </c>
      <c r="AA265" s="0" t="n">
        <v>0.9875</v>
      </c>
      <c r="AB265" s="0" t="n">
        <v>0.98</v>
      </c>
      <c r="AC265" s="0" t="n">
        <v>0.98</v>
      </c>
      <c r="AD265" s="0" t="n">
        <v>0.9875</v>
      </c>
      <c r="AE265" s="0" t="n">
        <v>0.9875</v>
      </c>
      <c r="AF265" s="0" t="n">
        <v>0.98</v>
      </c>
      <c r="AG265" s="0" t="n">
        <v>0.99</v>
      </c>
      <c r="AH265" s="0" t="n">
        <v>0.985</v>
      </c>
      <c r="AI265" s="0" t="n">
        <v>0.985</v>
      </c>
      <c r="AJ265" s="0" t="n">
        <v>0.98</v>
      </c>
      <c r="AK265" s="0" t="n">
        <v>1</v>
      </c>
      <c r="AL265" s="0" t="n">
        <v>0</v>
      </c>
      <c r="AM265" s="0" t="n">
        <v>0</v>
      </c>
      <c r="BE265" s="0" t="n">
        <v>1.13796260000002</v>
      </c>
      <c r="BF265" s="0" t="n">
        <v>1.14099999999999</v>
      </c>
      <c r="BG265" s="0" t="n">
        <v>1.0827</v>
      </c>
      <c r="BH265" s="0" t="n">
        <v>1.0308</v>
      </c>
      <c r="BI265" s="0" t="n">
        <v>1</v>
      </c>
      <c r="BJ265" s="0" t="n">
        <v>2.77980000000001</v>
      </c>
      <c r="BK265" s="0" t="n">
        <v>2.35382633333333</v>
      </c>
      <c r="BL265" s="0" t="n">
        <v>1.20054999999998</v>
      </c>
      <c r="BM265" s="0" t="n">
        <v>1.2885</v>
      </c>
      <c r="BN265" s="0" t="n">
        <v>2.001</v>
      </c>
      <c r="BO265" s="0" t="n">
        <v>1.59450499999999</v>
      </c>
      <c r="BP265" s="0" t="n">
        <v>1.59450499999999</v>
      </c>
      <c r="BQ265" s="0" t="n">
        <v>1.31020499999999</v>
      </c>
      <c r="BR265" s="0" t="n">
        <v>1.11908000000001</v>
      </c>
      <c r="BS265" s="0" t="n">
        <v>1.48980499999999</v>
      </c>
      <c r="BT265" s="357"/>
      <c r="BU265" s="0" t="n">
        <v>1.108025</v>
      </c>
      <c r="BV265" s="357"/>
      <c r="BW265" s="357"/>
      <c r="BX265" s="357"/>
      <c r="BY265" s="357"/>
      <c r="BZ265" s="357"/>
      <c r="CA265" s="357"/>
      <c r="CB265" s="357"/>
      <c r="CC265" s="0" t="n">
        <v>0.975</v>
      </c>
      <c r="CI265" s="0" t="n">
        <v>0.55</v>
      </c>
      <c r="CJ265" s="0" t="n">
        <v>0.925</v>
      </c>
      <c r="CK265" s="0" t="n">
        <v>0.745</v>
      </c>
      <c r="CM265" s="0" t="n">
        <v>0.945</v>
      </c>
      <c r="CN265" s="0" t="n">
        <v>0.9775</v>
      </c>
      <c r="CO265" s="0" t="n">
        <v>0.945</v>
      </c>
      <c r="CP265" s="0" t="n">
        <v>0.92</v>
      </c>
      <c r="CQ265" s="0" t="n">
        <v>0.915</v>
      </c>
      <c r="CR265" s="0" t="n">
        <v>0.89</v>
      </c>
      <c r="DA265" s="357" t="n">
        <v>0.000285</v>
      </c>
      <c r="DB265" s="357" t="n">
        <v>0.0002</v>
      </c>
      <c r="DC265" s="357" t="n">
        <v>0</v>
      </c>
      <c r="DD265" s="357" t="n">
        <v>0.0001</v>
      </c>
      <c r="DE265" s="357" t="n">
        <v>0</v>
      </c>
      <c r="DF265" s="357" t="n">
        <v>0.0036</v>
      </c>
      <c r="DG265" s="357" t="n">
        <v>0.00047</v>
      </c>
      <c r="DH265" s="357" t="n">
        <v>0.0007</v>
      </c>
      <c r="DI265" s="357" t="n">
        <v>0</v>
      </c>
      <c r="DJ265" s="357" t="n">
        <v>0</v>
      </c>
      <c r="DK265" s="357" t="n">
        <v>0.0005</v>
      </c>
      <c r="DL265" s="357" t="n">
        <v>0.0005</v>
      </c>
      <c r="DM265" s="357" t="n">
        <v>0.0003</v>
      </c>
      <c r="DN265" s="357" t="n">
        <v>0.000275</v>
      </c>
      <c r="DO265" s="357" t="n">
        <v>0.000400000000000006</v>
      </c>
      <c r="DQ265" s="357" t="n">
        <v>6.5E-005</v>
      </c>
    </row>
    <row r="266" customFormat="false" ht="12.75" hidden="false" customHeight="false" outlineLevel="0" collapsed="false">
      <c r="A266" s="355" t="n">
        <v>44470</v>
      </c>
      <c r="B266" s="0" t="n">
        <v>0.988</v>
      </c>
      <c r="C266" s="0" t="n">
        <v>0</v>
      </c>
      <c r="D266" s="0" t="n">
        <v>0</v>
      </c>
      <c r="E266" s="0" t="n">
        <v>0</v>
      </c>
      <c r="F266" s="0" t="n">
        <v>0</v>
      </c>
      <c r="G266" s="0" t="n">
        <v>0</v>
      </c>
      <c r="H266" s="0" t="n">
        <v>0.9875</v>
      </c>
      <c r="I266" s="0" t="n">
        <v>0.9875</v>
      </c>
      <c r="J266" s="0" t="n">
        <v>0.9470475</v>
      </c>
      <c r="K266" s="0" t="n">
        <v>0</v>
      </c>
      <c r="L266" s="0" t="n">
        <v>0.9875</v>
      </c>
      <c r="M266" s="0" t="n">
        <v>0.9875</v>
      </c>
      <c r="N266" s="0" t="n">
        <v>0.98</v>
      </c>
      <c r="O266" s="0" t="n">
        <v>0.9875</v>
      </c>
      <c r="P266" s="0" t="n">
        <v>0.98</v>
      </c>
      <c r="Q266" s="0" t="n">
        <v>0.9875</v>
      </c>
      <c r="R266" s="0" t="n">
        <v>0.9875</v>
      </c>
      <c r="S266" s="0" t="n">
        <v>0.9875</v>
      </c>
      <c r="T266" s="0" t="n">
        <v>0.98</v>
      </c>
      <c r="U266" s="0" t="n">
        <v>0.98</v>
      </c>
      <c r="V266" s="0" t="n">
        <v>0.98</v>
      </c>
      <c r="W266" s="0" t="n">
        <v>0.98</v>
      </c>
      <c r="X266" s="0" t="n">
        <v>0.9875</v>
      </c>
      <c r="Y266" s="0" t="n">
        <v>0.9875</v>
      </c>
      <c r="Z266" s="0" t="n">
        <v>0.9875</v>
      </c>
      <c r="AA266" s="0" t="n">
        <v>0.9875</v>
      </c>
      <c r="AB266" s="0" t="n">
        <v>0.98</v>
      </c>
      <c r="AC266" s="0" t="n">
        <v>0.98</v>
      </c>
      <c r="AD266" s="0" t="n">
        <v>0.9875</v>
      </c>
      <c r="AE266" s="0" t="n">
        <v>0.9875</v>
      </c>
      <c r="AF266" s="0" t="n">
        <v>0.98</v>
      </c>
      <c r="AG266" s="0" t="n">
        <v>0.99</v>
      </c>
      <c r="AH266" s="0" t="n">
        <v>0.985</v>
      </c>
      <c r="AI266" s="0" t="n">
        <v>0.985</v>
      </c>
      <c r="AJ266" s="0" t="n">
        <v>0.98</v>
      </c>
      <c r="AK266" s="0" t="n">
        <v>1</v>
      </c>
      <c r="AL266" s="0" t="n">
        <v>0</v>
      </c>
      <c r="AM266" s="0" t="n">
        <v>0</v>
      </c>
      <c r="BE266" s="0" t="n">
        <v>1.13824760000002</v>
      </c>
      <c r="BF266" s="0" t="n">
        <v>1.14119999999999</v>
      </c>
      <c r="BG266" s="0" t="n">
        <v>1.0827</v>
      </c>
      <c r="BH266" s="0" t="n">
        <v>1.0309</v>
      </c>
      <c r="BI266" s="0" t="n">
        <v>1</v>
      </c>
      <c r="BJ266" s="0" t="n">
        <v>2.78340000000001</v>
      </c>
      <c r="BK266" s="0" t="n">
        <v>2.35429633333333</v>
      </c>
      <c r="BL266" s="0" t="n">
        <v>1.20124999999998</v>
      </c>
      <c r="BM266" s="0" t="n">
        <v>1.2885</v>
      </c>
      <c r="BN266" s="0" t="n">
        <v>2.001</v>
      </c>
      <c r="BO266" s="0" t="n">
        <v>1.59500499999999</v>
      </c>
      <c r="BP266" s="0" t="n">
        <v>1.59500499999999</v>
      </c>
      <c r="BQ266" s="0" t="n">
        <v>1.31050499999999</v>
      </c>
      <c r="BR266" s="0" t="n">
        <v>1.11935500000001</v>
      </c>
      <c r="BS266" s="0" t="n">
        <v>1.49020499999999</v>
      </c>
      <c r="BT266" s="357"/>
      <c r="BU266" s="0" t="n">
        <v>1.10809</v>
      </c>
      <c r="BV266" s="357"/>
      <c r="BW266" s="357"/>
      <c r="BX266" s="357"/>
      <c r="BY266" s="357"/>
      <c r="BZ266" s="357"/>
      <c r="CA266" s="357"/>
      <c r="CB266" s="357"/>
      <c r="CC266" s="0" t="n">
        <v>0.955</v>
      </c>
      <c r="CI266" s="0" t="n">
        <v>0.45</v>
      </c>
      <c r="CJ266" s="0" t="n">
        <v>0.925</v>
      </c>
      <c r="CK266" s="0" t="n">
        <v>0.735</v>
      </c>
      <c r="CM266" s="0" t="n">
        <v>0.805</v>
      </c>
      <c r="CN266" s="0" t="n">
        <v>0.8375</v>
      </c>
      <c r="CO266" s="0" t="n">
        <v>0.875</v>
      </c>
      <c r="CP266" s="0" t="n">
        <v>0.9025</v>
      </c>
      <c r="CQ266" s="0" t="n">
        <v>0.82</v>
      </c>
      <c r="CR266" s="0" t="n">
        <v>0.89</v>
      </c>
      <c r="DA266" s="357" t="n">
        <v>0.000285</v>
      </c>
      <c r="DB266" s="357" t="n">
        <v>0.0002</v>
      </c>
      <c r="DC266" s="357" t="n">
        <v>0</v>
      </c>
      <c r="DD266" s="357" t="n">
        <v>0.0001</v>
      </c>
      <c r="DE266" s="357" t="n">
        <v>0</v>
      </c>
      <c r="DF266" s="357" t="n">
        <v>0.0036</v>
      </c>
      <c r="DG266" s="357" t="n">
        <v>0.00047</v>
      </c>
      <c r="DH266" s="357" t="n">
        <v>0.0007</v>
      </c>
      <c r="DI266" s="357" t="n">
        <v>0</v>
      </c>
      <c r="DJ266" s="357" t="n">
        <v>0</v>
      </c>
      <c r="DK266" s="357" t="n">
        <v>0.0005</v>
      </c>
      <c r="DL266" s="357" t="n">
        <v>0.0005</v>
      </c>
      <c r="DM266" s="357" t="n">
        <v>0.0003</v>
      </c>
      <c r="DN266" s="357" t="n">
        <v>0.000275</v>
      </c>
      <c r="DO266" s="357" t="n">
        <v>0.000400000000000006</v>
      </c>
      <c r="DQ266" s="357" t="n">
        <v>6.5E-005</v>
      </c>
    </row>
    <row r="267" customFormat="false" ht="12.75" hidden="false" customHeight="false" outlineLevel="0" collapsed="false">
      <c r="A267" s="355" t="n">
        <v>44501</v>
      </c>
      <c r="B267" s="0" t="n">
        <v>0.988</v>
      </c>
      <c r="C267" s="0" t="n">
        <v>0</v>
      </c>
      <c r="D267" s="0" t="n">
        <v>0</v>
      </c>
      <c r="E267" s="0" t="n">
        <v>0</v>
      </c>
      <c r="F267" s="0" t="n">
        <v>0</v>
      </c>
      <c r="G267" s="0" t="n">
        <v>0</v>
      </c>
      <c r="H267" s="0" t="n">
        <v>0.9875</v>
      </c>
      <c r="I267" s="0" t="n">
        <v>0.9875</v>
      </c>
      <c r="J267" s="0" t="n">
        <v>0.8955075</v>
      </c>
      <c r="K267" s="0" t="n">
        <v>0</v>
      </c>
      <c r="L267" s="0" t="n">
        <v>0.9875</v>
      </c>
      <c r="M267" s="0" t="n">
        <v>0.9875</v>
      </c>
      <c r="N267" s="0" t="n">
        <v>0.98</v>
      </c>
      <c r="O267" s="0" t="n">
        <v>0.9875</v>
      </c>
      <c r="P267" s="0" t="n">
        <v>0.98</v>
      </c>
      <c r="Q267" s="0" t="n">
        <v>0.9875</v>
      </c>
      <c r="R267" s="0" t="n">
        <v>0.9875</v>
      </c>
      <c r="S267" s="0" t="n">
        <v>0.9875</v>
      </c>
      <c r="T267" s="0" t="n">
        <v>0.98</v>
      </c>
      <c r="U267" s="0" t="n">
        <v>0.98</v>
      </c>
      <c r="V267" s="0" t="n">
        <v>0.98</v>
      </c>
      <c r="W267" s="0" t="n">
        <v>0.98</v>
      </c>
      <c r="X267" s="0" t="n">
        <v>0.9875</v>
      </c>
      <c r="Y267" s="0" t="n">
        <v>0.9875</v>
      </c>
      <c r="Z267" s="0" t="n">
        <v>0.9875</v>
      </c>
      <c r="AA267" s="0" t="n">
        <v>0.9875</v>
      </c>
      <c r="AB267" s="0" t="n">
        <v>0.98</v>
      </c>
      <c r="AC267" s="0" t="n">
        <v>0.98</v>
      </c>
      <c r="AD267" s="0" t="n">
        <v>0.9875</v>
      </c>
      <c r="AE267" s="0" t="n">
        <v>0.9875</v>
      </c>
      <c r="AF267" s="0" t="n">
        <v>0.98</v>
      </c>
      <c r="AG267" s="0" t="n">
        <v>0.99</v>
      </c>
      <c r="AH267" s="0" t="n">
        <v>0.985</v>
      </c>
      <c r="AI267" s="0" t="n">
        <v>0.985</v>
      </c>
      <c r="AJ267" s="0" t="n">
        <v>0.98</v>
      </c>
      <c r="AK267" s="0" t="n">
        <v>1</v>
      </c>
      <c r="AL267" s="0" t="n">
        <v>0</v>
      </c>
      <c r="AM267" s="0" t="n">
        <v>0</v>
      </c>
      <c r="BE267" s="0" t="n">
        <v>1.13853260000002</v>
      </c>
      <c r="BF267" s="0" t="n">
        <v>1.14139999999999</v>
      </c>
      <c r="BG267" s="0" t="n">
        <v>1.0827</v>
      </c>
      <c r="BH267" s="0" t="n">
        <v>1.031</v>
      </c>
      <c r="BI267" s="0" t="n">
        <v>1</v>
      </c>
      <c r="BJ267" s="0" t="n">
        <v>2.78700000000001</v>
      </c>
      <c r="BK267" s="0" t="n">
        <v>2.35476633333333</v>
      </c>
      <c r="BL267" s="0" t="n">
        <v>1.20194999999998</v>
      </c>
      <c r="BM267" s="0" t="n">
        <v>1.2885</v>
      </c>
      <c r="BN267" s="0" t="n">
        <v>2.001</v>
      </c>
      <c r="BO267" s="0" t="n">
        <v>1.59550499999999</v>
      </c>
      <c r="BP267" s="0" t="n">
        <v>1.59550499999999</v>
      </c>
      <c r="BQ267" s="0" t="n">
        <v>1.31080499999999</v>
      </c>
      <c r="BR267" s="0" t="n">
        <v>1.11963000000001</v>
      </c>
      <c r="BS267" s="0" t="n">
        <v>1.49060499999999</v>
      </c>
      <c r="BT267" s="357"/>
      <c r="BU267" s="0" t="n">
        <v>1.108155</v>
      </c>
      <c r="BV267" s="357"/>
      <c r="BW267" s="357"/>
      <c r="BX267" s="357"/>
      <c r="BY267" s="357"/>
      <c r="BZ267" s="357"/>
      <c r="CA267" s="357"/>
      <c r="CB267" s="357"/>
      <c r="CC267" s="0" t="n">
        <v>0.955</v>
      </c>
      <c r="CI267" s="0" t="n">
        <v>0.46</v>
      </c>
      <c r="CJ267" s="0" t="n">
        <v>0.905</v>
      </c>
      <c r="CK267" s="0" t="n">
        <v>0.695</v>
      </c>
      <c r="CM267" s="0" t="n">
        <v>0.795</v>
      </c>
      <c r="CN267" s="0" t="n">
        <v>0.8275</v>
      </c>
      <c r="CO267" s="0" t="n">
        <v>0.85</v>
      </c>
      <c r="CP267" s="0" t="n">
        <v>0.9025</v>
      </c>
      <c r="CQ267" s="0" t="n">
        <v>0.82</v>
      </c>
      <c r="CR267" s="0" t="n">
        <v>0.89</v>
      </c>
      <c r="DA267" s="357" t="n">
        <v>0.000285</v>
      </c>
      <c r="DB267" s="357" t="n">
        <v>0.0002</v>
      </c>
      <c r="DC267" s="357" t="n">
        <v>0</v>
      </c>
      <c r="DD267" s="357" t="n">
        <v>0.0001</v>
      </c>
      <c r="DE267" s="357" t="n">
        <v>0</v>
      </c>
      <c r="DF267" s="357" t="n">
        <v>0.0036</v>
      </c>
      <c r="DG267" s="357" t="n">
        <v>0.00047</v>
      </c>
      <c r="DH267" s="357" t="n">
        <v>0.0007</v>
      </c>
      <c r="DI267" s="357" t="n">
        <v>0</v>
      </c>
      <c r="DJ267" s="357" t="n">
        <v>0</v>
      </c>
      <c r="DK267" s="357" t="n">
        <v>0.0005</v>
      </c>
      <c r="DL267" s="357" t="n">
        <v>0.0005</v>
      </c>
      <c r="DM267" s="357" t="n">
        <v>0.0003</v>
      </c>
      <c r="DN267" s="357" t="n">
        <v>0.000275</v>
      </c>
      <c r="DO267" s="357" t="n">
        <v>0.000400000000000006</v>
      </c>
      <c r="DQ267" s="357" t="n">
        <v>6.5E-005</v>
      </c>
    </row>
    <row r="268" customFormat="false" ht="12.75" hidden="false" customHeight="false" outlineLevel="0" collapsed="false">
      <c r="A268" s="355" t="n">
        <v>44531</v>
      </c>
      <c r="B268" s="0" t="n">
        <v>0.988</v>
      </c>
      <c r="C268" s="0" t="n">
        <v>0</v>
      </c>
      <c r="D268" s="0" t="n">
        <v>0</v>
      </c>
      <c r="E268" s="0" t="n">
        <v>0</v>
      </c>
      <c r="F268" s="0" t="n">
        <v>0</v>
      </c>
      <c r="G268" s="0" t="n">
        <v>0</v>
      </c>
      <c r="H268" s="0" t="n">
        <v>0.9875</v>
      </c>
      <c r="I268" s="0" t="n">
        <v>0.9875</v>
      </c>
      <c r="J268" s="0" t="n">
        <v>0.90195</v>
      </c>
      <c r="K268" s="0" t="n">
        <v>0</v>
      </c>
      <c r="L268" s="0" t="n">
        <v>0.941642949999992</v>
      </c>
      <c r="M268" s="0" t="n">
        <v>0.9875</v>
      </c>
      <c r="N268" s="0" t="n">
        <v>0.904662449999994</v>
      </c>
      <c r="O268" s="0" t="n">
        <v>0.9875</v>
      </c>
      <c r="P268" s="0" t="n">
        <v>0.904662449999994</v>
      </c>
      <c r="Q268" s="0" t="n">
        <v>0.941642949999992</v>
      </c>
      <c r="R268" s="0" t="n">
        <v>0.941642949999992</v>
      </c>
      <c r="S268" s="0" t="n">
        <v>0.941642949999992</v>
      </c>
      <c r="T268" s="0" t="n">
        <v>0.904662449999994</v>
      </c>
      <c r="U268" s="0" t="n">
        <v>0.904662449999994</v>
      </c>
      <c r="V268" s="0" t="n">
        <v>0.904662449999994</v>
      </c>
      <c r="W268" s="0" t="n">
        <v>0.904662449999994</v>
      </c>
      <c r="X268" s="0" t="n">
        <v>0.9875</v>
      </c>
      <c r="Y268" s="0" t="n">
        <v>0.9875</v>
      </c>
      <c r="Z268" s="0" t="n">
        <v>0.9875</v>
      </c>
      <c r="AA268" s="0" t="n">
        <v>0.9875</v>
      </c>
      <c r="AB268" s="0" t="n">
        <v>0.904662449999994</v>
      </c>
      <c r="AC268" s="0" t="n">
        <v>0.904662449999994</v>
      </c>
      <c r="AD268" s="0" t="n">
        <v>0.9875</v>
      </c>
      <c r="AE268" s="0" t="n">
        <v>0.9875</v>
      </c>
      <c r="AF268" s="0" t="n">
        <v>0.904662449999994</v>
      </c>
      <c r="AG268" s="0" t="n">
        <v>0.98</v>
      </c>
      <c r="AH268" s="0" t="n">
        <v>0.985</v>
      </c>
      <c r="AI268" s="0" t="n">
        <v>0.985</v>
      </c>
      <c r="AJ268" s="0" t="n">
        <v>0.904662449999994</v>
      </c>
      <c r="AK268" s="0" t="n">
        <v>1</v>
      </c>
      <c r="AL268" s="0" t="n">
        <v>0</v>
      </c>
      <c r="AM268" s="0" t="n">
        <v>0</v>
      </c>
      <c r="BE268" s="0" t="n">
        <v>1.13881760000002</v>
      </c>
      <c r="BF268" s="0" t="n">
        <v>1.14159999999999</v>
      </c>
      <c r="BG268" s="0" t="n">
        <v>1.0827</v>
      </c>
      <c r="BH268" s="0" t="n">
        <v>1.0311</v>
      </c>
      <c r="BI268" s="0" t="n">
        <v>1</v>
      </c>
      <c r="BJ268" s="0" t="n">
        <v>2.79060000000001</v>
      </c>
      <c r="BK268" s="0" t="n">
        <v>2.35523633333333</v>
      </c>
      <c r="BL268" s="0" t="n">
        <v>1.20264999999998</v>
      </c>
      <c r="BM268" s="0" t="n">
        <v>1.2885</v>
      </c>
      <c r="BN268" s="0" t="n">
        <v>2.001</v>
      </c>
      <c r="BO268" s="0" t="n">
        <v>1.59600499999999</v>
      </c>
      <c r="BP268" s="0" t="n">
        <v>1.59600499999999</v>
      </c>
      <c r="BQ268" s="0" t="n">
        <v>1.31110499999999</v>
      </c>
      <c r="BR268" s="0" t="n">
        <v>1.11990500000001</v>
      </c>
      <c r="BS268" s="0" t="n">
        <v>1.49100499999999</v>
      </c>
      <c r="BT268" s="357"/>
      <c r="BU268" s="0" t="n">
        <v>1.10822</v>
      </c>
      <c r="BV268" s="357"/>
      <c r="BW268" s="357"/>
      <c r="BX268" s="357"/>
      <c r="BY268" s="357"/>
      <c r="BZ268" s="357"/>
      <c r="CA268" s="357"/>
      <c r="CB268" s="357"/>
      <c r="CC268" s="0" t="n">
        <v>0.935</v>
      </c>
      <c r="CI268" s="0" t="n">
        <v>0.48</v>
      </c>
      <c r="CJ268" s="0" t="n">
        <v>0.875</v>
      </c>
      <c r="CK268" s="0" t="n">
        <v>0.7</v>
      </c>
      <c r="CM268" s="0" t="n">
        <v>0.59</v>
      </c>
      <c r="CN268" s="0" t="n">
        <v>0.6225</v>
      </c>
      <c r="CO268" s="0" t="n">
        <v>0.69</v>
      </c>
      <c r="CP268" s="0" t="n">
        <v>0.8925</v>
      </c>
      <c r="CQ268" s="0" t="n">
        <v>0.715</v>
      </c>
      <c r="CR268" s="0" t="n">
        <v>0.89</v>
      </c>
      <c r="DA268" s="357" t="n">
        <v>0.000285</v>
      </c>
      <c r="DB268" s="357" t="n">
        <v>0.0002</v>
      </c>
      <c r="DC268" s="357" t="n">
        <v>0</v>
      </c>
      <c r="DD268" s="357" t="n">
        <v>0.0001</v>
      </c>
      <c r="DE268" s="357" t="n">
        <v>0</v>
      </c>
      <c r="DF268" s="357" t="n">
        <v>0.0036</v>
      </c>
      <c r="DG268" s="357" t="n">
        <v>0.00047</v>
      </c>
      <c r="DH268" s="357" t="n">
        <v>0.0007</v>
      </c>
      <c r="DI268" s="357" t="n">
        <v>0</v>
      </c>
      <c r="DJ268" s="357" t="n">
        <v>0</v>
      </c>
      <c r="DK268" s="357" t="n">
        <v>0.0005</v>
      </c>
      <c r="DL268" s="357" t="n">
        <v>0.0005</v>
      </c>
      <c r="DM268" s="357" t="n">
        <v>0.0003</v>
      </c>
      <c r="DN268" s="357" t="n">
        <v>0.000275</v>
      </c>
      <c r="DO268" s="357" t="n">
        <v>0.000400000000000006</v>
      </c>
      <c r="DQ268" s="357" t="n">
        <v>6.5E-005</v>
      </c>
    </row>
    <row r="269" customFormat="false" ht="12.75" hidden="false" customHeight="false" outlineLevel="0" collapsed="false">
      <c r="A269" s="355" t="n">
        <v>44562</v>
      </c>
      <c r="B269" s="0" t="n">
        <v>0.988</v>
      </c>
      <c r="C269" s="0" t="n">
        <v>0</v>
      </c>
      <c r="D269" s="0" t="n">
        <v>0</v>
      </c>
      <c r="E269" s="0" t="n">
        <v>0</v>
      </c>
      <c r="F269" s="0" t="n">
        <v>0</v>
      </c>
      <c r="G269" s="0" t="n">
        <v>0</v>
      </c>
      <c r="H269" s="0" t="n">
        <v>0.9875</v>
      </c>
      <c r="I269" s="0" t="n">
        <v>0.968696749999985</v>
      </c>
      <c r="J269" s="0" t="n">
        <v>0.914835</v>
      </c>
      <c r="K269" s="0" t="n">
        <v>0</v>
      </c>
      <c r="L269" s="0" t="n">
        <v>0.965885524999991</v>
      </c>
      <c r="M269" s="0" t="n">
        <v>0.9875</v>
      </c>
      <c r="N269" s="0" t="n">
        <v>0.904869449999994</v>
      </c>
      <c r="O269" s="0" t="n">
        <v>0.985758400000005</v>
      </c>
      <c r="P269" s="0" t="n">
        <v>0.904869449999994</v>
      </c>
      <c r="Q269" s="0" t="n">
        <v>0.965885524999991</v>
      </c>
      <c r="R269" s="0" t="n">
        <v>0.965885524999991</v>
      </c>
      <c r="S269" s="0" t="n">
        <v>0.965885524999991</v>
      </c>
      <c r="T269" s="0" t="n">
        <v>0.904869449999994</v>
      </c>
      <c r="U269" s="0" t="n">
        <v>0.904869449999994</v>
      </c>
      <c r="V269" s="0" t="n">
        <v>0.904869449999994</v>
      </c>
      <c r="W269" s="0" t="n">
        <v>0.904869449999994</v>
      </c>
      <c r="X269" s="0" t="n">
        <v>0.985758400000005</v>
      </c>
      <c r="Y269" s="0" t="n">
        <v>0.985758400000005</v>
      </c>
      <c r="Z269" s="0" t="n">
        <v>0.985758400000005</v>
      </c>
      <c r="AA269" s="0" t="n">
        <v>0.985758400000005</v>
      </c>
      <c r="AB269" s="0" t="n">
        <v>0.904869449999994</v>
      </c>
      <c r="AC269" s="0" t="n">
        <v>0.904869449999994</v>
      </c>
      <c r="AD269" s="0" t="n">
        <v>0.985758400000005</v>
      </c>
      <c r="AE269" s="0" t="n">
        <v>0.985758400000005</v>
      </c>
      <c r="AF269" s="0" t="n">
        <v>0.904869449999994</v>
      </c>
      <c r="AG269" s="0" t="n">
        <v>0.98</v>
      </c>
      <c r="AH269" s="0" t="n">
        <v>0.985</v>
      </c>
      <c r="AI269" s="0" t="n">
        <v>0.985</v>
      </c>
      <c r="AJ269" s="0" t="n">
        <v>0.904869449999994</v>
      </c>
      <c r="AK269" s="0" t="n">
        <v>1</v>
      </c>
      <c r="AL269" s="0" t="n">
        <v>0</v>
      </c>
      <c r="AM269" s="0" t="n">
        <v>0</v>
      </c>
      <c r="BE269" s="0" t="n">
        <v>1.13910260000002</v>
      </c>
      <c r="BF269" s="0" t="n">
        <v>1.14179999999999</v>
      </c>
      <c r="BG269" s="0" t="n">
        <v>1.0827</v>
      </c>
      <c r="BH269" s="0" t="n">
        <v>1.0312</v>
      </c>
      <c r="BI269" s="0" t="n">
        <v>1</v>
      </c>
      <c r="BJ269" s="0" t="n">
        <v>2.79420000000001</v>
      </c>
      <c r="BK269" s="0" t="n">
        <v>2.35570633333333</v>
      </c>
      <c r="BL269" s="0" t="n">
        <v>1.20334999999998</v>
      </c>
      <c r="BM269" s="0" t="n">
        <v>1.2885</v>
      </c>
      <c r="BN269" s="0" t="n">
        <v>2.001</v>
      </c>
      <c r="BO269" s="0" t="n">
        <v>1.59650499999999</v>
      </c>
      <c r="BP269" s="0" t="n">
        <v>1.59650499999999</v>
      </c>
      <c r="BQ269" s="0" t="n">
        <v>1.31140499999999</v>
      </c>
      <c r="BR269" s="0" t="n">
        <v>1.12018000000001</v>
      </c>
      <c r="BS269" s="0" t="n">
        <v>1.49140499999999</v>
      </c>
      <c r="BT269" s="357"/>
      <c r="BU269" s="0" t="n">
        <v>1.108285</v>
      </c>
      <c r="BV269" s="357"/>
      <c r="BW269" s="357"/>
      <c r="BX269" s="357"/>
      <c r="BY269" s="357"/>
      <c r="BZ269" s="357"/>
      <c r="CA269" s="357"/>
      <c r="CB269" s="357"/>
      <c r="CC269" s="0" t="n">
        <v>0.895</v>
      </c>
      <c r="CI269" s="0" t="n">
        <v>0.45</v>
      </c>
      <c r="CJ269" s="0" t="n">
        <v>0.805</v>
      </c>
      <c r="CK269" s="0" t="n">
        <v>0.71</v>
      </c>
      <c r="CM269" s="0" t="n">
        <v>0.605</v>
      </c>
      <c r="CN269" s="0" t="n">
        <v>0.6375</v>
      </c>
      <c r="CO269" s="0" t="n">
        <v>0.69</v>
      </c>
      <c r="CP269" s="0" t="n">
        <v>0.88</v>
      </c>
      <c r="CQ269" s="0" t="n">
        <v>0.64</v>
      </c>
      <c r="CR269" s="0" t="n">
        <v>0.89</v>
      </c>
      <c r="DA269" s="357" t="n">
        <v>0.000285</v>
      </c>
      <c r="DB269" s="357" t="n">
        <v>0.0002</v>
      </c>
      <c r="DC269" s="357" t="n">
        <v>0</v>
      </c>
      <c r="DD269" s="357" t="n">
        <v>0.0001</v>
      </c>
      <c r="DE269" s="357" t="n">
        <v>0</v>
      </c>
      <c r="DF269" s="357" t="n">
        <v>0.0036</v>
      </c>
      <c r="DG269" s="357" t="n">
        <v>0.00047</v>
      </c>
      <c r="DH269" s="357" t="n">
        <v>0.0007</v>
      </c>
      <c r="DI269" s="357" t="n">
        <v>0</v>
      </c>
      <c r="DJ269" s="357" t="n">
        <v>0</v>
      </c>
      <c r="DK269" s="357" t="n">
        <v>0.0005</v>
      </c>
      <c r="DL269" s="357" t="n">
        <v>0.0005</v>
      </c>
      <c r="DM269" s="357" t="n">
        <v>0.0003</v>
      </c>
      <c r="DN269" s="357" t="n">
        <v>0.000275</v>
      </c>
      <c r="DO269" s="357" t="n">
        <v>0.000400000000000006</v>
      </c>
      <c r="DQ269" s="357" t="n">
        <v>6.5E-005</v>
      </c>
    </row>
    <row r="270" customFormat="false" ht="12.75" hidden="false" customHeight="false" outlineLevel="0" collapsed="false">
      <c r="A270" s="355" t="n">
        <v>44593</v>
      </c>
      <c r="B270" s="0" t="n">
        <v>0.985570274000019</v>
      </c>
      <c r="C270" s="0" t="n">
        <v>0</v>
      </c>
      <c r="D270" s="0" t="n">
        <v>0</v>
      </c>
      <c r="E270" s="0" t="n">
        <v>0</v>
      </c>
      <c r="F270" s="0" t="n">
        <v>0</v>
      </c>
      <c r="G270" s="0" t="n">
        <v>0</v>
      </c>
      <c r="H270" s="0" t="n">
        <v>0.9875</v>
      </c>
      <c r="I270" s="0" t="n">
        <v>0.9875</v>
      </c>
      <c r="J270" s="0" t="n">
        <v>0.985</v>
      </c>
      <c r="K270" s="0" t="n">
        <v>0</v>
      </c>
      <c r="L270" s="0" t="n">
        <v>0.9875</v>
      </c>
      <c r="M270" s="0" t="n">
        <v>0.9875</v>
      </c>
      <c r="N270" s="0" t="n">
        <v>0.931310549999994</v>
      </c>
      <c r="O270" s="0" t="n">
        <v>0.983199262500005</v>
      </c>
      <c r="P270" s="0" t="n">
        <v>0.931310549999994</v>
      </c>
      <c r="Q270" s="0" t="n">
        <v>0.9875</v>
      </c>
      <c r="R270" s="0" t="n">
        <v>0.9875</v>
      </c>
      <c r="S270" s="0" t="n">
        <v>0.9875</v>
      </c>
      <c r="T270" s="0" t="n">
        <v>0.931310549999994</v>
      </c>
      <c r="U270" s="0" t="n">
        <v>0.931310549999994</v>
      </c>
      <c r="V270" s="0" t="n">
        <v>0.931310549999994</v>
      </c>
      <c r="W270" s="0" t="n">
        <v>0.931310549999994</v>
      </c>
      <c r="X270" s="0" t="n">
        <v>0.983199262500005</v>
      </c>
      <c r="Y270" s="0" t="n">
        <v>0.983199262500005</v>
      </c>
      <c r="Z270" s="0" t="n">
        <v>0.983199262500005</v>
      </c>
      <c r="AA270" s="0" t="n">
        <v>0.983199262500005</v>
      </c>
      <c r="AB270" s="0" t="n">
        <v>0.931310549999994</v>
      </c>
      <c r="AC270" s="0" t="n">
        <v>0.931310549999994</v>
      </c>
      <c r="AD270" s="0" t="n">
        <v>0.983199262500005</v>
      </c>
      <c r="AE270" s="0" t="n">
        <v>0.983199262500005</v>
      </c>
      <c r="AF270" s="0" t="n">
        <v>0.931310549999994</v>
      </c>
      <c r="AG270" s="0" t="n">
        <v>0.98</v>
      </c>
      <c r="AH270" s="0" t="n">
        <v>0.985</v>
      </c>
      <c r="AI270" s="0" t="n">
        <v>0.985</v>
      </c>
      <c r="AJ270" s="0" t="n">
        <v>0.931310549999994</v>
      </c>
      <c r="AK270" s="0" t="n">
        <v>1</v>
      </c>
      <c r="AL270" s="0" t="n">
        <v>0</v>
      </c>
      <c r="AM270" s="0" t="n">
        <v>0</v>
      </c>
      <c r="BE270" s="0" t="n">
        <v>1.13938760000002</v>
      </c>
      <c r="BF270" s="0" t="n">
        <v>1.14199999999999</v>
      </c>
      <c r="BG270" s="0" t="n">
        <v>1.0827</v>
      </c>
      <c r="BH270" s="0" t="n">
        <v>1.0313</v>
      </c>
      <c r="BI270" s="0" t="n">
        <v>1</v>
      </c>
      <c r="BJ270" s="0" t="n">
        <v>2.79780000000001</v>
      </c>
      <c r="BK270" s="0" t="n">
        <v>2.35617633333333</v>
      </c>
      <c r="BL270" s="0" t="n">
        <v>1.20404999999998</v>
      </c>
      <c r="BM270" s="0" t="n">
        <v>1.2885</v>
      </c>
      <c r="BN270" s="0" t="n">
        <v>2.001</v>
      </c>
      <c r="BO270" s="0" t="n">
        <v>1.59700499999999</v>
      </c>
      <c r="BP270" s="0" t="n">
        <v>1.59700499999999</v>
      </c>
      <c r="BQ270" s="0" t="n">
        <v>1.31170499999999</v>
      </c>
      <c r="BR270" s="0" t="n">
        <v>1.12045500000001</v>
      </c>
      <c r="BS270" s="0" t="n">
        <v>1.49180499999999</v>
      </c>
      <c r="BT270" s="357"/>
      <c r="BU270" s="0" t="n">
        <v>1.10835</v>
      </c>
      <c r="BV270" s="357"/>
      <c r="BW270" s="357"/>
      <c r="BX270" s="357"/>
      <c r="BY270" s="357"/>
      <c r="BZ270" s="357"/>
      <c r="CA270" s="357"/>
      <c r="CB270" s="357"/>
      <c r="CC270" s="0" t="n">
        <v>0.865</v>
      </c>
      <c r="CI270" s="0" t="n">
        <v>0.45</v>
      </c>
      <c r="CJ270" s="0" t="n">
        <v>0.845</v>
      </c>
      <c r="CK270" s="0" t="n">
        <v>0.815</v>
      </c>
      <c r="CM270" s="0" t="n">
        <v>0.635</v>
      </c>
      <c r="CN270" s="0" t="n">
        <v>0.6675</v>
      </c>
      <c r="CO270" s="0" t="n">
        <v>0.71</v>
      </c>
      <c r="CP270" s="0" t="n">
        <v>0.8775</v>
      </c>
      <c r="CQ270" s="0" t="n">
        <v>0.67</v>
      </c>
      <c r="CR270" s="0" t="n">
        <v>0.89</v>
      </c>
      <c r="DA270" s="357" t="n">
        <v>0.000285</v>
      </c>
      <c r="DB270" s="357" t="n">
        <v>0.0002</v>
      </c>
      <c r="DC270" s="357" t="n">
        <v>0</v>
      </c>
      <c r="DD270" s="357" t="n">
        <v>0.0001</v>
      </c>
      <c r="DE270" s="357" t="n">
        <v>0</v>
      </c>
      <c r="DF270" s="357" t="n">
        <v>0.0036</v>
      </c>
      <c r="DG270" s="357" t="n">
        <v>0.00047</v>
      </c>
      <c r="DH270" s="357" t="n">
        <v>0.0007</v>
      </c>
      <c r="DI270" s="357" t="n">
        <v>0</v>
      </c>
      <c r="DJ270" s="357" t="n">
        <v>0</v>
      </c>
      <c r="DK270" s="357" t="n">
        <v>0.0005</v>
      </c>
      <c r="DL270" s="357" t="n">
        <v>0.0005</v>
      </c>
      <c r="DM270" s="357" t="n">
        <v>0.0003</v>
      </c>
      <c r="DN270" s="357" t="n">
        <v>0.000275</v>
      </c>
      <c r="DO270" s="357" t="n">
        <v>0.000400000000000006</v>
      </c>
      <c r="DQ270" s="357" t="n">
        <v>6.5E-005</v>
      </c>
    </row>
    <row r="271" customFormat="false" ht="12.75" hidden="false" customHeight="false" outlineLevel="0" collapsed="false">
      <c r="A271" s="355" t="n">
        <v>44621</v>
      </c>
      <c r="B271" s="0" t="n">
        <v>0.985816799000019</v>
      </c>
      <c r="C271" s="0" t="n">
        <v>0</v>
      </c>
      <c r="D271" s="0" t="n">
        <v>0</v>
      </c>
      <c r="E271" s="0" t="n">
        <v>0</v>
      </c>
      <c r="F271" s="0" t="n">
        <v>0</v>
      </c>
      <c r="G271" s="0" t="n">
        <v>0</v>
      </c>
      <c r="H271" s="0" t="n">
        <v>0.9875</v>
      </c>
      <c r="I271" s="0" t="n">
        <v>0.9875</v>
      </c>
      <c r="J271" s="0" t="n">
        <v>0.985</v>
      </c>
      <c r="K271" s="0" t="n">
        <v>0</v>
      </c>
      <c r="L271" s="0" t="n">
        <v>0.9875</v>
      </c>
      <c r="M271" s="0" t="n">
        <v>0.9875</v>
      </c>
      <c r="N271" s="0" t="n">
        <v>0.98</v>
      </c>
      <c r="O271" s="0" t="n">
        <v>0.9875</v>
      </c>
      <c r="P271" s="0" t="n">
        <v>0.98</v>
      </c>
      <c r="Q271" s="0" t="n">
        <v>0.9875</v>
      </c>
      <c r="R271" s="0" t="n">
        <v>0.9875</v>
      </c>
      <c r="S271" s="0" t="n">
        <v>0.9875</v>
      </c>
      <c r="T271" s="0" t="n">
        <v>0.98</v>
      </c>
      <c r="U271" s="0" t="n">
        <v>0.98</v>
      </c>
      <c r="V271" s="0" t="n">
        <v>0.98</v>
      </c>
      <c r="W271" s="0" t="n">
        <v>0.98</v>
      </c>
      <c r="X271" s="0" t="n">
        <v>0.9875</v>
      </c>
      <c r="Y271" s="0" t="n">
        <v>0.9875</v>
      </c>
      <c r="Z271" s="0" t="n">
        <v>0.9875</v>
      </c>
      <c r="AA271" s="0" t="n">
        <v>0.9875</v>
      </c>
      <c r="AB271" s="0" t="n">
        <v>0.98</v>
      </c>
      <c r="AC271" s="0" t="n">
        <v>0.98</v>
      </c>
      <c r="AD271" s="0" t="n">
        <v>0.9875</v>
      </c>
      <c r="AE271" s="0" t="n">
        <v>0.9875</v>
      </c>
      <c r="AF271" s="0" t="n">
        <v>0.98</v>
      </c>
      <c r="AG271" s="0" t="n">
        <v>0.99</v>
      </c>
      <c r="AH271" s="0" t="n">
        <v>0.985</v>
      </c>
      <c r="AI271" s="0" t="n">
        <v>0.985</v>
      </c>
      <c r="AJ271" s="0" t="n">
        <v>0.98</v>
      </c>
      <c r="AK271" s="0" t="n">
        <v>1</v>
      </c>
      <c r="AL271" s="0" t="n">
        <v>0</v>
      </c>
      <c r="AM271" s="0" t="n">
        <v>0</v>
      </c>
      <c r="BE271" s="0" t="n">
        <v>1.13967260000002</v>
      </c>
      <c r="BF271" s="0" t="n">
        <v>1.14219999999999</v>
      </c>
      <c r="BG271" s="0" t="n">
        <v>1.0827</v>
      </c>
      <c r="BH271" s="0" t="n">
        <v>1.0314</v>
      </c>
      <c r="BI271" s="0" t="n">
        <v>1</v>
      </c>
      <c r="BJ271" s="0" t="n">
        <v>2.80140000000001</v>
      </c>
      <c r="BK271" s="0" t="n">
        <v>2.35664633333333</v>
      </c>
      <c r="BL271" s="0" t="n">
        <v>1.20474999999998</v>
      </c>
      <c r="BM271" s="0" t="n">
        <v>1.2885</v>
      </c>
      <c r="BN271" s="0" t="n">
        <v>2.001</v>
      </c>
      <c r="BO271" s="0" t="n">
        <v>1.59750499999999</v>
      </c>
      <c r="BP271" s="0" t="n">
        <v>1.59750499999999</v>
      </c>
      <c r="BQ271" s="0" t="n">
        <v>1.31200499999999</v>
      </c>
      <c r="BR271" s="0" t="n">
        <v>1.12073000000001</v>
      </c>
      <c r="BS271" s="0" t="n">
        <v>1.49220499999999</v>
      </c>
      <c r="BT271" s="357"/>
      <c r="BU271" s="0" t="n">
        <v>1.108415</v>
      </c>
      <c r="BV271" s="357"/>
      <c r="BW271" s="357"/>
      <c r="BX271" s="357"/>
      <c r="BY271" s="357"/>
      <c r="BZ271" s="357"/>
      <c r="CA271" s="357"/>
      <c r="CB271" s="357"/>
      <c r="CC271" s="0" t="n">
        <v>0.865</v>
      </c>
      <c r="CI271" s="0" t="n">
        <v>0.45</v>
      </c>
      <c r="CJ271" s="0" t="n">
        <v>0.875</v>
      </c>
      <c r="CK271" s="0" t="n">
        <v>0.985</v>
      </c>
      <c r="CM271" s="0" t="n">
        <v>0.785</v>
      </c>
      <c r="CN271" s="0" t="n">
        <v>0.8175</v>
      </c>
      <c r="CO271" s="0" t="n">
        <v>0.8</v>
      </c>
      <c r="CP271" s="0" t="n">
        <v>0.9</v>
      </c>
      <c r="CQ271" s="0" t="n">
        <v>0.83</v>
      </c>
      <c r="CR271" s="0" t="n">
        <v>0.89</v>
      </c>
      <c r="DA271" s="357" t="n">
        <v>0.000285</v>
      </c>
      <c r="DB271" s="357" t="n">
        <v>0.0002</v>
      </c>
      <c r="DC271" s="357" t="n">
        <v>0</v>
      </c>
      <c r="DD271" s="357" t="n">
        <v>0.0001</v>
      </c>
      <c r="DE271" s="357" t="n">
        <v>0</v>
      </c>
      <c r="DF271" s="357" t="n">
        <v>0.0036</v>
      </c>
      <c r="DG271" s="357" t="n">
        <v>0.00047</v>
      </c>
      <c r="DH271" s="357" t="n">
        <v>0.0007</v>
      </c>
      <c r="DI271" s="357" t="n">
        <v>0</v>
      </c>
      <c r="DJ271" s="357" t="n">
        <v>0</v>
      </c>
      <c r="DK271" s="357" t="n">
        <v>0.0005</v>
      </c>
      <c r="DL271" s="357" t="n">
        <v>0.0005</v>
      </c>
      <c r="DM271" s="357" t="n">
        <v>0.0003</v>
      </c>
      <c r="DN271" s="357" t="n">
        <v>0.000275</v>
      </c>
      <c r="DO271" s="357" t="n">
        <v>0.000400000000000006</v>
      </c>
      <c r="DQ271" s="357" t="n">
        <v>6.5E-005</v>
      </c>
    </row>
    <row r="272" customFormat="false" ht="12.75" hidden="false" customHeight="false" outlineLevel="0" collapsed="false">
      <c r="A272" s="355" t="n">
        <v>44652</v>
      </c>
      <c r="B272" s="0" t="n">
        <v>0.988</v>
      </c>
      <c r="C272" s="0" t="n">
        <v>0</v>
      </c>
      <c r="D272" s="0" t="n">
        <v>0</v>
      </c>
      <c r="E272" s="0" t="n">
        <v>0</v>
      </c>
      <c r="F272" s="0" t="n">
        <v>0</v>
      </c>
      <c r="G272" s="0" t="n">
        <v>0</v>
      </c>
      <c r="H272" s="0" t="n">
        <v>0.9875</v>
      </c>
      <c r="I272" s="0" t="n">
        <v>0.9875</v>
      </c>
      <c r="J272" s="0" t="n">
        <v>0.985</v>
      </c>
      <c r="K272" s="0" t="n">
        <v>0</v>
      </c>
      <c r="L272" s="0" t="n">
        <v>0.9875</v>
      </c>
      <c r="M272" s="0" t="n">
        <v>0.9875</v>
      </c>
      <c r="N272" s="0" t="n">
        <v>0.98</v>
      </c>
      <c r="O272" s="0" t="n">
        <v>0.9875</v>
      </c>
      <c r="P272" s="0" t="n">
        <v>0.98</v>
      </c>
      <c r="Q272" s="0" t="n">
        <v>0.9875</v>
      </c>
      <c r="R272" s="0" t="n">
        <v>0.9875</v>
      </c>
      <c r="S272" s="0" t="n">
        <v>0.9875</v>
      </c>
      <c r="T272" s="0" t="n">
        <v>0.98</v>
      </c>
      <c r="U272" s="0" t="n">
        <v>0.98</v>
      </c>
      <c r="V272" s="0" t="n">
        <v>0.98</v>
      </c>
      <c r="W272" s="0" t="n">
        <v>0.98</v>
      </c>
      <c r="X272" s="0" t="n">
        <v>0.9875</v>
      </c>
      <c r="Y272" s="0" t="n">
        <v>0.9875</v>
      </c>
      <c r="Z272" s="0" t="n">
        <v>0.9875</v>
      </c>
      <c r="AA272" s="0" t="n">
        <v>0.9875</v>
      </c>
      <c r="AB272" s="0" t="n">
        <v>0.98</v>
      </c>
      <c r="AC272" s="0" t="n">
        <v>0.98</v>
      </c>
      <c r="AD272" s="0" t="n">
        <v>0.9875</v>
      </c>
      <c r="AE272" s="0" t="n">
        <v>0.9875</v>
      </c>
      <c r="AF272" s="0" t="n">
        <v>0.98</v>
      </c>
      <c r="AG272" s="0" t="n">
        <v>0.99</v>
      </c>
      <c r="AH272" s="0" t="n">
        <v>0.985</v>
      </c>
      <c r="AI272" s="0" t="n">
        <v>0.985</v>
      </c>
      <c r="AJ272" s="0" t="n">
        <v>0.98</v>
      </c>
      <c r="AK272" s="0" t="n">
        <v>1</v>
      </c>
      <c r="AL272" s="0" t="n">
        <v>0</v>
      </c>
      <c r="AM272" s="0" t="n">
        <v>0</v>
      </c>
      <c r="BE272" s="0" t="n">
        <v>1.13995760000002</v>
      </c>
      <c r="BF272" s="0" t="n">
        <v>1.14239999999999</v>
      </c>
      <c r="BG272" s="0" t="n">
        <v>1.0827</v>
      </c>
      <c r="BH272" s="0" t="n">
        <v>1.0315</v>
      </c>
      <c r="BI272" s="0" t="n">
        <v>1</v>
      </c>
      <c r="BJ272" s="0" t="n">
        <v>2.80500000000001</v>
      </c>
      <c r="BK272" s="0" t="n">
        <v>2.35711633333333</v>
      </c>
      <c r="BL272" s="0" t="n">
        <v>1.20544999999998</v>
      </c>
      <c r="BM272" s="0" t="n">
        <v>1.2885</v>
      </c>
      <c r="BN272" s="0" t="n">
        <v>2.001</v>
      </c>
      <c r="BO272" s="0" t="n">
        <v>1.59800499999999</v>
      </c>
      <c r="BP272" s="0" t="n">
        <v>1.59800499999999</v>
      </c>
      <c r="BQ272" s="0" t="n">
        <v>1.31230499999999</v>
      </c>
      <c r="BR272" s="0" t="n">
        <v>1.12100500000001</v>
      </c>
      <c r="BS272" s="0" t="n">
        <v>1.49260499999999</v>
      </c>
      <c r="BT272" s="357"/>
      <c r="BU272" s="0" t="n">
        <v>1.10848</v>
      </c>
      <c r="BV272" s="357"/>
      <c r="BW272" s="357"/>
      <c r="BX272" s="357"/>
      <c r="BY272" s="357"/>
      <c r="BZ272" s="357"/>
      <c r="CA272" s="357"/>
      <c r="CB272" s="357"/>
      <c r="CC272" s="0" t="n">
        <v>0.895</v>
      </c>
      <c r="CI272" s="0" t="n">
        <v>0.42</v>
      </c>
      <c r="CJ272" s="0" t="n">
        <v>0.935</v>
      </c>
      <c r="CK272" s="0" t="n">
        <v>0.975</v>
      </c>
      <c r="CM272" s="0" t="n">
        <v>0.895</v>
      </c>
      <c r="CN272" s="0" t="n">
        <v>0.9275</v>
      </c>
      <c r="CO272" s="0" t="n">
        <v>0.85</v>
      </c>
      <c r="CP272" s="0" t="n">
        <v>0.903</v>
      </c>
      <c r="CQ272" s="0" t="n">
        <v>0.92</v>
      </c>
      <c r="CR272" s="0" t="n">
        <v>0.89</v>
      </c>
      <c r="DA272" s="357" t="n">
        <v>0.000285</v>
      </c>
      <c r="DB272" s="357" t="n">
        <v>0.0002</v>
      </c>
      <c r="DC272" s="357" t="n">
        <v>0</v>
      </c>
      <c r="DD272" s="357" t="n">
        <v>0.0001</v>
      </c>
      <c r="DE272" s="357" t="n">
        <v>0</v>
      </c>
      <c r="DF272" s="357" t="n">
        <v>0.0036</v>
      </c>
      <c r="DG272" s="357" t="n">
        <v>0.00047</v>
      </c>
      <c r="DH272" s="357" t="n">
        <v>0.0007</v>
      </c>
      <c r="DI272" s="357" t="n">
        <v>0</v>
      </c>
      <c r="DJ272" s="357" t="n">
        <v>0</v>
      </c>
      <c r="DK272" s="357" t="n">
        <v>0.0005</v>
      </c>
      <c r="DL272" s="357" t="n">
        <v>0.0005</v>
      </c>
      <c r="DM272" s="357" t="n">
        <v>0.0003</v>
      </c>
      <c r="DN272" s="357" t="n">
        <v>0.000275</v>
      </c>
      <c r="DO272" s="357" t="n">
        <v>0.000400000000000006</v>
      </c>
      <c r="DQ272" s="357" t="n">
        <v>6.5E-005</v>
      </c>
    </row>
    <row r="273" customFormat="false" ht="12.75" hidden="false" customHeight="false" outlineLevel="0" collapsed="false">
      <c r="A273" s="355" t="n">
        <v>44682</v>
      </c>
      <c r="B273" s="0" t="n">
        <v>0.988</v>
      </c>
      <c r="C273" s="0" t="n">
        <v>0</v>
      </c>
      <c r="D273" s="0" t="n">
        <v>0</v>
      </c>
      <c r="E273" s="0" t="n">
        <v>0</v>
      </c>
      <c r="F273" s="0" t="n">
        <v>0</v>
      </c>
      <c r="G273" s="0" t="n">
        <v>0</v>
      </c>
      <c r="H273" s="0" t="n">
        <v>0.9875</v>
      </c>
      <c r="I273" s="0" t="n">
        <v>0.9875</v>
      </c>
      <c r="J273" s="0" t="n">
        <v>0.985</v>
      </c>
      <c r="K273" s="0" t="n">
        <v>0</v>
      </c>
      <c r="L273" s="0" t="n">
        <v>0.9875</v>
      </c>
      <c r="M273" s="0" t="n">
        <v>0.9875</v>
      </c>
      <c r="N273" s="0" t="n">
        <v>0.98</v>
      </c>
      <c r="O273" s="0" t="n">
        <v>0.9875</v>
      </c>
      <c r="P273" s="0" t="n">
        <v>0.98</v>
      </c>
      <c r="Q273" s="0" t="n">
        <v>0.9875</v>
      </c>
      <c r="R273" s="0" t="n">
        <v>0.9875</v>
      </c>
      <c r="S273" s="0" t="n">
        <v>0.9875</v>
      </c>
      <c r="T273" s="0" t="n">
        <v>0.98</v>
      </c>
      <c r="U273" s="0" t="n">
        <v>0.98</v>
      </c>
      <c r="V273" s="0" t="n">
        <v>0.98</v>
      </c>
      <c r="W273" s="0" t="n">
        <v>0.98</v>
      </c>
      <c r="X273" s="0" t="n">
        <v>0.9875</v>
      </c>
      <c r="Y273" s="0" t="n">
        <v>0.9875</v>
      </c>
      <c r="Z273" s="0" t="n">
        <v>0.9875</v>
      </c>
      <c r="AA273" s="0" t="n">
        <v>0.9875</v>
      </c>
      <c r="AB273" s="0" t="n">
        <v>0.98</v>
      </c>
      <c r="AC273" s="0" t="n">
        <v>0.98</v>
      </c>
      <c r="AD273" s="0" t="n">
        <v>0.9875</v>
      </c>
      <c r="AE273" s="0" t="n">
        <v>0.9875</v>
      </c>
      <c r="AF273" s="0" t="n">
        <v>0.98</v>
      </c>
      <c r="AG273" s="0" t="n">
        <v>0.99</v>
      </c>
      <c r="AH273" s="0" t="n">
        <v>0.985</v>
      </c>
      <c r="AI273" s="0" t="n">
        <v>0.985</v>
      </c>
      <c r="AJ273" s="0" t="n">
        <v>0.98</v>
      </c>
      <c r="AK273" s="0" t="n">
        <v>1</v>
      </c>
      <c r="AL273" s="0" t="n">
        <v>0</v>
      </c>
      <c r="AM273" s="0" t="n">
        <v>0</v>
      </c>
      <c r="BE273" s="0" t="n">
        <v>1.14024260000002</v>
      </c>
      <c r="BF273" s="0" t="n">
        <v>1.14259999999999</v>
      </c>
      <c r="BG273" s="0" t="n">
        <v>1.0827</v>
      </c>
      <c r="BH273" s="0" t="n">
        <v>1.0316</v>
      </c>
      <c r="BI273" s="0" t="n">
        <v>1</v>
      </c>
      <c r="BJ273" s="0" t="n">
        <v>2.80860000000001</v>
      </c>
      <c r="BK273" s="0" t="n">
        <v>2.35758633333333</v>
      </c>
      <c r="BL273" s="0" t="n">
        <v>1.20614999999998</v>
      </c>
      <c r="BM273" s="0" t="n">
        <v>1.2885</v>
      </c>
      <c r="BN273" s="0" t="n">
        <v>2.001</v>
      </c>
      <c r="BO273" s="0" t="n">
        <v>1.59850499999999</v>
      </c>
      <c r="BP273" s="0" t="n">
        <v>1.59850499999999</v>
      </c>
      <c r="BQ273" s="0" t="n">
        <v>1.31260499999999</v>
      </c>
      <c r="BR273" s="0" t="n">
        <v>1.12128000000001</v>
      </c>
      <c r="BS273" s="0" t="n">
        <v>1.49300499999999</v>
      </c>
      <c r="BT273" s="357"/>
      <c r="BU273" s="0" t="n">
        <v>1.108545</v>
      </c>
      <c r="BV273" s="357"/>
      <c r="BW273" s="357"/>
      <c r="BX273" s="357"/>
      <c r="BY273" s="357"/>
      <c r="BZ273" s="357"/>
      <c r="CA273" s="357"/>
      <c r="CB273" s="357"/>
      <c r="CC273" s="0" t="n">
        <v>0.965</v>
      </c>
      <c r="CI273" s="0" t="n">
        <v>0.42</v>
      </c>
      <c r="CJ273" s="0" t="n">
        <v>0.935</v>
      </c>
      <c r="CK273" s="0" t="n">
        <v>0.875</v>
      </c>
      <c r="CM273" s="0" t="n">
        <v>0.9175</v>
      </c>
      <c r="CN273" s="0" t="n">
        <v>0.95</v>
      </c>
      <c r="CO273" s="0" t="n">
        <v>0.88</v>
      </c>
      <c r="CP273" s="0" t="n">
        <v>0.9</v>
      </c>
      <c r="CQ273" s="0" t="n">
        <v>0.935</v>
      </c>
      <c r="CR273" s="0" t="n">
        <v>0.89</v>
      </c>
      <c r="DA273" s="357" t="n">
        <v>0.000285</v>
      </c>
      <c r="DB273" s="357" t="n">
        <v>0.0002</v>
      </c>
      <c r="DC273" s="357" t="n">
        <v>0</v>
      </c>
      <c r="DD273" s="357" t="n">
        <v>0.0001</v>
      </c>
      <c r="DE273" s="357" t="n">
        <v>0</v>
      </c>
      <c r="DF273" s="357" t="n">
        <v>0.0036</v>
      </c>
      <c r="DG273" s="357" t="n">
        <v>0.00047</v>
      </c>
      <c r="DH273" s="357" t="n">
        <v>0.0007</v>
      </c>
      <c r="DI273" s="357" t="n">
        <v>0</v>
      </c>
      <c r="DJ273" s="357" t="n">
        <v>0</v>
      </c>
      <c r="DK273" s="357" t="n">
        <v>0.0005</v>
      </c>
      <c r="DL273" s="357" t="n">
        <v>0.0005</v>
      </c>
      <c r="DM273" s="357" t="n">
        <v>0.0003</v>
      </c>
      <c r="DN273" s="357" t="n">
        <v>0.000275</v>
      </c>
      <c r="DO273" s="357" t="n">
        <v>0.000400000000000006</v>
      </c>
      <c r="DQ273" s="357" t="n">
        <v>6.5E-005</v>
      </c>
    </row>
    <row r="274" customFormat="false" ht="12.75" hidden="false" customHeight="false" outlineLevel="0" collapsed="false">
      <c r="A274" s="355" t="n">
        <v>44713</v>
      </c>
      <c r="B274" s="0" t="n">
        <v>0.988</v>
      </c>
      <c r="C274" s="0" t="n">
        <v>0</v>
      </c>
      <c r="D274" s="0" t="n">
        <v>0</v>
      </c>
      <c r="E274" s="0" t="n">
        <v>0</v>
      </c>
      <c r="F274" s="0" t="n">
        <v>0</v>
      </c>
      <c r="G274" s="0" t="n">
        <v>0</v>
      </c>
      <c r="H274" s="0" t="n">
        <v>0.9875</v>
      </c>
      <c r="I274" s="0" t="n">
        <v>0.9875</v>
      </c>
      <c r="J274" s="0" t="n">
        <v>0.985</v>
      </c>
      <c r="K274" s="0" t="n">
        <v>0</v>
      </c>
      <c r="L274" s="0" t="n">
        <v>0.9875</v>
      </c>
      <c r="M274" s="0" t="n">
        <v>0.9875</v>
      </c>
      <c r="N274" s="0" t="n">
        <v>0.98</v>
      </c>
      <c r="O274" s="0" t="n">
        <v>0.9875</v>
      </c>
      <c r="P274" s="0" t="n">
        <v>0.98</v>
      </c>
      <c r="Q274" s="0" t="n">
        <v>0.9875</v>
      </c>
      <c r="R274" s="0" t="n">
        <v>0.9875</v>
      </c>
      <c r="S274" s="0" t="n">
        <v>0.9875</v>
      </c>
      <c r="T274" s="0" t="n">
        <v>0.98</v>
      </c>
      <c r="U274" s="0" t="n">
        <v>0.98</v>
      </c>
      <c r="V274" s="0" t="n">
        <v>0.98</v>
      </c>
      <c r="W274" s="0" t="n">
        <v>0.98</v>
      </c>
      <c r="X274" s="0" t="n">
        <v>0.9875</v>
      </c>
      <c r="Y274" s="0" t="n">
        <v>0.9875</v>
      </c>
      <c r="Z274" s="0" t="n">
        <v>0.9875</v>
      </c>
      <c r="AA274" s="0" t="n">
        <v>0.9875</v>
      </c>
      <c r="AB274" s="0" t="n">
        <v>0.98</v>
      </c>
      <c r="AC274" s="0" t="n">
        <v>0.98</v>
      </c>
      <c r="AD274" s="0" t="n">
        <v>0.9875</v>
      </c>
      <c r="AE274" s="0" t="n">
        <v>0.9875</v>
      </c>
      <c r="AF274" s="0" t="n">
        <v>0.98</v>
      </c>
      <c r="AG274" s="0" t="n">
        <v>0.99</v>
      </c>
      <c r="AH274" s="0" t="n">
        <v>0.985</v>
      </c>
      <c r="AI274" s="0" t="n">
        <v>0.985</v>
      </c>
      <c r="AJ274" s="0" t="n">
        <v>0.98</v>
      </c>
      <c r="AK274" s="0" t="n">
        <v>1</v>
      </c>
      <c r="AL274" s="0" t="n">
        <v>0</v>
      </c>
      <c r="AM274" s="0" t="n">
        <v>0</v>
      </c>
      <c r="BE274" s="0" t="n">
        <v>1.14052760000002</v>
      </c>
      <c r="BF274" s="0" t="n">
        <v>1.14279999999999</v>
      </c>
      <c r="BG274" s="0" t="n">
        <v>1.0827</v>
      </c>
      <c r="BH274" s="0" t="n">
        <v>1.0317</v>
      </c>
      <c r="BI274" s="0" t="n">
        <v>1</v>
      </c>
      <c r="BJ274" s="0" t="n">
        <v>2.81220000000001</v>
      </c>
      <c r="BK274" s="0" t="n">
        <v>2.35805633333333</v>
      </c>
      <c r="BL274" s="0" t="n">
        <v>1.20684999999998</v>
      </c>
      <c r="BM274" s="0" t="n">
        <v>1.2885</v>
      </c>
      <c r="BN274" s="0" t="n">
        <v>2.001</v>
      </c>
      <c r="BO274" s="0" t="n">
        <v>1.59900499999999</v>
      </c>
      <c r="BP274" s="0" t="n">
        <v>1.59900499999999</v>
      </c>
      <c r="BQ274" s="0" t="n">
        <v>1.31290499999999</v>
      </c>
      <c r="BR274" s="0" t="n">
        <v>1.12155500000001</v>
      </c>
      <c r="BS274" s="0" t="n">
        <v>1.49340499999999</v>
      </c>
      <c r="BT274" s="357"/>
      <c r="BU274" s="0" t="n">
        <v>1.10861</v>
      </c>
      <c r="BV274" s="357"/>
      <c r="BW274" s="357"/>
      <c r="BX274" s="357"/>
      <c r="BY274" s="357"/>
      <c r="BZ274" s="357"/>
      <c r="CA274" s="357"/>
      <c r="CB274" s="357"/>
      <c r="CC274" s="0" t="n">
        <v>0.965</v>
      </c>
      <c r="CI274" s="0" t="n">
        <v>0.47</v>
      </c>
      <c r="CJ274" s="0" t="n">
        <v>0.935</v>
      </c>
      <c r="CK274" s="0" t="n">
        <v>0.785</v>
      </c>
      <c r="CM274" s="0" t="n">
        <v>0.8825</v>
      </c>
      <c r="CN274" s="0" t="n">
        <v>0.915</v>
      </c>
      <c r="CO274" s="0" t="n">
        <v>0.88</v>
      </c>
      <c r="CP274" s="0" t="n">
        <v>0.9025</v>
      </c>
      <c r="CQ274" s="0" t="n">
        <v>0.915</v>
      </c>
      <c r="CR274" s="0" t="n">
        <v>0.89</v>
      </c>
      <c r="DA274" s="357" t="n">
        <v>0.000285</v>
      </c>
      <c r="DB274" s="357" t="n">
        <v>0.0002</v>
      </c>
      <c r="DC274" s="357" t="n">
        <v>0</v>
      </c>
      <c r="DD274" s="357" t="n">
        <v>0.0001</v>
      </c>
      <c r="DE274" s="357" t="n">
        <v>0</v>
      </c>
      <c r="DF274" s="357" t="n">
        <v>0.0036</v>
      </c>
      <c r="DG274" s="357" t="n">
        <v>0.00047</v>
      </c>
      <c r="DH274" s="357" t="n">
        <v>0.0007</v>
      </c>
      <c r="DI274" s="357" t="n">
        <v>0</v>
      </c>
      <c r="DJ274" s="357" t="n">
        <v>0</v>
      </c>
      <c r="DK274" s="357" t="n">
        <v>0.0005</v>
      </c>
      <c r="DL274" s="357" t="n">
        <v>0.0005</v>
      </c>
      <c r="DM274" s="357" t="n">
        <v>0.0003</v>
      </c>
      <c r="DN274" s="357" t="n">
        <v>0.000275</v>
      </c>
      <c r="DO274" s="357" t="n">
        <v>0.000400000000000006</v>
      </c>
      <c r="DQ274" s="357" t="n">
        <v>6.5E-005</v>
      </c>
    </row>
    <row r="275" customFormat="false" ht="12.75" hidden="false" customHeight="false" outlineLevel="0" collapsed="false">
      <c r="A275" s="355" t="n">
        <v>44743</v>
      </c>
      <c r="B275" s="0" t="n">
        <v>0.988</v>
      </c>
      <c r="C275" s="0" t="n">
        <v>0</v>
      </c>
      <c r="D275" s="0" t="n">
        <v>0</v>
      </c>
      <c r="E275" s="0" t="n">
        <v>0</v>
      </c>
      <c r="F275" s="0" t="n">
        <v>0</v>
      </c>
      <c r="G275" s="0" t="n">
        <v>0</v>
      </c>
      <c r="H275" s="0" t="n">
        <v>0.9875</v>
      </c>
      <c r="I275" s="0" t="n">
        <v>0.9875</v>
      </c>
      <c r="J275" s="0" t="n">
        <v>0.985</v>
      </c>
      <c r="K275" s="0" t="n">
        <v>0</v>
      </c>
      <c r="L275" s="0" t="n">
        <v>0.9875</v>
      </c>
      <c r="M275" s="0" t="n">
        <v>0.9875</v>
      </c>
      <c r="N275" s="0" t="n">
        <v>0.98</v>
      </c>
      <c r="O275" s="0" t="n">
        <v>0.9875</v>
      </c>
      <c r="P275" s="0" t="n">
        <v>0.98</v>
      </c>
      <c r="Q275" s="0" t="n">
        <v>0.9875</v>
      </c>
      <c r="R275" s="0" t="n">
        <v>0.9875</v>
      </c>
      <c r="S275" s="0" t="n">
        <v>0.9875</v>
      </c>
      <c r="T275" s="0" t="n">
        <v>0.98</v>
      </c>
      <c r="U275" s="0" t="n">
        <v>0.98</v>
      </c>
      <c r="V275" s="0" t="n">
        <v>0.98</v>
      </c>
      <c r="W275" s="0" t="n">
        <v>0.98</v>
      </c>
      <c r="X275" s="0" t="n">
        <v>0.9875</v>
      </c>
      <c r="Y275" s="0" t="n">
        <v>0.9875</v>
      </c>
      <c r="Z275" s="0" t="n">
        <v>0.9875</v>
      </c>
      <c r="AA275" s="0" t="n">
        <v>0.9875</v>
      </c>
      <c r="AB275" s="0" t="n">
        <v>0.98</v>
      </c>
      <c r="AC275" s="0" t="n">
        <v>0.98</v>
      </c>
      <c r="AD275" s="0" t="n">
        <v>0.9875</v>
      </c>
      <c r="AE275" s="0" t="n">
        <v>0.9875</v>
      </c>
      <c r="AF275" s="0" t="n">
        <v>0.98</v>
      </c>
      <c r="AG275" s="0" t="n">
        <v>0.99</v>
      </c>
      <c r="AH275" s="0" t="n">
        <v>0.985</v>
      </c>
      <c r="AI275" s="0" t="n">
        <v>0.985</v>
      </c>
      <c r="AJ275" s="0" t="n">
        <v>0.98</v>
      </c>
      <c r="AK275" s="0" t="n">
        <v>1</v>
      </c>
      <c r="AL275" s="0" t="n">
        <v>0</v>
      </c>
      <c r="AM275" s="0" t="n">
        <v>0</v>
      </c>
      <c r="BE275" s="0" t="n">
        <v>1.14081260000002</v>
      </c>
      <c r="BF275" s="0" t="n">
        <v>1.14299999999999</v>
      </c>
      <c r="BG275" s="0" t="n">
        <v>1.0827</v>
      </c>
      <c r="BH275" s="0" t="n">
        <v>1.0318</v>
      </c>
      <c r="BI275" s="0" t="n">
        <v>1</v>
      </c>
      <c r="BJ275" s="0" t="n">
        <v>2.81580000000001</v>
      </c>
      <c r="BK275" s="0" t="n">
        <v>2.35852633333333</v>
      </c>
      <c r="BL275" s="0" t="n">
        <v>1.20754999999998</v>
      </c>
      <c r="BM275" s="0" t="n">
        <v>1.2885</v>
      </c>
      <c r="BN275" s="0" t="n">
        <v>2.001</v>
      </c>
      <c r="BO275" s="0" t="n">
        <v>1.59950499999999</v>
      </c>
      <c r="BP275" s="0" t="n">
        <v>1.59950499999999</v>
      </c>
      <c r="BQ275" s="0" t="n">
        <v>1.31320499999999</v>
      </c>
      <c r="BR275" s="0" t="n">
        <v>1.12183000000001</v>
      </c>
      <c r="BS275" s="0" t="n">
        <v>1.49380499999999</v>
      </c>
      <c r="BT275" s="357"/>
      <c r="BU275" s="0" t="n">
        <v>1.108675</v>
      </c>
      <c r="BV275" s="357"/>
      <c r="BW275" s="357"/>
      <c r="BX275" s="357"/>
      <c r="BY275" s="357"/>
      <c r="BZ275" s="357"/>
      <c r="CA275" s="357"/>
      <c r="CB275" s="357"/>
      <c r="CC275" s="0" t="n">
        <v>0.975</v>
      </c>
      <c r="CI275" s="0" t="n">
        <v>0.47</v>
      </c>
      <c r="CJ275" s="0" t="n">
        <v>0.935</v>
      </c>
      <c r="CK275" s="0" t="n">
        <v>0.805</v>
      </c>
      <c r="CM275" s="0" t="n">
        <v>0.8775</v>
      </c>
      <c r="CN275" s="0" t="n">
        <v>0.91</v>
      </c>
      <c r="CO275" s="0" t="n">
        <v>0.89</v>
      </c>
      <c r="CP275" s="0" t="n">
        <v>0.9075</v>
      </c>
      <c r="CQ275" s="0" t="n">
        <v>0.915</v>
      </c>
      <c r="CR275" s="0" t="n">
        <v>0.89</v>
      </c>
      <c r="DA275" s="357" t="n">
        <v>0.000285</v>
      </c>
      <c r="DB275" s="357" t="n">
        <v>0.0002</v>
      </c>
      <c r="DC275" s="357" t="n">
        <v>0</v>
      </c>
      <c r="DD275" s="357" t="n">
        <v>0.0001</v>
      </c>
      <c r="DE275" s="357" t="n">
        <v>0</v>
      </c>
      <c r="DF275" s="357" t="n">
        <v>0.0036</v>
      </c>
      <c r="DG275" s="357" t="n">
        <v>0.00047</v>
      </c>
      <c r="DH275" s="357" t="n">
        <v>0.0007</v>
      </c>
      <c r="DI275" s="357" t="n">
        <v>0</v>
      </c>
      <c r="DJ275" s="357" t="n">
        <v>0</v>
      </c>
      <c r="DK275" s="357" t="n">
        <v>0.0005</v>
      </c>
      <c r="DL275" s="357" t="n">
        <v>0.0005</v>
      </c>
      <c r="DM275" s="357" t="n">
        <v>0.0003</v>
      </c>
      <c r="DN275" s="357" t="n">
        <v>0.000275</v>
      </c>
      <c r="DO275" s="357" t="n">
        <v>0.000400000000000006</v>
      </c>
      <c r="DQ275" s="357" t="n">
        <v>6.5E-005</v>
      </c>
    </row>
    <row r="276" customFormat="false" ht="12.75" hidden="false" customHeight="false" outlineLevel="0" collapsed="false">
      <c r="A276" s="355" t="n">
        <v>44774</v>
      </c>
      <c r="B276" s="0" t="n">
        <v>0.988</v>
      </c>
      <c r="C276" s="0" t="n">
        <v>0</v>
      </c>
      <c r="D276" s="0" t="n">
        <v>0</v>
      </c>
      <c r="E276" s="0" t="n">
        <v>0</v>
      </c>
      <c r="F276" s="0" t="n">
        <v>0</v>
      </c>
      <c r="G276" s="0" t="n">
        <v>0</v>
      </c>
      <c r="H276" s="0" t="n">
        <v>0.9875</v>
      </c>
      <c r="I276" s="0" t="n">
        <v>0.9875</v>
      </c>
      <c r="J276" s="0" t="n">
        <v>0.985</v>
      </c>
      <c r="K276" s="0" t="n">
        <v>0</v>
      </c>
      <c r="L276" s="0" t="n">
        <v>0.9875</v>
      </c>
      <c r="M276" s="0" t="n">
        <v>0.9875</v>
      </c>
      <c r="N276" s="0" t="n">
        <v>0.98</v>
      </c>
      <c r="O276" s="0" t="n">
        <v>0.9875</v>
      </c>
      <c r="P276" s="0" t="n">
        <v>0.98</v>
      </c>
      <c r="Q276" s="0" t="n">
        <v>0.9875</v>
      </c>
      <c r="R276" s="0" t="n">
        <v>0.9875</v>
      </c>
      <c r="S276" s="0" t="n">
        <v>0.9875</v>
      </c>
      <c r="T276" s="0" t="n">
        <v>0.98</v>
      </c>
      <c r="U276" s="0" t="n">
        <v>0.98</v>
      </c>
      <c r="V276" s="0" t="n">
        <v>0.98</v>
      </c>
      <c r="W276" s="0" t="n">
        <v>0.98</v>
      </c>
      <c r="X276" s="0" t="n">
        <v>0.9875</v>
      </c>
      <c r="Y276" s="0" t="n">
        <v>0.9875</v>
      </c>
      <c r="Z276" s="0" t="n">
        <v>0.9875</v>
      </c>
      <c r="AA276" s="0" t="n">
        <v>0.9875</v>
      </c>
      <c r="AB276" s="0" t="n">
        <v>0.98</v>
      </c>
      <c r="AC276" s="0" t="n">
        <v>0.98</v>
      </c>
      <c r="AD276" s="0" t="n">
        <v>0.9875</v>
      </c>
      <c r="AE276" s="0" t="n">
        <v>0.9875</v>
      </c>
      <c r="AF276" s="0" t="n">
        <v>0.98</v>
      </c>
      <c r="AG276" s="0" t="n">
        <v>0.99</v>
      </c>
      <c r="AH276" s="0" t="n">
        <v>0.985</v>
      </c>
      <c r="AI276" s="0" t="n">
        <v>0.985</v>
      </c>
      <c r="AJ276" s="0" t="n">
        <v>0.98</v>
      </c>
      <c r="AK276" s="0" t="n">
        <v>1</v>
      </c>
      <c r="AL276" s="0" t="n">
        <v>0</v>
      </c>
      <c r="AM276" s="0" t="n">
        <v>0</v>
      </c>
      <c r="BE276" s="0" t="n">
        <v>1.14109760000002</v>
      </c>
      <c r="BF276" s="0" t="n">
        <v>1.14319999999999</v>
      </c>
      <c r="BG276" s="0" t="n">
        <v>1.0827</v>
      </c>
      <c r="BH276" s="0" t="n">
        <v>1.0319</v>
      </c>
      <c r="BI276" s="0" t="n">
        <v>1</v>
      </c>
      <c r="BJ276" s="0" t="n">
        <v>2.81940000000001</v>
      </c>
      <c r="BK276" s="0" t="n">
        <v>2.35899633333333</v>
      </c>
      <c r="BL276" s="0" t="n">
        <v>1.20824999999998</v>
      </c>
      <c r="BM276" s="0" t="n">
        <v>1.2885</v>
      </c>
      <c r="BN276" s="0" t="n">
        <v>2.001</v>
      </c>
      <c r="BO276" s="0" t="n">
        <v>1.60000499999999</v>
      </c>
      <c r="BP276" s="0" t="n">
        <v>1.60000499999999</v>
      </c>
      <c r="BQ276" s="0" t="n">
        <v>1.31350499999999</v>
      </c>
      <c r="BR276" s="0" t="n">
        <v>1.12210500000001</v>
      </c>
      <c r="BS276" s="0" t="n">
        <v>1.49420499999999</v>
      </c>
      <c r="BT276" s="357"/>
      <c r="BU276" s="0" t="n">
        <v>1.10874</v>
      </c>
      <c r="BV276" s="357"/>
      <c r="BW276" s="357"/>
      <c r="BX276" s="357"/>
      <c r="BY276" s="357"/>
      <c r="BZ276" s="357"/>
      <c r="CA276" s="357"/>
      <c r="CB276" s="357"/>
      <c r="CC276" s="0" t="n">
        <v>0.975</v>
      </c>
      <c r="CI276" s="0" t="n">
        <v>0.52</v>
      </c>
      <c r="CJ276" s="0" t="n">
        <v>0.925</v>
      </c>
      <c r="CK276" s="0" t="n">
        <v>0.895</v>
      </c>
      <c r="CM276" s="0" t="n">
        <v>0.89</v>
      </c>
      <c r="CN276" s="0" t="n">
        <v>0.9225</v>
      </c>
      <c r="CO276" s="0" t="n">
        <v>0.915</v>
      </c>
      <c r="CP276" s="0" t="n">
        <v>0.9275</v>
      </c>
      <c r="CQ276" s="0" t="n">
        <v>0.915</v>
      </c>
      <c r="CR276" s="0" t="n">
        <v>0.89</v>
      </c>
      <c r="DA276" s="357" t="n">
        <v>0.000285</v>
      </c>
      <c r="DB276" s="357" t="n">
        <v>0.0002</v>
      </c>
      <c r="DC276" s="357" t="n">
        <v>0</v>
      </c>
      <c r="DD276" s="357" t="n">
        <v>0.0001</v>
      </c>
      <c r="DE276" s="357" t="n">
        <v>0</v>
      </c>
      <c r="DF276" s="357" t="n">
        <v>0.0036</v>
      </c>
      <c r="DG276" s="357" t="n">
        <v>0.00047</v>
      </c>
      <c r="DH276" s="357" t="n">
        <v>0.0007</v>
      </c>
      <c r="DI276" s="357" t="n">
        <v>0</v>
      </c>
      <c r="DJ276" s="357" t="n">
        <v>0</v>
      </c>
      <c r="DK276" s="357" t="n">
        <v>0.0005</v>
      </c>
      <c r="DL276" s="357" t="n">
        <v>0.0005</v>
      </c>
      <c r="DM276" s="357" t="n">
        <v>0.0003</v>
      </c>
      <c r="DN276" s="357" t="n">
        <v>0.000275</v>
      </c>
      <c r="DO276" s="357" t="n">
        <v>0.000400000000000006</v>
      </c>
      <c r="DQ276" s="357" t="n">
        <v>6.5E-005</v>
      </c>
    </row>
    <row r="277" customFormat="false" ht="12.75" hidden="false" customHeight="false" outlineLevel="0" collapsed="false">
      <c r="A277" s="355" t="n">
        <v>44805</v>
      </c>
      <c r="B277" s="0" t="n">
        <v>0.988</v>
      </c>
      <c r="C277" s="0" t="n">
        <v>0</v>
      </c>
      <c r="D277" s="0" t="n">
        <v>0</v>
      </c>
      <c r="E277" s="0" t="n">
        <v>0</v>
      </c>
      <c r="F277" s="0" t="n">
        <v>0</v>
      </c>
      <c r="G277" s="0" t="n">
        <v>0</v>
      </c>
      <c r="H277" s="0" t="n">
        <v>0.9875</v>
      </c>
      <c r="I277" s="0" t="n">
        <v>0.9875</v>
      </c>
      <c r="J277" s="0" t="n">
        <v>0.9728175</v>
      </c>
      <c r="K277" s="0" t="n">
        <v>0</v>
      </c>
      <c r="L277" s="0" t="n">
        <v>0.9875</v>
      </c>
      <c r="M277" s="0" t="n">
        <v>0.9875</v>
      </c>
      <c r="N277" s="0" t="n">
        <v>0.98</v>
      </c>
      <c r="O277" s="0" t="n">
        <v>0.9875</v>
      </c>
      <c r="P277" s="0" t="n">
        <v>0.98</v>
      </c>
      <c r="Q277" s="0" t="n">
        <v>0.9875</v>
      </c>
      <c r="R277" s="0" t="n">
        <v>0.9875</v>
      </c>
      <c r="S277" s="0" t="n">
        <v>0.9875</v>
      </c>
      <c r="T277" s="0" t="n">
        <v>0.98</v>
      </c>
      <c r="U277" s="0" t="n">
        <v>0.98</v>
      </c>
      <c r="V277" s="0" t="n">
        <v>0.98</v>
      </c>
      <c r="W277" s="0" t="n">
        <v>0.98</v>
      </c>
      <c r="X277" s="0" t="n">
        <v>0.9875</v>
      </c>
      <c r="Y277" s="0" t="n">
        <v>0.9875</v>
      </c>
      <c r="Z277" s="0" t="n">
        <v>0.9875</v>
      </c>
      <c r="AA277" s="0" t="n">
        <v>0.9875</v>
      </c>
      <c r="AB277" s="0" t="n">
        <v>0.98</v>
      </c>
      <c r="AC277" s="0" t="n">
        <v>0.98</v>
      </c>
      <c r="AD277" s="0" t="n">
        <v>0.9875</v>
      </c>
      <c r="AE277" s="0" t="n">
        <v>0.9875</v>
      </c>
      <c r="AF277" s="0" t="n">
        <v>0.98</v>
      </c>
      <c r="AG277" s="0" t="n">
        <v>0.99</v>
      </c>
      <c r="AH277" s="0" t="n">
        <v>0.985</v>
      </c>
      <c r="AI277" s="0" t="n">
        <v>0.985</v>
      </c>
      <c r="AJ277" s="0" t="n">
        <v>0.98</v>
      </c>
      <c r="AK277" s="0" t="n">
        <v>1</v>
      </c>
      <c r="AL277" s="0" t="n">
        <v>0</v>
      </c>
      <c r="AM277" s="0" t="n">
        <v>0</v>
      </c>
      <c r="BE277" s="0" t="n">
        <v>1.14138260000002</v>
      </c>
      <c r="BF277" s="0" t="n">
        <v>1.14339999999999</v>
      </c>
      <c r="BG277" s="0" t="n">
        <v>1.0827</v>
      </c>
      <c r="BH277" s="0" t="n">
        <v>1.032</v>
      </c>
      <c r="BI277" s="0" t="n">
        <v>1</v>
      </c>
      <c r="BJ277" s="0" t="n">
        <v>2.82300000000001</v>
      </c>
      <c r="BK277" s="0" t="n">
        <v>2.35946633333333</v>
      </c>
      <c r="BL277" s="0" t="n">
        <v>1.20894999999998</v>
      </c>
      <c r="BM277" s="0" t="n">
        <v>1.2885</v>
      </c>
      <c r="BN277" s="0" t="n">
        <v>2.001</v>
      </c>
      <c r="BO277" s="0" t="n">
        <v>1.60050499999999</v>
      </c>
      <c r="BP277" s="0" t="n">
        <v>1.60050499999999</v>
      </c>
      <c r="BQ277" s="0" t="n">
        <v>1.31380499999999</v>
      </c>
      <c r="BR277" s="0" t="n">
        <v>1.12238000000001</v>
      </c>
      <c r="BS277" s="0" t="n">
        <v>1.49460499999999</v>
      </c>
      <c r="BT277" s="357"/>
      <c r="BU277" s="0" t="n">
        <v>1.108805</v>
      </c>
      <c r="BV277" s="357"/>
      <c r="BW277" s="357"/>
      <c r="BX277" s="357"/>
      <c r="BY277" s="357"/>
      <c r="BZ277" s="357"/>
      <c r="CA277" s="357"/>
      <c r="CB277" s="357"/>
      <c r="CC277" s="0" t="n">
        <v>0.975</v>
      </c>
      <c r="CI277" s="0" t="n">
        <v>0.55</v>
      </c>
      <c r="CJ277" s="0" t="n">
        <v>0.925</v>
      </c>
      <c r="CK277" s="0" t="n">
        <v>0.755</v>
      </c>
      <c r="CM277" s="0" t="n">
        <v>0.945</v>
      </c>
      <c r="CN277" s="0" t="n">
        <v>0.9775</v>
      </c>
      <c r="CO277" s="0" t="n">
        <v>0.945</v>
      </c>
      <c r="CP277" s="0" t="n">
        <v>0.92</v>
      </c>
      <c r="CQ277" s="0" t="n">
        <v>0.915</v>
      </c>
      <c r="CR277" s="0" t="n">
        <v>0.89</v>
      </c>
      <c r="DA277" s="357" t="n">
        <v>0.000285</v>
      </c>
      <c r="DB277" s="357" t="n">
        <v>0.0002</v>
      </c>
      <c r="DC277" s="357" t="n">
        <v>0</v>
      </c>
      <c r="DD277" s="357" t="n">
        <v>0.0001</v>
      </c>
      <c r="DE277" s="357" t="n">
        <v>0</v>
      </c>
      <c r="DF277" s="357" t="n">
        <v>0.0036</v>
      </c>
      <c r="DG277" s="357" t="n">
        <v>0.00047</v>
      </c>
      <c r="DH277" s="357" t="n">
        <v>0.0007</v>
      </c>
      <c r="DI277" s="357" t="n">
        <v>0</v>
      </c>
      <c r="DJ277" s="357" t="n">
        <v>0</v>
      </c>
      <c r="DK277" s="357" t="n">
        <v>0.0005</v>
      </c>
      <c r="DL277" s="357" t="n">
        <v>0.0005</v>
      </c>
      <c r="DM277" s="357" t="n">
        <v>0.0003</v>
      </c>
      <c r="DN277" s="357" t="n">
        <v>0.000275</v>
      </c>
      <c r="DO277" s="357" t="n">
        <v>0.000400000000000006</v>
      </c>
      <c r="DQ277" s="357" t="n">
        <v>6.5E-005</v>
      </c>
    </row>
    <row r="278" customFormat="false" ht="12.75" hidden="false" customHeight="false" outlineLevel="0" collapsed="false">
      <c r="A278" s="355" t="n">
        <v>44835</v>
      </c>
      <c r="B278" s="0" t="n">
        <v>0.988</v>
      </c>
      <c r="C278" s="0" t="n">
        <v>0</v>
      </c>
      <c r="D278" s="0" t="n">
        <v>0</v>
      </c>
      <c r="E278" s="0" t="n">
        <v>0</v>
      </c>
      <c r="F278" s="0" t="n">
        <v>0</v>
      </c>
      <c r="G278" s="0" t="n">
        <v>0</v>
      </c>
      <c r="H278" s="0" t="n">
        <v>0.9875</v>
      </c>
      <c r="I278" s="0" t="n">
        <v>0.9875</v>
      </c>
      <c r="J278" s="0" t="n">
        <v>0.9599325</v>
      </c>
      <c r="K278" s="0" t="n">
        <v>0</v>
      </c>
      <c r="L278" s="0" t="n">
        <v>0.9875</v>
      </c>
      <c r="M278" s="0" t="n">
        <v>0.9875</v>
      </c>
      <c r="N278" s="0" t="n">
        <v>0.98</v>
      </c>
      <c r="O278" s="0" t="n">
        <v>0.9875</v>
      </c>
      <c r="P278" s="0" t="n">
        <v>0.98</v>
      </c>
      <c r="Q278" s="0" t="n">
        <v>0.9875</v>
      </c>
      <c r="R278" s="0" t="n">
        <v>0.9875</v>
      </c>
      <c r="S278" s="0" t="n">
        <v>0.9875</v>
      </c>
      <c r="T278" s="0" t="n">
        <v>0.98</v>
      </c>
      <c r="U278" s="0" t="n">
        <v>0.98</v>
      </c>
      <c r="V278" s="0" t="n">
        <v>0.98</v>
      </c>
      <c r="W278" s="0" t="n">
        <v>0.98</v>
      </c>
      <c r="X278" s="0" t="n">
        <v>0.9875</v>
      </c>
      <c r="Y278" s="0" t="n">
        <v>0.9875</v>
      </c>
      <c r="Z278" s="0" t="n">
        <v>0.9875</v>
      </c>
      <c r="AA278" s="0" t="n">
        <v>0.9875</v>
      </c>
      <c r="AB278" s="0" t="n">
        <v>0.98</v>
      </c>
      <c r="AC278" s="0" t="n">
        <v>0.98</v>
      </c>
      <c r="AD278" s="0" t="n">
        <v>0.9875</v>
      </c>
      <c r="AE278" s="0" t="n">
        <v>0.9875</v>
      </c>
      <c r="AF278" s="0" t="n">
        <v>0.98</v>
      </c>
      <c r="AG278" s="0" t="n">
        <v>0.99</v>
      </c>
      <c r="AH278" s="0" t="n">
        <v>0.985</v>
      </c>
      <c r="AI278" s="0" t="n">
        <v>0.985</v>
      </c>
      <c r="AJ278" s="0" t="n">
        <v>0.98</v>
      </c>
      <c r="AK278" s="0" t="n">
        <v>1</v>
      </c>
      <c r="AL278" s="0" t="n">
        <v>0</v>
      </c>
      <c r="AM278" s="0" t="n">
        <v>0</v>
      </c>
      <c r="BE278" s="0" t="n">
        <v>1.14166760000002</v>
      </c>
      <c r="BF278" s="0" t="n">
        <v>1.14359999999999</v>
      </c>
      <c r="BG278" s="0" t="n">
        <v>1.0827</v>
      </c>
      <c r="BH278" s="0" t="n">
        <v>1.0321</v>
      </c>
      <c r="BI278" s="0" t="n">
        <v>1</v>
      </c>
      <c r="BJ278" s="0" t="n">
        <v>2.82660000000001</v>
      </c>
      <c r="BK278" s="0" t="n">
        <v>2.35993633333333</v>
      </c>
      <c r="BL278" s="0" t="n">
        <v>1.20964999999998</v>
      </c>
      <c r="BM278" s="0" t="n">
        <v>1.2885</v>
      </c>
      <c r="BN278" s="0" t="n">
        <v>2.001</v>
      </c>
      <c r="BO278" s="0" t="n">
        <v>1.60100499999999</v>
      </c>
      <c r="BP278" s="0" t="n">
        <v>1.60100499999999</v>
      </c>
      <c r="BQ278" s="0" t="n">
        <v>1.31410499999999</v>
      </c>
      <c r="BR278" s="0" t="n">
        <v>1.12265500000001</v>
      </c>
      <c r="BS278" s="0" t="n">
        <v>1.49500499999999</v>
      </c>
      <c r="BT278" s="357"/>
      <c r="BU278" s="0" t="n">
        <v>1.10887</v>
      </c>
      <c r="BV278" s="357"/>
      <c r="BW278" s="357"/>
      <c r="BX278" s="357"/>
      <c r="BY278" s="357"/>
      <c r="BZ278" s="357"/>
      <c r="CA278" s="357"/>
      <c r="CB278" s="357"/>
      <c r="CC278" s="0" t="n">
        <v>0.955</v>
      </c>
      <c r="CI278" s="0" t="n">
        <v>0.45</v>
      </c>
      <c r="CJ278" s="0" t="n">
        <v>0.925</v>
      </c>
      <c r="CK278" s="0" t="n">
        <v>0.745</v>
      </c>
      <c r="CM278" s="0" t="n">
        <v>0.805</v>
      </c>
      <c r="CN278" s="0" t="n">
        <v>0.8375</v>
      </c>
      <c r="CO278" s="0" t="n">
        <v>0.875</v>
      </c>
      <c r="CP278" s="0" t="n">
        <v>0.9025</v>
      </c>
      <c r="CQ278" s="0" t="n">
        <v>0.82</v>
      </c>
      <c r="CR278" s="0" t="n">
        <v>0.89</v>
      </c>
      <c r="DA278" s="357" t="n">
        <v>0.000285</v>
      </c>
      <c r="DB278" s="357" t="n">
        <v>0.0002</v>
      </c>
      <c r="DC278" s="357" t="n">
        <v>0</v>
      </c>
      <c r="DD278" s="357" t="n">
        <v>0.0001</v>
      </c>
      <c r="DE278" s="357" t="n">
        <v>0</v>
      </c>
      <c r="DF278" s="357" t="n">
        <v>0.0036</v>
      </c>
      <c r="DG278" s="357" t="n">
        <v>0.00047</v>
      </c>
      <c r="DH278" s="357" t="n">
        <v>0.0007</v>
      </c>
      <c r="DI278" s="357" t="n">
        <v>0</v>
      </c>
      <c r="DJ278" s="357" t="n">
        <v>0</v>
      </c>
      <c r="DK278" s="357" t="n">
        <v>0.0005</v>
      </c>
      <c r="DL278" s="357" t="n">
        <v>0.0005</v>
      </c>
      <c r="DM278" s="357" t="n">
        <v>0.0003</v>
      </c>
      <c r="DN278" s="357" t="n">
        <v>0.000275</v>
      </c>
      <c r="DO278" s="357" t="n">
        <v>0.000400000000000006</v>
      </c>
      <c r="DQ278" s="357" t="n">
        <v>6.5E-005</v>
      </c>
    </row>
    <row r="279" customFormat="false" ht="12.75" hidden="false" customHeight="false" outlineLevel="0" collapsed="false">
      <c r="A279" s="355" t="n">
        <v>44866</v>
      </c>
      <c r="B279" s="0" t="n">
        <v>0.988</v>
      </c>
      <c r="C279" s="0" t="n">
        <v>0</v>
      </c>
      <c r="D279" s="0" t="n">
        <v>0</v>
      </c>
      <c r="E279" s="0" t="n">
        <v>0</v>
      </c>
      <c r="F279" s="0" t="n">
        <v>0</v>
      </c>
      <c r="G279" s="0" t="n">
        <v>0</v>
      </c>
      <c r="H279" s="0" t="n">
        <v>0.9875</v>
      </c>
      <c r="I279" s="0" t="n">
        <v>0.9875</v>
      </c>
      <c r="J279" s="0" t="n">
        <v>0.9083925</v>
      </c>
      <c r="K279" s="0" t="n">
        <v>0</v>
      </c>
      <c r="L279" s="0" t="n">
        <v>0.9875</v>
      </c>
      <c r="M279" s="0" t="n">
        <v>0.9875</v>
      </c>
      <c r="N279" s="0" t="n">
        <v>0.98</v>
      </c>
      <c r="O279" s="0" t="n">
        <v>0.9875</v>
      </c>
      <c r="P279" s="0" t="n">
        <v>0.98</v>
      </c>
      <c r="Q279" s="0" t="n">
        <v>0.9875</v>
      </c>
      <c r="R279" s="0" t="n">
        <v>0.9875</v>
      </c>
      <c r="S279" s="0" t="n">
        <v>0.9875</v>
      </c>
      <c r="T279" s="0" t="n">
        <v>0.98</v>
      </c>
      <c r="U279" s="0" t="n">
        <v>0.98</v>
      </c>
      <c r="V279" s="0" t="n">
        <v>0.98</v>
      </c>
      <c r="W279" s="0" t="n">
        <v>0.98</v>
      </c>
      <c r="X279" s="0" t="n">
        <v>0.9875</v>
      </c>
      <c r="Y279" s="0" t="n">
        <v>0.9875</v>
      </c>
      <c r="Z279" s="0" t="n">
        <v>0.9875</v>
      </c>
      <c r="AA279" s="0" t="n">
        <v>0.9875</v>
      </c>
      <c r="AB279" s="0" t="n">
        <v>0.98</v>
      </c>
      <c r="AC279" s="0" t="n">
        <v>0.98</v>
      </c>
      <c r="AD279" s="0" t="n">
        <v>0.9875</v>
      </c>
      <c r="AE279" s="0" t="n">
        <v>0.9875</v>
      </c>
      <c r="AF279" s="0" t="n">
        <v>0.98</v>
      </c>
      <c r="AG279" s="0" t="n">
        <v>0.99</v>
      </c>
      <c r="AH279" s="0" t="n">
        <v>0.985</v>
      </c>
      <c r="AI279" s="0" t="n">
        <v>0.985</v>
      </c>
      <c r="AJ279" s="0" t="n">
        <v>0.98</v>
      </c>
      <c r="AK279" s="0" t="n">
        <v>1</v>
      </c>
      <c r="AL279" s="0" t="n">
        <v>0</v>
      </c>
      <c r="AM279" s="0" t="n">
        <v>0</v>
      </c>
      <c r="BE279" s="0" t="n">
        <v>1.14195260000002</v>
      </c>
      <c r="BF279" s="0" t="n">
        <v>1.14379999999999</v>
      </c>
      <c r="BG279" s="0" t="n">
        <v>1.0827</v>
      </c>
      <c r="BH279" s="0" t="n">
        <v>1.0322</v>
      </c>
      <c r="BI279" s="0" t="n">
        <v>1</v>
      </c>
      <c r="BJ279" s="0" t="n">
        <v>2.83020000000001</v>
      </c>
      <c r="BK279" s="0" t="n">
        <v>2.36040633333333</v>
      </c>
      <c r="BL279" s="0" t="n">
        <v>1.21034999999998</v>
      </c>
      <c r="BM279" s="0" t="n">
        <v>1.2885</v>
      </c>
      <c r="BN279" s="0" t="n">
        <v>2.001</v>
      </c>
      <c r="BO279" s="0" t="n">
        <v>1.60150499999999</v>
      </c>
      <c r="BP279" s="0" t="n">
        <v>1.60150499999999</v>
      </c>
      <c r="BQ279" s="0" t="n">
        <v>1.31440499999999</v>
      </c>
      <c r="BR279" s="0" t="n">
        <v>1.12293000000001</v>
      </c>
      <c r="BS279" s="0" t="n">
        <v>1.49540499999999</v>
      </c>
      <c r="BT279" s="357"/>
      <c r="BU279" s="0" t="n">
        <v>1.108935</v>
      </c>
      <c r="BV279" s="357"/>
      <c r="BW279" s="357"/>
      <c r="BX279" s="357"/>
      <c r="BY279" s="357"/>
      <c r="BZ279" s="357"/>
      <c r="CA279" s="357"/>
      <c r="CB279" s="357"/>
      <c r="CC279" s="0" t="n">
        <v>0.955</v>
      </c>
      <c r="CI279" s="0" t="n">
        <v>0.46</v>
      </c>
      <c r="CJ279" s="0" t="n">
        <v>0.905</v>
      </c>
      <c r="CK279" s="0" t="n">
        <v>0.705</v>
      </c>
      <c r="CM279" s="0" t="n">
        <v>0.795</v>
      </c>
      <c r="CN279" s="0" t="n">
        <v>0.8275</v>
      </c>
      <c r="CO279" s="0" t="n">
        <v>0.85</v>
      </c>
      <c r="CP279" s="0" t="n">
        <v>0.9025</v>
      </c>
      <c r="CQ279" s="0" t="n">
        <v>0.82</v>
      </c>
      <c r="CR279" s="0" t="n">
        <v>0.89</v>
      </c>
      <c r="DA279" s="357" t="n">
        <v>0.000285</v>
      </c>
      <c r="DB279" s="357" t="n">
        <v>0.0002</v>
      </c>
      <c r="DC279" s="357" t="n">
        <v>0</v>
      </c>
      <c r="DD279" s="357" t="n">
        <v>0.0001</v>
      </c>
      <c r="DE279" s="357" t="n">
        <v>0</v>
      </c>
      <c r="DF279" s="357" t="n">
        <v>0.0036</v>
      </c>
      <c r="DG279" s="357" t="n">
        <v>0.00047</v>
      </c>
      <c r="DH279" s="357" t="n">
        <v>0.0007</v>
      </c>
      <c r="DI279" s="357" t="n">
        <v>0</v>
      </c>
      <c r="DJ279" s="357" t="n">
        <v>0</v>
      </c>
      <c r="DK279" s="357" t="n">
        <v>0.0005</v>
      </c>
      <c r="DL279" s="357" t="n">
        <v>0.0005</v>
      </c>
      <c r="DM279" s="357" t="n">
        <v>0.0003</v>
      </c>
      <c r="DN279" s="357" t="n">
        <v>0.000275</v>
      </c>
      <c r="DO279" s="357" t="n">
        <v>0.000400000000000006</v>
      </c>
      <c r="DQ279" s="357" t="n">
        <v>6.5E-005</v>
      </c>
    </row>
    <row r="280" customFormat="false" ht="12.75" hidden="false" customHeight="false" outlineLevel="0" collapsed="false">
      <c r="A280" s="355" t="n">
        <v>44896</v>
      </c>
      <c r="B280" s="0" t="n">
        <v>0.988</v>
      </c>
      <c r="C280" s="0" t="n">
        <v>0</v>
      </c>
      <c r="D280" s="0" t="n">
        <v>0</v>
      </c>
      <c r="E280" s="0" t="n">
        <v>0</v>
      </c>
      <c r="F280" s="0" t="n">
        <v>0</v>
      </c>
      <c r="G280" s="0" t="n">
        <v>0</v>
      </c>
      <c r="H280" s="0" t="n">
        <v>0.9875</v>
      </c>
      <c r="I280" s="0" t="n">
        <v>0.9875</v>
      </c>
      <c r="J280" s="0" t="n">
        <v>0.914835</v>
      </c>
      <c r="K280" s="0" t="n">
        <v>0</v>
      </c>
      <c r="L280" s="0" t="n">
        <v>0.945182949999991</v>
      </c>
      <c r="M280" s="0" t="n">
        <v>0.9875</v>
      </c>
      <c r="N280" s="0" t="n">
        <v>0.907146449999994</v>
      </c>
      <c r="O280" s="0" t="n">
        <v>0.9875</v>
      </c>
      <c r="P280" s="0" t="n">
        <v>0.907146449999994</v>
      </c>
      <c r="Q280" s="0" t="n">
        <v>0.945182949999991</v>
      </c>
      <c r="R280" s="0" t="n">
        <v>0.945182949999991</v>
      </c>
      <c r="S280" s="0" t="n">
        <v>0.945182949999991</v>
      </c>
      <c r="T280" s="0" t="n">
        <v>0.907146449999994</v>
      </c>
      <c r="U280" s="0" t="n">
        <v>0.907146449999994</v>
      </c>
      <c r="V280" s="0" t="n">
        <v>0.907146449999994</v>
      </c>
      <c r="W280" s="0" t="n">
        <v>0.907146449999994</v>
      </c>
      <c r="X280" s="0" t="n">
        <v>0.9875</v>
      </c>
      <c r="Y280" s="0" t="n">
        <v>0.9875</v>
      </c>
      <c r="Z280" s="0" t="n">
        <v>0.9875</v>
      </c>
      <c r="AA280" s="0" t="n">
        <v>0.9875</v>
      </c>
      <c r="AB280" s="0" t="n">
        <v>0.907146449999994</v>
      </c>
      <c r="AC280" s="0" t="n">
        <v>0.907146449999994</v>
      </c>
      <c r="AD280" s="0" t="n">
        <v>0.9875</v>
      </c>
      <c r="AE280" s="0" t="n">
        <v>0.9875</v>
      </c>
      <c r="AF280" s="0" t="n">
        <v>0.907146449999994</v>
      </c>
      <c r="AG280" s="0" t="n">
        <v>0.98</v>
      </c>
      <c r="AH280" s="0" t="n">
        <v>0.985</v>
      </c>
      <c r="AI280" s="0" t="n">
        <v>0.985</v>
      </c>
      <c r="AJ280" s="0" t="n">
        <v>0.907146449999994</v>
      </c>
      <c r="AK280" s="0" t="n">
        <v>1</v>
      </c>
      <c r="AL280" s="0" t="n">
        <v>0</v>
      </c>
      <c r="AM280" s="0" t="n">
        <v>0</v>
      </c>
      <c r="BE280" s="0" t="n">
        <v>1.14223760000002</v>
      </c>
      <c r="BF280" s="0" t="n">
        <v>1.14399999999999</v>
      </c>
      <c r="BG280" s="0" t="n">
        <v>1.0827</v>
      </c>
      <c r="BH280" s="0" t="n">
        <v>1.0323</v>
      </c>
      <c r="BI280" s="0" t="n">
        <v>1</v>
      </c>
      <c r="BJ280" s="0" t="n">
        <v>2.83380000000001</v>
      </c>
      <c r="BK280" s="0" t="n">
        <v>2.36087633333333</v>
      </c>
      <c r="BL280" s="0" t="n">
        <v>1.21104999999998</v>
      </c>
      <c r="BM280" s="0" t="n">
        <v>1.2885</v>
      </c>
      <c r="BN280" s="0" t="n">
        <v>2.001</v>
      </c>
      <c r="BO280" s="0" t="n">
        <v>1.60200499999999</v>
      </c>
      <c r="BP280" s="0" t="n">
        <v>1.60200499999999</v>
      </c>
      <c r="BQ280" s="0" t="n">
        <v>1.31470499999999</v>
      </c>
      <c r="BR280" s="0" t="n">
        <v>1.12320500000001</v>
      </c>
      <c r="BS280" s="0" t="n">
        <v>1.49580499999999</v>
      </c>
      <c r="BT280" s="357"/>
      <c r="BU280" s="0" t="n">
        <v>1.109</v>
      </c>
      <c r="BV280" s="357"/>
      <c r="BW280" s="357"/>
      <c r="BX280" s="357"/>
      <c r="BY280" s="357"/>
      <c r="BZ280" s="357"/>
      <c r="CA280" s="357"/>
      <c r="CB280" s="357"/>
      <c r="CC280" s="0" t="n">
        <v>0.935</v>
      </c>
      <c r="CI280" s="0" t="n">
        <v>0.48</v>
      </c>
      <c r="CJ280" s="0" t="n">
        <v>0.875</v>
      </c>
      <c r="CK280" s="0" t="n">
        <v>0.71</v>
      </c>
      <c r="CM280" s="0" t="n">
        <v>0.59</v>
      </c>
      <c r="CN280" s="0" t="n">
        <v>0.6225</v>
      </c>
      <c r="CO280" s="0" t="n">
        <v>0.69</v>
      </c>
      <c r="CP280" s="0" t="n">
        <v>0.8925</v>
      </c>
      <c r="CQ280" s="0" t="n">
        <v>0.715</v>
      </c>
      <c r="CR280" s="0" t="n">
        <v>0.89</v>
      </c>
      <c r="DA280" s="357" t="n">
        <v>0.000285</v>
      </c>
      <c r="DB280" s="357" t="n">
        <v>0.0002</v>
      </c>
      <c r="DC280" s="357" t="n">
        <v>0</v>
      </c>
      <c r="DD280" s="357" t="n">
        <v>0.0001</v>
      </c>
      <c r="DE280" s="357" t="n">
        <v>0</v>
      </c>
      <c r="DF280" s="357" t="n">
        <v>0.0036</v>
      </c>
      <c r="DG280" s="357" t="n">
        <v>0.00047</v>
      </c>
      <c r="DH280" s="357" t="n">
        <v>0.0007</v>
      </c>
      <c r="DI280" s="357" t="n">
        <v>0</v>
      </c>
      <c r="DJ280" s="357" t="n">
        <v>0</v>
      </c>
      <c r="DK280" s="357" t="n">
        <v>0.0005</v>
      </c>
      <c r="DL280" s="357" t="n">
        <v>0.0005</v>
      </c>
      <c r="DM280" s="357" t="n">
        <v>0.0003</v>
      </c>
      <c r="DN280" s="357" t="n">
        <v>0.000275</v>
      </c>
      <c r="DO280" s="357" t="n">
        <v>0.000400000000000006</v>
      </c>
      <c r="DQ280" s="357" t="n">
        <v>6.5E-005</v>
      </c>
    </row>
    <row r="281" customFormat="false" ht="12.75" hidden="false" customHeight="false" outlineLevel="0" collapsed="false">
      <c r="A281" s="355" t="n">
        <v>44927</v>
      </c>
      <c r="B281" s="0" t="n">
        <v>0.988</v>
      </c>
      <c r="C281" s="0" t="n">
        <v>0</v>
      </c>
      <c r="D281" s="0" t="n">
        <v>0</v>
      </c>
      <c r="E281" s="0" t="n">
        <v>0</v>
      </c>
      <c r="F281" s="0" t="n">
        <v>0</v>
      </c>
      <c r="G281" s="0" t="n">
        <v>0</v>
      </c>
      <c r="H281" s="0" t="n">
        <v>0.9875</v>
      </c>
      <c r="I281" s="0" t="n">
        <v>0.975458749999984</v>
      </c>
      <c r="J281" s="0" t="n">
        <v>0.92772</v>
      </c>
      <c r="K281" s="0" t="n">
        <v>0</v>
      </c>
      <c r="L281" s="0" t="n">
        <v>0.969515524999991</v>
      </c>
      <c r="M281" s="0" t="n">
        <v>0.9875</v>
      </c>
      <c r="N281" s="0" t="n">
        <v>0.907353449999994</v>
      </c>
      <c r="O281" s="0" t="n">
        <v>0.9875</v>
      </c>
      <c r="P281" s="0" t="n">
        <v>0.907353449999994</v>
      </c>
      <c r="Q281" s="0" t="n">
        <v>0.969515524999991</v>
      </c>
      <c r="R281" s="0" t="n">
        <v>0.969515524999991</v>
      </c>
      <c r="S281" s="0" t="n">
        <v>0.969515524999991</v>
      </c>
      <c r="T281" s="0" t="n">
        <v>0.907353449999994</v>
      </c>
      <c r="U281" s="0" t="n">
        <v>0.907353449999994</v>
      </c>
      <c r="V281" s="0" t="n">
        <v>0.907353449999994</v>
      </c>
      <c r="W281" s="0" t="n">
        <v>0.907353449999994</v>
      </c>
      <c r="X281" s="0" t="n">
        <v>0.9875</v>
      </c>
      <c r="Y281" s="0" t="n">
        <v>0.9875</v>
      </c>
      <c r="Z281" s="0" t="n">
        <v>0.9875</v>
      </c>
      <c r="AA281" s="0" t="n">
        <v>0.9875</v>
      </c>
      <c r="AB281" s="0" t="n">
        <v>0.907353449999994</v>
      </c>
      <c r="AC281" s="0" t="n">
        <v>0.907353449999994</v>
      </c>
      <c r="AD281" s="0" t="n">
        <v>0.9875</v>
      </c>
      <c r="AE281" s="0" t="n">
        <v>0.9875</v>
      </c>
      <c r="AF281" s="0" t="n">
        <v>0.907353449999994</v>
      </c>
      <c r="AG281" s="0" t="n">
        <v>0.98</v>
      </c>
      <c r="AH281" s="0" t="n">
        <v>0.985</v>
      </c>
      <c r="AI281" s="0" t="n">
        <v>0.985</v>
      </c>
      <c r="AJ281" s="0" t="n">
        <v>0.907353449999994</v>
      </c>
      <c r="AK281" s="0" t="n">
        <v>1</v>
      </c>
      <c r="AL281" s="0" t="n">
        <v>0</v>
      </c>
      <c r="AM281" s="0" t="n">
        <v>0</v>
      </c>
      <c r="BE281" s="0" t="n">
        <v>1.14252260000002</v>
      </c>
      <c r="BF281" s="0" t="n">
        <v>1.14419999999999</v>
      </c>
      <c r="BG281" s="0" t="n">
        <v>1.0827</v>
      </c>
      <c r="BH281" s="0" t="n">
        <v>1.0324</v>
      </c>
      <c r="BI281" s="0" t="n">
        <v>1</v>
      </c>
      <c r="BJ281" s="0" t="n">
        <v>2.83740000000001</v>
      </c>
      <c r="BK281" s="0" t="n">
        <v>2.36134633333333</v>
      </c>
      <c r="BL281" s="0" t="n">
        <v>1.21174999999998</v>
      </c>
      <c r="BM281" s="0" t="n">
        <v>1.2885</v>
      </c>
      <c r="BN281" s="0" t="n">
        <v>2.001</v>
      </c>
      <c r="BO281" s="0" t="n">
        <v>1.60250499999999</v>
      </c>
      <c r="BP281" s="0" t="n">
        <v>1.60250499999999</v>
      </c>
      <c r="BQ281" s="0" t="n">
        <v>1.31500499999999</v>
      </c>
      <c r="BR281" s="0" t="n">
        <v>1.12348000000001</v>
      </c>
      <c r="BS281" s="0" t="n">
        <v>1.49620499999999</v>
      </c>
      <c r="BT281" s="357"/>
      <c r="BU281" s="0" t="n">
        <v>1.109065</v>
      </c>
      <c r="BV281" s="357"/>
      <c r="BW281" s="357"/>
      <c r="BX281" s="357"/>
      <c r="BY281" s="357"/>
      <c r="BZ281" s="357"/>
      <c r="CA281" s="357"/>
      <c r="CB281" s="357"/>
      <c r="CC281" s="0" t="n">
        <v>0.895</v>
      </c>
      <c r="CI281" s="0" t="n">
        <v>0.45</v>
      </c>
      <c r="CJ281" s="0" t="n">
        <v>0.805</v>
      </c>
      <c r="CK281" s="0" t="n">
        <v>0.72</v>
      </c>
      <c r="CM281" s="0" t="n">
        <v>0.605</v>
      </c>
      <c r="CN281" s="0" t="n">
        <v>0.6375</v>
      </c>
      <c r="CO281" s="0" t="n">
        <v>0.69</v>
      </c>
      <c r="CP281" s="0" t="n">
        <v>0.88</v>
      </c>
      <c r="CQ281" s="0" t="n">
        <v>0.64</v>
      </c>
      <c r="CR281" s="0" t="n">
        <v>0.89</v>
      </c>
      <c r="DA281" s="357" t="n">
        <v>0.000285</v>
      </c>
      <c r="DB281" s="357" t="n">
        <v>0.0002</v>
      </c>
      <c r="DC281" s="357" t="n">
        <v>0</v>
      </c>
      <c r="DD281" s="357" t="n">
        <v>0.0001</v>
      </c>
      <c r="DE281" s="357" t="n">
        <v>0</v>
      </c>
      <c r="DF281" s="357" t="n">
        <v>0.0036</v>
      </c>
      <c r="DG281" s="357" t="n">
        <v>0.00047</v>
      </c>
      <c r="DH281" s="357" t="n">
        <v>0.0007</v>
      </c>
      <c r="DI281" s="357" t="n">
        <v>0</v>
      </c>
      <c r="DJ281" s="357" t="n">
        <v>0</v>
      </c>
      <c r="DK281" s="357" t="n">
        <v>0.0005</v>
      </c>
      <c r="DL281" s="357" t="n">
        <v>0.0005</v>
      </c>
      <c r="DM281" s="357" t="n">
        <v>0.0003</v>
      </c>
      <c r="DN281" s="357" t="n">
        <v>0.000275</v>
      </c>
      <c r="DO281" s="357" t="n">
        <v>0.000400000000000006</v>
      </c>
      <c r="DQ281" s="357" t="n">
        <v>6.5E-005</v>
      </c>
    </row>
    <row r="282" customFormat="false" ht="12.75" hidden="false" customHeight="false" outlineLevel="0" collapsed="false">
      <c r="A282" s="355" t="n">
        <v>44958</v>
      </c>
      <c r="B282" s="0" t="n">
        <v>0.988</v>
      </c>
      <c r="C282" s="0" t="n">
        <v>0</v>
      </c>
      <c r="D282" s="0" t="n">
        <v>0</v>
      </c>
      <c r="E282" s="0" t="n">
        <v>0</v>
      </c>
      <c r="F282" s="0" t="n">
        <v>0</v>
      </c>
      <c r="G282" s="0" t="n">
        <v>0</v>
      </c>
      <c r="H282" s="0" t="n">
        <v>0.9875</v>
      </c>
      <c r="I282" s="0" t="n">
        <v>0.9875</v>
      </c>
      <c r="J282" s="0" t="n">
        <v>0.985</v>
      </c>
      <c r="K282" s="0" t="n">
        <v>0</v>
      </c>
      <c r="L282" s="0" t="n">
        <v>0.9875</v>
      </c>
      <c r="M282" s="0" t="n">
        <v>0.9875</v>
      </c>
      <c r="N282" s="0" t="n">
        <v>0.933866549999994</v>
      </c>
      <c r="O282" s="0" t="n">
        <v>0.986095012500005</v>
      </c>
      <c r="P282" s="0" t="n">
        <v>0.933866549999994</v>
      </c>
      <c r="Q282" s="0" t="n">
        <v>0.9875</v>
      </c>
      <c r="R282" s="0" t="n">
        <v>0.9875</v>
      </c>
      <c r="S282" s="0" t="n">
        <v>0.9875</v>
      </c>
      <c r="T282" s="0" t="n">
        <v>0.933866549999994</v>
      </c>
      <c r="U282" s="0" t="n">
        <v>0.933866549999994</v>
      </c>
      <c r="V282" s="0" t="n">
        <v>0.933866549999994</v>
      </c>
      <c r="W282" s="0" t="n">
        <v>0.933866549999994</v>
      </c>
      <c r="X282" s="0" t="n">
        <v>0.986095012500005</v>
      </c>
      <c r="Y282" s="0" t="n">
        <v>0.986095012500005</v>
      </c>
      <c r="Z282" s="0" t="n">
        <v>0.986095012500005</v>
      </c>
      <c r="AA282" s="0" t="n">
        <v>0.986095012500005</v>
      </c>
      <c r="AB282" s="0" t="n">
        <v>0.933866549999994</v>
      </c>
      <c r="AC282" s="0" t="n">
        <v>0.933866549999994</v>
      </c>
      <c r="AD282" s="0" t="n">
        <v>0.986095012500005</v>
      </c>
      <c r="AE282" s="0" t="n">
        <v>0.986095012500005</v>
      </c>
      <c r="AF282" s="0" t="n">
        <v>0.933866549999994</v>
      </c>
      <c r="AG282" s="0" t="n">
        <v>0.98</v>
      </c>
      <c r="AH282" s="0" t="n">
        <v>0.985</v>
      </c>
      <c r="AI282" s="0" t="n">
        <v>0.985</v>
      </c>
      <c r="AJ282" s="0" t="n">
        <v>0.933866549999994</v>
      </c>
      <c r="AK282" s="0" t="n">
        <v>1</v>
      </c>
      <c r="AL282" s="0" t="n">
        <v>0</v>
      </c>
      <c r="AM282" s="0" t="n">
        <v>0</v>
      </c>
      <c r="BE282" s="0" t="n">
        <v>1.14280760000002</v>
      </c>
      <c r="BF282" s="0" t="n">
        <v>1.14439999999999</v>
      </c>
      <c r="BG282" s="0" t="n">
        <v>1.0827</v>
      </c>
      <c r="BH282" s="0" t="n">
        <v>1.0325</v>
      </c>
      <c r="BI282" s="0" t="n">
        <v>1</v>
      </c>
      <c r="BJ282" s="0" t="n">
        <v>2.84100000000001</v>
      </c>
      <c r="BK282" s="0" t="n">
        <v>2.36181633333333</v>
      </c>
      <c r="BL282" s="0" t="n">
        <v>1.21244999999998</v>
      </c>
      <c r="BM282" s="0" t="n">
        <v>1.2885</v>
      </c>
      <c r="BN282" s="0" t="n">
        <v>2.001</v>
      </c>
      <c r="BO282" s="0" t="n">
        <v>1.60300499999999</v>
      </c>
      <c r="BP282" s="0" t="n">
        <v>1.60300499999999</v>
      </c>
      <c r="BQ282" s="0" t="n">
        <v>1.31530499999999</v>
      </c>
      <c r="BR282" s="0" t="n">
        <v>1.12375500000001</v>
      </c>
      <c r="BS282" s="0" t="n">
        <v>1.49660499999999</v>
      </c>
      <c r="BT282" s="357"/>
      <c r="BU282" s="0" t="n">
        <v>1.10913</v>
      </c>
      <c r="BV282" s="357"/>
      <c r="BW282" s="357"/>
      <c r="BX282" s="357"/>
      <c r="BY282" s="357"/>
      <c r="BZ282" s="357"/>
      <c r="CA282" s="357"/>
      <c r="CB282" s="357"/>
      <c r="CC282" s="0" t="n">
        <v>0.865</v>
      </c>
      <c r="CI282" s="0" t="n">
        <v>0.45</v>
      </c>
      <c r="CJ282" s="0" t="n">
        <v>0.845</v>
      </c>
      <c r="CK282" s="0" t="n">
        <v>0.825</v>
      </c>
      <c r="CM282" s="0" t="n">
        <v>0.635</v>
      </c>
      <c r="CN282" s="0" t="n">
        <v>0.6675</v>
      </c>
      <c r="CO282" s="0" t="n">
        <v>0.71</v>
      </c>
      <c r="CP282" s="0" t="n">
        <v>0.8775</v>
      </c>
      <c r="CQ282" s="0" t="n">
        <v>0.67</v>
      </c>
      <c r="CR282" s="0" t="n">
        <v>0.89</v>
      </c>
      <c r="DA282" s="357" t="n">
        <v>0.000285</v>
      </c>
      <c r="DB282" s="357" t="n">
        <v>0.0002</v>
      </c>
      <c r="DC282" s="357" t="n">
        <v>0</v>
      </c>
      <c r="DD282" s="357" t="n">
        <v>0.0001</v>
      </c>
      <c r="DE282" s="357" t="n">
        <v>0</v>
      </c>
      <c r="DF282" s="357" t="n">
        <v>0.0036</v>
      </c>
      <c r="DG282" s="357" t="n">
        <v>0.00047</v>
      </c>
      <c r="DH282" s="357" t="n">
        <v>0.0007</v>
      </c>
      <c r="DI282" s="357" t="n">
        <v>0</v>
      </c>
      <c r="DJ282" s="357" t="n">
        <v>0</v>
      </c>
      <c r="DK282" s="357" t="n">
        <v>0.0005</v>
      </c>
      <c r="DL282" s="357" t="n">
        <v>0.0005</v>
      </c>
      <c r="DM282" s="357" t="n">
        <v>0.0003</v>
      </c>
      <c r="DN282" s="357" t="n">
        <v>0.000275</v>
      </c>
      <c r="DO282" s="357" t="n">
        <v>0.000400000000000006</v>
      </c>
      <c r="DQ282" s="357" t="n">
        <v>6.5E-005</v>
      </c>
    </row>
    <row r="283" customFormat="false" ht="12.75" hidden="false" customHeight="false" outlineLevel="0" collapsed="false">
      <c r="A283" s="355" t="n">
        <v>44986</v>
      </c>
      <c r="B283" s="0" t="n">
        <v>0.988</v>
      </c>
      <c r="C283" s="0" t="n">
        <v>0</v>
      </c>
      <c r="D283" s="0" t="n">
        <v>0</v>
      </c>
      <c r="E283" s="0" t="n">
        <v>0</v>
      </c>
      <c r="F283" s="0" t="n">
        <v>0</v>
      </c>
      <c r="G283" s="0" t="n">
        <v>0</v>
      </c>
      <c r="H283" s="0" t="n">
        <v>0.9875</v>
      </c>
      <c r="I283" s="0" t="n">
        <v>0.9875</v>
      </c>
      <c r="J283" s="0" t="n">
        <v>0.985</v>
      </c>
      <c r="K283" s="0" t="n">
        <v>0</v>
      </c>
      <c r="L283" s="0" t="n">
        <v>0.9875</v>
      </c>
      <c r="M283" s="0" t="n">
        <v>0.9875</v>
      </c>
      <c r="N283" s="0" t="n">
        <v>0.98</v>
      </c>
      <c r="O283" s="0" t="n">
        <v>0.9875</v>
      </c>
      <c r="P283" s="0" t="n">
        <v>0.98</v>
      </c>
      <c r="Q283" s="0" t="n">
        <v>0.9875</v>
      </c>
      <c r="R283" s="0" t="n">
        <v>0.9875</v>
      </c>
      <c r="S283" s="0" t="n">
        <v>0.9875</v>
      </c>
      <c r="T283" s="0" t="n">
        <v>0.98</v>
      </c>
      <c r="U283" s="0" t="n">
        <v>0.98</v>
      </c>
      <c r="V283" s="0" t="n">
        <v>0.98</v>
      </c>
      <c r="W283" s="0" t="n">
        <v>0.98</v>
      </c>
      <c r="X283" s="0" t="n">
        <v>0.9875</v>
      </c>
      <c r="Y283" s="0" t="n">
        <v>0.9875</v>
      </c>
      <c r="Z283" s="0" t="n">
        <v>0.9875</v>
      </c>
      <c r="AA283" s="0" t="n">
        <v>0.9875</v>
      </c>
      <c r="AB283" s="0" t="n">
        <v>0.98</v>
      </c>
      <c r="AC283" s="0" t="n">
        <v>0.98</v>
      </c>
      <c r="AD283" s="0" t="n">
        <v>0.9875</v>
      </c>
      <c r="AE283" s="0" t="n">
        <v>0.9875</v>
      </c>
      <c r="AF283" s="0" t="n">
        <v>0.98</v>
      </c>
      <c r="AG283" s="0" t="n">
        <v>0.99</v>
      </c>
      <c r="AH283" s="0" t="n">
        <v>0.985</v>
      </c>
      <c r="AI283" s="0" t="n">
        <v>0.985</v>
      </c>
      <c r="AJ283" s="0" t="n">
        <v>0.98</v>
      </c>
      <c r="AK283" s="0" t="n">
        <v>1</v>
      </c>
      <c r="AL283" s="0" t="n">
        <v>0</v>
      </c>
      <c r="AM283" s="0" t="n">
        <v>0</v>
      </c>
      <c r="BE283" s="0" t="n">
        <v>1.14309260000002</v>
      </c>
      <c r="BF283" s="0" t="n">
        <v>1.14459999999999</v>
      </c>
      <c r="BG283" s="0" t="n">
        <v>1.0827</v>
      </c>
      <c r="BH283" s="0" t="n">
        <v>1.0326</v>
      </c>
      <c r="BI283" s="0" t="n">
        <v>1</v>
      </c>
      <c r="BJ283" s="0" t="n">
        <v>2.84460000000001</v>
      </c>
      <c r="BK283" s="0" t="n">
        <v>2.36228633333333</v>
      </c>
      <c r="BL283" s="0" t="n">
        <v>1.21314999999998</v>
      </c>
      <c r="BM283" s="0" t="n">
        <v>1.2885</v>
      </c>
      <c r="BN283" s="0" t="n">
        <v>2.001</v>
      </c>
      <c r="BO283" s="0" t="n">
        <v>1.60350499999999</v>
      </c>
      <c r="BP283" s="0" t="n">
        <v>1.60350499999999</v>
      </c>
      <c r="BQ283" s="0" t="n">
        <v>1.31560499999999</v>
      </c>
      <c r="BR283" s="0" t="n">
        <v>1.12403000000001</v>
      </c>
      <c r="BS283" s="0" t="n">
        <v>1.49700499999999</v>
      </c>
      <c r="BT283" s="357"/>
      <c r="BU283" s="0" t="n">
        <v>1.109195</v>
      </c>
      <c r="BV283" s="357"/>
      <c r="BW283" s="357"/>
      <c r="BX283" s="357"/>
      <c r="BY283" s="357"/>
      <c r="BZ283" s="357"/>
      <c r="CA283" s="357"/>
      <c r="CB283" s="357"/>
      <c r="CC283" s="0" t="n">
        <v>0.865</v>
      </c>
      <c r="CI283" s="0" t="n">
        <v>0.45</v>
      </c>
      <c r="CJ283" s="0" t="n">
        <v>0.875</v>
      </c>
      <c r="CK283" s="0" t="n">
        <v>0.995</v>
      </c>
      <c r="CM283" s="0" t="n">
        <v>0.785</v>
      </c>
      <c r="CN283" s="0" t="n">
        <v>0.8175</v>
      </c>
      <c r="CO283" s="0" t="n">
        <v>0.8</v>
      </c>
      <c r="CP283" s="0" t="n">
        <v>0.9</v>
      </c>
      <c r="CQ283" s="0" t="n">
        <v>0.83</v>
      </c>
      <c r="CR283" s="0" t="n">
        <v>0.89</v>
      </c>
      <c r="DA283" s="357" t="n">
        <v>0.000285</v>
      </c>
      <c r="DB283" s="357" t="n">
        <v>0.0002</v>
      </c>
      <c r="DC283" s="357" t="n">
        <v>0</v>
      </c>
      <c r="DD283" s="357" t="n">
        <v>0.0001</v>
      </c>
      <c r="DE283" s="357" t="n">
        <v>0</v>
      </c>
      <c r="DF283" s="357" t="n">
        <v>0.0036</v>
      </c>
      <c r="DG283" s="357" t="n">
        <v>0.00047</v>
      </c>
      <c r="DH283" s="357" t="n">
        <v>0.0007</v>
      </c>
      <c r="DI283" s="357" t="n">
        <v>0</v>
      </c>
      <c r="DJ283" s="357" t="n">
        <v>0</v>
      </c>
      <c r="DK283" s="357" t="n">
        <v>0.0005</v>
      </c>
      <c r="DL283" s="357" t="n">
        <v>0.0005</v>
      </c>
      <c r="DM283" s="357" t="n">
        <v>0.0003</v>
      </c>
      <c r="DN283" s="357" t="n">
        <v>0.000275</v>
      </c>
      <c r="DO283" s="357" t="n">
        <v>0.000400000000000006</v>
      </c>
      <c r="DQ283" s="357" t="n">
        <v>6.5E-005</v>
      </c>
    </row>
    <row r="284" customFormat="false" ht="12.75" hidden="false" customHeight="false" outlineLevel="0" collapsed="false">
      <c r="A284" s="355" t="n">
        <v>45017</v>
      </c>
      <c r="B284" s="0" t="n">
        <v>0.988</v>
      </c>
      <c r="C284" s="0" t="n">
        <v>0</v>
      </c>
      <c r="D284" s="0" t="n">
        <v>0</v>
      </c>
      <c r="E284" s="0" t="n">
        <v>0</v>
      </c>
      <c r="F284" s="0" t="n">
        <v>0</v>
      </c>
      <c r="G284" s="0" t="n">
        <v>0</v>
      </c>
      <c r="H284" s="0" t="n">
        <v>0.9875</v>
      </c>
      <c r="I284" s="0" t="n">
        <v>0.9875</v>
      </c>
      <c r="J284" s="0" t="n">
        <v>0.985</v>
      </c>
      <c r="K284" s="0" t="n">
        <v>0</v>
      </c>
      <c r="L284" s="0" t="n">
        <v>0.9875</v>
      </c>
      <c r="M284" s="0" t="n">
        <v>0.9875</v>
      </c>
      <c r="N284" s="0" t="n">
        <v>0.98</v>
      </c>
      <c r="O284" s="0" t="n">
        <v>0.9875</v>
      </c>
      <c r="P284" s="0" t="n">
        <v>0.98</v>
      </c>
      <c r="Q284" s="0" t="n">
        <v>0.9875</v>
      </c>
      <c r="R284" s="0" t="n">
        <v>0.9875</v>
      </c>
      <c r="S284" s="0" t="n">
        <v>0.9875</v>
      </c>
      <c r="T284" s="0" t="n">
        <v>0.98</v>
      </c>
      <c r="U284" s="0" t="n">
        <v>0.98</v>
      </c>
      <c r="V284" s="0" t="n">
        <v>0.98</v>
      </c>
      <c r="W284" s="0" t="n">
        <v>0.98</v>
      </c>
      <c r="X284" s="0" t="n">
        <v>0.9875</v>
      </c>
      <c r="Y284" s="0" t="n">
        <v>0.9875</v>
      </c>
      <c r="Z284" s="0" t="n">
        <v>0.9875</v>
      </c>
      <c r="AA284" s="0" t="n">
        <v>0.9875</v>
      </c>
      <c r="AB284" s="0" t="n">
        <v>0.98</v>
      </c>
      <c r="AC284" s="0" t="n">
        <v>0.98</v>
      </c>
      <c r="AD284" s="0" t="n">
        <v>0.9875</v>
      </c>
      <c r="AE284" s="0" t="n">
        <v>0.9875</v>
      </c>
      <c r="AF284" s="0" t="n">
        <v>0.98</v>
      </c>
      <c r="AG284" s="0" t="n">
        <v>0.99</v>
      </c>
      <c r="AH284" s="0" t="n">
        <v>0.985</v>
      </c>
      <c r="AI284" s="0" t="n">
        <v>0.985</v>
      </c>
      <c r="AJ284" s="0" t="n">
        <v>0.98</v>
      </c>
      <c r="AK284" s="0" t="n">
        <v>1</v>
      </c>
      <c r="AL284" s="0" t="n">
        <v>0</v>
      </c>
      <c r="AM284" s="0" t="n">
        <v>0</v>
      </c>
      <c r="BE284" s="0" t="n">
        <v>1.14337760000002</v>
      </c>
      <c r="BF284" s="0" t="n">
        <v>1.14479999999999</v>
      </c>
      <c r="BG284" s="0" t="n">
        <v>1.0827</v>
      </c>
      <c r="BH284" s="0" t="n">
        <v>1.0327</v>
      </c>
      <c r="BI284" s="0" t="n">
        <v>1</v>
      </c>
      <c r="BJ284" s="0" t="n">
        <v>2.84820000000001</v>
      </c>
      <c r="BK284" s="0" t="n">
        <v>2.36275633333333</v>
      </c>
      <c r="BL284" s="0" t="n">
        <v>1.21384999999998</v>
      </c>
      <c r="BM284" s="0" t="n">
        <v>1.2885</v>
      </c>
      <c r="BN284" s="0" t="n">
        <v>2.001</v>
      </c>
      <c r="BO284" s="0" t="n">
        <v>1.60400499999999</v>
      </c>
      <c r="BP284" s="0" t="n">
        <v>1.60400499999999</v>
      </c>
      <c r="BQ284" s="0" t="n">
        <v>1.31590499999999</v>
      </c>
      <c r="BR284" s="0" t="n">
        <v>1.12430500000001</v>
      </c>
      <c r="BS284" s="0" t="n">
        <v>1.49740499999999</v>
      </c>
      <c r="BT284" s="357"/>
      <c r="BU284" s="0" t="n">
        <v>1.10926</v>
      </c>
      <c r="BV284" s="357"/>
      <c r="BW284" s="357"/>
      <c r="BX284" s="357"/>
      <c r="BY284" s="357"/>
      <c r="BZ284" s="357"/>
      <c r="CA284" s="357"/>
      <c r="CB284" s="357"/>
      <c r="CC284" s="0" t="n">
        <v>0.895</v>
      </c>
      <c r="CI284" s="0" t="n">
        <v>0.42</v>
      </c>
      <c r="CJ284" s="0" t="n">
        <v>0.935</v>
      </c>
      <c r="CK284" s="0" t="n">
        <v>0.985</v>
      </c>
      <c r="CM284" s="0" t="n">
        <v>0.895</v>
      </c>
      <c r="CN284" s="0" t="n">
        <v>0.9275</v>
      </c>
      <c r="CO284" s="0" t="n">
        <v>0.85</v>
      </c>
      <c r="CP284" s="0" t="n">
        <v>0.903</v>
      </c>
      <c r="CQ284" s="0" t="n">
        <v>0.92</v>
      </c>
      <c r="CR284" s="0" t="n">
        <v>0.89</v>
      </c>
      <c r="DA284" s="357" t="n">
        <v>0.000285</v>
      </c>
      <c r="DB284" s="357" t="n">
        <v>0.0002</v>
      </c>
      <c r="DC284" s="357" t="n">
        <v>0</v>
      </c>
      <c r="DD284" s="357" t="n">
        <v>0.0001</v>
      </c>
      <c r="DE284" s="357" t="n">
        <v>0</v>
      </c>
      <c r="DF284" s="357" t="n">
        <v>0.0036</v>
      </c>
      <c r="DG284" s="357" t="n">
        <v>0.00047</v>
      </c>
      <c r="DH284" s="357" t="n">
        <v>0.0007</v>
      </c>
      <c r="DI284" s="357" t="n">
        <v>0</v>
      </c>
      <c r="DJ284" s="357" t="n">
        <v>0</v>
      </c>
      <c r="DK284" s="357" t="n">
        <v>0.0005</v>
      </c>
      <c r="DL284" s="357" t="n">
        <v>0.0005</v>
      </c>
      <c r="DM284" s="357" t="n">
        <v>0.0003</v>
      </c>
      <c r="DN284" s="357" t="n">
        <v>0.000275</v>
      </c>
      <c r="DO284" s="357" t="n">
        <v>0.000400000000000006</v>
      </c>
      <c r="DQ284" s="357" t="n">
        <v>6.5E-005</v>
      </c>
    </row>
    <row r="285" customFormat="false" ht="12.75" hidden="false" customHeight="false" outlineLevel="0" collapsed="false">
      <c r="A285" s="355" t="n">
        <v>45047</v>
      </c>
      <c r="B285" s="0" t="n">
        <v>0.988</v>
      </c>
      <c r="C285" s="0" t="n">
        <v>0</v>
      </c>
      <c r="D285" s="0" t="n">
        <v>0</v>
      </c>
      <c r="E285" s="0" t="n">
        <v>0</v>
      </c>
      <c r="F285" s="0" t="n">
        <v>0</v>
      </c>
      <c r="G285" s="0" t="n">
        <v>0</v>
      </c>
      <c r="H285" s="0" t="n">
        <v>0.9875</v>
      </c>
      <c r="I285" s="0" t="n">
        <v>0.9875</v>
      </c>
      <c r="J285" s="0" t="n">
        <v>0.985</v>
      </c>
      <c r="K285" s="0" t="n">
        <v>0</v>
      </c>
      <c r="L285" s="0" t="n">
        <v>0.9875</v>
      </c>
      <c r="M285" s="0" t="n">
        <v>0.9875</v>
      </c>
      <c r="N285" s="0" t="n">
        <v>0.98</v>
      </c>
      <c r="O285" s="0" t="n">
        <v>0.9875</v>
      </c>
      <c r="P285" s="0" t="n">
        <v>0.98</v>
      </c>
      <c r="Q285" s="0" t="n">
        <v>0.9875</v>
      </c>
      <c r="R285" s="0" t="n">
        <v>0.9875</v>
      </c>
      <c r="S285" s="0" t="n">
        <v>0.9875</v>
      </c>
      <c r="T285" s="0" t="n">
        <v>0.98</v>
      </c>
      <c r="U285" s="0" t="n">
        <v>0.98</v>
      </c>
      <c r="V285" s="0" t="n">
        <v>0.98</v>
      </c>
      <c r="W285" s="0" t="n">
        <v>0.98</v>
      </c>
      <c r="X285" s="0" t="n">
        <v>0.9875</v>
      </c>
      <c r="Y285" s="0" t="n">
        <v>0.9875</v>
      </c>
      <c r="Z285" s="0" t="n">
        <v>0.9875</v>
      </c>
      <c r="AA285" s="0" t="n">
        <v>0.9875</v>
      </c>
      <c r="AB285" s="0" t="n">
        <v>0.98</v>
      </c>
      <c r="AC285" s="0" t="n">
        <v>0.98</v>
      </c>
      <c r="AD285" s="0" t="n">
        <v>0.9875</v>
      </c>
      <c r="AE285" s="0" t="n">
        <v>0.9875</v>
      </c>
      <c r="AF285" s="0" t="n">
        <v>0.98</v>
      </c>
      <c r="AG285" s="0" t="n">
        <v>0.99</v>
      </c>
      <c r="AH285" s="0" t="n">
        <v>0.985</v>
      </c>
      <c r="AI285" s="0" t="n">
        <v>0.985</v>
      </c>
      <c r="AJ285" s="0" t="n">
        <v>0.98</v>
      </c>
      <c r="AK285" s="0" t="n">
        <v>1</v>
      </c>
      <c r="AL285" s="0" t="n">
        <v>0</v>
      </c>
      <c r="AM285" s="0" t="n">
        <v>0</v>
      </c>
      <c r="BE285" s="0" t="n">
        <v>1.14366260000002</v>
      </c>
      <c r="BF285" s="0" t="n">
        <v>1.14499999999999</v>
      </c>
      <c r="BG285" s="0" t="n">
        <v>1.0827</v>
      </c>
      <c r="BH285" s="0" t="n">
        <v>1.0328</v>
      </c>
      <c r="BI285" s="0" t="n">
        <v>1</v>
      </c>
      <c r="BJ285" s="0" t="n">
        <v>2.85180000000001</v>
      </c>
      <c r="BK285" s="0" t="n">
        <v>2.36322633333333</v>
      </c>
      <c r="BL285" s="0" t="n">
        <v>1.21454999999998</v>
      </c>
      <c r="BM285" s="0" t="n">
        <v>1.2885</v>
      </c>
      <c r="BN285" s="0" t="n">
        <v>2.001</v>
      </c>
      <c r="BO285" s="0" t="n">
        <v>1.60450499999999</v>
      </c>
      <c r="BP285" s="0" t="n">
        <v>1.60450499999999</v>
      </c>
      <c r="BQ285" s="0" t="n">
        <v>1.31620499999999</v>
      </c>
      <c r="BR285" s="0" t="n">
        <v>1.12458000000001</v>
      </c>
      <c r="BS285" s="0" t="n">
        <v>1.49780499999999</v>
      </c>
      <c r="BT285" s="357"/>
      <c r="BU285" s="0" t="n">
        <v>1.109325</v>
      </c>
      <c r="BV285" s="357"/>
      <c r="BW285" s="357"/>
      <c r="BX285" s="357"/>
      <c r="BY285" s="357"/>
      <c r="BZ285" s="357"/>
      <c r="CA285" s="357"/>
      <c r="CB285" s="357"/>
      <c r="CC285" s="0" t="n">
        <v>0.965</v>
      </c>
      <c r="CI285" s="0" t="n">
        <v>0.42</v>
      </c>
      <c r="CJ285" s="0" t="n">
        <v>0.935</v>
      </c>
      <c r="CK285" s="0" t="n">
        <v>0.885</v>
      </c>
      <c r="CM285" s="0" t="n">
        <v>0.9175</v>
      </c>
      <c r="CN285" s="0" t="n">
        <v>0.95</v>
      </c>
      <c r="CO285" s="0" t="n">
        <v>0.88</v>
      </c>
      <c r="CP285" s="0" t="n">
        <v>0.9</v>
      </c>
      <c r="CQ285" s="0" t="n">
        <v>0.935</v>
      </c>
      <c r="CR285" s="0" t="n">
        <v>0.89</v>
      </c>
      <c r="DA285" s="357" t="n">
        <v>0.000285</v>
      </c>
      <c r="DB285" s="357" t="n">
        <v>0.0002</v>
      </c>
      <c r="DC285" s="357" t="n">
        <v>0</v>
      </c>
      <c r="DD285" s="357" t="n">
        <v>0.0001</v>
      </c>
      <c r="DE285" s="357" t="n">
        <v>0</v>
      </c>
      <c r="DF285" s="357" t="n">
        <v>0.0036</v>
      </c>
      <c r="DG285" s="357" t="n">
        <v>0.00047</v>
      </c>
      <c r="DH285" s="357" t="n">
        <v>0.0007</v>
      </c>
      <c r="DI285" s="357" t="n">
        <v>0</v>
      </c>
      <c r="DJ285" s="357" t="n">
        <v>0</v>
      </c>
      <c r="DK285" s="357" t="n">
        <v>0.0005</v>
      </c>
      <c r="DL285" s="357" t="n">
        <v>0.0005</v>
      </c>
      <c r="DM285" s="357" t="n">
        <v>0.0003</v>
      </c>
      <c r="DN285" s="357" t="n">
        <v>0.000275</v>
      </c>
      <c r="DO285" s="357" t="n">
        <v>0.000400000000000006</v>
      </c>
      <c r="DQ285" s="357" t="n">
        <v>6.5E-005</v>
      </c>
    </row>
    <row r="286" customFormat="false" ht="12.75" hidden="false" customHeight="false" outlineLevel="0" collapsed="false">
      <c r="A286" s="355" t="n">
        <v>45078</v>
      </c>
      <c r="B286" s="0" t="n">
        <v>0.988</v>
      </c>
      <c r="C286" s="0" t="n">
        <v>0</v>
      </c>
      <c r="D286" s="0" t="n">
        <v>0</v>
      </c>
      <c r="E286" s="0" t="n">
        <v>0</v>
      </c>
      <c r="F286" s="0" t="n">
        <v>0</v>
      </c>
      <c r="G286" s="0" t="n">
        <v>0</v>
      </c>
      <c r="H286" s="0" t="n">
        <v>0.9875</v>
      </c>
      <c r="I286" s="0" t="n">
        <v>0.9875</v>
      </c>
      <c r="J286" s="0" t="n">
        <v>0.985</v>
      </c>
      <c r="K286" s="0" t="n">
        <v>0</v>
      </c>
      <c r="L286" s="0" t="n">
        <v>0.9875</v>
      </c>
      <c r="M286" s="0" t="n">
        <v>0.9875</v>
      </c>
      <c r="N286" s="0" t="n">
        <v>0.98</v>
      </c>
      <c r="O286" s="0" t="n">
        <v>0.9875</v>
      </c>
      <c r="P286" s="0" t="n">
        <v>0.98</v>
      </c>
      <c r="Q286" s="0" t="n">
        <v>0.9875</v>
      </c>
      <c r="R286" s="0" t="n">
        <v>0.9875</v>
      </c>
      <c r="S286" s="0" t="n">
        <v>0.9875</v>
      </c>
      <c r="T286" s="0" t="n">
        <v>0.98</v>
      </c>
      <c r="U286" s="0" t="n">
        <v>0.98</v>
      </c>
      <c r="V286" s="0" t="n">
        <v>0.98</v>
      </c>
      <c r="W286" s="0" t="n">
        <v>0.98</v>
      </c>
      <c r="X286" s="0" t="n">
        <v>0.9875</v>
      </c>
      <c r="Y286" s="0" t="n">
        <v>0.9875</v>
      </c>
      <c r="Z286" s="0" t="n">
        <v>0.9875</v>
      </c>
      <c r="AA286" s="0" t="n">
        <v>0.9875</v>
      </c>
      <c r="AB286" s="0" t="n">
        <v>0.98</v>
      </c>
      <c r="AC286" s="0" t="n">
        <v>0.98</v>
      </c>
      <c r="AD286" s="0" t="n">
        <v>0.9875</v>
      </c>
      <c r="AE286" s="0" t="n">
        <v>0.9875</v>
      </c>
      <c r="AF286" s="0" t="n">
        <v>0.98</v>
      </c>
      <c r="AG286" s="0" t="n">
        <v>0.99</v>
      </c>
      <c r="AH286" s="0" t="n">
        <v>0.985</v>
      </c>
      <c r="AI286" s="0" t="n">
        <v>0.985</v>
      </c>
      <c r="AJ286" s="0" t="n">
        <v>0.98</v>
      </c>
      <c r="AK286" s="0" t="n">
        <v>1</v>
      </c>
      <c r="AL286" s="0" t="n">
        <v>0</v>
      </c>
      <c r="AM286" s="0" t="n">
        <v>0</v>
      </c>
      <c r="BE286" s="0" t="n">
        <v>1.14394760000002</v>
      </c>
      <c r="BF286" s="0" t="n">
        <v>1.14519999999999</v>
      </c>
      <c r="BG286" s="0" t="n">
        <v>1.0827</v>
      </c>
      <c r="BH286" s="0" t="n">
        <v>1.0329</v>
      </c>
      <c r="BI286" s="0" t="n">
        <v>1</v>
      </c>
      <c r="BJ286" s="0" t="n">
        <v>2.85540000000001</v>
      </c>
      <c r="BK286" s="0" t="n">
        <v>2.36369633333333</v>
      </c>
      <c r="BL286" s="0" t="n">
        <v>1.21524999999998</v>
      </c>
      <c r="BM286" s="0" t="n">
        <v>1.2885</v>
      </c>
      <c r="BN286" s="0" t="n">
        <v>2.001</v>
      </c>
      <c r="BO286" s="0" t="n">
        <v>1.60500499999999</v>
      </c>
      <c r="BP286" s="0" t="n">
        <v>1.60500499999999</v>
      </c>
      <c r="BQ286" s="0" t="n">
        <v>1.31650499999999</v>
      </c>
      <c r="BR286" s="0" t="n">
        <v>1.12485500000001</v>
      </c>
      <c r="BS286" s="0" t="n">
        <v>1.49820499999999</v>
      </c>
      <c r="BT286" s="357"/>
      <c r="BU286" s="0" t="n">
        <v>1.10939</v>
      </c>
      <c r="BV286" s="357"/>
      <c r="BW286" s="357"/>
      <c r="BX286" s="357"/>
      <c r="BY286" s="357"/>
      <c r="BZ286" s="357"/>
      <c r="CA286" s="357"/>
      <c r="CB286" s="357"/>
      <c r="CC286" s="0" t="n">
        <v>0.965</v>
      </c>
      <c r="CI286" s="0" t="n">
        <v>0.47</v>
      </c>
      <c r="CJ286" s="0" t="n">
        <v>0.935</v>
      </c>
      <c r="CK286" s="0" t="n">
        <v>0.795</v>
      </c>
      <c r="CM286" s="0" t="n">
        <v>0.8825</v>
      </c>
      <c r="CN286" s="0" t="n">
        <v>0.915</v>
      </c>
      <c r="CO286" s="0" t="n">
        <v>0.88</v>
      </c>
      <c r="CP286" s="0" t="n">
        <v>0.9025</v>
      </c>
      <c r="CQ286" s="0" t="n">
        <v>0.915</v>
      </c>
      <c r="CR286" s="0" t="n">
        <v>0.89</v>
      </c>
      <c r="DA286" s="357" t="n">
        <v>0.000285</v>
      </c>
      <c r="DB286" s="357" t="n">
        <v>0.0002</v>
      </c>
      <c r="DC286" s="357" t="n">
        <v>0</v>
      </c>
      <c r="DD286" s="357" t="n">
        <v>0.0001</v>
      </c>
      <c r="DE286" s="357" t="n">
        <v>0</v>
      </c>
      <c r="DF286" s="357" t="n">
        <v>0.0036</v>
      </c>
      <c r="DG286" s="357" t="n">
        <v>0.00047</v>
      </c>
      <c r="DH286" s="357" t="n">
        <v>0.0007</v>
      </c>
      <c r="DI286" s="357" t="n">
        <v>0</v>
      </c>
      <c r="DJ286" s="357" t="n">
        <v>0</v>
      </c>
      <c r="DK286" s="357" t="n">
        <v>0.0005</v>
      </c>
      <c r="DL286" s="357" t="n">
        <v>0.0005</v>
      </c>
      <c r="DM286" s="357" t="n">
        <v>0.0003</v>
      </c>
      <c r="DN286" s="357" t="n">
        <v>0.000275</v>
      </c>
      <c r="DO286" s="357" t="n">
        <v>0.000400000000000006</v>
      </c>
      <c r="DQ286" s="357" t="n">
        <v>6.5E-005</v>
      </c>
    </row>
    <row r="287" customFormat="false" ht="12.75" hidden="false" customHeight="false" outlineLevel="0" collapsed="false">
      <c r="A287" s="355" t="n">
        <v>45108</v>
      </c>
      <c r="B287" s="0" t="n">
        <v>0.988</v>
      </c>
      <c r="C287" s="0" t="n">
        <v>0</v>
      </c>
      <c r="D287" s="0" t="n">
        <v>0</v>
      </c>
      <c r="E287" s="0" t="n">
        <v>0</v>
      </c>
      <c r="F287" s="0" t="n">
        <v>0</v>
      </c>
      <c r="G287" s="0" t="n">
        <v>0</v>
      </c>
      <c r="H287" s="0" t="n">
        <v>0.9875</v>
      </c>
      <c r="I287" s="0" t="n">
        <v>0.9875</v>
      </c>
      <c r="J287" s="0" t="n">
        <v>0.985</v>
      </c>
      <c r="K287" s="0" t="n">
        <v>0</v>
      </c>
      <c r="L287" s="0" t="n">
        <v>0.9875</v>
      </c>
      <c r="M287" s="0" t="n">
        <v>0.9875</v>
      </c>
      <c r="N287" s="0" t="n">
        <v>0.98</v>
      </c>
      <c r="O287" s="0" t="n">
        <v>0.9875</v>
      </c>
      <c r="P287" s="0" t="n">
        <v>0.98</v>
      </c>
      <c r="Q287" s="0" t="n">
        <v>0.9875</v>
      </c>
      <c r="R287" s="0" t="n">
        <v>0.9875</v>
      </c>
      <c r="S287" s="0" t="n">
        <v>0.9875</v>
      </c>
      <c r="T287" s="0" t="n">
        <v>0.98</v>
      </c>
      <c r="U287" s="0" t="n">
        <v>0.98</v>
      </c>
      <c r="V287" s="0" t="n">
        <v>0.98</v>
      </c>
      <c r="W287" s="0" t="n">
        <v>0.98</v>
      </c>
      <c r="X287" s="0" t="n">
        <v>0.9875</v>
      </c>
      <c r="Y287" s="0" t="n">
        <v>0.9875</v>
      </c>
      <c r="Z287" s="0" t="n">
        <v>0.9875</v>
      </c>
      <c r="AA287" s="0" t="n">
        <v>0.9875</v>
      </c>
      <c r="AB287" s="0" t="n">
        <v>0.98</v>
      </c>
      <c r="AC287" s="0" t="n">
        <v>0.98</v>
      </c>
      <c r="AD287" s="0" t="n">
        <v>0.9875</v>
      </c>
      <c r="AE287" s="0" t="n">
        <v>0.9875</v>
      </c>
      <c r="AF287" s="0" t="n">
        <v>0.98</v>
      </c>
      <c r="AG287" s="0" t="n">
        <v>0.99</v>
      </c>
      <c r="AH287" s="0" t="n">
        <v>0.985</v>
      </c>
      <c r="AI287" s="0" t="n">
        <v>0.985</v>
      </c>
      <c r="AJ287" s="0" t="n">
        <v>0.98</v>
      </c>
      <c r="AK287" s="0" t="n">
        <v>1</v>
      </c>
      <c r="AL287" s="0" t="n">
        <v>0</v>
      </c>
      <c r="AM287" s="0" t="n">
        <v>0</v>
      </c>
      <c r="BE287" s="0" t="n">
        <v>1.14423260000002</v>
      </c>
      <c r="BF287" s="0" t="n">
        <v>1.14539999999999</v>
      </c>
      <c r="BG287" s="0" t="n">
        <v>1.0827</v>
      </c>
      <c r="BH287" s="0" t="n">
        <v>1.033</v>
      </c>
      <c r="BI287" s="0" t="n">
        <v>1</v>
      </c>
      <c r="BJ287" s="0" t="n">
        <v>2.85900000000001</v>
      </c>
      <c r="BK287" s="0" t="n">
        <v>2.36416633333333</v>
      </c>
      <c r="BL287" s="0" t="n">
        <v>1.21594999999998</v>
      </c>
      <c r="BM287" s="0" t="n">
        <v>1.2885</v>
      </c>
      <c r="BN287" s="0" t="n">
        <v>2.001</v>
      </c>
      <c r="BO287" s="0" t="n">
        <v>1.60550499999998</v>
      </c>
      <c r="BP287" s="0" t="n">
        <v>1.60550499999998</v>
      </c>
      <c r="BQ287" s="0" t="n">
        <v>1.31680499999999</v>
      </c>
      <c r="BR287" s="0" t="n">
        <v>1.12513000000001</v>
      </c>
      <c r="BS287" s="0" t="n">
        <v>1.49860499999999</v>
      </c>
      <c r="BT287" s="357"/>
      <c r="BU287" s="0" t="n">
        <v>1.109455</v>
      </c>
      <c r="BV287" s="357"/>
      <c r="BW287" s="357"/>
      <c r="BX287" s="357"/>
      <c r="BY287" s="357"/>
      <c r="BZ287" s="357"/>
      <c r="CA287" s="357"/>
      <c r="CB287" s="357"/>
      <c r="CC287" s="0" t="n">
        <v>0.975</v>
      </c>
      <c r="CI287" s="0" t="n">
        <v>0.47</v>
      </c>
      <c r="CJ287" s="0" t="n">
        <v>0.935</v>
      </c>
      <c r="CK287" s="0" t="n">
        <v>0.815</v>
      </c>
      <c r="CM287" s="0" t="n">
        <v>0.8775</v>
      </c>
      <c r="CN287" s="0" t="n">
        <v>0.91</v>
      </c>
      <c r="CO287" s="0" t="n">
        <v>0.89</v>
      </c>
      <c r="CP287" s="0" t="n">
        <v>0.9075</v>
      </c>
      <c r="CQ287" s="0" t="n">
        <v>0.915</v>
      </c>
      <c r="CR287" s="0" t="n">
        <v>0.89</v>
      </c>
      <c r="DA287" s="357" t="n">
        <v>0.000285</v>
      </c>
      <c r="DB287" s="357" t="n">
        <v>0.0002</v>
      </c>
      <c r="DC287" s="357" t="n">
        <v>0</v>
      </c>
      <c r="DD287" s="357" t="n">
        <v>0.0001</v>
      </c>
      <c r="DE287" s="357" t="n">
        <v>0</v>
      </c>
      <c r="DF287" s="357" t="n">
        <v>0.0036</v>
      </c>
      <c r="DG287" s="357" t="n">
        <v>0.00047</v>
      </c>
      <c r="DH287" s="357" t="n">
        <v>0.0007</v>
      </c>
      <c r="DI287" s="357" t="n">
        <v>0</v>
      </c>
      <c r="DJ287" s="357" t="n">
        <v>0</v>
      </c>
      <c r="DK287" s="357" t="n">
        <v>0.0005</v>
      </c>
      <c r="DL287" s="357" t="n">
        <v>0.0005</v>
      </c>
      <c r="DM287" s="357" t="n">
        <v>0.0003</v>
      </c>
      <c r="DN287" s="357" t="n">
        <v>0.000275</v>
      </c>
      <c r="DO287" s="357" t="n">
        <v>0.000400000000000006</v>
      </c>
      <c r="DQ287" s="357" t="n">
        <v>6.5E-005</v>
      </c>
    </row>
    <row r="288" customFormat="false" ht="12.75" hidden="false" customHeight="false" outlineLevel="0" collapsed="false">
      <c r="A288" s="355" t="n">
        <v>45139</v>
      </c>
      <c r="B288" s="0" t="n">
        <v>0.988</v>
      </c>
      <c r="C288" s="0" t="n">
        <v>0</v>
      </c>
      <c r="D288" s="0" t="n">
        <v>0</v>
      </c>
      <c r="E288" s="0" t="n">
        <v>0</v>
      </c>
      <c r="F288" s="0" t="n">
        <v>0</v>
      </c>
      <c r="G288" s="0" t="n">
        <v>0</v>
      </c>
      <c r="H288" s="0" t="n">
        <v>0.9875</v>
      </c>
      <c r="I288" s="0" t="n">
        <v>0.9875</v>
      </c>
      <c r="J288" s="0" t="n">
        <v>0.985</v>
      </c>
      <c r="K288" s="0" t="n">
        <v>0</v>
      </c>
      <c r="L288" s="0" t="n">
        <v>0.9875</v>
      </c>
      <c r="M288" s="0" t="n">
        <v>0.9875</v>
      </c>
      <c r="N288" s="0" t="n">
        <v>0.98</v>
      </c>
      <c r="O288" s="0" t="n">
        <v>0.9875</v>
      </c>
      <c r="P288" s="0" t="n">
        <v>0.98</v>
      </c>
      <c r="Q288" s="0" t="n">
        <v>0.9875</v>
      </c>
      <c r="R288" s="0" t="n">
        <v>0.9875</v>
      </c>
      <c r="S288" s="0" t="n">
        <v>0.9875</v>
      </c>
      <c r="T288" s="0" t="n">
        <v>0.98</v>
      </c>
      <c r="U288" s="0" t="n">
        <v>0.98</v>
      </c>
      <c r="V288" s="0" t="n">
        <v>0.98</v>
      </c>
      <c r="W288" s="0" t="n">
        <v>0.98</v>
      </c>
      <c r="X288" s="0" t="n">
        <v>0.9875</v>
      </c>
      <c r="Y288" s="0" t="n">
        <v>0.9875</v>
      </c>
      <c r="Z288" s="0" t="n">
        <v>0.9875</v>
      </c>
      <c r="AA288" s="0" t="n">
        <v>0.9875</v>
      </c>
      <c r="AB288" s="0" t="n">
        <v>0.98</v>
      </c>
      <c r="AC288" s="0" t="n">
        <v>0.98</v>
      </c>
      <c r="AD288" s="0" t="n">
        <v>0.9875</v>
      </c>
      <c r="AE288" s="0" t="n">
        <v>0.9875</v>
      </c>
      <c r="AF288" s="0" t="n">
        <v>0.98</v>
      </c>
      <c r="AG288" s="0" t="n">
        <v>0.99</v>
      </c>
      <c r="AH288" s="0" t="n">
        <v>0.985</v>
      </c>
      <c r="AI288" s="0" t="n">
        <v>0.985</v>
      </c>
      <c r="AJ288" s="0" t="n">
        <v>0.98</v>
      </c>
      <c r="AK288" s="0" t="n">
        <v>1</v>
      </c>
      <c r="AL288" s="0" t="n">
        <v>0</v>
      </c>
      <c r="AM288" s="0" t="n">
        <v>0</v>
      </c>
      <c r="BE288" s="0" t="n">
        <v>1.14451760000002</v>
      </c>
      <c r="BF288" s="0" t="n">
        <v>1.14559999999999</v>
      </c>
      <c r="BG288" s="0" t="n">
        <v>1.0827</v>
      </c>
      <c r="BH288" s="0" t="n">
        <v>1.0331</v>
      </c>
      <c r="BI288" s="0" t="n">
        <v>1</v>
      </c>
      <c r="BJ288" s="0" t="n">
        <v>2.86260000000001</v>
      </c>
      <c r="BK288" s="0" t="n">
        <v>2.36463633333333</v>
      </c>
      <c r="BL288" s="0" t="n">
        <v>1.21664999999998</v>
      </c>
      <c r="BM288" s="0" t="n">
        <v>1.2885</v>
      </c>
      <c r="BN288" s="0" t="n">
        <v>2.001</v>
      </c>
      <c r="BO288" s="0" t="n">
        <v>1.60600499999998</v>
      </c>
      <c r="BP288" s="0" t="n">
        <v>1.60600499999998</v>
      </c>
      <c r="BQ288" s="0" t="n">
        <v>1.31710499999999</v>
      </c>
      <c r="BR288" s="0" t="n">
        <v>1.12540500000001</v>
      </c>
      <c r="BS288" s="0" t="n">
        <v>1.49900499999999</v>
      </c>
      <c r="BT288" s="357"/>
      <c r="BU288" s="0" t="n">
        <v>1.10952</v>
      </c>
      <c r="BV288" s="357"/>
      <c r="BW288" s="357"/>
      <c r="BX288" s="357"/>
      <c r="BY288" s="357"/>
      <c r="BZ288" s="357"/>
      <c r="CA288" s="357"/>
      <c r="CB288" s="357"/>
      <c r="CC288" s="0" t="n">
        <v>0.975</v>
      </c>
      <c r="CI288" s="0" t="n">
        <v>0.52</v>
      </c>
      <c r="CJ288" s="0" t="n">
        <v>0.925</v>
      </c>
      <c r="CK288" s="0" t="n">
        <v>0.905</v>
      </c>
      <c r="CM288" s="0" t="n">
        <v>0.89</v>
      </c>
      <c r="CN288" s="0" t="n">
        <v>0.9225</v>
      </c>
      <c r="CO288" s="0" t="n">
        <v>0.915</v>
      </c>
      <c r="CP288" s="0" t="n">
        <v>0.9275</v>
      </c>
      <c r="CQ288" s="0" t="n">
        <v>0.915</v>
      </c>
      <c r="CR288" s="0" t="n">
        <v>0.89</v>
      </c>
      <c r="DA288" s="357" t="n">
        <v>0.000285</v>
      </c>
      <c r="DB288" s="357" t="n">
        <v>0.0002</v>
      </c>
      <c r="DC288" s="357" t="n">
        <v>0</v>
      </c>
      <c r="DD288" s="357" t="n">
        <v>0.0001</v>
      </c>
      <c r="DE288" s="357" t="n">
        <v>0</v>
      </c>
      <c r="DF288" s="357" t="n">
        <v>0.0036</v>
      </c>
      <c r="DG288" s="357" t="n">
        <v>0.00047</v>
      </c>
      <c r="DH288" s="357" t="n">
        <v>0.0007</v>
      </c>
      <c r="DI288" s="357" t="n">
        <v>0</v>
      </c>
      <c r="DJ288" s="357" t="n">
        <v>0</v>
      </c>
      <c r="DK288" s="357" t="n">
        <v>0.0005</v>
      </c>
      <c r="DL288" s="357" t="n">
        <v>0.0005</v>
      </c>
      <c r="DM288" s="357" t="n">
        <v>0.0003</v>
      </c>
      <c r="DN288" s="357" t="n">
        <v>0.000275</v>
      </c>
      <c r="DO288" s="357" t="n">
        <v>0.000400000000000006</v>
      </c>
      <c r="DQ288" s="357" t="n">
        <v>6.5E-005</v>
      </c>
    </row>
    <row r="289" customFormat="false" ht="12.75" hidden="false" customHeight="false" outlineLevel="0" collapsed="false">
      <c r="A289" s="355" t="n">
        <v>45170</v>
      </c>
      <c r="B289" s="0" t="n">
        <v>0.988</v>
      </c>
      <c r="C289" s="0" t="n">
        <v>0</v>
      </c>
      <c r="D289" s="0" t="n">
        <v>0</v>
      </c>
      <c r="E289" s="0" t="n">
        <v>0</v>
      </c>
      <c r="F289" s="0" t="n">
        <v>0</v>
      </c>
      <c r="G289" s="0" t="n">
        <v>0</v>
      </c>
      <c r="H289" s="0" t="n">
        <v>0.9875</v>
      </c>
      <c r="I289" s="0" t="n">
        <v>0.9875</v>
      </c>
      <c r="J289" s="0" t="n">
        <v>0.985</v>
      </c>
      <c r="K289" s="0" t="n">
        <v>0</v>
      </c>
      <c r="L289" s="0" t="n">
        <v>0.9875</v>
      </c>
      <c r="M289" s="0" t="n">
        <v>0.9875</v>
      </c>
      <c r="N289" s="0" t="n">
        <v>0.98</v>
      </c>
      <c r="O289" s="0" t="n">
        <v>0.9875</v>
      </c>
      <c r="P289" s="0" t="n">
        <v>0.98</v>
      </c>
      <c r="Q289" s="0" t="n">
        <v>0.9875</v>
      </c>
      <c r="R289" s="0" t="n">
        <v>0.9875</v>
      </c>
      <c r="S289" s="0" t="n">
        <v>0.9875</v>
      </c>
      <c r="T289" s="0" t="n">
        <v>0.98</v>
      </c>
      <c r="U289" s="0" t="n">
        <v>0.98</v>
      </c>
      <c r="V289" s="0" t="n">
        <v>0.98</v>
      </c>
      <c r="W289" s="0" t="n">
        <v>0.98</v>
      </c>
      <c r="X289" s="0" t="n">
        <v>0.9875</v>
      </c>
      <c r="Y289" s="0" t="n">
        <v>0.9875</v>
      </c>
      <c r="Z289" s="0" t="n">
        <v>0.9875</v>
      </c>
      <c r="AA289" s="0" t="n">
        <v>0.9875</v>
      </c>
      <c r="AB289" s="0" t="n">
        <v>0.98</v>
      </c>
      <c r="AC289" s="0" t="n">
        <v>0.98</v>
      </c>
      <c r="AD289" s="0" t="n">
        <v>0.9875</v>
      </c>
      <c r="AE289" s="0" t="n">
        <v>0.9875</v>
      </c>
      <c r="AF289" s="0" t="n">
        <v>0.98</v>
      </c>
      <c r="AG289" s="0" t="n">
        <v>0.99</v>
      </c>
      <c r="AH289" s="0" t="n">
        <v>0.985</v>
      </c>
      <c r="AI289" s="0" t="n">
        <v>0.985</v>
      </c>
      <c r="AJ289" s="0" t="n">
        <v>0.98</v>
      </c>
      <c r="AK289" s="0" t="n">
        <v>1</v>
      </c>
      <c r="AL289" s="0" t="n">
        <v>0</v>
      </c>
      <c r="AM289" s="0" t="n">
        <v>0</v>
      </c>
      <c r="BE289" s="0" t="n">
        <v>1.14480260000002</v>
      </c>
      <c r="BF289" s="0" t="n">
        <v>1.14579999999999</v>
      </c>
      <c r="BG289" s="0" t="n">
        <v>1.0827</v>
      </c>
      <c r="BH289" s="0" t="n">
        <v>1.0332</v>
      </c>
      <c r="BI289" s="0" t="n">
        <v>1</v>
      </c>
      <c r="BJ289" s="0" t="n">
        <v>2.86620000000001</v>
      </c>
      <c r="BK289" s="0" t="n">
        <v>2.36510633333333</v>
      </c>
      <c r="BL289" s="0" t="n">
        <v>1.21734999999998</v>
      </c>
      <c r="BM289" s="0" t="n">
        <v>1.2885</v>
      </c>
      <c r="BN289" s="0" t="n">
        <v>2.001</v>
      </c>
      <c r="BO289" s="0" t="n">
        <v>1.60650499999998</v>
      </c>
      <c r="BP289" s="0" t="n">
        <v>1.60650499999998</v>
      </c>
      <c r="BQ289" s="0" t="n">
        <v>1.31740499999999</v>
      </c>
      <c r="BR289" s="0" t="n">
        <v>1.12568000000001</v>
      </c>
      <c r="BS289" s="0" t="n">
        <v>1.49940499999999</v>
      </c>
      <c r="BT289" s="357"/>
      <c r="BU289" s="0" t="n">
        <v>1.109585</v>
      </c>
      <c r="BV289" s="357"/>
      <c r="BW289" s="357"/>
      <c r="BX289" s="357"/>
      <c r="BY289" s="357"/>
      <c r="BZ289" s="357"/>
      <c r="CA289" s="357"/>
      <c r="CB289" s="357"/>
      <c r="CC289" s="0" t="n">
        <v>0.975</v>
      </c>
      <c r="CI289" s="0" t="n">
        <v>0.55</v>
      </c>
      <c r="CJ289" s="0" t="n">
        <v>0.925</v>
      </c>
      <c r="CK289" s="0" t="n">
        <v>0.765</v>
      </c>
      <c r="CM289" s="0" t="n">
        <v>0.945</v>
      </c>
      <c r="CN289" s="0" t="n">
        <v>0.9775</v>
      </c>
      <c r="CO289" s="0" t="n">
        <v>0.945</v>
      </c>
      <c r="CP289" s="0" t="n">
        <v>0.92</v>
      </c>
      <c r="CQ289" s="0" t="n">
        <v>0.915</v>
      </c>
      <c r="CR289" s="0" t="n">
        <v>0.89</v>
      </c>
      <c r="DA289" s="357" t="n">
        <v>0.000285</v>
      </c>
      <c r="DB289" s="357" t="n">
        <v>0.0002</v>
      </c>
      <c r="DC289" s="357" t="n">
        <v>0</v>
      </c>
      <c r="DD289" s="357" t="n">
        <v>0.0001</v>
      </c>
      <c r="DE289" s="357" t="n">
        <v>0</v>
      </c>
      <c r="DF289" s="357" t="n">
        <v>0.0036</v>
      </c>
      <c r="DG289" s="357" t="n">
        <v>0.00047</v>
      </c>
      <c r="DH289" s="357" t="n">
        <v>0.0007</v>
      </c>
      <c r="DI289" s="357" t="n">
        <v>0</v>
      </c>
      <c r="DJ289" s="357" t="n">
        <v>0</v>
      </c>
      <c r="DK289" s="357" t="n">
        <v>0.0005</v>
      </c>
      <c r="DL289" s="357" t="n">
        <v>0.0005</v>
      </c>
      <c r="DM289" s="357" t="n">
        <v>0.0003</v>
      </c>
      <c r="DN289" s="357" t="n">
        <v>0.000275</v>
      </c>
      <c r="DO289" s="357" t="n">
        <v>0.000400000000000006</v>
      </c>
      <c r="DQ289" s="357" t="n">
        <v>6.5E-005</v>
      </c>
    </row>
    <row r="290" customFormat="false" ht="12.75" hidden="false" customHeight="false" outlineLevel="0" collapsed="false">
      <c r="A290" s="355" t="n">
        <v>45200</v>
      </c>
      <c r="B290" s="0" t="n">
        <v>0.988</v>
      </c>
      <c r="C290" s="0" t="n">
        <v>0</v>
      </c>
      <c r="D290" s="0" t="n">
        <v>0</v>
      </c>
      <c r="E290" s="0" t="n">
        <v>0</v>
      </c>
      <c r="F290" s="0" t="n">
        <v>0</v>
      </c>
      <c r="G290" s="0" t="n">
        <v>0</v>
      </c>
      <c r="H290" s="0" t="n">
        <v>0.9875</v>
      </c>
      <c r="I290" s="0" t="n">
        <v>0.9875</v>
      </c>
      <c r="J290" s="0" t="n">
        <v>0.9728175</v>
      </c>
      <c r="K290" s="0" t="n">
        <v>0</v>
      </c>
      <c r="L290" s="0" t="n">
        <v>0.9875</v>
      </c>
      <c r="M290" s="0" t="n">
        <v>0.9875</v>
      </c>
      <c r="N290" s="0" t="n">
        <v>0.98</v>
      </c>
      <c r="O290" s="0" t="n">
        <v>0.9875</v>
      </c>
      <c r="P290" s="0" t="n">
        <v>0.98</v>
      </c>
      <c r="Q290" s="0" t="n">
        <v>0.9875</v>
      </c>
      <c r="R290" s="0" t="n">
        <v>0.9875</v>
      </c>
      <c r="S290" s="0" t="n">
        <v>0.9875</v>
      </c>
      <c r="T290" s="0" t="n">
        <v>0.98</v>
      </c>
      <c r="U290" s="0" t="n">
        <v>0.98</v>
      </c>
      <c r="V290" s="0" t="n">
        <v>0.98</v>
      </c>
      <c r="W290" s="0" t="n">
        <v>0.98</v>
      </c>
      <c r="X290" s="0" t="n">
        <v>0.9875</v>
      </c>
      <c r="Y290" s="0" t="n">
        <v>0.9875</v>
      </c>
      <c r="Z290" s="0" t="n">
        <v>0.9875</v>
      </c>
      <c r="AA290" s="0" t="n">
        <v>0.9875</v>
      </c>
      <c r="AB290" s="0" t="n">
        <v>0.98</v>
      </c>
      <c r="AC290" s="0" t="n">
        <v>0.98</v>
      </c>
      <c r="AD290" s="0" t="n">
        <v>0.9875</v>
      </c>
      <c r="AE290" s="0" t="n">
        <v>0.9875</v>
      </c>
      <c r="AF290" s="0" t="n">
        <v>0.98</v>
      </c>
      <c r="AG290" s="0" t="n">
        <v>0.99</v>
      </c>
      <c r="AH290" s="0" t="n">
        <v>0.985</v>
      </c>
      <c r="AI290" s="0" t="n">
        <v>0.985</v>
      </c>
      <c r="AJ290" s="0" t="n">
        <v>0.98</v>
      </c>
      <c r="AK290" s="0" t="n">
        <v>1</v>
      </c>
      <c r="AL290" s="0" t="n">
        <v>0</v>
      </c>
      <c r="AM290" s="0" t="n">
        <v>0</v>
      </c>
      <c r="BE290" s="0" t="n">
        <v>1.14508760000002</v>
      </c>
      <c r="BF290" s="0" t="n">
        <v>1.14599999999999</v>
      </c>
      <c r="BG290" s="0" t="n">
        <v>1.0827</v>
      </c>
      <c r="BH290" s="0" t="n">
        <v>1.0333</v>
      </c>
      <c r="BI290" s="0" t="n">
        <v>1</v>
      </c>
      <c r="BJ290" s="0" t="n">
        <v>2.86980000000001</v>
      </c>
      <c r="BK290" s="0" t="n">
        <v>2.36557633333333</v>
      </c>
      <c r="BL290" s="0" t="n">
        <v>1.21804999999998</v>
      </c>
      <c r="BM290" s="0" t="n">
        <v>1.2885</v>
      </c>
      <c r="BN290" s="0" t="n">
        <v>2.001</v>
      </c>
      <c r="BO290" s="0" t="n">
        <v>1.60700499999998</v>
      </c>
      <c r="BP290" s="0" t="n">
        <v>1.60700499999998</v>
      </c>
      <c r="BQ290" s="0" t="n">
        <v>1.31770499999999</v>
      </c>
      <c r="BR290" s="0" t="n">
        <v>1.12595500000001</v>
      </c>
      <c r="BS290" s="0" t="n">
        <v>1.49980499999999</v>
      </c>
      <c r="BT290" s="357"/>
      <c r="BU290" s="0" t="n">
        <v>1.10965</v>
      </c>
      <c r="BV290" s="357"/>
      <c r="BW290" s="357"/>
      <c r="BX290" s="357"/>
      <c r="BY290" s="357"/>
      <c r="BZ290" s="357"/>
      <c r="CA290" s="357"/>
      <c r="CB290" s="357"/>
      <c r="CC290" s="0" t="n">
        <v>0.955</v>
      </c>
      <c r="CI290" s="0" t="n">
        <v>0.45</v>
      </c>
      <c r="CJ290" s="0" t="n">
        <v>0.925</v>
      </c>
      <c r="CK290" s="0" t="n">
        <v>0.755</v>
      </c>
      <c r="CM290" s="0" t="n">
        <v>0.805</v>
      </c>
      <c r="CN290" s="0" t="n">
        <v>0.8375</v>
      </c>
      <c r="CO290" s="0" t="n">
        <v>0.875</v>
      </c>
      <c r="CP290" s="0" t="n">
        <v>0.9025</v>
      </c>
      <c r="CQ290" s="0" t="n">
        <v>0.82</v>
      </c>
      <c r="CR290" s="0" t="n">
        <v>0.89</v>
      </c>
      <c r="DA290" s="357" t="n">
        <v>0.000285</v>
      </c>
      <c r="DB290" s="357" t="n">
        <v>0.0002</v>
      </c>
      <c r="DC290" s="357" t="n">
        <v>0</v>
      </c>
      <c r="DD290" s="357" t="n">
        <v>0.0001</v>
      </c>
      <c r="DE290" s="357" t="n">
        <v>0</v>
      </c>
      <c r="DF290" s="357" t="n">
        <v>0.0036</v>
      </c>
      <c r="DG290" s="357" t="n">
        <v>0.00047</v>
      </c>
      <c r="DH290" s="357" t="n">
        <v>0.0007</v>
      </c>
      <c r="DI290" s="357" t="n">
        <v>0</v>
      </c>
      <c r="DJ290" s="357" t="n">
        <v>0</v>
      </c>
      <c r="DK290" s="357" t="n">
        <v>0.0005</v>
      </c>
      <c r="DL290" s="357" t="n">
        <v>0.0005</v>
      </c>
      <c r="DM290" s="357" t="n">
        <v>0.0003</v>
      </c>
      <c r="DN290" s="357" t="n">
        <v>0.000275</v>
      </c>
      <c r="DO290" s="357" t="n">
        <v>0.000400000000000006</v>
      </c>
      <c r="DQ290" s="357" t="n">
        <v>6.5E-005</v>
      </c>
    </row>
    <row r="291" customFormat="false" ht="12.75" hidden="false" customHeight="false" outlineLevel="0" collapsed="false">
      <c r="A291" s="355" t="n">
        <v>45231</v>
      </c>
      <c r="B291" s="0" t="n">
        <v>0.988</v>
      </c>
      <c r="C291" s="0" t="n">
        <v>0</v>
      </c>
      <c r="D291" s="0" t="n">
        <v>0</v>
      </c>
      <c r="E291" s="0" t="n">
        <v>0</v>
      </c>
      <c r="F291" s="0" t="n">
        <v>0</v>
      </c>
      <c r="G291" s="0" t="n">
        <v>0</v>
      </c>
      <c r="H291" s="0" t="n">
        <v>0.9875</v>
      </c>
      <c r="I291" s="0" t="n">
        <v>0.9875</v>
      </c>
      <c r="J291" s="0" t="n">
        <v>0.9212775</v>
      </c>
      <c r="K291" s="0" t="n">
        <v>0</v>
      </c>
      <c r="L291" s="0" t="n">
        <v>0.9875</v>
      </c>
      <c r="M291" s="0" t="n">
        <v>0.9875</v>
      </c>
      <c r="N291" s="0" t="n">
        <v>0.98</v>
      </c>
      <c r="O291" s="0" t="n">
        <v>0.9875</v>
      </c>
      <c r="P291" s="0" t="n">
        <v>0.98</v>
      </c>
      <c r="Q291" s="0" t="n">
        <v>0.9875</v>
      </c>
      <c r="R291" s="0" t="n">
        <v>0.9875</v>
      </c>
      <c r="S291" s="0" t="n">
        <v>0.9875</v>
      </c>
      <c r="T291" s="0" t="n">
        <v>0.98</v>
      </c>
      <c r="U291" s="0" t="n">
        <v>0.98</v>
      </c>
      <c r="V291" s="0" t="n">
        <v>0.98</v>
      </c>
      <c r="W291" s="0" t="n">
        <v>0.98</v>
      </c>
      <c r="X291" s="0" t="n">
        <v>0.9875</v>
      </c>
      <c r="Y291" s="0" t="n">
        <v>0.9875</v>
      </c>
      <c r="Z291" s="0" t="n">
        <v>0.9875</v>
      </c>
      <c r="AA291" s="0" t="n">
        <v>0.9875</v>
      </c>
      <c r="AB291" s="0" t="n">
        <v>0.98</v>
      </c>
      <c r="AC291" s="0" t="n">
        <v>0.98</v>
      </c>
      <c r="AD291" s="0" t="n">
        <v>0.9875</v>
      </c>
      <c r="AE291" s="0" t="n">
        <v>0.9875</v>
      </c>
      <c r="AF291" s="0" t="n">
        <v>0.98</v>
      </c>
      <c r="AG291" s="0" t="n">
        <v>0.99</v>
      </c>
      <c r="AH291" s="0" t="n">
        <v>0.985</v>
      </c>
      <c r="AI291" s="0" t="n">
        <v>0.985</v>
      </c>
      <c r="AJ291" s="0" t="n">
        <v>0.98</v>
      </c>
      <c r="AK291" s="0" t="n">
        <v>1</v>
      </c>
      <c r="AL291" s="0" t="n">
        <v>0</v>
      </c>
      <c r="AM291" s="0" t="n">
        <v>0</v>
      </c>
      <c r="BE291" s="0" t="n">
        <v>1.14537260000002</v>
      </c>
      <c r="BF291" s="0" t="n">
        <v>1.14619999999999</v>
      </c>
      <c r="BG291" s="0" t="n">
        <v>1.0827</v>
      </c>
      <c r="BH291" s="0" t="n">
        <v>1.0334</v>
      </c>
      <c r="BI291" s="0" t="n">
        <v>1</v>
      </c>
      <c r="BJ291" s="0" t="n">
        <v>2.87340000000001</v>
      </c>
      <c r="BK291" s="0" t="n">
        <v>2.36604633333333</v>
      </c>
      <c r="BL291" s="0" t="n">
        <v>1.21874999999998</v>
      </c>
      <c r="BM291" s="0" t="n">
        <v>1.2885</v>
      </c>
      <c r="BN291" s="0" t="n">
        <v>2.001</v>
      </c>
      <c r="BO291" s="0" t="n">
        <v>1.60750499999998</v>
      </c>
      <c r="BP291" s="0" t="n">
        <v>1.60750499999998</v>
      </c>
      <c r="BQ291" s="0" t="n">
        <v>1.31800499999999</v>
      </c>
      <c r="BR291" s="0" t="n">
        <v>1.12623000000001</v>
      </c>
      <c r="BS291" s="0" t="n">
        <v>1.50020499999999</v>
      </c>
      <c r="BT291" s="357"/>
      <c r="BU291" s="0" t="n">
        <v>1.109715</v>
      </c>
      <c r="BV291" s="357"/>
      <c r="BW291" s="357"/>
      <c r="BX291" s="357"/>
      <c r="BY291" s="357"/>
      <c r="BZ291" s="357"/>
      <c r="CA291" s="357"/>
      <c r="CB291" s="357"/>
      <c r="CC291" s="0" t="n">
        <v>0.955</v>
      </c>
      <c r="CI291" s="0" t="n">
        <v>0.46</v>
      </c>
      <c r="CJ291" s="0" t="n">
        <v>0.905</v>
      </c>
      <c r="CK291" s="0" t="n">
        <v>0.715</v>
      </c>
      <c r="CM291" s="0" t="n">
        <v>0.795</v>
      </c>
      <c r="CN291" s="0" t="n">
        <v>0.8275</v>
      </c>
      <c r="CO291" s="0" t="n">
        <v>0.85</v>
      </c>
      <c r="CP291" s="0" t="n">
        <v>0.9025</v>
      </c>
      <c r="CQ291" s="0" t="n">
        <v>0.82</v>
      </c>
      <c r="CR291" s="0" t="n">
        <v>0.89</v>
      </c>
      <c r="DA291" s="357" t="n">
        <v>0.000285</v>
      </c>
      <c r="DB291" s="357" t="n">
        <v>0.0002</v>
      </c>
      <c r="DC291" s="357" t="n">
        <v>0</v>
      </c>
      <c r="DD291" s="357" t="n">
        <v>0.0001</v>
      </c>
      <c r="DE291" s="357" t="n">
        <v>0</v>
      </c>
      <c r="DF291" s="357" t="n">
        <v>0.0036</v>
      </c>
      <c r="DG291" s="357" t="n">
        <v>0.00047</v>
      </c>
      <c r="DH291" s="357" t="n">
        <v>0.0007</v>
      </c>
      <c r="DI291" s="357" t="n">
        <v>0</v>
      </c>
      <c r="DJ291" s="357" t="n">
        <v>0</v>
      </c>
      <c r="DK291" s="357" t="n">
        <v>0.0005</v>
      </c>
      <c r="DL291" s="357" t="n">
        <v>0.0005</v>
      </c>
      <c r="DM291" s="357" t="n">
        <v>0.0003</v>
      </c>
      <c r="DN291" s="357" t="n">
        <v>0.000275</v>
      </c>
      <c r="DO291" s="357" t="n">
        <v>0.000400000000000006</v>
      </c>
      <c r="DQ291" s="357" t="n">
        <v>6.5E-005</v>
      </c>
    </row>
    <row r="292" customFormat="false" ht="12.75" hidden="false" customHeight="false" outlineLevel="0" collapsed="false">
      <c r="A292" s="355" t="n">
        <v>45261</v>
      </c>
      <c r="B292" s="0" t="n">
        <v>0.988</v>
      </c>
      <c r="C292" s="0" t="n">
        <v>0</v>
      </c>
      <c r="D292" s="0" t="n">
        <v>0</v>
      </c>
      <c r="E292" s="0" t="n">
        <v>0</v>
      </c>
      <c r="F292" s="0" t="n">
        <v>0</v>
      </c>
      <c r="G292" s="0" t="n">
        <v>0</v>
      </c>
      <c r="H292" s="0" t="n">
        <v>0.9875</v>
      </c>
      <c r="I292" s="0" t="n">
        <v>0.9875</v>
      </c>
      <c r="J292" s="0" t="n">
        <v>0.92772</v>
      </c>
      <c r="K292" s="0" t="n">
        <v>0</v>
      </c>
      <c r="L292" s="0" t="n">
        <v>0.948722949999991</v>
      </c>
      <c r="M292" s="0" t="n">
        <v>0.9875</v>
      </c>
      <c r="N292" s="0" t="n">
        <v>0.909630449999994</v>
      </c>
      <c r="O292" s="0" t="n">
        <v>0.9875</v>
      </c>
      <c r="P292" s="0" t="n">
        <v>0.909630449999994</v>
      </c>
      <c r="Q292" s="0" t="n">
        <v>0.948722949999991</v>
      </c>
      <c r="R292" s="0" t="n">
        <v>0.948722949999991</v>
      </c>
      <c r="S292" s="0" t="n">
        <v>0.948722949999991</v>
      </c>
      <c r="T292" s="0" t="n">
        <v>0.909630449999994</v>
      </c>
      <c r="U292" s="0" t="n">
        <v>0.909630449999994</v>
      </c>
      <c r="V292" s="0" t="n">
        <v>0.909630449999994</v>
      </c>
      <c r="W292" s="0" t="n">
        <v>0.909630449999994</v>
      </c>
      <c r="X292" s="0" t="n">
        <v>0.9875</v>
      </c>
      <c r="Y292" s="0" t="n">
        <v>0.9875</v>
      </c>
      <c r="Z292" s="0" t="n">
        <v>0.9875</v>
      </c>
      <c r="AA292" s="0" t="n">
        <v>0.9875</v>
      </c>
      <c r="AB292" s="0" t="n">
        <v>0.909630449999994</v>
      </c>
      <c r="AC292" s="0" t="n">
        <v>0.909630449999994</v>
      </c>
      <c r="AD292" s="0" t="n">
        <v>0.9875</v>
      </c>
      <c r="AE292" s="0" t="n">
        <v>0.9875</v>
      </c>
      <c r="AF292" s="0" t="n">
        <v>0.909630449999994</v>
      </c>
      <c r="AG292" s="0" t="n">
        <v>0.98</v>
      </c>
      <c r="AH292" s="0" t="n">
        <v>0.985</v>
      </c>
      <c r="AI292" s="0" t="n">
        <v>0.985</v>
      </c>
      <c r="AJ292" s="0" t="n">
        <v>0.909630449999994</v>
      </c>
      <c r="AK292" s="0" t="n">
        <v>1</v>
      </c>
      <c r="AL292" s="0" t="n">
        <v>0</v>
      </c>
      <c r="AM292" s="0" t="n">
        <v>0</v>
      </c>
      <c r="BE292" s="0" t="n">
        <v>1.14565760000002</v>
      </c>
      <c r="BF292" s="0" t="n">
        <v>1.14639999999999</v>
      </c>
      <c r="BG292" s="0" t="n">
        <v>1.0827</v>
      </c>
      <c r="BH292" s="0" t="n">
        <v>1.0335</v>
      </c>
      <c r="BI292" s="0" t="n">
        <v>1</v>
      </c>
      <c r="BJ292" s="0" t="n">
        <v>2.87700000000001</v>
      </c>
      <c r="BK292" s="0" t="n">
        <v>2.36651633333333</v>
      </c>
      <c r="BL292" s="0" t="n">
        <v>1.21944999999998</v>
      </c>
      <c r="BM292" s="0" t="n">
        <v>1.2885</v>
      </c>
      <c r="BN292" s="0" t="n">
        <v>2.001</v>
      </c>
      <c r="BO292" s="0" t="n">
        <v>1.60800499999998</v>
      </c>
      <c r="BP292" s="0" t="n">
        <v>1.60800499999998</v>
      </c>
      <c r="BQ292" s="0" t="n">
        <v>1.31830499999999</v>
      </c>
      <c r="BR292" s="0" t="n">
        <v>1.12650500000001</v>
      </c>
      <c r="BS292" s="0" t="n">
        <v>1.50060499999999</v>
      </c>
      <c r="BT292" s="357"/>
      <c r="BU292" s="0" t="n">
        <v>1.10977999999999</v>
      </c>
      <c r="BV292" s="357"/>
      <c r="BW292" s="357"/>
      <c r="BX292" s="357"/>
      <c r="BY292" s="357"/>
      <c r="BZ292" s="357"/>
      <c r="CA292" s="357"/>
      <c r="CB292" s="357"/>
      <c r="CC292" s="0" t="n">
        <v>0.935</v>
      </c>
      <c r="CI292" s="0" t="n">
        <v>0.48</v>
      </c>
      <c r="CJ292" s="0" t="n">
        <v>0.875</v>
      </c>
      <c r="CK292" s="0" t="n">
        <v>0.72</v>
      </c>
      <c r="CM292" s="0" t="n">
        <v>0.59</v>
      </c>
      <c r="CN292" s="0" t="n">
        <v>0.6225</v>
      </c>
      <c r="CO292" s="0" t="n">
        <v>0.69</v>
      </c>
      <c r="CP292" s="0" t="n">
        <v>0.8925</v>
      </c>
      <c r="CQ292" s="0" t="n">
        <v>0.715</v>
      </c>
      <c r="CR292" s="0" t="n">
        <v>0.89</v>
      </c>
      <c r="DA292" s="357" t="n">
        <v>0.000285</v>
      </c>
      <c r="DB292" s="357" t="n">
        <v>0.0002</v>
      </c>
      <c r="DC292" s="357" t="n">
        <v>0</v>
      </c>
      <c r="DD292" s="357" t="n">
        <v>0.0001</v>
      </c>
      <c r="DE292" s="357" t="n">
        <v>0</v>
      </c>
      <c r="DF292" s="357" t="n">
        <v>0.0036</v>
      </c>
      <c r="DG292" s="357" t="n">
        <v>0.00047</v>
      </c>
      <c r="DH292" s="357" t="n">
        <v>0.0007</v>
      </c>
      <c r="DI292" s="357" t="n">
        <v>0</v>
      </c>
      <c r="DJ292" s="357" t="n">
        <v>0</v>
      </c>
      <c r="DK292" s="357" t="n">
        <v>0.0005</v>
      </c>
      <c r="DL292" s="357" t="n">
        <v>0.0005</v>
      </c>
      <c r="DM292" s="357" t="n">
        <v>0.0003</v>
      </c>
      <c r="DN292" s="357" t="n">
        <v>0.000275</v>
      </c>
      <c r="DO292" s="357" t="n">
        <v>0.000400000000000006</v>
      </c>
      <c r="DQ292" s="357" t="n">
        <v>6.5E-005</v>
      </c>
    </row>
    <row r="293" customFormat="false" ht="12.75" hidden="false" customHeight="false" outlineLevel="0" collapsed="false">
      <c r="A293" s="355" t="n">
        <v>45292</v>
      </c>
      <c r="B293" s="0" t="n">
        <v>0.988</v>
      </c>
      <c r="C293" s="0" t="n">
        <v>0</v>
      </c>
      <c r="D293" s="0" t="n">
        <v>0</v>
      </c>
      <c r="E293" s="0" t="n">
        <v>0</v>
      </c>
      <c r="F293" s="0" t="n">
        <v>0</v>
      </c>
      <c r="G293" s="0" t="n">
        <v>0</v>
      </c>
      <c r="H293" s="0" t="n">
        <v>0.9875</v>
      </c>
      <c r="I293" s="0" t="n">
        <v>0.982220749999984</v>
      </c>
      <c r="J293" s="0" t="n">
        <v>0.940605</v>
      </c>
      <c r="K293" s="0" t="n">
        <v>0</v>
      </c>
      <c r="L293" s="0" t="n">
        <v>0.973145524999991</v>
      </c>
      <c r="M293" s="0" t="n">
        <v>0.9875</v>
      </c>
      <c r="N293" s="0" t="n">
        <v>0.909837449999994</v>
      </c>
      <c r="O293" s="0" t="n">
        <v>0.9875</v>
      </c>
      <c r="P293" s="0" t="n">
        <v>0.909837449999994</v>
      </c>
      <c r="Q293" s="0" t="n">
        <v>0.973145524999991</v>
      </c>
      <c r="R293" s="0" t="n">
        <v>0.973145524999991</v>
      </c>
      <c r="S293" s="0" t="n">
        <v>0.973145524999991</v>
      </c>
      <c r="T293" s="0" t="n">
        <v>0.909837449999994</v>
      </c>
      <c r="U293" s="0" t="n">
        <v>0.909837449999994</v>
      </c>
      <c r="V293" s="0" t="n">
        <v>0.909837449999994</v>
      </c>
      <c r="W293" s="0" t="n">
        <v>0.909837449999994</v>
      </c>
      <c r="X293" s="0" t="n">
        <v>0.9875</v>
      </c>
      <c r="Y293" s="0" t="n">
        <v>0.9875</v>
      </c>
      <c r="Z293" s="0" t="n">
        <v>0.9875</v>
      </c>
      <c r="AA293" s="0" t="n">
        <v>0.9875</v>
      </c>
      <c r="AB293" s="0" t="n">
        <v>0.909837449999994</v>
      </c>
      <c r="AC293" s="0" t="n">
        <v>0.909837449999994</v>
      </c>
      <c r="AD293" s="0" t="n">
        <v>0.9875</v>
      </c>
      <c r="AE293" s="0" t="n">
        <v>0.9875</v>
      </c>
      <c r="AF293" s="0" t="n">
        <v>0.909837449999994</v>
      </c>
      <c r="AG293" s="0" t="n">
        <v>0.98</v>
      </c>
      <c r="AH293" s="0" t="n">
        <v>0.985</v>
      </c>
      <c r="AI293" s="0" t="n">
        <v>0.985</v>
      </c>
      <c r="AJ293" s="0" t="n">
        <v>0.909837449999994</v>
      </c>
      <c r="AK293" s="0" t="n">
        <v>1</v>
      </c>
      <c r="AL293" s="0" t="n">
        <v>0</v>
      </c>
      <c r="AM293" s="0" t="n">
        <v>0</v>
      </c>
      <c r="BE293" s="0" t="n">
        <v>1.14594260000002</v>
      </c>
      <c r="BF293" s="0" t="n">
        <v>1.14659999999999</v>
      </c>
      <c r="BG293" s="0" t="n">
        <v>1.0827</v>
      </c>
      <c r="BH293" s="0" t="n">
        <v>1.0336</v>
      </c>
      <c r="BI293" s="0" t="n">
        <v>1</v>
      </c>
      <c r="BJ293" s="0" t="n">
        <v>2.88060000000001</v>
      </c>
      <c r="BK293" s="0" t="n">
        <v>2.36698633333333</v>
      </c>
      <c r="BL293" s="0" t="n">
        <v>1.22014999999998</v>
      </c>
      <c r="BM293" s="0" t="n">
        <v>1.2885</v>
      </c>
      <c r="BN293" s="0" t="n">
        <v>2.001</v>
      </c>
      <c r="BO293" s="0" t="n">
        <v>1.60850499999998</v>
      </c>
      <c r="BP293" s="0" t="n">
        <v>1.60850499999998</v>
      </c>
      <c r="BQ293" s="0" t="n">
        <v>1.31860499999999</v>
      </c>
      <c r="BR293" s="0" t="n">
        <v>1.12678000000001</v>
      </c>
      <c r="BS293" s="0" t="n">
        <v>1.50100499999999</v>
      </c>
      <c r="BT293" s="357"/>
      <c r="BU293" s="0" t="n">
        <v>1.10984499999999</v>
      </c>
      <c r="BV293" s="357"/>
      <c r="BW293" s="357"/>
      <c r="BX293" s="357"/>
      <c r="BY293" s="357"/>
      <c r="BZ293" s="357"/>
      <c r="CA293" s="357"/>
      <c r="CB293" s="357"/>
      <c r="CC293" s="0" t="n">
        <v>0.895</v>
      </c>
      <c r="CI293" s="0" t="n">
        <v>0.45</v>
      </c>
      <c r="CJ293" s="0" t="n">
        <v>0.805</v>
      </c>
      <c r="CK293" s="0" t="n">
        <v>0.73</v>
      </c>
      <c r="CM293" s="0" t="n">
        <v>0.605</v>
      </c>
      <c r="CN293" s="0" t="n">
        <v>0.6375</v>
      </c>
      <c r="CO293" s="0" t="n">
        <v>0.69</v>
      </c>
      <c r="CP293" s="0" t="n">
        <v>0.88</v>
      </c>
      <c r="CQ293" s="0" t="n">
        <v>0.64</v>
      </c>
      <c r="CR293" s="0" t="n">
        <v>0.89</v>
      </c>
      <c r="DA293" s="357" t="n">
        <v>0.000285</v>
      </c>
      <c r="DB293" s="357" t="n">
        <v>0.0002</v>
      </c>
      <c r="DC293" s="357" t="n">
        <v>0</v>
      </c>
      <c r="DD293" s="357" t="n">
        <v>0.0001</v>
      </c>
      <c r="DE293" s="357" t="n">
        <v>0</v>
      </c>
      <c r="DF293" s="357" t="n">
        <v>0.0036</v>
      </c>
      <c r="DG293" s="357" t="n">
        <v>0.00047</v>
      </c>
      <c r="DH293" s="357" t="n">
        <v>0.0007</v>
      </c>
      <c r="DI293" s="357" t="n">
        <v>0</v>
      </c>
      <c r="DJ293" s="357" t="n">
        <v>0</v>
      </c>
      <c r="DK293" s="357" t="n">
        <v>0.0005</v>
      </c>
      <c r="DL293" s="357" t="n">
        <v>0.0005</v>
      </c>
      <c r="DM293" s="357" t="n">
        <v>0.0003</v>
      </c>
      <c r="DN293" s="357" t="n">
        <v>0.000275</v>
      </c>
      <c r="DO293" s="357" t="n">
        <v>0.000400000000000006</v>
      </c>
      <c r="DQ293" s="357" t="n">
        <v>6.5E-005</v>
      </c>
    </row>
    <row r="294" customFormat="false" ht="12.75" hidden="false" customHeight="false" outlineLevel="0" collapsed="false">
      <c r="A294" s="355" t="n">
        <v>45323</v>
      </c>
      <c r="B294" s="0" t="n">
        <v>0.988</v>
      </c>
      <c r="C294" s="0" t="n">
        <v>0</v>
      </c>
      <c r="D294" s="0" t="n">
        <v>0</v>
      </c>
      <c r="E294" s="0" t="n">
        <v>0</v>
      </c>
      <c r="F294" s="0" t="n">
        <v>0</v>
      </c>
      <c r="G294" s="0" t="n">
        <v>0</v>
      </c>
      <c r="H294" s="0" t="n">
        <v>0.9875</v>
      </c>
      <c r="I294" s="0" t="n">
        <v>0.9875</v>
      </c>
      <c r="J294" s="0" t="n">
        <v>0.985</v>
      </c>
      <c r="K294" s="0" t="n">
        <v>0</v>
      </c>
      <c r="L294" s="0" t="n">
        <v>0.9875</v>
      </c>
      <c r="M294" s="0" t="n">
        <v>0.9875</v>
      </c>
      <c r="N294" s="0" t="n">
        <v>0.936422549999993</v>
      </c>
      <c r="O294" s="0" t="n">
        <v>0.9875</v>
      </c>
      <c r="P294" s="0" t="n">
        <v>0.936422549999993</v>
      </c>
      <c r="Q294" s="0" t="n">
        <v>0.9875</v>
      </c>
      <c r="R294" s="0" t="n">
        <v>0.9875</v>
      </c>
      <c r="S294" s="0" t="n">
        <v>0.9875</v>
      </c>
      <c r="T294" s="0" t="n">
        <v>0.936422549999993</v>
      </c>
      <c r="U294" s="0" t="n">
        <v>0.936422549999993</v>
      </c>
      <c r="V294" s="0" t="n">
        <v>0.936422549999993</v>
      </c>
      <c r="W294" s="0" t="n">
        <v>0.936422549999993</v>
      </c>
      <c r="X294" s="0" t="n">
        <v>0.9875</v>
      </c>
      <c r="Y294" s="0" t="n">
        <v>0.9875</v>
      </c>
      <c r="Z294" s="0" t="n">
        <v>0.9875</v>
      </c>
      <c r="AA294" s="0" t="n">
        <v>0.9875</v>
      </c>
      <c r="AB294" s="0" t="n">
        <v>0.936422549999993</v>
      </c>
      <c r="AC294" s="0" t="n">
        <v>0.936422549999993</v>
      </c>
      <c r="AD294" s="0" t="n">
        <v>0.9875</v>
      </c>
      <c r="AE294" s="0" t="n">
        <v>0.9875</v>
      </c>
      <c r="AF294" s="0" t="n">
        <v>0.936422549999993</v>
      </c>
      <c r="AG294" s="0" t="n">
        <v>0.98</v>
      </c>
      <c r="AH294" s="0" t="n">
        <v>0.985</v>
      </c>
      <c r="AI294" s="0" t="n">
        <v>0.985</v>
      </c>
      <c r="AJ294" s="0" t="n">
        <v>0.936422549999993</v>
      </c>
      <c r="AK294" s="0" t="n">
        <v>1</v>
      </c>
      <c r="AL294" s="0" t="n">
        <v>0</v>
      </c>
      <c r="AM294" s="0" t="n">
        <v>0</v>
      </c>
      <c r="BE294" s="0" t="n">
        <v>1.14622760000002</v>
      </c>
      <c r="BF294" s="0" t="n">
        <v>1.14679999999999</v>
      </c>
      <c r="BG294" s="0" t="n">
        <v>1.0827</v>
      </c>
      <c r="BH294" s="0" t="n">
        <v>1.0337</v>
      </c>
      <c r="BI294" s="0" t="n">
        <v>1</v>
      </c>
      <c r="BJ294" s="0" t="n">
        <v>2.88420000000001</v>
      </c>
      <c r="BK294" s="0" t="n">
        <v>2.36745633333333</v>
      </c>
      <c r="BL294" s="0" t="n">
        <v>1.22084999999998</v>
      </c>
      <c r="BM294" s="0" t="n">
        <v>1.2885</v>
      </c>
      <c r="BN294" s="0" t="n">
        <v>2.001</v>
      </c>
      <c r="BO294" s="0" t="n">
        <v>1.60900499999998</v>
      </c>
      <c r="BP294" s="0" t="n">
        <v>1.60900499999998</v>
      </c>
      <c r="BQ294" s="0" t="n">
        <v>1.31890499999999</v>
      </c>
      <c r="BR294" s="0" t="n">
        <v>1.12705500000001</v>
      </c>
      <c r="BS294" s="0" t="n">
        <v>1.50140499999999</v>
      </c>
      <c r="BT294" s="357"/>
      <c r="BU294" s="0" t="n">
        <v>1.10990999999999</v>
      </c>
      <c r="BV294" s="357"/>
      <c r="BW294" s="357"/>
      <c r="BX294" s="357"/>
      <c r="BY294" s="357"/>
      <c r="BZ294" s="357"/>
      <c r="CA294" s="357"/>
      <c r="CB294" s="357"/>
      <c r="CC294" s="0" t="n">
        <v>0.865</v>
      </c>
      <c r="CI294" s="0" t="n">
        <v>0.45</v>
      </c>
      <c r="CJ294" s="0" t="n">
        <v>0.845</v>
      </c>
      <c r="CK294" s="0" t="n">
        <v>0.835</v>
      </c>
      <c r="CM294" s="0" t="n">
        <v>0.635</v>
      </c>
      <c r="CN294" s="0" t="n">
        <v>0.6675</v>
      </c>
      <c r="CO294" s="0" t="n">
        <v>0.71</v>
      </c>
      <c r="CP294" s="0" t="n">
        <v>0.8775</v>
      </c>
      <c r="CQ294" s="0" t="n">
        <v>0.67</v>
      </c>
      <c r="CR294" s="0" t="n">
        <v>0.89</v>
      </c>
      <c r="DA294" s="357" t="n">
        <v>0.000285</v>
      </c>
      <c r="DB294" s="357" t="n">
        <v>0.0002</v>
      </c>
      <c r="DC294" s="357" t="n">
        <v>0</v>
      </c>
      <c r="DD294" s="357" t="n">
        <v>0.0001</v>
      </c>
      <c r="DE294" s="357" t="n">
        <v>0</v>
      </c>
      <c r="DF294" s="357" t="n">
        <v>0.0036</v>
      </c>
      <c r="DG294" s="357" t="n">
        <v>0.00047</v>
      </c>
      <c r="DH294" s="357" t="n">
        <v>0.0007</v>
      </c>
      <c r="DI294" s="357" t="n">
        <v>0</v>
      </c>
      <c r="DJ294" s="357" t="n">
        <v>0</v>
      </c>
      <c r="DK294" s="357" t="n">
        <v>0.0005</v>
      </c>
      <c r="DL294" s="357" t="n">
        <v>0.0005</v>
      </c>
      <c r="DM294" s="357" t="n">
        <v>0.0003</v>
      </c>
      <c r="DN294" s="357" t="n">
        <v>0.000275</v>
      </c>
      <c r="DO294" s="357" t="n">
        <v>0.000400000000000006</v>
      </c>
      <c r="DQ294" s="357" t="n">
        <v>6.5E-005</v>
      </c>
    </row>
    <row r="295" customFormat="false" ht="12.75" hidden="false" customHeight="false" outlineLevel="0" collapsed="false">
      <c r="A295" s="355" t="n">
        <v>45352</v>
      </c>
      <c r="B295" s="0" t="n">
        <v>0.988</v>
      </c>
      <c r="C295" s="0" t="n">
        <v>0</v>
      </c>
      <c r="D295" s="0" t="n">
        <v>0</v>
      </c>
      <c r="E295" s="0" t="n">
        <v>0</v>
      </c>
      <c r="F295" s="0" t="n">
        <v>0</v>
      </c>
      <c r="G295" s="0" t="n">
        <v>0</v>
      </c>
      <c r="H295" s="0" t="n">
        <v>0.9875</v>
      </c>
      <c r="I295" s="0" t="n">
        <v>0.9875</v>
      </c>
      <c r="J295" s="0" t="n">
        <v>0.985</v>
      </c>
      <c r="K295" s="0" t="n">
        <v>0</v>
      </c>
      <c r="L295" s="0" t="n">
        <v>0.9875</v>
      </c>
      <c r="M295" s="0" t="n">
        <v>0.9875</v>
      </c>
      <c r="N295" s="0" t="n">
        <v>0.98</v>
      </c>
      <c r="O295" s="0" t="n">
        <v>0.9875</v>
      </c>
      <c r="P295" s="0" t="n">
        <v>0.98</v>
      </c>
      <c r="Q295" s="0" t="n">
        <v>0.9875</v>
      </c>
      <c r="R295" s="0" t="n">
        <v>0.9875</v>
      </c>
      <c r="S295" s="0" t="n">
        <v>0.9875</v>
      </c>
      <c r="T295" s="0" t="n">
        <v>0.98</v>
      </c>
      <c r="U295" s="0" t="n">
        <v>0.98</v>
      </c>
      <c r="V295" s="0" t="n">
        <v>0.98</v>
      </c>
      <c r="W295" s="0" t="n">
        <v>0.98</v>
      </c>
      <c r="X295" s="0" t="n">
        <v>0.9875</v>
      </c>
      <c r="Y295" s="0" t="n">
        <v>0.9875</v>
      </c>
      <c r="Z295" s="0" t="n">
        <v>0.9875</v>
      </c>
      <c r="AA295" s="0" t="n">
        <v>0.9875</v>
      </c>
      <c r="AB295" s="0" t="n">
        <v>0.98</v>
      </c>
      <c r="AC295" s="0" t="n">
        <v>0.98</v>
      </c>
      <c r="AD295" s="0" t="n">
        <v>0.9875</v>
      </c>
      <c r="AE295" s="0" t="n">
        <v>0.9875</v>
      </c>
      <c r="AF295" s="0" t="n">
        <v>0.98</v>
      </c>
      <c r="AG295" s="0" t="n">
        <v>0.99</v>
      </c>
      <c r="AH295" s="0" t="n">
        <v>0.985</v>
      </c>
      <c r="AI295" s="0" t="n">
        <v>0.985</v>
      </c>
      <c r="AJ295" s="0" t="n">
        <v>0.98</v>
      </c>
      <c r="AK295" s="0" t="n">
        <v>1</v>
      </c>
      <c r="AL295" s="0" t="n">
        <v>0</v>
      </c>
      <c r="AM295" s="0" t="n">
        <v>0</v>
      </c>
      <c r="BE295" s="0" t="n">
        <v>1.14651260000002</v>
      </c>
      <c r="BF295" s="0" t="n">
        <v>1.14699999999999</v>
      </c>
      <c r="BG295" s="0" t="n">
        <v>1.0827</v>
      </c>
      <c r="BH295" s="0" t="n">
        <v>1.0338</v>
      </c>
      <c r="BI295" s="0" t="n">
        <v>1</v>
      </c>
      <c r="BJ295" s="0" t="n">
        <v>2.88780000000001</v>
      </c>
      <c r="BK295" s="0" t="n">
        <v>2.36792633333333</v>
      </c>
      <c r="BL295" s="0" t="n">
        <v>1.22154999999998</v>
      </c>
      <c r="BM295" s="0" t="n">
        <v>1.2885</v>
      </c>
      <c r="BN295" s="0" t="n">
        <v>2.001</v>
      </c>
      <c r="BO295" s="0" t="n">
        <v>1.60950499999998</v>
      </c>
      <c r="BP295" s="0" t="n">
        <v>1.60950499999998</v>
      </c>
      <c r="BQ295" s="0" t="n">
        <v>1.31920499999999</v>
      </c>
      <c r="BR295" s="0" t="n">
        <v>1.12733000000001</v>
      </c>
      <c r="BS295" s="0" t="n">
        <v>1.50180499999999</v>
      </c>
      <c r="BT295" s="357"/>
      <c r="BU295" s="0" t="n">
        <v>1.10997499999999</v>
      </c>
      <c r="BV295" s="357"/>
      <c r="BW295" s="357"/>
      <c r="BX295" s="357"/>
      <c r="BY295" s="357"/>
      <c r="BZ295" s="357"/>
      <c r="CA295" s="357"/>
      <c r="CB295" s="357"/>
      <c r="CC295" s="0" t="n">
        <v>0.865</v>
      </c>
      <c r="CI295" s="0" t="n">
        <v>0.45</v>
      </c>
      <c r="CJ295" s="0" t="n">
        <v>0.875</v>
      </c>
      <c r="CK295" s="0" t="n">
        <v>1</v>
      </c>
      <c r="CM295" s="0" t="n">
        <v>0.785</v>
      </c>
      <c r="CN295" s="0" t="n">
        <v>0.8175</v>
      </c>
      <c r="CO295" s="0" t="n">
        <v>0.8</v>
      </c>
      <c r="CP295" s="0" t="n">
        <v>0.9</v>
      </c>
      <c r="CQ295" s="0" t="n">
        <v>0.83</v>
      </c>
      <c r="CR295" s="0" t="n">
        <v>0.89</v>
      </c>
      <c r="DA295" s="357" t="n">
        <v>0.000285</v>
      </c>
      <c r="DB295" s="357" t="n">
        <v>0.0002</v>
      </c>
      <c r="DC295" s="357" t="n">
        <v>0</v>
      </c>
      <c r="DD295" s="357" t="n">
        <v>0.0001</v>
      </c>
      <c r="DE295" s="357" t="n">
        <v>0</v>
      </c>
      <c r="DF295" s="357" t="n">
        <v>0.0036</v>
      </c>
      <c r="DG295" s="357" t="n">
        <v>0.00047</v>
      </c>
      <c r="DH295" s="357" t="n">
        <v>0.0007</v>
      </c>
      <c r="DI295" s="357" t="n">
        <v>0</v>
      </c>
      <c r="DJ295" s="357" t="n">
        <v>0</v>
      </c>
      <c r="DK295" s="357" t="n">
        <v>0.0005</v>
      </c>
      <c r="DL295" s="357" t="n">
        <v>0.0005</v>
      </c>
      <c r="DM295" s="357" t="n">
        <v>0.0003</v>
      </c>
      <c r="DN295" s="357" t="n">
        <v>0.000275</v>
      </c>
      <c r="DO295" s="357" t="n">
        <v>0.000400000000000006</v>
      </c>
      <c r="DQ295" s="357" t="n">
        <v>6.5E-005</v>
      </c>
    </row>
    <row r="296" customFormat="false" ht="12.75" hidden="false" customHeight="false" outlineLevel="0" collapsed="false">
      <c r="A296" s="355" t="n">
        <v>45383</v>
      </c>
      <c r="B296" s="0" t="n">
        <v>0.988</v>
      </c>
      <c r="C296" s="0" t="n">
        <v>0</v>
      </c>
      <c r="D296" s="0" t="n">
        <v>0</v>
      </c>
      <c r="E296" s="0" t="n">
        <v>0</v>
      </c>
      <c r="F296" s="0" t="n">
        <v>0</v>
      </c>
      <c r="G296" s="0" t="n">
        <v>0</v>
      </c>
      <c r="H296" s="0" t="n">
        <v>0.9875</v>
      </c>
      <c r="I296" s="0" t="n">
        <v>0.9875</v>
      </c>
      <c r="J296" s="0" t="n">
        <v>0.985</v>
      </c>
      <c r="K296" s="0" t="n">
        <v>0</v>
      </c>
      <c r="L296" s="0" t="n">
        <v>0.9875</v>
      </c>
      <c r="M296" s="0" t="n">
        <v>0.9875</v>
      </c>
      <c r="N296" s="0" t="n">
        <v>0.98</v>
      </c>
      <c r="O296" s="0" t="n">
        <v>0.9875</v>
      </c>
      <c r="P296" s="0" t="n">
        <v>0.98</v>
      </c>
      <c r="Q296" s="0" t="n">
        <v>0.9875</v>
      </c>
      <c r="R296" s="0" t="n">
        <v>0.9875</v>
      </c>
      <c r="S296" s="0" t="n">
        <v>0.9875</v>
      </c>
      <c r="T296" s="0" t="n">
        <v>0.98</v>
      </c>
      <c r="U296" s="0" t="n">
        <v>0.98</v>
      </c>
      <c r="V296" s="0" t="n">
        <v>0.98</v>
      </c>
      <c r="W296" s="0" t="n">
        <v>0.98</v>
      </c>
      <c r="X296" s="0" t="n">
        <v>0.9875</v>
      </c>
      <c r="Y296" s="0" t="n">
        <v>0.9875</v>
      </c>
      <c r="Z296" s="0" t="n">
        <v>0.9875</v>
      </c>
      <c r="AA296" s="0" t="n">
        <v>0.9875</v>
      </c>
      <c r="AB296" s="0" t="n">
        <v>0.98</v>
      </c>
      <c r="AC296" s="0" t="n">
        <v>0.98</v>
      </c>
      <c r="AD296" s="0" t="n">
        <v>0.9875</v>
      </c>
      <c r="AE296" s="0" t="n">
        <v>0.9875</v>
      </c>
      <c r="AF296" s="0" t="n">
        <v>0.98</v>
      </c>
      <c r="AG296" s="0" t="n">
        <v>0.99</v>
      </c>
      <c r="AH296" s="0" t="n">
        <v>0.985</v>
      </c>
      <c r="AI296" s="0" t="n">
        <v>0.985</v>
      </c>
      <c r="AJ296" s="0" t="n">
        <v>0.98</v>
      </c>
      <c r="AK296" s="0" t="n">
        <v>1</v>
      </c>
      <c r="AL296" s="0" t="n">
        <v>0</v>
      </c>
      <c r="AM296" s="0" t="n">
        <v>0</v>
      </c>
      <c r="BE296" s="0" t="n">
        <v>1.14679760000002</v>
      </c>
      <c r="BF296" s="0" t="n">
        <v>1.14719999999999</v>
      </c>
      <c r="BG296" s="0" t="n">
        <v>1.0827</v>
      </c>
      <c r="BH296" s="0" t="n">
        <v>1.0339</v>
      </c>
      <c r="BI296" s="0" t="n">
        <v>1</v>
      </c>
      <c r="BJ296" s="0" t="n">
        <v>2.89140000000001</v>
      </c>
      <c r="BK296" s="0" t="n">
        <v>2.36839633333333</v>
      </c>
      <c r="BL296" s="0" t="n">
        <v>1.22224999999998</v>
      </c>
      <c r="BM296" s="0" t="n">
        <v>1.2885</v>
      </c>
      <c r="BN296" s="0" t="n">
        <v>2.001</v>
      </c>
      <c r="BO296" s="0" t="n">
        <v>1.61000499999998</v>
      </c>
      <c r="BP296" s="0" t="n">
        <v>1.61000499999998</v>
      </c>
      <c r="BQ296" s="0" t="n">
        <v>1.31950499999999</v>
      </c>
      <c r="BR296" s="0" t="n">
        <v>1.12760500000001</v>
      </c>
      <c r="BS296" s="0" t="n">
        <v>1.50220499999999</v>
      </c>
      <c r="BT296" s="357"/>
      <c r="BU296" s="0" t="n">
        <v>1.11003999999999</v>
      </c>
      <c r="BV296" s="357"/>
      <c r="BW296" s="357"/>
      <c r="BX296" s="357"/>
      <c r="BY296" s="357"/>
      <c r="BZ296" s="357"/>
      <c r="CA296" s="357"/>
      <c r="CB296" s="357"/>
      <c r="CC296" s="0" t="n">
        <v>0.895</v>
      </c>
      <c r="CI296" s="0" t="n">
        <v>0.42</v>
      </c>
      <c r="CJ296" s="0" t="n">
        <v>0.935</v>
      </c>
      <c r="CK296" s="0" t="n">
        <v>0.995</v>
      </c>
      <c r="CM296" s="0" t="n">
        <v>0.895</v>
      </c>
      <c r="CN296" s="0" t="n">
        <v>0.9275</v>
      </c>
      <c r="CO296" s="0" t="n">
        <v>0.85</v>
      </c>
      <c r="CP296" s="0" t="n">
        <v>0.903</v>
      </c>
      <c r="CQ296" s="0" t="n">
        <v>0.92</v>
      </c>
      <c r="CR296" s="0" t="n">
        <v>0.89</v>
      </c>
      <c r="DA296" s="357" t="n">
        <v>0.000285</v>
      </c>
      <c r="DB296" s="357" t="n">
        <v>0.0002</v>
      </c>
      <c r="DC296" s="357" t="n">
        <v>0</v>
      </c>
      <c r="DD296" s="357" t="n">
        <v>0.0001</v>
      </c>
      <c r="DE296" s="357" t="n">
        <v>0</v>
      </c>
      <c r="DF296" s="357" t="n">
        <v>0.0036</v>
      </c>
      <c r="DG296" s="357" t="n">
        <v>0.00047</v>
      </c>
      <c r="DH296" s="357" t="n">
        <v>0.0007</v>
      </c>
      <c r="DI296" s="357" t="n">
        <v>0</v>
      </c>
      <c r="DJ296" s="357" t="n">
        <v>0</v>
      </c>
      <c r="DK296" s="357" t="n">
        <v>0.0005</v>
      </c>
      <c r="DL296" s="357" t="n">
        <v>0.0005</v>
      </c>
      <c r="DM296" s="357" t="n">
        <v>0.0003</v>
      </c>
      <c r="DN296" s="357" t="n">
        <v>0.000275</v>
      </c>
      <c r="DO296" s="357" t="n">
        <v>0.000400000000000006</v>
      </c>
      <c r="DQ296" s="357" t="n">
        <v>6.5E-005</v>
      </c>
    </row>
    <row r="297" customFormat="false" ht="12.75" hidden="false" customHeight="false" outlineLevel="0" collapsed="false">
      <c r="A297" s="355" t="n">
        <v>45413</v>
      </c>
      <c r="B297" s="0" t="n">
        <v>0.988</v>
      </c>
      <c r="C297" s="0" t="n">
        <v>0</v>
      </c>
      <c r="D297" s="0" t="n">
        <v>0</v>
      </c>
      <c r="E297" s="0" t="n">
        <v>0</v>
      </c>
      <c r="F297" s="0" t="n">
        <v>0</v>
      </c>
      <c r="G297" s="0" t="n">
        <v>0</v>
      </c>
      <c r="H297" s="0" t="n">
        <v>0.9875</v>
      </c>
      <c r="I297" s="0" t="n">
        <v>0.9875</v>
      </c>
      <c r="J297" s="0" t="n">
        <v>0.985</v>
      </c>
      <c r="K297" s="0" t="n">
        <v>0</v>
      </c>
      <c r="L297" s="0" t="n">
        <v>0.9875</v>
      </c>
      <c r="M297" s="0" t="n">
        <v>0.9875</v>
      </c>
      <c r="N297" s="0" t="n">
        <v>0.98</v>
      </c>
      <c r="O297" s="0" t="n">
        <v>0.9875</v>
      </c>
      <c r="P297" s="0" t="n">
        <v>0.98</v>
      </c>
      <c r="Q297" s="0" t="n">
        <v>0.9875</v>
      </c>
      <c r="R297" s="0" t="n">
        <v>0.9875</v>
      </c>
      <c r="S297" s="0" t="n">
        <v>0.9875</v>
      </c>
      <c r="T297" s="0" t="n">
        <v>0.98</v>
      </c>
      <c r="U297" s="0" t="n">
        <v>0.98</v>
      </c>
      <c r="V297" s="0" t="n">
        <v>0.98</v>
      </c>
      <c r="W297" s="0" t="n">
        <v>0.98</v>
      </c>
      <c r="X297" s="0" t="n">
        <v>0.9875</v>
      </c>
      <c r="Y297" s="0" t="n">
        <v>0.9875</v>
      </c>
      <c r="Z297" s="0" t="n">
        <v>0.9875</v>
      </c>
      <c r="AA297" s="0" t="n">
        <v>0.9875</v>
      </c>
      <c r="AB297" s="0" t="n">
        <v>0.98</v>
      </c>
      <c r="AC297" s="0" t="n">
        <v>0.98</v>
      </c>
      <c r="AD297" s="0" t="n">
        <v>0.9875</v>
      </c>
      <c r="AE297" s="0" t="n">
        <v>0.9875</v>
      </c>
      <c r="AF297" s="0" t="n">
        <v>0.98</v>
      </c>
      <c r="AG297" s="0" t="n">
        <v>0.99</v>
      </c>
      <c r="AH297" s="0" t="n">
        <v>0.985</v>
      </c>
      <c r="AI297" s="0" t="n">
        <v>0.985</v>
      </c>
      <c r="AJ297" s="0" t="n">
        <v>0.98</v>
      </c>
      <c r="AK297" s="0" t="n">
        <v>1</v>
      </c>
      <c r="AL297" s="0" t="n">
        <v>0</v>
      </c>
      <c r="AM297" s="0" t="n">
        <v>0</v>
      </c>
      <c r="BE297" s="0" t="n">
        <v>1.14708260000002</v>
      </c>
      <c r="BF297" s="0" t="n">
        <v>1.14739999999999</v>
      </c>
      <c r="BG297" s="0" t="n">
        <v>1.0827</v>
      </c>
      <c r="BH297" s="0" t="n">
        <v>1.034</v>
      </c>
      <c r="BI297" s="0" t="n">
        <v>1</v>
      </c>
      <c r="BJ297" s="0" t="n">
        <v>2.89500000000001</v>
      </c>
      <c r="BK297" s="0" t="n">
        <v>2.36886633333333</v>
      </c>
      <c r="BL297" s="0" t="n">
        <v>1.22294999999998</v>
      </c>
      <c r="BM297" s="0" t="n">
        <v>1.2885</v>
      </c>
      <c r="BN297" s="0" t="n">
        <v>2.001</v>
      </c>
      <c r="BO297" s="0" t="n">
        <v>1.61050499999998</v>
      </c>
      <c r="BP297" s="0" t="n">
        <v>1.61050499999998</v>
      </c>
      <c r="BQ297" s="0" t="n">
        <v>1.31980499999999</v>
      </c>
      <c r="BR297" s="0" t="n">
        <v>1.12788000000001</v>
      </c>
      <c r="BS297" s="0" t="n">
        <v>1.50260499999999</v>
      </c>
      <c r="BT297" s="357"/>
      <c r="BU297" s="0" t="n">
        <v>1.11010499999999</v>
      </c>
      <c r="BV297" s="357"/>
      <c r="BW297" s="357"/>
      <c r="BX297" s="357"/>
      <c r="BY297" s="357"/>
      <c r="BZ297" s="357"/>
      <c r="CA297" s="357"/>
      <c r="CB297" s="357"/>
      <c r="CC297" s="0" t="n">
        <v>0.965</v>
      </c>
      <c r="CI297" s="0" t="n">
        <v>0.42</v>
      </c>
      <c r="CJ297" s="0" t="n">
        <v>0.935</v>
      </c>
      <c r="CK297" s="0" t="n">
        <v>0.895</v>
      </c>
      <c r="CM297" s="0" t="n">
        <v>0.9175</v>
      </c>
      <c r="CN297" s="0" t="n">
        <v>0.95</v>
      </c>
      <c r="CO297" s="0" t="n">
        <v>0.88</v>
      </c>
      <c r="CP297" s="0" t="n">
        <v>0.9</v>
      </c>
      <c r="CQ297" s="0" t="n">
        <v>0.935</v>
      </c>
      <c r="CR297" s="0" t="n">
        <v>0.89</v>
      </c>
      <c r="DA297" s="357" t="n">
        <v>0.000285</v>
      </c>
      <c r="DB297" s="357" t="n">
        <v>0.0002</v>
      </c>
      <c r="DC297" s="357" t="n">
        <v>0</v>
      </c>
      <c r="DD297" s="357" t="n">
        <v>0.0001</v>
      </c>
      <c r="DE297" s="357" t="n">
        <v>0</v>
      </c>
      <c r="DF297" s="357" t="n">
        <v>0.0036</v>
      </c>
      <c r="DG297" s="357" t="n">
        <v>0.00047</v>
      </c>
      <c r="DH297" s="357" t="n">
        <v>0.0007</v>
      </c>
      <c r="DI297" s="357" t="n">
        <v>0</v>
      </c>
      <c r="DJ297" s="357" t="n">
        <v>0</v>
      </c>
      <c r="DK297" s="357" t="n">
        <v>0.0005</v>
      </c>
      <c r="DL297" s="357" t="n">
        <v>0.0005</v>
      </c>
      <c r="DM297" s="357" t="n">
        <v>0.0003</v>
      </c>
      <c r="DN297" s="357" t="n">
        <v>0.000275</v>
      </c>
      <c r="DO297" s="357" t="n">
        <v>0.000400000000000006</v>
      </c>
      <c r="DQ297" s="357" t="n">
        <v>6.5E-005</v>
      </c>
    </row>
    <row r="298" customFormat="false" ht="12.75" hidden="false" customHeight="false" outlineLevel="0" collapsed="false">
      <c r="A298" s="355" t="n">
        <v>45444</v>
      </c>
      <c r="B298" s="0" t="n">
        <v>0.988</v>
      </c>
      <c r="C298" s="0" t="n">
        <v>0</v>
      </c>
      <c r="D298" s="0" t="n">
        <v>0</v>
      </c>
      <c r="E298" s="0" t="n">
        <v>0</v>
      </c>
      <c r="F298" s="0" t="n">
        <v>0</v>
      </c>
      <c r="G298" s="0" t="n">
        <v>0</v>
      </c>
      <c r="H298" s="0" t="n">
        <v>0.9875</v>
      </c>
      <c r="I298" s="0" t="n">
        <v>0.9875</v>
      </c>
      <c r="J298" s="0" t="n">
        <v>0.985</v>
      </c>
      <c r="K298" s="0" t="n">
        <v>0</v>
      </c>
      <c r="L298" s="0" t="n">
        <v>0.9875</v>
      </c>
      <c r="M298" s="0" t="n">
        <v>0.9875</v>
      </c>
      <c r="N298" s="0" t="n">
        <v>0.98</v>
      </c>
      <c r="O298" s="0" t="n">
        <v>0.9875</v>
      </c>
      <c r="P298" s="0" t="n">
        <v>0.98</v>
      </c>
      <c r="Q298" s="0" t="n">
        <v>0.9875</v>
      </c>
      <c r="R298" s="0" t="n">
        <v>0.9875</v>
      </c>
      <c r="S298" s="0" t="n">
        <v>0.9875</v>
      </c>
      <c r="T298" s="0" t="n">
        <v>0.98</v>
      </c>
      <c r="U298" s="0" t="n">
        <v>0.98</v>
      </c>
      <c r="V298" s="0" t="n">
        <v>0.98</v>
      </c>
      <c r="W298" s="0" t="n">
        <v>0.98</v>
      </c>
      <c r="X298" s="0" t="n">
        <v>0.9875</v>
      </c>
      <c r="Y298" s="0" t="n">
        <v>0.9875</v>
      </c>
      <c r="Z298" s="0" t="n">
        <v>0.9875</v>
      </c>
      <c r="AA298" s="0" t="n">
        <v>0.9875</v>
      </c>
      <c r="AB298" s="0" t="n">
        <v>0.98</v>
      </c>
      <c r="AC298" s="0" t="n">
        <v>0.98</v>
      </c>
      <c r="AD298" s="0" t="n">
        <v>0.9875</v>
      </c>
      <c r="AE298" s="0" t="n">
        <v>0.9875</v>
      </c>
      <c r="AF298" s="0" t="n">
        <v>0.98</v>
      </c>
      <c r="AG298" s="0" t="n">
        <v>0.99</v>
      </c>
      <c r="AH298" s="0" t="n">
        <v>0.985</v>
      </c>
      <c r="AI298" s="0" t="n">
        <v>0.985</v>
      </c>
      <c r="AJ298" s="0" t="n">
        <v>0.98</v>
      </c>
      <c r="AK298" s="0" t="n">
        <v>1</v>
      </c>
      <c r="AL298" s="0" t="n">
        <v>0</v>
      </c>
      <c r="AM298" s="0" t="n">
        <v>0</v>
      </c>
      <c r="BE298" s="0" t="n">
        <v>1.14736760000002</v>
      </c>
      <c r="BF298" s="0" t="n">
        <v>1.14759999999999</v>
      </c>
      <c r="BG298" s="0" t="n">
        <v>1.0827</v>
      </c>
      <c r="BH298" s="0" t="n">
        <v>1.0341</v>
      </c>
      <c r="BI298" s="0" t="n">
        <v>1</v>
      </c>
      <c r="BJ298" s="0" t="n">
        <v>2.89860000000001</v>
      </c>
      <c r="BK298" s="0" t="n">
        <v>2.36933633333333</v>
      </c>
      <c r="BL298" s="0" t="n">
        <v>1.22364999999998</v>
      </c>
      <c r="BM298" s="0" t="n">
        <v>1.2885</v>
      </c>
      <c r="BN298" s="0" t="n">
        <v>2.001</v>
      </c>
      <c r="BO298" s="0" t="n">
        <v>1.61100499999998</v>
      </c>
      <c r="BP298" s="0" t="n">
        <v>1.61100499999998</v>
      </c>
      <c r="BQ298" s="0" t="n">
        <v>1.32010499999999</v>
      </c>
      <c r="BR298" s="0" t="n">
        <v>1.12815500000001</v>
      </c>
      <c r="BS298" s="0" t="n">
        <v>1.50300499999999</v>
      </c>
      <c r="BT298" s="357"/>
      <c r="BU298" s="0" t="n">
        <v>1.11016999999999</v>
      </c>
      <c r="BV298" s="357"/>
      <c r="BW298" s="357"/>
      <c r="BX298" s="357"/>
      <c r="BY298" s="357"/>
      <c r="BZ298" s="357"/>
      <c r="CA298" s="357"/>
      <c r="CB298" s="357"/>
      <c r="CC298" s="0" t="n">
        <v>0.965</v>
      </c>
      <c r="CI298" s="0" t="n">
        <v>0.47</v>
      </c>
      <c r="CJ298" s="0" t="n">
        <v>0.935</v>
      </c>
      <c r="CK298" s="0" t="n">
        <v>0.805</v>
      </c>
      <c r="CM298" s="0" t="n">
        <v>0.8825</v>
      </c>
      <c r="CN298" s="0" t="n">
        <v>0.915</v>
      </c>
      <c r="CO298" s="0" t="n">
        <v>0.88</v>
      </c>
      <c r="CP298" s="0" t="n">
        <v>0.9025</v>
      </c>
      <c r="CQ298" s="0" t="n">
        <v>0.915</v>
      </c>
      <c r="CR298" s="0" t="n">
        <v>0.89</v>
      </c>
      <c r="DA298" s="357" t="n">
        <v>0.000285</v>
      </c>
      <c r="DB298" s="357" t="n">
        <v>0.0002</v>
      </c>
      <c r="DC298" s="357" t="n">
        <v>0</v>
      </c>
      <c r="DD298" s="357" t="n">
        <v>0.0001</v>
      </c>
      <c r="DE298" s="357" t="n">
        <v>0</v>
      </c>
      <c r="DF298" s="357" t="n">
        <v>0.0036</v>
      </c>
      <c r="DG298" s="357" t="n">
        <v>0.00047</v>
      </c>
      <c r="DH298" s="357" t="n">
        <v>0.0007</v>
      </c>
      <c r="DI298" s="357" t="n">
        <v>0</v>
      </c>
      <c r="DJ298" s="357" t="n">
        <v>0</v>
      </c>
      <c r="DK298" s="357" t="n">
        <v>0.0005</v>
      </c>
      <c r="DL298" s="357" t="n">
        <v>0.0005</v>
      </c>
      <c r="DM298" s="357" t="n">
        <v>0.0003</v>
      </c>
      <c r="DN298" s="357" t="n">
        <v>0.000275</v>
      </c>
      <c r="DO298" s="357" t="n">
        <v>0.000400000000000006</v>
      </c>
      <c r="DQ298" s="357" t="n">
        <v>6.5E-005</v>
      </c>
    </row>
    <row r="299" customFormat="false" ht="12.75" hidden="false" customHeight="false" outlineLevel="0" collapsed="false">
      <c r="A299" s="355" t="n">
        <v>45474</v>
      </c>
      <c r="B299" s="0" t="n">
        <v>0.988</v>
      </c>
      <c r="C299" s="0" t="n">
        <v>0</v>
      </c>
      <c r="D299" s="0" t="n">
        <v>0</v>
      </c>
      <c r="E299" s="0" t="n">
        <v>0</v>
      </c>
      <c r="F299" s="0" t="n">
        <v>0</v>
      </c>
      <c r="G299" s="0" t="n">
        <v>0</v>
      </c>
      <c r="H299" s="0" t="n">
        <v>0.9875</v>
      </c>
      <c r="I299" s="0" t="n">
        <v>0.9875</v>
      </c>
      <c r="J299" s="0" t="n">
        <v>0</v>
      </c>
      <c r="K299" s="0" t="n">
        <v>0</v>
      </c>
      <c r="L299" s="0" t="n">
        <v>0.9875</v>
      </c>
      <c r="M299" s="0" t="n">
        <v>0.9875</v>
      </c>
      <c r="N299" s="0" t="n">
        <v>0.98</v>
      </c>
      <c r="O299" s="0" t="n">
        <v>0.9875</v>
      </c>
      <c r="P299" s="0" t="n">
        <v>0.98</v>
      </c>
      <c r="Q299" s="0" t="n">
        <v>0.9875</v>
      </c>
      <c r="AG299" s="0" t="n">
        <v>0.99</v>
      </c>
      <c r="AH299" s="0" t="n">
        <v>0.985</v>
      </c>
      <c r="AI299" s="0" t="n">
        <v>0.985</v>
      </c>
      <c r="AJ299" s="0" t="n">
        <v>0</v>
      </c>
      <c r="AK299" s="0" t="n">
        <v>1</v>
      </c>
      <c r="AL299" s="0" t="n">
        <v>0</v>
      </c>
      <c r="AM299" s="0" t="n">
        <v>0</v>
      </c>
      <c r="BE299" s="0" t="n">
        <v>1.14765260000003</v>
      </c>
      <c r="BF299" s="0" t="n">
        <v>1.14779999999999</v>
      </c>
      <c r="BG299" s="0" t="n">
        <v>1.0827</v>
      </c>
      <c r="BH299" s="0" t="n">
        <v>1.0342</v>
      </c>
      <c r="BI299" s="0" t="n">
        <v>1</v>
      </c>
      <c r="BJ299" s="0" t="n">
        <v>2.90220000000001</v>
      </c>
      <c r="BK299" s="0" t="n">
        <v>2.36980633333333</v>
      </c>
      <c r="BL299" s="0" t="n">
        <v>1.22434999999998</v>
      </c>
      <c r="BM299" s="0" t="n">
        <v>1.2885</v>
      </c>
      <c r="BN299" s="0" t="n">
        <v>2.001</v>
      </c>
      <c r="BO299" s="0" t="n">
        <v>1.61150499999998</v>
      </c>
      <c r="BP299" s="0" t="n">
        <v>1.61150499999998</v>
      </c>
      <c r="BQ299" s="0" t="n">
        <v>1.32040499999999</v>
      </c>
      <c r="BR299" s="0" t="n">
        <v>1.12843000000001</v>
      </c>
      <c r="BS299" s="0" t="n">
        <v>1.50340499999999</v>
      </c>
      <c r="BU299" s="0" t="n">
        <v>1.11023499999999</v>
      </c>
      <c r="CC299" s="0" t="n">
        <v>0.975</v>
      </c>
      <c r="CI299" s="0" t="n">
        <v>0.47</v>
      </c>
      <c r="CJ299" s="0" t="n">
        <v>0.935</v>
      </c>
      <c r="CM299" s="0" t="n">
        <v>0.8775</v>
      </c>
      <c r="CN299" s="0" t="n">
        <v>0.91</v>
      </c>
      <c r="CO299" s="0" t="n">
        <v>0.89</v>
      </c>
      <c r="CP299" s="0" t="n">
        <v>0.9075</v>
      </c>
      <c r="CQ299" s="0" t="n">
        <v>0.915</v>
      </c>
      <c r="CR299" s="0" t="n">
        <v>0.89</v>
      </c>
      <c r="DA299" s="357" t="n">
        <v>0.000285</v>
      </c>
      <c r="DB299" s="357" t="n">
        <v>0.0002</v>
      </c>
      <c r="DC299" s="357" t="n">
        <v>0</v>
      </c>
      <c r="DD299" s="357" t="n">
        <v>0.0001</v>
      </c>
      <c r="DE299" s="357" t="n">
        <v>0</v>
      </c>
      <c r="DF299" s="357" t="n">
        <v>0.0036</v>
      </c>
      <c r="DG299" s="357" t="n">
        <v>0.00047</v>
      </c>
      <c r="DH299" s="357" t="n">
        <v>0.0007</v>
      </c>
      <c r="DI299" s="357" t="n">
        <v>0</v>
      </c>
      <c r="DJ299" s="357" t="n">
        <v>0</v>
      </c>
      <c r="DK299" s="357" t="n">
        <v>0.0005</v>
      </c>
      <c r="DL299" s="357" t="n">
        <v>0.0005</v>
      </c>
      <c r="DM299" s="357" t="n">
        <v>0.0003</v>
      </c>
      <c r="DN299" s="357" t="n">
        <v>0.000275</v>
      </c>
      <c r="DO299" s="357" t="n">
        <v>0.000400000000000006</v>
      </c>
      <c r="DQ299" s="357" t="n">
        <v>6.5E-005</v>
      </c>
    </row>
    <row r="300" customFormat="false" ht="12.75" hidden="false" customHeight="false" outlineLevel="0" collapsed="false">
      <c r="A300" s="355" t="n">
        <v>45505</v>
      </c>
      <c r="B300" s="0" t="n">
        <v>0.988</v>
      </c>
      <c r="C300" s="0" t="n">
        <v>0</v>
      </c>
      <c r="D300" s="0" t="n">
        <v>0</v>
      </c>
      <c r="E300" s="0" t="n">
        <v>0</v>
      </c>
      <c r="F300" s="0" t="n">
        <v>0</v>
      </c>
      <c r="G300" s="0" t="n">
        <v>0</v>
      </c>
      <c r="H300" s="0" t="n">
        <v>0.9875</v>
      </c>
      <c r="I300" s="0" t="n">
        <v>0.9875</v>
      </c>
      <c r="J300" s="0" t="n">
        <v>0</v>
      </c>
      <c r="K300" s="0" t="n">
        <v>0</v>
      </c>
      <c r="L300" s="0" t="n">
        <v>0.9875</v>
      </c>
      <c r="M300" s="0" t="n">
        <v>0.9875</v>
      </c>
      <c r="N300" s="0" t="n">
        <v>0.98</v>
      </c>
      <c r="O300" s="0" t="n">
        <v>0.9875</v>
      </c>
      <c r="P300" s="0" t="n">
        <v>0.98</v>
      </c>
      <c r="Q300" s="0" t="n">
        <v>0.9875</v>
      </c>
      <c r="AG300" s="0" t="n">
        <v>0.99</v>
      </c>
      <c r="AH300" s="0" t="n">
        <v>0.985</v>
      </c>
      <c r="AI300" s="0" t="n">
        <v>0.985</v>
      </c>
      <c r="AJ300" s="0" t="n">
        <v>0</v>
      </c>
      <c r="AK300" s="0" t="n">
        <v>1</v>
      </c>
      <c r="AL300" s="0" t="n">
        <v>0</v>
      </c>
      <c r="AM300" s="0" t="n">
        <v>0</v>
      </c>
      <c r="BE300" s="0" t="n">
        <v>1.14793760000003</v>
      </c>
      <c r="BF300" s="0" t="n">
        <v>1.14799999999999</v>
      </c>
      <c r="BG300" s="0" t="n">
        <v>1.0827</v>
      </c>
      <c r="BH300" s="0" t="n">
        <v>1.0343</v>
      </c>
      <c r="BI300" s="0" t="n">
        <v>1</v>
      </c>
      <c r="BJ300" s="0" t="n">
        <v>2.90580000000001</v>
      </c>
      <c r="BK300" s="0" t="n">
        <v>2.37027633333333</v>
      </c>
      <c r="BL300" s="0" t="n">
        <v>1.22504999999998</v>
      </c>
      <c r="BM300" s="0" t="n">
        <v>1.2885</v>
      </c>
      <c r="BN300" s="0" t="n">
        <v>2.001</v>
      </c>
      <c r="BO300" s="0" t="n">
        <v>1.61200499999998</v>
      </c>
      <c r="BP300" s="0" t="n">
        <v>1.61200499999998</v>
      </c>
      <c r="BQ300" s="0" t="n">
        <v>1.32070499999999</v>
      </c>
      <c r="BR300" s="0" t="n">
        <v>1.12870500000001</v>
      </c>
      <c r="BS300" s="0" t="n">
        <v>1.50380499999999</v>
      </c>
      <c r="BU300" s="0" t="n">
        <v>1.11029999999999</v>
      </c>
      <c r="CC300" s="0" t="n">
        <v>0.975</v>
      </c>
      <c r="CI300" s="0" t="n">
        <v>0.52</v>
      </c>
      <c r="CJ300" s="0" t="n">
        <v>0.925</v>
      </c>
      <c r="CM300" s="0" t="n">
        <v>0.89</v>
      </c>
      <c r="CN300" s="0" t="n">
        <v>0.9225</v>
      </c>
      <c r="CO300" s="0" t="n">
        <v>0.915</v>
      </c>
      <c r="CP300" s="0" t="n">
        <v>0.9275</v>
      </c>
      <c r="CQ300" s="0" t="n">
        <v>0.915</v>
      </c>
      <c r="CR300" s="0" t="n">
        <v>0.89</v>
      </c>
      <c r="DA300" s="357" t="n">
        <v>0.000285</v>
      </c>
      <c r="DB300" s="357" t="n">
        <v>0.0002</v>
      </c>
      <c r="DC300" s="357" t="n">
        <v>0</v>
      </c>
      <c r="DD300" s="357" t="n">
        <v>0.0001</v>
      </c>
      <c r="DE300" s="357" t="n">
        <v>0</v>
      </c>
      <c r="DF300" s="357" t="n">
        <v>0.0036</v>
      </c>
      <c r="DG300" s="357" t="n">
        <v>0.00047</v>
      </c>
      <c r="DH300" s="357" t="n">
        <v>0.0007</v>
      </c>
      <c r="DI300" s="357" t="n">
        <v>0</v>
      </c>
      <c r="DJ300" s="357" t="n">
        <v>0</v>
      </c>
      <c r="DK300" s="357" t="n">
        <v>0.0005</v>
      </c>
      <c r="DL300" s="357" t="n">
        <v>0.0005</v>
      </c>
      <c r="DM300" s="357" t="n">
        <v>0.0003</v>
      </c>
      <c r="DN300" s="357" t="n">
        <v>0.000275</v>
      </c>
      <c r="DO300" s="357" t="n">
        <v>0.000400000000000006</v>
      </c>
      <c r="DQ300" s="357" t="n">
        <v>6.5E-005</v>
      </c>
    </row>
    <row r="301" customFormat="false" ht="12.75" hidden="false" customHeight="false" outlineLevel="0" collapsed="false">
      <c r="A301" s="355" t="n">
        <v>45536</v>
      </c>
      <c r="B301" s="0" t="n">
        <v>0.988</v>
      </c>
      <c r="C301" s="0" t="n">
        <v>0</v>
      </c>
      <c r="D301" s="0" t="n">
        <v>0</v>
      </c>
      <c r="E301" s="0" t="n">
        <v>0</v>
      </c>
      <c r="F301" s="0" t="n">
        <v>0</v>
      </c>
      <c r="G301" s="0" t="n">
        <v>0</v>
      </c>
      <c r="H301" s="0" t="n">
        <v>0.9875</v>
      </c>
      <c r="I301" s="0" t="n">
        <v>0.9875</v>
      </c>
      <c r="J301" s="0" t="n">
        <v>0</v>
      </c>
      <c r="K301" s="0" t="n">
        <v>0</v>
      </c>
      <c r="L301" s="0" t="n">
        <v>0.9875</v>
      </c>
      <c r="M301" s="0" t="n">
        <v>0.9875</v>
      </c>
      <c r="N301" s="0" t="n">
        <v>0.98</v>
      </c>
      <c r="O301" s="0" t="n">
        <v>0.9875</v>
      </c>
      <c r="P301" s="0" t="n">
        <v>0.98</v>
      </c>
      <c r="Q301" s="0" t="n">
        <v>0.9875</v>
      </c>
      <c r="AG301" s="0" t="n">
        <v>0.99</v>
      </c>
      <c r="AH301" s="0" t="n">
        <v>0.985</v>
      </c>
      <c r="AI301" s="0" t="n">
        <v>0.985</v>
      </c>
      <c r="AJ301" s="0" t="n">
        <v>0</v>
      </c>
      <c r="AK301" s="0" t="n">
        <v>1</v>
      </c>
      <c r="AL301" s="0" t="n">
        <v>0</v>
      </c>
      <c r="AM301" s="0" t="n">
        <v>0</v>
      </c>
      <c r="BE301" s="0" t="n">
        <v>1.14822260000003</v>
      </c>
      <c r="BF301" s="0" t="n">
        <v>1.14819999999999</v>
      </c>
      <c r="BG301" s="0" t="n">
        <v>1.0827</v>
      </c>
      <c r="BH301" s="0" t="n">
        <v>1.0344</v>
      </c>
      <c r="BI301" s="0" t="n">
        <v>1</v>
      </c>
      <c r="BJ301" s="0" t="n">
        <v>2.90940000000001</v>
      </c>
      <c r="BK301" s="0" t="n">
        <v>2.37074633333333</v>
      </c>
      <c r="BL301" s="0" t="n">
        <v>1.22574999999998</v>
      </c>
      <c r="BM301" s="0" t="n">
        <v>1.2885</v>
      </c>
      <c r="BN301" s="0" t="n">
        <v>2.001</v>
      </c>
      <c r="BO301" s="0" t="n">
        <v>1.61250499999998</v>
      </c>
      <c r="BP301" s="0" t="n">
        <v>1.61250499999998</v>
      </c>
      <c r="BQ301" s="0" t="n">
        <v>1.32100499999999</v>
      </c>
      <c r="BR301" s="0" t="n">
        <v>1.12898000000001</v>
      </c>
      <c r="BS301" s="0" t="n">
        <v>1.50420499999999</v>
      </c>
      <c r="BU301" s="0" t="n">
        <v>1.11036499999999</v>
      </c>
      <c r="CC301" s="0" t="n">
        <v>0.975</v>
      </c>
      <c r="CI301" s="0" t="n">
        <v>0.55</v>
      </c>
      <c r="CJ301" s="0" t="n">
        <v>0.925</v>
      </c>
      <c r="CM301" s="0" t="n">
        <v>0.945</v>
      </c>
      <c r="CN301" s="0" t="n">
        <v>0.9775</v>
      </c>
      <c r="CO301" s="0" t="n">
        <v>0.945</v>
      </c>
      <c r="CP301" s="0" t="n">
        <v>0.92</v>
      </c>
      <c r="CQ301" s="0" t="n">
        <v>0.915</v>
      </c>
      <c r="CR301" s="0" t="n">
        <v>0.89</v>
      </c>
      <c r="DA301" s="357" t="n">
        <v>0.000285</v>
      </c>
      <c r="DB301" s="357" t="n">
        <v>0.0002</v>
      </c>
      <c r="DC301" s="357" t="n">
        <v>0</v>
      </c>
      <c r="DD301" s="357" t="n">
        <v>0.0001</v>
      </c>
      <c r="DE301" s="357" t="n">
        <v>0</v>
      </c>
      <c r="DF301" s="357" t="n">
        <v>0.0036</v>
      </c>
      <c r="DG301" s="357" t="n">
        <v>0.00047</v>
      </c>
      <c r="DH301" s="357" t="n">
        <v>0.0007</v>
      </c>
      <c r="DI301" s="357" t="n">
        <v>0</v>
      </c>
      <c r="DJ301" s="357" t="n">
        <v>0</v>
      </c>
      <c r="DK301" s="357" t="n">
        <v>0.0005</v>
      </c>
      <c r="DL301" s="357" t="n">
        <v>0.0005</v>
      </c>
      <c r="DM301" s="357" t="n">
        <v>0.0003</v>
      </c>
      <c r="DN301" s="357" t="n">
        <v>0.000275</v>
      </c>
      <c r="DO301" s="357" t="n">
        <v>0.000400000000000006</v>
      </c>
      <c r="DQ301" s="357" t="n">
        <v>6.5E-005</v>
      </c>
    </row>
    <row r="302" customFormat="false" ht="12.75" hidden="false" customHeight="false" outlineLevel="0" collapsed="false">
      <c r="A302" s="355" t="n">
        <v>45566</v>
      </c>
      <c r="B302" s="0" t="n">
        <v>0.988</v>
      </c>
      <c r="C302" s="0" t="n">
        <v>0</v>
      </c>
      <c r="D302" s="0" t="n">
        <v>0</v>
      </c>
      <c r="E302" s="0" t="n">
        <v>0</v>
      </c>
      <c r="F302" s="0" t="n">
        <v>0</v>
      </c>
      <c r="G302" s="0" t="n">
        <v>0</v>
      </c>
      <c r="H302" s="0" t="n">
        <v>0.9875</v>
      </c>
      <c r="I302" s="0" t="n">
        <v>0.9875</v>
      </c>
      <c r="J302" s="0" t="n">
        <v>0</v>
      </c>
      <c r="K302" s="0" t="n">
        <v>0</v>
      </c>
      <c r="L302" s="0" t="n">
        <v>0.9875</v>
      </c>
      <c r="M302" s="0" t="n">
        <v>0.9875</v>
      </c>
      <c r="N302" s="0" t="n">
        <v>0.98</v>
      </c>
      <c r="O302" s="0" t="n">
        <v>0.9875</v>
      </c>
      <c r="P302" s="0" t="n">
        <v>0.98</v>
      </c>
      <c r="Q302" s="0" t="n">
        <v>0.9875</v>
      </c>
      <c r="AG302" s="0" t="n">
        <v>0.99</v>
      </c>
      <c r="AH302" s="0" t="n">
        <v>0.985</v>
      </c>
      <c r="AI302" s="0" t="n">
        <v>0.985</v>
      </c>
      <c r="AJ302" s="0" t="n">
        <v>0</v>
      </c>
      <c r="AK302" s="0" t="n">
        <v>1</v>
      </c>
      <c r="AL302" s="0" t="n">
        <v>0</v>
      </c>
      <c r="AM302" s="0" t="n">
        <v>0</v>
      </c>
      <c r="BE302" s="0" t="n">
        <v>1.14850760000003</v>
      </c>
      <c r="BF302" s="0" t="n">
        <v>1.14839999999999</v>
      </c>
      <c r="BG302" s="0" t="n">
        <v>1.0827</v>
      </c>
      <c r="BH302" s="0" t="n">
        <v>1.0345</v>
      </c>
      <c r="BI302" s="0" t="n">
        <v>1</v>
      </c>
      <c r="BJ302" s="0" t="n">
        <v>2.91300000000001</v>
      </c>
      <c r="BK302" s="0" t="n">
        <v>2.37121633333333</v>
      </c>
      <c r="BL302" s="0" t="n">
        <v>1.22644999999998</v>
      </c>
      <c r="BM302" s="0" t="n">
        <v>1.2885</v>
      </c>
      <c r="BN302" s="0" t="n">
        <v>2.001</v>
      </c>
      <c r="BO302" s="0" t="n">
        <v>1.61300499999998</v>
      </c>
      <c r="BP302" s="0" t="n">
        <v>1.61300499999998</v>
      </c>
      <c r="BQ302" s="0" t="n">
        <v>1.32130499999999</v>
      </c>
      <c r="BR302" s="0" t="n">
        <v>1.12925500000001</v>
      </c>
      <c r="BS302" s="0" t="n">
        <v>1.50460499999999</v>
      </c>
      <c r="BU302" s="0" t="n">
        <v>1.11042999999999</v>
      </c>
      <c r="CC302" s="0" t="n">
        <v>0.955</v>
      </c>
      <c r="CI302" s="0" t="n">
        <v>0.45</v>
      </c>
      <c r="CJ302" s="0" t="n">
        <v>0.925</v>
      </c>
      <c r="CM302" s="0" t="n">
        <v>0.805</v>
      </c>
      <c r="CN302" s="0" t="n">
        <v>0.8375</v>
      </c>
      <c r="CO302" s="0" t="n">
        <v>0.875</v>
      </c>
      <c r="CP302" s="0" t="n">
        <v>0.9025</v>
      </c>
      <c r="CQ302" s="0" t="n">
        <v>0.82</v>
      </c>
      <c r="CR302" s="0" t="n">
        <v>0.89</v>
      </c>
      <c r="DA302" s="357" t="n">
        <v>0.000285</v>
      </c>
      <c r="DB302" s="357" t="n">
        <v>0.0002</v>
      </c>
      <c r="DC302" s="357" t="n">
        <v>0</v>
      </c>
      <c r="DD302" s="357" t="n">
        <v>0.0001</v>
      </c>
      <c r="DE302" s="357" t="n">
        <v>0</v>
      </c>
      <c r="DF302" s="357" t="n">
        <v>0.0036</v>
      </c>
      <c r="DG302" s="357" t="n">
        <v>0.00047</v>
      </c>
      <c r="DH302" s="357" t="n">
        <v>0.0007</v>
      </c>
      <c r="DI302" s="357" t="n">
        <v>0</v>
      </c>
      <c r="DJ302" s="357" t="n">
        <v>0</v>
      </c>
      <c r="DK302" s="357" t="n">
        <v>0.0005</v>
      </c>
      <c r="DL302" s="357" t="n">
        <v>0.0005</v>
      </c>
      <c r="DM302" s="357" t="n">
        <v>0.0003</v>
      </c>
      <c r="DN302" s="357" t="n">
        <v>0.000275</v>
      </c>
      <c r="DO302" s="357" t="n">
        <v>0.000400000000000006</v>
      </c>
      <c r="DQ302" s="357" t="n">
        <v>6.5E-005</v>
      </c>
    </row>
    <row r="303" customFormat="false" ht="12.75" hidden="false" customHeight="false" outlineLevel="0" collapsed="false">
      <c r="A303" s="355" t="n">
        <v>45597</v>
      </c>
      <c r="B303" s="0" t="n">
        <v>0.988</v>
      </c>
      <c r="C303" s="0" t="n">
        <v>0</v>
      </c>
      <c r="D303" s="0" t="n">
        <v>0</v>
      </c>
      <c r="E303" s="0" t="n">
        <v>0</v>
      </c>
      <c r="F303" s="0" t="n">
        <v>0</v>
      </c>
      <c r="G303" s="0" t="n">
        <v>0</v>
      </c>
      <c r="H303" s="0" t="n">
        <v>0.9875</v>
      </c>
      <c r="I303" s="0" t="n">
        <v>0.9875</v>
      </c>
      <c r="J303" s="0" t="n">
        <v>0</v>
      </c>
      <c r="K303" s="0" t="n">
        <v>0</v>
      </c>
      <c r="L303" s="0" t="n">
        <v>0.9875</v>
      </c>
      <c r="M303" s="0" t="n">
        <v>0.9875</v>
      </c>
      <c r="N303" s="0" t="n">
        <v>0.98</v>
      </c>
      <c r="O303" s="0" t="n">
        <v>0.9875</v>
      </c>
      <c r="P303" s="0" t="n">
        <v>0.98</v>
      </c>
      <c r="Q303" s="0" t="n">
        <v>0.9875</v>
      </c>
      <c r="AG303" s="0" t="n">
        <v>0.99</v>
      </c>
      <c r="AH303" s="0" t="n">
        <v>0.985</v>
      </c>
      <c r="AI303" s="0" t="n">
        <v>0.985</v>
      </c>
      <c r="AJ303" s="0" t="n">
        <v>0</v>
      </c>
      <c r="AK303" s="0" t="n">
        <v>1</v>
      </c>
      <c r="AL303" s="0" t="n">
        <v>0</v>
      </c>
      <c r="AM303" s="0" t="n">
        <v>0</v>
      </c>
      <c r="BE303" s="0" t="n">
        <v>1.14879260000003</v>
      </c>
      <c r="BF303" s="0" t="n">
        <v>1.14859999999999</v>
      </c>
      <c r="BG303" s="0" t="n">
        <v>1.0827</v>
      </c>
      <c r="BH303" s="0" t="n">
        <v>1.0346</v>
      </c>
      <c r="BI303" s="0" t="n">
        <v>1</v>
      </c>
      <c r="BJ303" s="0" t="n">
        <v>2.91660000000001</v>
      </c>
      <c r="BK303" s="0" t="n">
        <v>2.37168633333333</v>
      </c>
      <c r="BL303" s="0" t="n">
        <v>1.22714999999998</v>
      </c>
      <c r="BM303" s="0" t="n">
        <v>1.2885</v>
      </c>
      <c r="BN303" s="0" t="n">
        <v>2.001</v>
      </c>
      <c r="BO303" s="0" t="n">
        <v>1.61350499999998</v>
      </c>
      <c r="BP303" s="0" t="n">
        <v>1.61350499999998</v>
      </c>
      <c r="BQ303" s="0" t="n">
        <v>1.32160499999999</v>
      </c>
      <c r="BR303" s="0" t="n">
        <v>1.12953000000001</v>
      </c>
      <c r="BS303" s="0" t="n">
        <v>1.50500499999999</v>
      </c>
      <c r="BU303" s="0" t="n">
        <v>1.11049499999999</v>
      </c>
      <c r="CC303" s="0" t="n">
        <v>0.955</v>
      </c>
      <c r="CI303" s="0" t="n">
        <v>0.46</v>
      </c>
      <c r="CJ303" s="0" t="n">
        <v>0.905</v>
      </c>
      <c r="CM303" s="0" t="n">
        <v>0.795</v>
      </c>
      <c r="CN303" s="0" t="n">
        <v>0.8275</v>
      </c>
      <c r="CO303" s="0" t="n">
        <v>0.85</v>
      </c>
      <c r="CP303" s="0" t="n">
        <v>0.9025</v>
      </c>
      <c r="CQ303" s="0" t="n">
        <v>0.82</v>
      </c>
      <c r="CR303" s="0" t="n">
        <v>0.89</v>
      </c>
      <c r="DA303" s="357" t="n">
        <v>0.000285</v>
      </c>
      <c r="DB303" s="357" t="n">
        <v>0.0002</v>
      </c>
      <c r="DC303" s="357" t="n">
        <v>0</v>
      </c>
      <c r="DD303" s="357" t="n">
        <v>0.0001</v>
      </c>
      <c r="DE303" s="357" t="n">
        <v>0</v>
      </c>
      <c r="DF303" s="357" t="n">
        <v>0.0036</v>
      </c>
      <c r="DG303" s="357" t="n">
        <v>0.00047</v>
      </c>
      <c r="DH303" s="357" t="n">
        <v>0.0007</v>
      </c>
      <c r="DI303" s="357" t="n">
        <v>0</v>
      </c>
      <c r="DJ303" s="357" t="n">
        <v>0</v>
      </c>
      <c r="DK303" s="357" t="n">
        <v>0.0005</v>
      </c>
      <c r="DL303" s="357" t="n">
        <v>0.0005</v>
      </c>
      <c r="DM303" s="357" t="n">
        <v>0.0003</v>
      </c>
      <c r="DN303" s="357" t="n">
        <v>0.000275</v>
      </c>
      <c r="DO303" s="357" t="n">
        <v>0.000400000000000006</v>
      </c>
      <c r="DQ303" s="357" t="n">
        <v>6.5E-005</v>
      </c>
    </row>
    <row r="304" customFormat="false" ht="12.75" hidden="false" customHeight="false" outlineLevel="0" collapsed="false">
      <c r="A304" s="355" t="n">
        <v>45627</v>
      </c>
      <c r="B304" s="0" t="n">
        <v>0.988</v>
      </c>
      <c r="C304" s="0" t="n">
        <v>0</v>
      </c>
      <c r="D304" s="0" t="n">
        <v>0</v>
      </c>
      <c r="E304" s="0" t="n">
        <v>0</v>
      </c>
      <c r="F304" s="0" t="n">
        <v>0</v>
      </c>
      <c r="G304" s="0" t="n">
        <v>0</v>
      </c>
      <c r="H304" s="0" t="n">
        <v>0.9875</v>
      </c>
      <c r="I304" s="0" t="n">
        <v>0.9875</v>
      </c>
      <c r="J304" s="0" t="n">
        <v>0</v>
      </c>
      <c r="K304" s="0" t="n">
        <v>0</v>
      </c>
      <c r="L304" s="0" t="n">
        <v>0.952262949999991</v>
      </c>
      <c r="M304" s="0" t="n">
        <v>0.9875</v>
      </c>
      <c r="N304" s="0" t="n">
        <v>0.912114449999993</v>
      </c>
      <c r="O304" s="0" t="n">
        <v>0.9875</v>
      </c>
      <c r="P304" s="0" t="n">
        <v>0.912114449999993</v>
      </c>
      <c r="Q304" s="0" t="n">
        <v>0.952262949999991</v>
      </c>
      <c r="AG304" s="0" t="n">
        <v>0.98</v>
      </c>
      <c r="AH304" s="0" t="n">
        <v>0.985</v>
      </c>
      <c r="AI304" s="0" t="n">
        <v>0.985</v>
      </c>
      <c r="AJ304" s="0" t="n">
        <v>0</v>
      </c>
      <c r="AK304" s="0" t="n">
        <v>1</v>
      </c>
      <c r="AL304" s="0" t="n">
        <v>0</v>
      </c>
      <c r="AM304" s="0" t="n">
        <v>0</v>
      </c>
      <c r="BE304" s="0" t="n">
        <v>1.14907760000003</v>
      </c>
      <c r="BF304" s="0" t="n">
        <v>1.14879999999999</v>
      </c>
      <c r="BG304" s="0" t="n">
        <v>1.0827</v>
      </c>
      <c r="BH304" s="0" t="n">
        <v>1.0347</v>
      </c>
      <c r="BI304" s="0" t="n">
        <v>1</v>
      </c>
      <c r="BJ304" s="0" t="n">
        <v>2.92020000000001</v>
      </c>
      <c r="BK304" s="0" t="n">
        <v>2.37215633333333</v>
      </c>
      <c r="BL304" s="0" t="n">
        <v>1.22784999999998</v>
      </c>
      <c r="BM304" s="0" t="n">
        <v>1.2885</v>
      </c>
      <c r="BN304" s="0" t="n">
        <v>2.001</v>
      </c>
      <c r="BO304" s="0" t="n">
        <v>1.61400499999998</v>
      </c>
      <c r="BP304" s="0" t="n">
        <v>1.61400499999998</v>
      </c>
      <c r="BQ304" s="0" t="n">
        <v>1.32190499999999</v>
      </c>
      <c r="BR304" s="0" t="n">
        <v>1.12980500000001</v>
      </c>
      <c r="BS304" s="0" t="n">
        <v>1.50540499999999</v>
      </c>
      <c r="BU304" s="0" t="n">
        <v>1.11055999999999</v>
      </c>
      <c r="CC304" s="0" t="n">
        <v>0.935</v>
      </c>
      <c r="CI304" s="0" t="n">
        <v>0.48</v>
      </c>
      <c r="CJ304" s="0" t="n">
        <v>0.875</v>
      </c>
      <c r="CM304" s="0" t="n">
        <v>0.59</v>
      </c>
      <c r="CN304" s="0" t="n">
        <v>0.6225</v>
      </c>
      <c r="CO304" s="0" t="n">
        <v>0.69</v>
      </c>
      <c r="CP304" s="0" t="n">
        <v>0.8925</v>
      </c>
      <c r="CQ304" s="0" t="n">
        <v>0.715</v>
      </c>
      <c r="CR304" s="0" t="n">
        <v>0.89</v>
      </c>
      <c r="DA304" s="357" t="n">
        <v>0.000285</v>
      </c>
      <c r="DB304" s="357" t="n">
        <v>0.0002</v>
      </c>
      <c r="DC304" s="357" t="n">
        <v>0</v>
      </c>
      <c r="DD304" s="357" t="n">
        <v>0.0001</v>
      </c>
      <c r="DE304" s="357" t="n">
        <v>0</v>
      </c>
      <c r="DF304" s="357" t="n">
        <v>0.0036</v>
      </c>
      <c r="DG304" s="357" t="n">
        <v>0.00047</v>
      </c>
      <c r="DH304" s="357" t="n">
        <v>0.0007</v>
      </c>
      <c r="DI304" s="357" t="n">
        <v>0</v>
      </c>
      <c r="DJ304" s="357" t="n">
        <v>0</v>
      </c>
      <c r="DK304" s="357" t="n">
        <v>0.0005</v>
      </c>
      <c r="DL304" s="357" t="n">
        <v>0.0005</v>
      </c>
      <c r="DM304" s="357" t="n">
        <v>0.0003</v>
      </c>
      <c r="DN304" s="357" t="n">
        <v>0.000275</v>
      </c>
      <c r="DO304" s="357" t="n">
        <v>0.000400000000000006</v>
      </c>
      <c r="DQ304" s="357" t="n">
        <v>6.5E-005</v>
      </c>
    </row>
    <row r="305" customFormat="false" ht="12.75" hidden="false" customHeight="false" outlineLevel="0" collapsed="false">
      <c r="B305" s="0" t="n">
        <v>0</v>
      </c>
      <c r="C305" s="0" t="n">
        <v>0</v>
      </c>
      <c r="D305" s="0" t="n">
        <v>0</v>
      </c>
      <c r="E305" s="0" t="n">
        <v>0</v>
      </c>
      <c r="F305" s="0" t="n">
        <v>0</v>
      </c>
      <c r="G305" s="0" t="n">
        <v>0</v>
      </c>
      <c r="H305" s="0" t="n">
        <v>0</v>
      </c>
      <c r="I305" s="0" t="n">
        <v>0</v>
      </c>
      <c r="J305" s="0" t="n">
        <v>0</v>
      </c>
      <c r="K305" s="0" t="n">
        <v>0</v>
      </c>
      <c r="L305" s="0" t="n">
        <v>0</v>
      </c>
      <c r="M305" s="0" t="n">
        <v>0</v>
      </c>
      <c r="N305" s="0" t="n">
        <v>0</v>
      </c>
      <c r="O305" s="0" t="n">
        <v>0</v>
      </c>
      <c r="P305" s="0" t="n">
        <v>0</v>
      </c>
      <c r="Q305" s="0" t="n">
        <v>0</v>
      </c>
      <c r="AG305" s="0" t="n">
        <v>0.98</v>
      </c>
      <c r="AH305" s="0" t="n">
        <v>0</v>
      </c>
      <c r="AI305" s="0" t="n">
        <v>0</v>
      </c>
      <c r="AJ305" s="0" t="n">
        <v>0</v>
      </c>
      <c r="AK305" s="0" t="n">
        <v>1</v>
      </c>
      <c r="AL305" s="0" t="n">
        <v>0</v>
      </c>
      <c r="AM305" s="0" t="n">
        <v>0</v>
      </c>
      <c r="CC305" s="0" t="n">
        <v>0.895</v>
      </c>
      <c r="CI305" s="0" t="n">
        <v>0.45</v>
      </c>
      <c r="CO305" s="0" t="n">
        <v>0.69</v>
      </c>
      <c r="CP305" s="0" t="n">
        <v>0.88</v>
      </c>
      <c r="CQ305" s="0" t="n">
        <v>0.64</v>
      </c>
      <c r="CR305" s="0" t="n">
        <v>0.89</v>
      </c>
      <c r="DA305" s="357" t="n">
        <v>0.000285</v>
      </c>
      <c r="DB305" s="357" t="n">
        <v>0.0002</v>
      </c>
      <c r="DC305" s="357" t="n">
        <v>0</v>
      </c>
      <c r="DD305" s="357" t="n">
        <v>0.0001</v>
      </c>
      <c r="DE305" s="357" t="n">
        <v>0</v>
      </c>
      <c r="DF305" s="357" t="n">
        <v>0.0036</v>
      </c>
      <c r="DG305" s="357" t="n">
        <v>0.00047</v>
      </c>
      <c r="DH305" s="357" t="n">
        <v>0.0007</v>
      </c>
      <c r="DI305" s="357" t="n">
        <v>0</v>
      </c>
      <c r="DJ305" s="357" t="n">
        <v>0</v>
      </c>
      <c r="DK305" s="357" t="n">
        <v>0.0005</v>
      </c>
      <c r="DL305" s="357" t="n">
        <v>0.0005</v>
      </c>
      <c r="DM305" s="357" t="n">
        <v>0.0003</v>
      </c>
      <c r="DN305" s="357" t="n">
        <v>0.000275</v>
      </c>
      <c r="DO305" s="357" t="n">
        <v>0.000400000000000006</v>
      </c>
      <c r="DQ305" s="357" t="n">
        <v>6.5E-005</v>
      </c>
    </row>
    <row r="306" customFormat="false" ht="12.75" hidden="false" customHeight="false" outlineLevel="0" collapsed="false">
      <c r="B306" s="0" t="n">
        <v>0</v>
      </c>
      <c r="C306" s="0" t="n">
        <v>0</v>
      </c>
      <c r="D306" s="0" t="n">
        <v>0</v>
      </c>
      <c r="E306" s="0" t="n">
        <v>0</v>
      </c>
      <c r="F306" s="0" t="n">
        <v>0</v>
      </c>
      <c r="G306" s="0" t="n">
        <v>0</v>
      </c>
      <c r="H306" s="0" t="n">
        <v>0</v>
      </c>
      <c r="I306" s="0" t="n">
        <v>0</v>
      </c>
      <c r="J306" s="0" t="n">
        <v>0</v>
      </c>
      <c r="K306" s="0" t="n">
        <v>0</v>
      </c>
      <c r="L306" s="0" t="n">
        <v>0</v>
      </c>
      <c r="M306" s="0" t="n">
        <v>0</v>
      </c>
      <c r="N306" s="0" t="n">
        <v>0</v>
      </c>
      <c r="O306" s="0" t="n">
        <v>0</v>
      </c>
      <c r="P306" s="0" t="n">
        <v>0</v>
      </c>
      <c r="Q306" s="0" t="n">
        <v>0</v>
      </c>
      <c r="AG306" s="0" t="n">
        <v>0.98</v>
      </c>
      <c r="AH306" s="0" t="n">
        <v>0</v>
      </c>
      <c r="AI306" s="0" t="n">
        <v>0</v>
      </c>
      <c r="AJ306" s="0" t="n">
        <v>0</v>
      </c>
      <c r="AK306" s="0" t="n">
        <v>1</v>
      </c>
      <c r="AL306" s="0" t="n">
        <v>0</v>
      </c>
      <c r="AM306" s="0" t="n">
        <v>0</v>
      </c>
      <c r="CC306" s="0" t="n">
        <v>0.865</v>
      </c>
      <c r="CI306" s="0" t="n">
        <v>0.45</v>
      </c>
      <c r="CO306" s="0" t="n">
        <v>0.71</v>
      </c>
      <c r="CP306" s="0" t="n">
        <v>0.8775</v>
      </c>
      <c r="CQ306" s="0" t="n">
        <v>0.67</v>
      </c>
      <c r="CR306" s="0" t="n">
        <v>0.89</v>
      </c>
      <c r="DA306" s="357" t="n">
        <v>0.000285</v>
      </c>
      <c r="DB306" s="357" t="n">
        <v>0.0002</v>
      </c>
      <c r="DC306" s="357" t="n">
        <v>0</v>
      </c>
      <c r="DD306" s="357" t="n">
        <v>0.0001</v>
      </c>
      <c r="DE306" s="357" t="n">
        <v>0</v>
      </c>
      <c r="DF306" s="357" t="n">
        <v>0.0036</v>
      </c>
      <c r="DG306" s="357" t="n">
        <v>0.00047</v>
      </c>
      <c r="DH306" s="357" t="n">
        <v>0.0007</v>
      </c>
      <c r="DI306" s="357" t="n">
        <v>0</v>
      </c>
      <c r="DJ306" s="357" t="n">
        <v>0</v>
      </c>
      <c r="DK306" s="357" t="n">
        <v>0.0005</v>
      </c>
      <c r="DL306" s="357" t="n">
        <v>0.0005</v>
      </c>
      <c r="DM306" s="357" t="n">
        <v>0.0003</v>
      </c>
      <c r="DN306" s="357" t="n">
        <v>0.000275</v>
      </c>
      <c r="DO306" s="357" t="n">
        <v>0.000400000000000006</v>
      </c>
      <c r="DQ306" s="357" t="n">
        <v>6.5E-005</v>
      </c>
    </row>
    <row r="307" customFormat="false" ht="12.75" hidden="false" customHeight="false" outlineLevel="0" collapsed="false">
      <c r="B307" s="0" t="n">
        <v>0</v>
      </c>
      <c r="C307" s="0" t="n">
        <v>0</v>
      </c>
      <c r="D307" s="0" t="n">
        <v>0</v>
      </c>
      <c r="E307" s="0" t="n">
        <v>0</v>
      </c>
      <c r="F307" s="0" t="n">
        <v>0</v>
      </c>
      <c r="G307" s="0" t="n">
        <v>0</v>
      </c>
      <c r="H307" s="0" t="n">
        <v>0</v>
      </c>
      <c r="I307" s="0" t="n">
        <v>0</v>
      </c>
      <c r="J307" s="0" t="n">
        <v>0</v>
      </c>
      <c r="K307" s="0" t="n">
        <v>0</v>
      </c>
      <c r="L307" s="0" t="n">
        <v>0</v>
      </c>
      <c r="M307" s="0" t="n">
        <v>0</v>
      </c>
      <c r="N307" s="0" t="n">
        <v>0</v>
      </c>
      <c r="O307" s="0" t="n">
        <v>0</v>
      </c>
      <c r="P307" s="0" t="n">
        <v>0</v>
      </c>
      <c r="Q307" s="0" t="n">
        <v>0</v>
      </c>
      <c r="AG307" s="0" t="n">
        <v>0.99</v>
      </c>
      <c r="AH307" s="0" t="n">
        <v>0</v>
      </c>
      <c r="AI307" s="0" t="n">
        <v>0</v>
      </c>
      <c r="AJ307" s="0" t="n">
        <v>0</v>
      </c>
      <c r="AK307" s="0" t="n">
        <v>1</v>
      </c>
      <c r="AL307" s="0" t="n">
        <v>0</v>
      </c>
      <c r="AM307" s="0" t="n">
        <v>0</v>
      </c>
      <c r="CC307" s="0" t="n">
        <v>0.865</v>
      </c>
      <c r="CI307" s="0" t="n">
        <v>0.45</v>
      </c>
      <c r="CO307" s="0" t="n">
        <v>0.8</v>
      </c>
      <c r="CP307" s="0" t="n">
        <v>0.9</v>
      </c>
      <c r="CQ307" s="0" t="n">
        <v>0.83</v>
      </c>
      <c r="CR307" s="0" t="n">
        <v>0.89</v>
      </c>
      <c r="DA307" s="357" t="n">
        <v>0.000285</v>
      </c>
      <c r="DB307" s="357" t="n">
        <v>0.0002</v>
      </c>
      <c r="DC307" s="357" t="n">
        <v>0</v>
      </c>
      <c r="DD307" s="357" t="n">
        <v>0.0001</v>
      </c>
      <c r="DE307" s="357" t="n">
        <v>0</v>
      </c>
      <c r="DF307" s="357" t="n">
        <v>0.0036</v>
      </c>
      <c r="DG307" s="357" t="n">
        <v>0.00047</v>
      </c>
      <c r="DH307" s="0" t="n">
        <v>0.0007</v>
      </c>
      <c r="DI307" s="0" t="n">
        <v>0</v>
      </c>
      <c r="DJ307" s="357" t="n">
        <v>0</v>
      </c>
      <c r="DK307" s="357" t="n">
        <v>0.0005</v>
      </c>
      <c r="DL307" s="357" t="n">
        <v>0.0005</v>
      </c>
      <c r="DM307" s="357" t="n">
        <v>0.0003</v>
      </c>
      <c r="DN307" s="357" t="n">
        <v>0.000275</v>
      </c>
      <c r="DO307" s="357" t="n">
        <v>0.000400000000000006</v>
      </c>
      <c r="DQ307" s="357" t="n">
        <v>6.5E-005</v>
      </c>
    </row>
    <row r="308" customFormat="false" ht="12.75" hidden="false" customHeight="false" outlineLevel="0" collapsed="false">
      <c r="B308" s="0" t="n">
        <v>0</v>
      </c>
      <c r="C308" s="0" t="n">
        <v>0</v>
      </c>
      <c r="D308" s="0" t="n">
        <v>0</v>
      </c>
      <c r="E308" s="0" t="n">
        <v>0</v>
      </c>
      <c r="F308" s="0" t="n">
        <v>0</v>
      </c>
      <c r="G308" s="0" t="n">
        <v>0</v>
      </c>
      <c r="H308" s="0" t="n">
        <v>0</v>
      </c>
      <c r="I308" s="0" t="n">
        <v>0</v>
      </c>
      <c r="J308" s="0" t="n">
        <v>0</v>
      </c>
      <c r="K308" s="0" t="n">
        <v>0</v>
      </c>
      <c r="L308" s="0" t="n">
        <v>0</v>
      </c>
      <c r="M308" s="0" t="n">
        <v>0</v>
      </c>
      <c r="N308" s="0" t="n">
        <v>0</v>
      </c>
      <c r="O308" s="0" t="n">
        <v>0</v>
      </c>
      <c r="P308" s="0" t="n">
        <v>0</v>
      </c>
      <c r="Q308" s="0" t="n">
        <v>0</v>
      </c>
      <c r="AG308" s="0" t="n">
        <v>0.99</v>
      </c>
      <c r="AH308" s="0" t="n">
        <v>0</v>
      </c>
      <c r="AI308" s="0" t="n">
        <v>0</v>
      </c>
      <c r="AJ308" s="0" t="n">
        <v>0</v>
      </c>
      <c r="AK308" s="0" t="n">
        <v>1</v>
      </c>
      <c r="AL308" s="0" t="n">
        <v>0</v>
      </c>
      <c r="AM308" s="0" t="n">
        <v>0</v>
      </c>
      <c r="CC308" s="0" t="n">
        <v>0.895</v>
      </c>
      <c r="CI308" s="0" t="n">
        <v>0.42</v>
      </c>
      <c r="CO308" s="0" t="n">
        <v>0.85</v>
      </c>
      <c r="CP308" s="0" t="n">
        <v>0.903</v>
      </c>
      <c r="CQ308" s="0" t="n">
        <v>0.92</v>
      </c>
      <c r="CR308" s="0" t="n">
        <v>0.89</v>
      </c>
      <c r="DA308" s="357" t="n">
        <v>0.000285</v>
      </c>
      <c r="DB308" s="357" t="n">
        <v>0.0002</v>
      </c>
      <c r="DC308" s="357" t="n">
        <v>0</v>
      </c>
      <c r="DD308" s="357" t="n">
        <v>0.0001</v>
      </c>
      <c r="DE308" s="357" t="n">
        <v>0</v>
      </c>
      <c r="DF308" s="357" t="n">
        <v>0.0036</v>
      </c>
      <c r="DG308" s="357" t="n">
        <v>0.00047</v>
      </c>
      <c r="DJ308" s="357" t="n">
        <v>0</v>
      </c>
      <c r="DK308" s="357" t="n">
        <v>0.0005</v>
      </c>
      <c r="DL308" s="357" t="n">
        <v>0.0005</v>
      </c>
      <c r="DM308" s="357" t="n">
        <v>0.0003</v>
      </c>
      <c r="DN308" s="357" t="n">
        <v>0.000275</v>
      </c>
      <c r="DO308" s="357" t="n">
        <v>0.000400000000000006</v>
      </c>
      <c r="DQ308" s="357" t="n">
        <v>6.5E-005</v>
      </c>
    </row>
    <row r="309" customFormat="false" ht="12.75" hidden="false" customHeight="false" outlineLevel="0" collapsed="false">
      <c r="B309" s="0" t="n">
        <v>0</v>
      </c>
      <c r="C309" s="0" t="n">
        <v>0</v>
      </c>
      <c r="D309" s="0" t="n">
        <v>0</v>
      </c>
      <c r="E309" s="0" t="n">
        <v>0</v>
      </c>
      <c r="F309" s="0" t="n">
        <v>0</v>
      </c>
      <c r="G309" s="0" t="n">
        <v>0</v>
      </c>
      <c r="H309" s="0" t="n">
        <v>0</v>
      </c>
      <c r="I309" s="0" t="n">
        <v>0</v>
      </c>
      <c r="J309" s="0" t="n">
        <v>0</v>
      </c>
      <c r="K309" s="0" t="n">
        <v>0</v>
      </c>
      <c r="L309" s="0" t="n">
        <v>0</v>
      </c>
      <c r="M309" s="0" t="n">
        <v>0</v>
      </c>
      <c r="N309" s="0" t="n">
        <v>0</v>
      </c>
      <c r="O309" s="0" t="n">
        <v>0</v>
      </c>
      <c r="P309" s="0" t="n">
        <v>0</v>
      </c>
      <c r="Q309" s="0" t="n">
        <v>0</v>
      </c>
      <c r="AG309" s="0" t="n">
        <v>0.99</v>
      </c>
      <c r="AH309" s="0" t="n">
        <v>0</v>
      </c>
      <c r="AI309" s="0" t="n">
        <v>0</v>
      </c>
      <c r="AJ309" s="0" t="n">
        <v>0</v>
      </c>
      <c r="AK309" s="0" t="n">
        <v>1</v>
      </c>
      <c r="AL309" s="0" t="n">
        <v>0</v>
      </c>
      <c r="AM309" s="0" t="n">
        <v>0</v>
      </c>
      <c r="CC309" s="0" t="n">
        <v>0.965</v>
      </c>
      <c r="CI309" s="0" t="n">
        <v>0.42</v>
      </c>
      <c r="CO309" s="0" t="n">
        <v>0.88</v>
      </c>
      <c r="CP309" s="0" t="n">
        <v>0.9</v>
      </c>
      <c r="CQ309" s="0" t="n">
        <v>0.935</v>
      </c>
      <c r="CR309" s="0" t="n">
        <v>0.89</v>
      </c>
      <c r="DA309" s="357" t="n">
        <v>0.000285</v>
      </c>
      <c r="DB309" s="357" t="n">
        <v>0.0002</v>
      </c>
      <c r="DC309" s="357" t="n">
        <v>0</v>
      </c>
      <c r="DD309" s="357" t="n">
        <v>0.0001</v>
      </c>
      <c r="DE309" s="357" t="n">
        <v>0</v>
      </c>
      <c r="DF309" s="357" t="n">
        <v>0.0036</v>
      </c>
      <c r="DG309" s="357" t="n">
        <v>0.00047</v>
      </c>
      <c r="DJ309" s="357" t="n">
        <v>0</v>
      </c>
      <c r="DK309" s="357" t="n">
        <v>0.0005</v>
      </c>
      <c r="DL309" s="357" t="n">
        <v>0.0005</v>
      </c>
      <c r="DM309" s="357" t="n">
        <v>0.0003</v>
      </c>
      <c r="DN309" s="357" t="n">
        <v>0.000275</v>
      </c>
      <c r="DO309" s="357" t="n">
        <v>0.000400000000000006</v>
      </c>
      <c r="DQ309" s="357" t="n">
        <v>6.5E-005</v>
      </c>
    </row>
    <row r="310" customFormat="false" ht="12.75" hidden="false" customHeight="false" outlineLevel="0" collapsed="false">
      <c r="B310" s="0" t="n">
        <v>0</v>
      </c>
      <c r="C310" s="0" t="n">
        <v>0</v>
      </c>
      <c r="D310" s="0" t="n">
        <v>0</v>
      </c>
      <c r="E310" s="0" t="n">
        <v>0</v>
      </c>
      <c r="F310" s="0" t="n">
        <v>0</v>
      </c>
      <c r="G310" s="0" t="n">
        <v>0</v>
      </c>
      <c r="H310" s="0" t="n">
        <v>0</v>
      </c>
      <c r="I310" s="0" t="n">
        <v>0</v>
      </c>
      <c r="J310" s="0" t="n">
        <v>0</v>
      </c>
      <c r="K310" s="0" t="n">
        <v>0</v>
      </c>
      <c r="L310" s="0" t="n">
        <v>0</v>
      </c>
      <c r="M310" s="0" t="n">
        <v>0</v>
      </c>
      <c r="N310" s="0" t="n">
        <v>0</v>
      </c>
      <c r="O310" s="0" t="n">
        <v>0</v>
      </c>
      <c r="P310" s="0" t="n">
        <v>0</v>
      </c>
      <c r="Q310" s="0" t="n">
        <v>0</v>
      </c>
      <c r="AG310" s="0" t="n">
        <v>0.99</v>
      </c>
      <c r="AH310" s="0" t="n">
        <v>0</v>
      </c>
      <c r="AI310" s="0" t="n">
        <v>0</v>
      </c>
      <c r="AJ310" s="0" t="n">
        <v>0</v>
      </c>
      <c r="AK310" s="0" t="n">
        <v>1</v>
      </c>
      <c r="AL310" s="0" t="n">
        <v>0</v>
      </c>
      <c r="AM310" s="0" t="n">
        <v>0</v>
      </c>
      <c r="CC310" s="0" t="n">
        <v>0.965</v>
      </c>
      <c r="CI310" s="0" t="n">
        <v>0.47</v>
      </c>
      <c r="CO310" s="0" t="n">
        <v>0.88</v>
      </c>
      <c r="CP310" s="0" t="n">
        <v>0.9025</v>
      </c>
      <c r="CQ310" s="0" t="n">
        <v>0.915</v>
      </c>
      <c r="CR310" s="0" t="n">
        <v>0.89</v>
      </c>
      <c r="DA310" s="357" t="n">
        <v>0.000285</v>
      </c>
      <c r="DB310" s="357" t="n">
        <v>0.0002</v>
      </c>
      <c r="DC310" s="357" t="n">
        <v>0</v>
      </c>
      <c r="DD310" s="357" t="n">
        <v>0.0001</v>
      </c>
      <c r="DE310" s="357" t="n">
        <v>0</v>
      </c>
      <c r="DF310" s="357" t="n">
        <v>0.0036</v>
      </c>
      <c r="DG310" s="357" t="n">
        <v>0.00047</v>
      </c>
      <c r="DJ310" s="357" t="n">
        <v>0</v>
      </c>
      <c r="DK310" s="357" t="n">
        <v>0.0005</v>
      </c>
      <c r="DL310" s="357" t="n">
        <v>0.0005</v>
      </c>
      <c r="DM310" s="357" t="n">
        <v>0.0003</v>
      </c>
      <c r="DN310" s="357" t="n">
        <v>0.000275</v>
      </c>
      <c r="DO310" s="357" t="n">
        <v>0.000400000000000006</v>
      </c>
      <c r="DQ310" s="357" t="n">
        <v>6.5E-005</v>
      </c>
    </row>
    <row r="311" customFormat="false" ht="12.75" hidden="false" customHeight="false" outlineLevel="0" collapsed="false">
      <c r="B311" s="0" t="n">
        <v>0</v>
      </c>
      <c r="C311" s="0" t="n">
        <v>0</v>
      </c>
      <c r="D311" s="0" t="n">
        <v>0</v>
      </c>
      <c r="E311" s="0" t="n">
        <v>0</v>
      </c>
      <c r="F311" s="0" t="n">
        <v>0</v>
      </c>
      <c r="G311" s="0" t="n">
        <v>0</v>
      </c>
      <c r="H311" s="0" t="n">
        <v>0</v>
      </c>
      <c r="I311" s="0" t="n">
        <v>0</v>
      </c>
      <c r="J311" s="0" t="n">
        <v>0</v>
      </c>
      <c r="K311" s="0" t="n">
        <v>0</v>
      </c>
      <c r="L311" s="0" t="n">
        <v>0</v>
      </c>
      <c r="M311" s="0" t="n">
        <v>0</v>
      </c>
      <c r="N311" s="0" t="n">
        <v>0</v>
      </c>
      <c r="O311" s="0" t="n">
        <v>0</v>
      </c>
      <c r="P311" s="0" t="n">
        <v>0</v>
      </c>
      <c r="Q311" s="0" t="n">
        <v>0</v>
      </c>
      <c r="AG311" s="0" t="n">
        <v>0.99</v>
      </c>
      <c r="AH311" s="0" t="n">
        <v>0</v>
      </c>
      <c r="AI311" s="0" t="n">
        <v>0</v>
      </c>
      <c r="AJ311" s="0" t="n">
        <v>0</v>
      </c>
      <c r="AK311" s="0" t="n">
        <v>1</v>
      </c>
      <c r="AL311" s="0" t="n">
        <v>0</v>
      </c>
      <c r="AM311" s="0" t="n">
        <v>0</v>
      </c>
      <c r="CC311" s="0" t="n">
        <v>0.975</v>
      </c>
      <c r="CI311" s="0" t="n">
        <v>0.47</v>
      </c>
      <c r="CO311" s="0" t="n">
        <v>0.89</v>
      </c>
      <c r="CP311" s="0" t="n">
        <v>0.9075</v>
      </c>
      <c r="CQ311" s="0" t="n">
        <v>0.915</v>
      </c>
      <c r="CR311" s="0" t="n">
        <v>0.89</v>
      </c>
      <c r="DA311" s="357" t="n">
        <v>0.000285</v>
      </c>
      <c r="DB311" s="357" t="n">
        <v>0.0002</v>
      </c>
      <c r="DC311" s="357" t="n">
        <v>0</v>
      </c>
      <c r="DD311" s="357" t="n">
        <v>0.0001</v>
      </c>
      <c r="DE311" s="357" t="n">
        <v>0</v>
      </c>
      <c r="DF311" s="357" t="n">
        <v>0.0036</v>
      </c>
      <c r="DG311" s="357" t="n">
        <v>0.00047</v>
      </c>
      <c r="DJ311" s="357" t="n">
        <v>0</v>
      </c>
      <c r="DK311" s="357" t="n">
        <v>0.0005</v>
      </c>
      <c r="DL311" s="357" t="n">
        <v>0.0005</v>
      </c>
      <c r="DM311" s="357" t="n">
        <v>0.0003</v>
      </c>
      <c r="DN311" s="357" t="n">
        <v>0.000275</v>
      </c>
      <c r="DO311" s="357" t="n">
        <v>0.000400000000000006</v>
      </c>
      <c r="DQ311" s="357" t="n">
        <v>6.5E-005</v>
      </c>
    </row>
    <row r="312" customFormat="false" ht="12.75" hidden="false" customHeight="false" outlineLevel="0" collapsed="false">
      <c r="B312" s="0" t="n">
        <v>0</v>
      </c>
      <c r="C312" s="0" t="n">
        <v>0</v>
      </c>
      <c r="D312" s="0" t="n">
        <v>0</v>
      </c>
      <c r="E312" s="0" t="n">
        <v>0</v>
      </c>
      <c r="F312" s="0" t="n">
        <v>0</v>
      </c>
      <c r="G312" s="0" t="n">
        <v>0</v>
      </c>
      <c r="H312" s="0" t="n">
        <v>0</v>
      </c>
      <c r="I312" s="0" t="n">
        <v>0</v>
      </c>
      <c r="J312" s="0" t="n">
        <v>0</v>
      </c>
      <c r="K312" s="0" t="n">
        <v>0</v>
      </c>
      <c r="L312" s="0" t="n">
        <v>0</v>
      </c>
      <c r="M312" s="0" t="n">
        <v>0</v>
      </c>
      <c r="N312" s="0" t="n">
        <v>0</v>
      </c>
      <c r="O312" s="0" t="n">
        <v>0</v>
      </c>
      <c r="P312" s="0" t="n">
        <v>0</v>
      </c>
      <c r="Q312" s="0" t="n">
        <v>0</v>
      </c>
      <c r="AG312" s="0" t="n">
        <v>0.99</v>
      </c>
      <c r="AH312" s="0" t="n">
        <v>0</v>
      </c>
      <c r="AI312" s="0" t="n">
        <v>0</v>
      </c>
      <c r="AJ312" s="0" t="n">
        <v>0</v>
      </c>
      <c r="AK312" s="0" t="n">
        <v>1</v>
      </c>
      <c r="AL312" s="0" t="n">
        <v>0</v>
      </c>
      <c r="AM312" s="0" t="n">
        <v>0</v>
      </c>
      <c r="CC312" s="0" t="n">
        <v>0.975</v>
      </c>
      <c r="CI312" s="0" t="n">
        <v>0.52</v>
      </c>
      <c r="CO312" s="0" t="n">
        <v>0.915</v>
      </c>
      <c r="CP312" s="0" t="n">
        <v>0.9275</v>
      </c>
      <c r="CQ312" s="0" t="n">
        <v>0.915</v>
      </c>
      <c r="CR312" s="0" t="n">
        <v>0.89</v>
      </c>
      <c r="DA312" s="357" t="n">
        <v>0.000285</v>
      </c>
      <c r="DB312" s="357" t="n">
        <v>0.0002</v>
      </c>
      <c r="DC312" s="357" t="n">
        <v>0</v>
      </c>
      <c r="DD312" s="357" t="n">
        <v>0.0001</v>
      </c>
      <c r="DE312" s="357" t="n">
        <v>0</v>
      </c>
      <c r="DF312" s="357" t="n">
        <v>0.0036</v>
      </c>
      <c r="DG312" s="357" t="n">
        <v>0.00047</v>
      </c>
      <c r="DJ312" s="357" t="n">
        <v>0</v>
      </c>
      <c r="DK312" s="357" t="n">
        <v>0.0005</v>
      </c>
      <c r="DL312" s="357" t="n">
        <v>0.0005</v>
      </c>
      <c r="DM312" s="357" t="n">
        <v>0.0003</v>
      </c>
      <c r="DN312" s="357" t="n">
        <v>0.000275</v>
      </c>
      <c r="DO312" s="357" t="n">
        <v>0.000400000000000006</v>
      </c>
      <c r="DQ312" s="357" t="n">
        <v>6.5E-005</v>
      </c>
    </row>
    <row r="313" customFormat="false" ht="12.75" hidden="false" customHeight="false" outlineLevel="0" collapsed="false">
      <c r="B313" s="0" t="n">
        <v>0</v>
      </c>
      <c r="C313" s="0" t="n">
        <v>0</v>
      </c>
      <c r="D313" s="0" t="n">
        <v>0</v>
      </c>
      <c r="E313" s="0" t="n">
        <v>0</v>
      </c>
      <c r="F313" s="0" t="n">
        <v>0</v>
      </c>
      <c r="G313" s="0" t="n">
        <v>0</v>
      </c>
      <c r="H313" s="0" t="n">
        <v>0</v>
      </c>
      <c r="I313" s="0" t="n">
        <v>0</v>
      </c>
      <c r="J313" s="0" t="n">
        <v>0</v>
      </c>
      <c r="K313" s="0" t="n">
        <v>0</v>
      </c>
      <c r="L313" s="0" t="n">
        <v>0</v>
      </c>
      <c r="M313" s="0" t="n">
        <v>0</v>
      </c>
      <c r="N313" s="0" t="n">
        <v>0</v>
      </c>
      <c r="O313" s="0" t="n">
        <v>0</v>
      </c>
      <c r="P313" s="0" t="n">
        <v>0</v>
      </c>
      <c r="Q313" s="0" t="n">
        <v>0</v>
      </c>
      <c r="AG313" s="0" t="n">
        <v>0.99</v>
      </c>
      <c r="AH313" s="0" t="n">
        <v>0</v>
      </c>
      <c r="AI313" s="0" t="n">
        <v>0</v>
      </c>
      <c r="AJ313" s="0" t="n">
        <v>0</v>
      </c>
      <c r="AK313" s="0" t="n">
        <v>1</v>
      </c>
      <c r="AL313" s="0" t="n">
        <v>0</v>
      </c>
      <c r="AM313" s="0" t="n">
        <v>0</v>
      </c>
      <c r="CC313" s="0" t="n">
        <v>0.975</v>
      </c>
      <c r="CI313" s="0" t="n">
        <v>0.55</v>
      </c>
      <c r="CO313" s="0" t="n">
        <v>0.945</v>
      </c>
      <c r="CP313" s="0" t="n">
        <v>0.92</v>
      </c>
      <c r="CQ313" s="0" t="n">
        <v>0.915</v>
      </c>
      <c r="CR313" s="0" t="n">
        <v>0.89</v>
      </c>
      <c r="DA313" s="357" t="n">
        <v>0.000285</v>
      </c>
      <c r="DB313" s="357" t="n">
        <v>0.0002</v>
      </c>
      <c r="DC313" s="357" t="n">
        <v>0</v>
      </c>
      <c r="DD313" s="357" t="n">
        <v>0.0001</v>
      </c>
      <c r="DE313" s="357" t="n">
        <v>0</v>
      </c>
      <c r="DF313" s="357" t="n">
        <v>0.0036</v>
      </c>
      <c r="DG313" s="357" t="n">
        <v>0.00047</v>
      </c>
      <c r="DJ313" s="357" t="n">
        <v>0</v>
      </c>
      <c r="DK313" s="357" t="n">
        <v>0.0005</v>
      </c>
      <c r="DL313" s="357" t="n">
        <v>0.0005</v>
      </c>
      <c r="DM313" s="357" t="n">
        <v>0.0003</v>
      </c>
      <c r="DN313" s="357" t="n">
        <v>0.000275</v>
      </c>
      <c r="DO313" s="357" t="n">
        <v>0.000400000000000006</v>
      </c>
      <c r="DQ313" s="357" t="n">
        <v>6.5E-005</v>
      </c>
    </row>
    <row r="314" customFormat="false" ht="12.75" hidden="false" customHeight="false" outlineLevel="0" collapsed="false">
      <c r="B314" s="0" t="n">
        <v>0</v>
      </c>
      <c r="C314" s="0" t="n">
        <v>0</v>
      </c>
      <c r="D314" s="0" t="n">
        <v>0</v>
      </c>
      <c r="E314" s="0" t="n">
        <v>0</v>
      </c>
      <c r="F314" s="0" t="n">
        <v>0</v>
      </c>
      <c r="G314" s="0" t="n">
        <v>0</v>
      </c>
      <c r="H314" s="0" t="n">
        <v>0</v>
      </c>
      <c r="I314" s="0" t="n">
        <v>0</v>
      </c>
      <c r="J314" s="0" t="n">
        <v>0</v>
      </c>
      <c r="K314" s="0" t="n">
        <v>0</v>
      </c>
      <c r="L314" s="0" t="n">
        <v>0</v>
      </c>
      <c r="M314" s="0" t="n">
        <v>0</v>
      </c>
      <c r="N314" s="0" t="n">
        <v>0</v>
      </c>
      <c r="O314" s="0" t="n">
        <v>0</v>
      </c>
      <c r="P314" s="0" t="n">
        <v>0</v>
      </c>
      <c r="Q314" s="0" t="n">
        <v>0</v>
      </c>
      <c r="AG314" s="0" t="n">
        <v>0.99</v>
      </c>
      <c r="AH314" s="0" t="n">
        <v>0</v>
      </c>
      <c r="AI314" s="0" t="n">
        <v>0</v>
      </c>
      <c r="AJ314" s="0" t="n">
        <v>0</v>
      </c>
      <c r="AK314" s="0" t="n">
        <v>1</v>
      </c>
      <c r="AL314" s="0" t="n">
        <v>0</v>
      </c>
      <c r="AM314" s="0" t="n">
        <v>0</v>
      </c>
      <c r="CC314" s="0" t="n">
        <v>0.955</v>
      </c>
      <c r="CI314" s="0" t="n">
        <v>0.45</v>
      </c>
      <c r="CO314" s="0" t="n">
        <v>0.875</v>
      </c>
      <c r="CP314" s="0" t="n">
        <v>0.9025</v>
      </c>
      <c r="CQ314" s="0" t="n">
        <v>0.82</v>
      </c>
      <c r="CR314" s="0" t="n">
        <v>0.89</v>
      </c>
      <c r="DA314" s="357" t="n">
        <v>0.000285</v>
      </c>
      <c r="DB314" s="357" t="n">
        <v>0.0002</v>
      </c>
      <c r="DC314" s="357" t="n">
        <v>0</v>
      </c>
      <c r="DD314" s="357" t="n">
        <v>0.0001</v>
      </c>
      <c r="DE314" s="357" t="n">
        <v>0</v>
      </c>
      <c r="DF314" s="357" t="n">
        <v>0.0036</v>
      </c>
      <c r="DG314" s="357" t="n">
        <v>0.00047</v>
      </c>
      <c r="DJ314" s="357" t="n">
        <v>0</v>
      </c>
      <c r="DK314" s="357" t="n">
        <v>0.0005</v>
      </c>
      <c r="DL314" s="357" t="n">
        <v>0.0005</v>
      </c>
      <c r="DM314" s="357" t="n">
        <v>0.0003</v>
      </c>
      <c r="DN314" s="357" t="n">
        <v>0.000275</v>
      </c>
      <c r="DO314" s="357" t="n">
        <v>0.000400000000000006</v>
      </c>
      <c r="DQ314" s="357" t="n">
        <v>6.5E-005</v>
      </c>
    </row>
    <row r="315" customFormat="false" ht="12.75" hidden="false" customHeight="false" outlineLevel="0" collapsed="false">
      <c r="B315" s="0" t="n">
        <v>0</v>
      </c>
      <c r="C315" s="0" t="n">
        <v>0</v>
      </c>
      <c r="D315" s="0" t="n">
        <v>0</v>
      </c>
      <c r="E315" s="0" t="n">
        <v>0</v>
      </c>
      <c r="F315" s="0" t="n">
        <v>0</v>
      </c>
      <c r="G315" s="0" t="n">
        <v>0</v>
      </c>
      <c r="H315" s="0" t="n">
        <v>0</v>
      </c>
      <c r="I315" s="0" t="n">
        <v>0</v>
      </c>
      <c r="J315" s="0" t="n">
        <v>0</v>
      </c>
      <c r="K315" s="0" t="n">
        <v>0</v>
      </c>
      <c r="L315" s="0" t="n">
        <v>0</v>
      </c>
      <c r="M315" s="0" t="n">
        <v>0</v>
      </c>
      <c r="N315" s="0" t="n">
        <v>0</v>
      </c>
      <c r="O315" s="0" t="n">
        <v>0</v>
      </c>
      <c r="P315" s="0" t="n">
        <v>0</v>
      </c>
      <c r="Q315" s="0" t="n">
        <v>0</v>
      </c>
      <c r="AG315" s="0" t="n">
        <v>0.99</v>
      </c>
      <c r="AH315" s="0" t="n">
        <v>0</v>
      </c>
      <c r="AI315" s="0" t="n">
        <v>0</v>
      </c>
      <c r="AJ315" s="0" t="n">
        <v>0</v>
      </c>
      <c r="AK315" s="0" t="n">
        <v>1</v>
      </c>
      <c r="AL315" s="0" t="n">
        <v>0</v>
      </c>
      <c r="AM315" s="0" t="n">
        <v>0</v>
      </c>
      <c r="CC315" s="0" t="n">
        <v>0.955</v>
      </c>
      <c r="CI315" s="0" t="n">
        <v>0.46</v>
      </c>
      <c r="CO315" s="0" t="n">
        <v>0.85</v>
      </c>
      <c r="CP315" s="0" t="n">
        <v>0.9025</v>
      </c>
      <c r="CQ315" s="0" t="n">
        <v>0.82</v>
      </c>
      <c r="CR315" s="0" t="n">
        <v>0.89</v>
      </c>
      <c r="DA315" s="357" t="n">
        <v>0.000285</v>
      </c>
      <c r="DB315" s="357" t="n">
        <v>0.0002</v>
      </c>
      <c r="DC315" s="357" t="n">
        <v>0</v>
      </c>
      <c r="DD315" s="357" t="n">
        <v>0.0001</v>
      </c>
      <c r="DE315" s="357" t="n">
        <v>0</v>
      </c>
      <c r="DF315" s="357" t="n">
        <v>0.0036</v>
      </c>
      <c r="DG315" s="357" t="n">
        <v>0.00047</v>
      </c>
      <c r="DJ315" s="357" t="n">
        <v>0</v>
      </c>
      <c r="DK315" s="357" t="n">
        <v>0.0005</v>
      </c>
      <c r="DL315" s="357" t="n">
        <v>0.0005</v>
      </c>
      <c r="DM315" s="357" t="n">
        <v>0.0003</v>
      </c>
      <c r="DN315" s="357" t="n">
        <v>0.000275</v>
      </c>
      <c r="DO315" s="357" t="n">
        <v>0.000400000000000006</v>
      </c>
      <c r="DQ315" s="357" t="n">
        <v>6.5E-005</v>
      </c>
    </row>
    <row r="316" customFormat="false" ht="12.75" hidden="false" customHeight="false" outlineLevel="0" collapsed="false">
      <c r="B316" s="0" t="n">
        <v>0</v>
      </c>
      <c r="C316" s="0" t="n">
        <v>0</v>
      </c>
      <c r="D316" s="0" t="n">
        <v>0</v>
      </c>
      <c r="E316" s="0" t="n">
        <v>0</v>
      </c>
      <c r="F316" s="0" t="n">
        <v>0</v>
      </c>
      <c r="G316" s="0" t="n">
        <v>0</v>
      </c>
      <c r="H316" s="0" t="n">
        <v>0</v>
      </c>
      <c r="I316" s="0" t="n">
        <v>0</v>
      </c>
      <c r="J316" s="0" t="n">
        <v>0</v>
      </c>
      <c r="K316" s="0" t="n">
        <v>0</v>
      </c>
      <c r="L316" s="0" t="n">
        <v>0</v>
      </c>
      <c r="M316" s="0" t="n">
        <v>0</v>
      </c>
      <c r="N316" s="0" t="n">
        <v>0</v>
      </c>
      <c r="O316" s="0" t="n">
        <v>0</v>
      </c>
      <c r="P316" s="0" t="n">
        <v>0</v>
      </c>
      <c r="Q316" s="0" t="n">
        <v>0</v>
      </c>
      <c r="AG316" s="0" t="n">
        <v>0.98</v>
      </c>
      <c r="AH316" s="0" t="n">
        <v>0</v>
      </c>
      <c r="AI316" s="0" t="n">
        <v>0</v>
      </c>
      <c r="AJ316" s="0" t="n">
        <v>0</v>
      </c>
      <c r="AK316" s="0" t="n">
        <v>1</v>
      </c>
      <c r="AL316" s="0" t="n">
        <v>0</v>
      </c>
      <c r="AM316" s="0" t="n">
        <v>0</v>
      </c>
      <c r="CC316" s="0" t="n">
        <v>0.935</v>
      </c>
      <c r="CI316" s="0" t="n">
        <v>0.48</v>
      </c>
      <c r="CO316" s="0" t="n">
        <v>0.69</v>
      </c>
      <c r="CP316" s="0" t="n">
        <v>0.8925</v>
      </c>
      <c r="CQ316" s="0" t="n">
        <v>0.715</v>
      </c>
      <c r="CR316" s="0" t="n">
        <v>0.89</v>
      </c>
      <c r="DA316" s="357" t="n">
        <v>0.000285</v>
      </c>
      <c r="DB316" s="357" t="n">
        <v>0.0002</v>
      </c>
      <c r="DC316" s="357" t="n">
        <v>0</v>
      </c>
      <c r="DD316" s="357" t="n">
        <v>0.0001</v>
      </c>
      <c r="DE316" s="357" t="n">
        <v>0</v>
      </c>
      <c r="DF316" s="357" t="n">
        <v>0.0036</v>
      </c>
      <c r="DG316" s="357" t="n">
        <v>0.00047</v>
      </c>
      <c r="DJ316" s="357" t="n">
        <v>0</v>
      </c>
      <c r="DK316" s="357" t="n">
        <v>0.0005</v>
      </c>
      <c r="DL316" s="357" t="n">
        <v>0.0005</v>
      </c>
      <c r="DM316" s="357" t="n">
        <v>0.0003</v>
      </c>
      <c r="DN316" s="357" t="n">
        <v>0.000275</v>
      </c>
      <c r="DO316" s="357" t="n">
        <v>0.000400000000000006</v>
      </c>
      <c r="DQ316" s="357" t="n">
        <v>6.5E-005</v>
      </c>
    </row>
    <row r="317" customFormat="false" ht="12.75" hidden="false" customHeight="false" outlineLevel="0" collapsed="false">
      <c r="B317" s="0" t="n">
        <v>0</v>
      </c>
      <c r="C317" s="0" t="n">
        <v>0</v>
      </c>
      <c r="D317" s="0" t="n">
        <v>0</v>
      </c>
      <c r="E317" s="0" t="n">
        <v>0</v>
      </c>
      <c r="F317" s="0" t="n">
        <v>0</v>
      </c>
      <c r="G317" s="0" t="n">
        <v>0</v>
      </c>
      <c r="H317" s="0" t="n">
        <v>0</v>
      </c>
      <c r="I317" s="0" t="n">
        <v>0</v>
      </c>
      <c r="J317" s="0" t="n">
        <v>0</v>
      </c>
      <c r="K317" s="0" t="n">
        <v>0</v>
      </c>
      <c r="L317" s="0" t="n">
        <v>0</v>
      </c>
      <c r="M317" s="0" t="n">
        <v>0</v>
      </c>
      <c r="N317" s="0" t="n">
        <v>0</v>
      </c>
      <c r="O317" s="0" t="n">
        <v>0</v>
      </c>
      <c r="P317" s="0" t="n">
        <v>0</v>
      </c>
      <c r="Q317" s="0" t="n">
        <v>0</v>
      </c>
      <c r="AG317" s="0" t="n">
        <v>0.98</v>
      </c>
      <c r="AH317" s="0" t="n">
        <v>0</v>
      </c>
      <c r="AI317" s="0" t="n">
        <v>0</v>
      </c>
      <c r="AJ317" s="0" t="n">
        <v>0</v>
      </c>
      <c r="AK317" s="0" t="n">
        <v>1</v>
      </c>
      <c r="AL317" s="0" t="n">
        <v>0</v>
      </c>
      <c r="AM317" s="0" t="n">
        <v>0</v>
      </c>
      <c r="CC317" s="0" t="n">
        <v>0.895</v>
      </c>
      <c r="CI317" s="0" t="n">
        <v>0.45</v>
      </c>
      <c r="CO317" s="0" t="n">
        <v>0.69</v>
      </c>
      <c r="CP317" s="0" t="n">
        <v>0.88</v>
      </c>
      <c r="CQ317" s="0" t="n">
        <v>0.64</v>
      </c>
      <c r="CR317" s="0" t="n">
        <v>0.89</v>
      </c>
      <c r="DA317" s="357" t="n">
        <v>0.000285</v>
      </c>
      <c r="DB317" s="357" t="n">
        <v>0.0002</v>
      </c>
      <c r="DC317" s="357" t="n">
        <v>0</v>
      </c>
      <c r="DD317" s="357" t="n">
        <v>0.0001</v>
      </c>
      <c r="DE317" s="357" t="n">
        <v>0</v>
      </c>
      <c r="DF317" s="357" t="n">
        <v>0.0036</v>
      </c>
      <c r="DG317" s="357" t="n">
        <v>0.00047</v>
      </c>
      <c r="DJ317" s="357" t="n">
        <v>0</v>
      </c>
      <c r="DK317" s="357" t="n">
        <v>0.0005</v>
      </c>
      <c r="DL317" s="357" t="n">
        <v>0.0005</v>
      </c>
      <c r="DM317" s="357" t="n">
        <v>0.0003</v>
      </c>
      <c r="DN317" s="357" t="n">
        <v>0.000275</v>
      </c>
      <c r="DO317" s="357" t="n">
        <v>0.000400000000000006</v>
      </c>
      <c r="DQ317" s="357" t="n">
        <v>6.5E-005</v>
      </c>
    </row>
    <row r="318" customFormat="false" ht="12.75" hidden="false" customHeight="false" outlineLevel="0" collapsed="false">
      <c r="B318" s="0" t="n">
        <v>0</v>
      </c>
      <c r="C318" s="0" t="n">
        <v>0</v>
      </c>
      <c r="D318" s="0" t="n">
        <v>0</v>
      </c>
      <c r="E318" s="0" t="n">
        <v>0</v>
      </c>
      <c r="F318" s="0" t="n">
        <v>0</v>
      </c>
      <c r="G318" s="0" t="n">
        <v>0</v>
      </c>
      <c r="H318" s="0" t="n">
        <v>0</v>
      </c>
      <c r="I318" s="0" t="n">
        <v>0</v>
      </c>
      <c r="J318" s="0" t="n">
        <v>0</v>
      </c>
      <c r="K318" s="0" t="n">
        <v>0</v>
      </c>
      <c r="L318" s="0" t="n">
        <v>0</v>
      </c>
      <c r="M318" s="0" t="n">
        <v>0</v>
      </c>
      <c r="N318" s="0" t="n">
        <v>0</v>
      </c>
      <c r="O318" s="0" t="n">
        <v>0</v>
      </c>
      <c r="P318" s="0" t="n">
        <v>0</v>
      </c>
      <c r="Q318" s="0" t="n">
        <v>0</v>
      </c>
      <c r="AG318" s="0" t="n">
        <v>0.98</v>
      </c>
      <c r="AH318" s="0" t="n">
        <v>0</v>
      </c>
      <c r="AI318" s="0" t="n">
        <v>0</v>
      </c>
      <c r="AJ318" s="0" t="n">
        <v>0</v>
      </c>
      <c r="AK318" s="0" t="n">
        <v>1</v>
      </c>
      <c r="AL318" s="0" t="n">
        <v>0</v>
      </c>
      <c r="AM318" s="0" t="n">
        <v>0</v>
      </c>
      <c r="CC318" s="0" t="n">
        <v>0.865</v>
      </c>
      <c r="CI318" s="0" t="n">
        <v>0.45</v>
      </c>
      <c r="CO318" s="0" t="n">
        <v>0.71</v>
      </c>
      <c r="CP318" s="0" t="n">
        <v>0.8775</v>
      </c>
      <c r="CQ318" s="0" t="n">
        <v>0.67</v>
      </c>
      <c r="CR318" s="0" t="n">
        <v>0.89</v>
      </c>
      <c r="DA318" s="357" t="n">
        <v>0.000285</v>
      </c>
      <c r="DB318" s="357" t="n">
        <v>0.0002</v>
      </c>
      <c r="DC318" s="357" t="n">
        <v>0</v>
      </c>
      <c r="DD318" s="357" t="n">
        <v>0.0001</v>
      </c>
      <c r="DE318" s="357" t="n">
        <v>0</v>
      </c>
      <c r="DF318" s="357" t="n">
        <v>0.0036</v>
      </c>
      <c r="DG318" s="357" t="n">
        <v>0.00047</v>
      </c>
      <c r="DJ318" s="357" t="n">
        <v>0</v>
      </c>
      <c r="DK318" s="357" t="n">
        <v>0.0005</v>
      </c>
      <c r="DL318" s="357" t="n">
        <v>0.0005</v>
      </c>
      <c r="DM318" s="357" t="n">
        <v>0.0003</v>
      </c>
      <c r="DN318" s="357" t="n">
        <v>0.000275</v>
      </c>
      <c r="DO318" s="357" t="n">
        <v>0.000400000000000006</v>
      </c>
      <c r="DQ318" s="357" t="n">
        <v>6.5E-005</v>
      </c>
    </row>
    <row r="319" customFormat="false" ht="12.75" hidden="false" customHeight="false" outlineLevel="0" collapsed="false">
      <c r="B319" s="0" t="n">
        <v>0</v>
      </c>
      <c r="C319" s="0" t="n">
        <v>0</v>
      </c>
      <c r="D319" s="0" t="n">
        <v>0</v>
      </c>
      <c r="E319" s="0" t="n">
        <v>0</v>
      </c>
      <c r="F319" s="0" t="n">
        <v>0</v>
      </c>
      <c r="G319" s="0" t="n">
        <v>0</v>
      </c>
      <c r="H319" s="0" t="n">
        <v>0</v>
      </c>
      <c r="I319" s="0" t="n">
        <v>0</v>
      </c>
      <c r="J319" s="0" t="n">
        <v>0</v>
      </c>
      <c r="K319" s="0" t="n">
        <v>0</v>
      </c>
      <c r="L319" s="0" t="n">
        <v>0</v>
      </c>
      <c r="M319" s="0" t="n">
        <v>0</v>
      </c>
      <c r="N319" s="0" t="n">
        <v>0</v>
      </c>
      <c r="O319" s="0" t="n">
        <v>0</v>
      </c>
      <c r="P319" s="0" t="n">
        <v>0</v>
      </c>
      <c r="Q319" s="0" t="n">
        <v>0</v>
      </c>
      <c r="AG319" s="0" t="n">
        <v>0.99</v>
      </c>
      <c r="AH319" s="0" t="n">
        <v>0</v>
      </c>
      <c r="AI319" s="0" t="n">
        <v>0</v>
      </c>
      <c r="AJ319" s="0" t="n">
        <v>0</v>
      </c>
      <c r="AK319" s="0" t="n">
        <v>1</v>
      </c>
      <c r="AL319" s="0" t="n">
        <v>0</v>
      </c>
      <c r="AM319" s="0" t="n">
        <v>0</v>
      </c>
      <c r="CC319" s="0" t="n">
        <v>0.865</v>
      </c>
      <c r="CI319" s="0" t="n">
        <v>0.45</v>
      </c>
      <c r="CO319" s="0" t="n">
        <v>0.8</v>
      </c>
      <c r="CP319" s="0" t="n">
        <v>0.9</v>
      </c>
      <c r="CQ319" s="0" t="n">
        <v>0.83</v>
      </c>
      <c r="CR319" s="0" t="n">
        <v>0.89</v>
      </c>
      <c r="DA319" s="357" t="n">
        <v>0.000285</v>
      </c>
      <c r="DB319" s="357" t="n">
        <v>0.0002</v>
      </c>
      <c r="DC319" s="357" t="n">
        <v>0</v>
      </c>
      <c r="DD319" s="357" t="n">
        <v>0.0001</v>
      </c>
      <c r="DE319" s="357" t="n">
        <v>0</v>
      </c>
      <c r="DF319" s="357" t="n">
        <v>0.0036</v>
      </c>
      <c r="DG319" s="357" t="n">
        <v>0.00047</v>
      </c>
      <c r="DJ319" s="357" t="n">
        <v>0</v>
      </c>
      <c r="DK319" s="357" t="n">
        <v>0.0005</v>
      </c>
      <c r="DL319" s="357" t="n">
        <v>0.0005</v>
      </c>
      <c r="DM319" s="357" t="n">
        <v>0.0003</v>
      </c>
      <c r="DN319" s="357" t="n">
        <v>0.000275</v>
      </c>
      <c r="DO319" s="357" t="n">
        <v>0.000400000000000006</v>
      </c>
      <c r="DQ319" s="357" t="n">
        <v>6.5E-005</v>
      </c>
    </row>
    <row r="320" customFormat="false" ht="12.75" hidden="false" customHeight="false" outlineLevel="0" collapsed="false">
      <c r="B320" s="0" t="n">
        <v>0</v>
      </c>
      <c r="C320" s="0" t="n">
        <v>0</v>
      </c>
      <c r="D320" s="0" t="n">
        <v>0</v>
      </c>
      <c r="E320" s="0" t="n">
        <v>0</v>
      </c>
      <c r="F320" s="0" t="n">
        <v>0</v>
      </c>
      <c r="G320" s="0" t="n">
        <v>0</v>
      </c>
      <c r="H320" s="0" t="n">
        <v>0</v>
      </c>
      <c r="I320" s="0" t="n">
        <v>0</v>
      </c>
      <c r="J320" s="0" t="n">
        <v>0</v>
      </c>
      <c r="K320" s="0" t="n">
        <v>0</v>
      </c>
      <c r="L320" s="0" t="n">
        <v>0</v>
      </c>
      <c r="M320" s="0" t="n">
        <v>0</v>
      </c>
      <c r="N320" s="0" t="n">
        <v>0</v>
      </c>
      <c r="O320" s="0" t="n">
        <v>0</v>
      </c>
      <c r="P320" s="0" t="n">
        <v>0</v>
      </c>
      <c r="Q320" s="0" t="n">
        <v>0</v>
      </c>
      <c r="AG320" s="0" t="n">
        <v>0.99</v>
      </c>
      <c r="AH320" s="0" t="n">
        <v>0</v>
      </c>
      <c r="AI320" s="0" t="n">
        <v>0</v>
      </c>
      <c r="AJ320" s="0" t="n">
        <v>0</v>
      </c>
      <c r="AK320" s="0" t="n">
        <v>1</v>
      </c>
      <c r="AL320" s="0" t="n">
        <v>0</v>
      </c>
      <c r="AM320" s="0" t="n">
        <v>0</v>
      </c>
      <c r="CC320" s="0" t="n">
        <v>0.895</v>
      </c>
      <c r="CI320" s="0" t="n">
        <v>0.42</v>
      </c>
      <c r="CO320" s="0" t="n">
        <v>0.85</v>
      </c>
      <c r="CP320" s="0" t="n">
        <v>0.903</v>
      </c>
      <c r="CQ320" s="0" t="n">
        <v>0.92</v>
      </c>
      <c r="CR320" s="0" t="n">
        <v>0.89</v>
      </c>
      <c r="DA320" s="357" t="n">
        <v>0.000285</v>
      </c>
      <c r="DB320" s="357" t="n">
        <v>0.0002</v>
      </c>
      <c r="DC320" s="357" t="n">
        <v>0</v>
      </c>
      <c r="DD320" s="357" t="n">
        <v>0.0001</v>
      </c>
      <c r="DE320" s="357" t="n">
        <v>0</v>
      </c>
      <c r="DF320" s="357" t="n">
        <v>0.0036</v>
      </c>
      <c r="DG320" s="357" t="n">
        <v>0.00047</v>
      </c>
      <c r="DJ320" s="357" t="n">
        <v>0</v>
      </c>
      <c r="DK320" s="357" t="n">
        <v>0.0005</v>
      </c>
      <c r="DL320" s="357" t="n">
        <v>0.0005</v>
      </c>
      <c r="DM320" s="357" t="n">
        <v>0.0003</v>
      </c>
      <c r="DN320" s="357" t="n">
        <v>0.000275</v>
      </c>
      <c r="DO320" s="357" t="n">
        <v>0.000400000000000006</v>
      </c>
      <c r="DQ320" s="357" t="n">
        <v>6.5E-005</v>
      </c>
    </row>
    <row r="321" customFormat="false" ht="12.75" hidden="false" customHeight="false" outlineLevel="0" collapsed="false">
      <c r="B321" s="0" t="n">
        <v>0</v>
      </c>
      <c r="C321" s="0" t="n">
        <v>0</v>
      </c>
      <c r="D321" s="0" t="n">
        <v>0</v>
      </c>
      <c r="E321" s="0" t="n">
        <v>0</v>
      </c>
      <c r="F321" s="0" t="n">
        <v>0</v>
      </c>
      <c r="G321" s="0" t="n">
        <v>0</v>
      </c>
      <c r="H321" s="0" t="n">
        <v>0</v>
      </c>
      <c r="I321" s="0" t="n">
        <v>0</v>
      </c>
      <c r="J321" s="0" t="n">
        <v>0</v>
      </c>
      <c r="K321" s="0" t="n">
        <v>0</v>
      </c>
      <c r="L321" s="0" t="n">
        <v>0</v>
      </c>
      <c r="M321" s="0" t="n">
        <v>0</v>
      </c>
      <c r="N321" s="0" t="n">
        <v>0</v>
      </c>
      <c r="O321" s="0" t="n">
        <v>0</v>
      </c>
      <c r="P321" s="0" t="n">
        <v>0</v>
      </c>
      <c r="Q321" s="0" t="n">
        <v>0</v>
      </c>
      <c r="AG321" s="0" t="n">
        <v>0.99</v>
      </c>
      <c r="AH321" s="0" t="n">
        <v>0</v>
      </c>
      <c r="AI321" s="0" t="n">
        <v>0</v>
      </c>
      <c r="AJ321" s="0" t="n">
        <v>0</v>
      </c>
      <c r="AK321" s="0" t="n">
        <v>1</v>
      </c>
      <c r="AL321" s="0" t="n">
        <v>0</v>
      </c>
      <c r="AM321" s="0" t="n">
        <v>0</v>
      </c>
      <c r="CC321" s="0" t="n">
        <v>0.965</v>
      </c>
      <c r="CI321" s="0" t="n">
        <v>0.42</v>
      </c>
      <c r="CO321" s="0" t="n">
        <v>0.88</v>
      </c>
      <c r="CP321" s="0" t="n">
        <v>0.9</v>
      </c>
      <c r="CQ321" s="0" t="n">
        <v>0.935</v>
      </c>
      <c r="CR321" s="0" t="n">
        <v>0.89</v>
      </c>
      <c r="DA321" s="357" t="n">
        <v>0.000285</v>
      </c>
      <c r="DB321" s="357" t="n">
        <v>0.0002</v>
      </c>
      <c r="DC321" s="357" t="n">
        <v>0</v>
      </c>
      <c r="DD321" s="357" t="n">
        <v>0.0001</v>
      </c>
      <c r="DE321" s="357" t="n">
        <v>0</v>
      </c>
      <c r="DF321" s="357" t="n">
        <v>0.0036</v>
      </c>
      <c r="DG321" s="357" t="n">
        <v>0.00047</v>
      </c>
      <c r="DJ321" s="357" t="n">
        <v>0</v>
      </c>
      <c r="DK321" s="357" t="n">
        <v>0.0005</v>
      </c>
      <c r="DL321" s="357" t="n">
        <v>0.0005</v>
      </c>
      <c r="DM321" s="357" t="n">
        <v>0.0003</v>
      </c>
      <c r="DN321" s="357" t="n">
        <v>0.000275</v>
      </c>
      <c r="DO321" s="357" t="n">
        <v>0.000400000000000006</v>
      </c>
      <c r="DQ321" s="357" t="n">
        <v>6.5E-005</v>
      </c>
    </row>
    <row r="322" customFormat="false" ht="12.75" hidden="false" customHeight="false" outlineLevel="0" collapsed="false">
      <c r="B322" s="0" t="n">
        <v>0</v>
      </c>
      <c r="C322" s="0" t="n">
        <v>0</v>
      </c>
      <c r="D322" s="0" t="n">
        <v>0</v>
      </c>
      <c r="E322" s="0" t="n">
        <v>0</v>
      </c>
      <c r="F322" s="0" t="n">
        <v>0</v>
      </c>
      <c r="G322" s="0" t="n">
        <v>0</v>
      </c>
      <c r="H322" s="0" t="n">
        <v>0</v>
      </c>
      <c r="I322" s="0" t="n">
        <v>0</v>
      </c>
      <c r="J322" s="0" t="n">
        <v>0</v>
      </c>
      <c r="K322" s="0" t="n">
        <v>0</v>
      </c>
      <c r="L322" s="0" t="n">
        <v>0</v>
      </c>
      <c r="M322" s="0" t="n">
        <v>0</v>
      </c>
      <c r="N322" s="0" t="n">
        <v>0</v>
      </c>
      <c r="O322" s="0" t="n">
        <v>0</v>
      </c>
      <c r="P322" s="0" t="n">
        <v>0</v>
      </c>
      <c r="Q322" s="0" t="n">
        <v>0</v>
      </c>
      <c r="AG322" s="0" t="n">
        <v>0.99</v>
      </c>
      <c r="AH322" s="0" t="n">
        <v>0</v>
      </c>
      <c r="AI322" s="0" t="n">
        <v>0</v>
      </c>
      <c r="AJ322" s="0" t="n">
        <v>0</v>
      </c>
      <c r="AK322" s="0" t="n">
        <v>1</v>
      </c>
      <c r="AL322" s="0" t="n">
        <v>0</v>
      </c>
      <c r="AM322" s="0" t="n">
        <v>0</v>
      </c>
      <c r="CC322" s="0" t="n">
        <v>0.965</v>
      </c>
      <c r="CI322" s="0" t="n">
        <v>0.47</v>
      </c>
      <c r="CO322" s="0" t="n">
        <v>0.88</v>
      </c>
      <c r="CP322" s="0" t="n">
        <v>0.9025</v>
      </c>
      <c r="CQ322" s="0" t="n">
        <v>0.915</v>
      </c>
      <c r="CR322" s="0" t="n">
        <v>0.89</v>
      </c>
      <c r="DA322" s="357" t="n">
        <v>0.000285</v>
      </c>
      <c r="DB322" s="357" t="n">
        <v>0.0002</v>
      </c>
      <c r="DC322" s="357" t="n">
        <v>0</v>
      </c>
      <c r="DD322" s="357" t="n">
        <v>0.0001</v>
      </c>
      <c r="DE322" s="357" t="n">
        <v>0</v>
      </c>
      <c r="DF322" s="357" t="n">
        <v>0.0036</v>
      </c>
      <c r="DG322" s="357" t="n">
        <v>0.00047</v>
      </c>
      <c r="DJ322" s="357" t="n">
        <v>0</v>
      </c>
      <c r="DK322" s="357" t="n">
        <v>0.0005</v>
      </c>
      <c r="DL322" s="357" t="n">
        <v>0.0005</v>
      </c>
      <c r="DM322" s="357" t="n">
        <v>0.0003</v>
      </c>
      <c r="DN322" s="357" t="n">
        <v>0.000275</v>
      </c>
      <c r="DO322" s="357" t="n">
        <v>0.000400000000000006</v>
      </c>
      <c r="DQ322" s="357" t="n">
        <v>6.5E-005</v>
      </c>
    </row>
    <row r="323" customFormat="false" ht="12.75" hidden="false" customHeight="false" outlineLevel="0" collapsed="false">
      <c r="B323" s="0" t="n">
        <v>0</v>
      </c>
      <c r="C323" s="0" t="n">
        <v>0</v>
      </c>
      <c r="D323" s="0" t="n">
        <v>0</v>
      </c>
      <c r="E323" s="0" t="n">
        <v>0</v>
      </c>
      <c r="F323" s="0" t="n">
        <v>0</v>
      </c>
      <c r="G323" s="0" t="n">
        <v>0</v>
      </c>
      <c r="H323" s="0" t="n">
        <v>0</v>
      </c>
      <c r="I323" s="0" t="n">
        <v>0</v>
      </c>
      <c r="J323" s="0" t="n">
        <v>0</v>
      </c>
      <c r="K323" s="0" t="n">
        <v>0</v>
      </c>
      <c r="L323" s="0" t="n">
        <v>0</v>
      </c>
      <c r="M323" s="0" t="n">
        <v>0</v>
      </c>
      <c r="N323" s="0" t="n">
        <v>0</v>
      </c>
      <c r="O323" s="0" t="n">
        <v>0</v>
      </c>
      <c r="P323" s="0" t="n">
        <v>0</v>
      </c>
      <c r="Q323" s="0" t="n">
        <v>0</v>
      </c>
      <c r="AG323" s="0" t="n">
        <v>0.99</v>
      </c>
      <c r="AH323" s="0" t="n">
        <v>0</v>
      </c>
      <c r="AI323" s="0" t="n">
        <v>0</v>
      </c>
      <c r="AJ323" s="0" t="n">
        <v>0</v>
      </c>
      <c r="AK323" s="0" t="n">
        <v>1</v>
      </c>
      <c r="AL323" s="0" t="n">
        <v>0</v>
      </c>
      <c r="AM323" s="0" t="n">
        <v>0</v>
      </c>
      <c r="CC323" s="0" t="n">
        <v>0.975</v>
      </c>
      <c r="CI323" s="0" t="n">
        <v>0.47</v>
      </c>
      <c r="CO323" s="0" t="n">
        <v>0.89</v>
      </c>
      <c r="CP323" s="0" t="n">
        <v>0.9075</v>
      </c>
      <c r="CQ323" s="0" t="n">
        <v>0.915</v>
      </c>
      <c r="CR323" s="0" t="n">
        <v>0.89</v>
      </c>
      <c r="DA323" s="357" t="n">
        <v>0.000285</v>
      </c>
      <c r="DB323" s="357" t="n">
        <v>0.0002</v>
      </c>
      <c r="DC323" s="357" t="n">
        <v>0</v>
      </c>
      <c r="DD323" s="357" t="n">
        <v>0.0001</v>
      </c>
      <c r="DE323" s="357" t="n">
        <v>0</v>
      </c>
      <c r="DF323" s="357" t="n">
        <v>0.0036</v>
      </c>
      <c r="DG323" s="357" t="n">
        <v>0.00047</v>
      </c>
      <c r="DJ323" s="357" t="n">
        <v>0</v>
      </c>
      <c r="DK323" s="357" t="n">
        <v>0.0005</v>
      </c>
      <c r="DL323" s="357" t="n">
        <v>0.0005</v>
      </c>
      <c r="DM323" s="357" t="n">
        <v>0.0003</v>
      </c>
      <c r="DN323" s="357" t="n">
        <v>0.000275</v>
      </c>
      <c r="DO323" s="357" t="n">
        <v>0.000400000000000006</v>
      </c>
      <c r="DQ323" s="357" t="n">
        <v>6.5E-005</v>
      </c>
    </row>
    <row r="324" customFormat="false" ht="12.75" hidden="false" customHeight="false" outlineLevel="0" collapsed="false">
      <c r="B324" s="0" t="n">
        <v>0</v>
      </c>
      <c r="C324" s="0" t="n">
        <v>0</v>
      </c>
      <c r="D324" s="0" t="n">
        <v>0</v>
      </c>
      <c r="E324" s="0" t="n">
        <v>0</v>
      </c>
      <c r="F324" s="0" t="n">
        <v>0</v>
      </c>
      <c r="G324" s="0" t="n">
        <v>0</v>
      </c>
      <c r="H324" s="0" t="n">
        <v>0</v>
      </c>
      <c r="I324" s="0" t="n">
        <v>0</v>
      </c>
      <c r="J324" s="0" t="n">
        <v>0</v>
      </c>
      <c r="K324" s="0" t="n">
        <v>0</v>
      </c>
      <c r="L324" s="0" t="n">
        <v>0</v>
      </c>
      <c r="M324" s="0" t="n">
        <v>0</v>
      </c>
      <c r="N324" s="0" t="n">
        <v>0</v>
      </c>
      <c r="O324" s="0" t="n">
        <v>0</v>
      </c>
      <c r="P324" s="0" t="n">
        <v>0</v>
      </c>
      <c r="Q324" s="0" t="n">
        <v>0</v>
      </c>
      <c r="AG324" s="0" t="n">
        <v>0.99</v>
      </c>
      <c r="AH324" s="0" t="n">
        <v>0</v>
      </c>
      <c r="AI324" s="0" t="n">
        <v>0</v>
      </c>
      <c r="AJ324" s="0" t="n">
        <v>0</v>
      </c>
      <c r="AK324" s="0" t="n">
        <v>1</v>
      </c>
      <c r="AL324" s="0" t="n">
        <v>0</v>
      </c>
      <c r="AM324" s="0" t="n">
        <v>0</v>
      </c>
      <c r="CC324" s="0" t="n">
        <v>0.975</v>
      </c>
      <c r="CI324" s="0" t="n">
        <v>0.52</v>
      </c>
      <c r="CO324" s="0" t="n">
        <v>0.915</v>
      </c>
      <c r="CP324" s="0" t="n">
        <v>0.9275</v>
      </c>
      <c r="CQ324" s="0" t="n">
        <v>0.915</v>
      </c>
      <c r="CR324" s="0" t="n">
        <v>0.89</v>
      </c>
      <c r="DA324" s="357" t="n">
        <v>0.000285</v>
      </c>
      <c r="DB324" s="357" t="n">
        <v>0.0002</v>
      </c>
      <c r="DC324" s="357" t="n">
        <v>0</v>
      </c>
      <c r="DD324" s="357" t="n">
        <v>0.0001</v>
      </c>
      <c r="DE324" s="357" t="n">
        <v>0</v>
      </c>
      <c r="DF324" s="357" t="n">
        <v>0.0036</v>
      </c>
      <c r="DG324" s="357" t="n">
        <v>0.00047</v>
      </c>
      <c r="DJ324" s="357" t="n">
        <v>0</v>
      </c>
      <c r="DK324" s="357" t="n">
        <v>0.0005</v>
      </c>
      <c r="DL324" s="357" t="n">
        <v>0.0005</v>
      </c>
      <c r="DM324" s="357" t="n">
        <v>0.0003</v>
      </c>
      <c r="DN324" s="357" t="n">
        <v>0.000275</v>
      </c>
      <c r="DO324" s="357" t="n">
        <v>0.000400000000000006</v>
      </c>
      <c r="DQ324" s="357" t="n">
        <v>6.5E-005</v>
      </c>
    </row>
    <row r="325" customFormat="false" ht="12.75" hidden="false" customHeight="false" outlineLevel="0" collapsed="false">
      <c r="B325" s="0" t="n">
        <v>0</v>
      </c>
      <c r="C325" s="0" t="n">
        <v>0</v>
      </c>
      <c r="D325" s="0" t="n">
        <v>0</v>
      </c>
      <c r="E325" s="0" t="n">
        <v>0</v>
      </c>
      <c r="F325" s="0" t="n">
        <v>0</v>
      </c>
      <c r="G325" s="0" t="n">
        <v>0</v>
      </c>
      <c r="H325" s="0" t="n">
        <v>0</v>
      </c>
      <c r="I325" s="0" t="n">
        <v>0</v>
      </c>
      <c r="J325" s="0" t="n">
        <v>0</v>
      </c>
      <c r="K325" s="0" t="n">
        <v>0</v>
      </c>
      <c r="L325" s="0" t="n">
        <v>0</v>
      </c>
      <c r="M325" s="0" t="n">
        <v>0</v>
      </c>
      <c r="N325" s="0" t="n">
        <v>0</v>
      </c>
      <c r="O325" s="0" t="n">
        <v>0</v>
      </c>
      <c r="P325" s="0" t="n">
        <v>0</v>
      </c>
      <c r="Q325" s="0" t="n">
        <v>0</v>
      </c>
      <c r="AG325" s="0" t="n">
        <v>0.99</v>
      </c>
      <c r="AH325" s="0" t="n">
        <v>0</v>
      </c>
      <c r="AI325" s="0" t="n">
        <v>0</v>
      </c>
      <c r="AJ325" s="0" t="n">
        <v>0</v>
      </c>
      <c r="AK325" s="0" t="n">
        <v>1</v>
      </c>
      <c r="AL325" s="0" t="n">
        <v>0</v>
      </c>
      <c r="AM325" s="0" t="n">
        <v>0</v>
      </c>
      <c r="CC325" s="0" t="n">
        <v>0.975</v>
      </c>
      <c r="CI325" s="0" t="n">
        <v>0.55</v>
      </c>
      <c r="CO325" s="0" t="n">
        <v>0.945</v>
      </c>
      <c r="CP325" s="0" t="n">
        <v>0.92</v>
      </c>
      <c r="CQ325" s="0" t="n">
        <v>0.915</v>
      </c>
      <c r="CR325" s="0" t="n">
        <v>0.89</v>
      </c>
      <c r="DA325" s="357" t="n">
        <v>0.000285</v>
      </c>
      <c r="DB325" s="357" t="n">
        <v>0.0002</v>
      </c>
      <c r="DC325" s="357" t="n">
        <v>0</v>
      </c>
      <c r="DD325" s="357" t="n">
        <v>0.0001</v>
      </c>
      <c r="DE325" s="357" t="n">
        <v>0</v>
      </c>
      <c r="DF325" s="357" t="n">
        <v>0.0036</v>
      </c>
      <c r="DG325" s="357" t="n">
        <v>0.00047</v>
      </c>
      <c r="DJ325" s="357" t="n">
        <v>0</v>
      </c>
      <c r="DK325" s="357" t="n">
        <v>0.0005</v>
      </c>
      <c r="DL325" s="357" t="n">
        <v>0.0005</v>
      </c>
      <c r="DM325" s="357" t="n">
        <v>0.0003</v>
      </c>
      <c r="DN325" s="357" t="n">
        <v>0.000275</v>
      </c>
      <c r="DO325" s="357" t="n">
        <v>0.000400000000000006</v>
      </c>
      <c r="DQ325" s="357" t="n">
        <v>6.5E-005</v>
      </c>
    </row>
    <row r="326" customFormat="false" ht="12.75" hidden="false" customHeight="false" outlineLevel="0" collapsed="false">
      <c r="B326" s="0" t="n">
        <v>0</v>
      </c>
      <c r="C326" s="0" t="n">
        <v>0</v>
      </c>
      <c r="D326" s="0" t="n">
        <v>0</v>
      </c>
      <c r="E326" s="0" t="n">
        <v>0</v>
      </c>
      <c r="F326" s="0" t="n">
        <v>0</v>
      </c>
      <c r="G326" s="0" t="n">
        <v>0</v>
      </c>
      <c r="H326" s="0" t="n">
        <v>0</v>
      </c>
      <c r="I326" s="0" t="n">
        <v>0</v>
      </c>
      <c r="J326" s="0" t="n">
        <v>0</v>
      </c>
      <c r="K326" s="0" t="n">
        <v>0</v>
      </c>
      <c r="L326" s="0" t="n">
        <v>0</v>
      </c>
      <c r="M326" s="0" t="n">
        <v>0</v>
      </c>
      <c r="N326" s="0" t="n">
        <v>0</v>
      </c>
      <c r="O326" s="0" t="n">
        <v>0</v>
      </c>
      <c r="P326" s="0" t="n">
        <v>0</v>
      </c>
      <c r="Q326" s="0" t="n">
        <v>0</v>
      </c>
      <c r="AG326" s="0" t="n">
        <v>0.99</v>
      </c>
      <c r="AH326" s="0" t="n">
        <v>0</v>
      </c>
      <c r="AI326" s="0" t="n">
        <v>0</v>
      </c>
      <c r="AJ326" s="0" t="n">
        <v>0</v>
      </c>
      <c r="AK326" s="0" t="n">
        <v>1</v>
      </c>
      <c r="AL326" s="0" t="n">
        <v>0</v>
      </c>
      <c r="AM326" s="0" t="n">
        <v>0</v>
      </c>
      <c r="CC326" s="0" t="n">
        <v>0.955</v>
      </c>
      <c r="CI326" s="0" t="n">
        <v>0.45</v>
      </c>
      <c r="CO326" s="0" t="n">
        <v>0.875</v>
      </c>
      <c r="CP326" s="0" t="n">
        <v>0.9025</v>
      </c>
      <c r="CQ326" s="0" t="n">
        <v>0.82</v>
      </c>
      <c r="CR326" s="0" t="n">
        <v>0.89</v>
      </c>
      <c r="DA326" s="357" t="n">
        <v>0.000285</v>
      </c>
      <c r="DB326" s="357" t="n">
        <v>0.0002</v>
      </c>
      <c r="DC326" s="357" t="n">
        <v>0</v>
      </c>
      <c r="DD326" s="357" t="n">
        <v>0.0001</v>
      </c>
      <c r="DE326" s="357" t="n">
        <v>0</v>
      </c>
      <c r="DF326" s="357" t="n">
        <v>0.0036</v>
      </c>
      <c r="DG326" s="357" t="n">
        <v>0.00047</v>
      </c>
      <c r="DJ326" s="357" t="n">
        <v>0</v>
      </c>
      <c r="DK326" s="357" t="n">
        <v>0.0005</v>
      </c>
      <c r="DL326" s="357" t="n">
        <v>0.0005</v>
      </c>
      <c r="DM326" s="357" t="n">
        <v>0.0003</v>
      </c>
      <c r="DN326" s="357" t="n">
        <v>0.000275</v>
      </c>
      <c r="DO326" s="357" t="n">
        <v>0.000400000000000006</v>
      </c>
      <c r="DQ326" s="357" t="n">
        <v>6.5E-005</v>
      </c>
    </row>
    <row r="327" customFormat="false" ht="12.75" hidden="false" customHeight="false" outlineLevel="0" collapsed="false">
      <c r="B327" s="0" t="n">
        <v>0</v>
      </c>
      <c r="C327" s="0" t="n">
        <v>0</v>
      </c>
      <c r="D327" s="0" t="n">
        <v>0</v>
      </c>
      <c r="E327" s="0" t="n">
        <v>0</v>
      </c>
      <c r="F327" s="0" t="n">
        <v>0</v>
      </c>
      <c r="G327" s="0" t="n">
        <v>0</v>
      </c>
      <c r="H327" s="0" t="n">
        <v>0</v>
      </c>
      <c r="I327" s="0" t="n">
        <v>0</v>
      </c>
      <c r="J327" s="0" t="n">
        <v>0</v>
      </c>
      <c r="K327" s="0" t="n">
        <v>0</v>
      </c>
      <c r="L327" s="0" t="n">
        <v>0</v>
      </c>
      <c r="M327" s="0" t="n">
        <v>0</v>
      </c>
      <c r="N327" s="0" t="n">
        <v>0</v>
      </c>
      <c r="O327" s="0" t="n">
        <v>0</v>
      </c>
      <c r="P327" s="0" t="n">
        <v>0</v>
      </c>
      <c r="Q327" s="0" t="n">
        <v>0</v>
      </c>
      <c r="AG327" s="0" t="n">
        <v>0.99</v>
      </c>
      <c r="AH327" s="0" t="n">
        <v>0</v>
      </c>
      <c r="AI327" s="0" t="n">
        <v>0</v>
      </c>
      <c r="AJ327" s="0" t="n">
        <v>0</v>
      </c>
      <c r="AK327" s="0" t="n">
        <v>1</v>
      </c>
      <c r="AL327" s="0" t="n">
        <v>0</v>
      </c>
      <c r="AM327" s="0" t="n">
        <v>0</v>
      </c>
      <c r="CC327" s="0" t="n">
        <v>0.955</v>
      </c>
      <c r="CI327" s="0" t="n">
        <v>0.46</v>
      </c>
      <c r="CO327" s="0" t="n">
        <v>0.85</v>
      </c>
      <c r="CP327" s="0" t="n">
        <v>0.9025</v>
      </c>
      <c r="CQ327" s="0" t="n">
        <v>0.82</v>
      </c>
      <c r="CR327" s="0" t="n">
        <v>0.89</v>
      </c>
      <c r="DA327" s="357" t="n">
        <v>0.000285</v>
      </c>
      <c r="DB327" s="357" t="n">
        <v>0.0002</v>
      </c>
      <c r="DC327" s="357" t="n">
        <v>0</v>
      </c>
      <c r="DD327" s="357" t="n">
        <v>0.0001</v>
      </c>
      <c r="DE327" s="357" t="n">
        <v>0</v>
      </c>
      <c r="DF327" s="357" t="n">
        <v>0.0036</v>
      </c>
      <c r="DG327" s="357" t="n">
        <v>0.00047</v>
      </c>
      <c r="DJ327" s="357" t="n">
        <v>0</v>
      </c>
      <c r="DK327" s="357" t="n">
        <v>0.0005</v>
      </c>
      <c r="DL327" s="357" t="n">
        <v>0.0005</v>
      </c>
      <c r="DM327" s="357" t="n">
        <v>0.0003</v>
      </c>
      <c r="DN327" s="357" t="n">
        <v>0.000275</v>
      </c>
      <c r="DO327" s="357" t="n">
        <v>0.000400000000000006</v>
      </c>
      <c r="DQ327" s="357" t="n">
        <v>6.5E-005</v>
      </c>
    </row>
    <row r="328" customFormat="false" ht="12.75" hidden="false" customHeight="false" outlineLevel="0" collapsed="false">
      <c r="B328" s="0" t="n">
        <v>0</v>
      </c>
      <c r="C328" s="0" t="n">
        <v>0</v>
      </c>
      <c r="D328" s="0" t="n">
        <v>0</v>
      </c>
      <c r="E328" s="0" t="n">
        <v>0</v>
      </c>
      <c r="F328" s="0" t="n">
        <v>0</v>
      </c>
      <c r="G328" s="0" t="n">
        <v>0</v>
      </c>
      <c r="H328" s="0" t="n">
        <v>0</v>
      </c>
      <c r="I328" s="0" t="n">
        <v>0</v>
      </c>
      <c r="J328" s="0" t="n">
        <v>0</v>
      </c>
      <c r="K328" s="0" t="n">
        <v>0</v>
      </c>
      <c r="L328" s="0" t="n">
        <v>0</v>
      </c>
      <c r="M328" s="0" t="n">
        <v>0</v>
      </c>
      <c r="N328" s="0" t="n">
        <v>0</v>
      </c>
      <c r="O328" s="0" t="n">
        <v>0</v>
      </c>
      <c r="P328" s="0" t="n">
        <v>0</v>
      </c>
      <c r="Q328" s="0" t="n">
        <v>0</v>
      </c>
      <c r="CC328" s="0" t="n">
        <v>0.935</v>
      </c>
      <c r="CI328" s="0" t="n">
        <v>0.48</v>
      </c>
      <c r="CO328" s="0" t="n">
        <v>0.69</v>
      </c>
      <c r="CP328" s="0" t="n">
        <v>0.8925</v>
      </c>
      <c r="CQ328" s="0" t="n">
        <v>0.715</v>
      </c>
      <c r="CR328" s="0" t="n">
        <v>0.89</v>
      </c>
      <c r="DA328" s="357" t="n">
        <v>0.000285</v>
      </c>
      <c r="DB328" s="357" t="n">
        <v>0.0002</v>
      </c>
      <c r="DC328" s="357" t="n">
        <v>0</v>
      </c>
      <c r="DD328" s="357" t="n">
        <v>0.0001</v>
      </c>
      <c r="DE328" s="357" t="n">
        <v>0</v>
      </c>
      <c r="DF328" s="357" t="n">
        <v>0.0036</v>
      </c>
      <c r="DG328" s="357" t="n">
        <v>0.00047</v>
      </c>
      <c r="DJ328" s="357" t="n">
        <v>0</v>
      </c>
      <c r="DK328" s="357" t="n">
        <v>0.0005</v>
      </c>
      <c r="DL328" s="357" t="n">
        <v>0.0005</v>
      </c>
      <c r="DM328" s="357" t="n">
        <v>0.0003</v>
      </c>
      <c r="DN328" s="357" t="n">
        <v>0.000275</v>
      </c>
      <c r="DO328" s="357" t="n">
        <v>0.000400000000000006</v>
      </c>
      <c r="DQ328" s="357" t="n">
        <v>6.5E-005</v>
      </c>
    </row>
    <row r="329" customFormat="false" ht="12.75" hidden="false" customHeight="false" outlineLevel="0" collapsed="false">
      <c r="B329" s="0" t="n">
        <v>0</v>
      </c>
      <c r="C329" s="0" t="n">
        <v>0</v>
      </c>
      <c r="D329" s="0" t="n">
        <v>0</v>
      </c>
      <c r="E329" s="0" t="n">
        <v>0</v>
      </c>
      <c r="F329" s="0" t="n">
        <v>0</v>
      </c>
      <c r="G329" s="0" t="n">
        <v>0</v>
      </c>
      <c r="H329" s="0" t="n">
        <v>0</v>
      </c>
      <c r="I329" s="0" t="n">
        <v>0</v>
      </c>
      <c r="J329" s="0" t="n">
        <v>0</v>
      </c>
      <c r="K329" s="0" t="n">
        <v>0</v>
      </c>
      <c r="L329" s="0" t="n">
        <v>0</v>
      </c>
      <c r="M329" s="0" t="n">
        <v>0</v>
      </c>
      <c r="N329" s="0" t="n">
        <v>0</v>
      </c>
      <c r="O329" s="0" t="n">
        <v>0</v>
      </c>
      <c r="P329" s="0" t="n">
        <v>0</v>
      </c>
      <c r="Q329" s="0" t="n">
        <v>0</v>
      </c>
      <c r="CC329" s="0" t="n">
        <v>0.895</v>
      </c>
      <c r="CO329" s="0" t="n">
        <v>0.69</v>
      </c>
      <c r="CP329" s="0" t="n">
        <v>0.88</v>
      </c>
      <c r="CQ329" s="0" t="n">
        <v>0.64</v>
      </c>
      <c r="CR329" s="0" t="n">
        <v>0.89</v>
      </c>
      <c r="DA329" s="357" t="n">
        <v>0.000285</v>
      </c>
      <c r="DB329" s="357" t="n">
        <v>0.0002</v>
      </c>
      <c r="DC329" s="357" t="n">
        <v>0</v>
      </c>
      <c r="DD329" s="357" t="n">
        <v>0.0001</v>
      </c>
      <c r="DE329" s="357" t="n">
        <v>0</v>
      </c>
      <c r="DF329" s="357" t="n">
        <v>0.0036</v>
      </c>
      <c r="DG329" s="357" t="n">
        <v>0.00047</v>
      </c>
      <c r="DJ329" s="357" t="n">
        <v>0</v>
      </c>
      <c r="DK329" s="357" t="n">
        <v>0.0005</v>
      </c>
      <c r="DL329" s="357" t="n">
        <v>0.0005</v>
      </c>
      <c r="DM329" s="357" t="n">
        <v>0.0003</v>
      </c>
      <c r="DN329" s="357" t="n">
        <v>0.000275</v>
      </c>
      <c r="DO329" s="357" t="n">
        <v>0.000400000000000006</v>
      </c>
      <c r="DQ329" s="357" t="n">
        <v>6.5E-005</v>
      </c>
    </row>
    <row r="330" customFormat="false" ht="12.75" hidden="false" customHeight="false" outlineLevel="0" collapsed="false">
      <c r="B330" s="0" t="n">
        <v>0</v>
      </c>
      <c r="C330" s="0" t="n">
        <v>0</v>
      </c>
      <c r="D330" s="0" t="n">
        <v>0</v>
      </c>
      <c r="E330" s="0" t="n">
        <v>0</v>
      </c>
      <c r="F330" s="0" t="n">
        <v>0</v>
      </c>
      <c r="G330" s="0" t="n">
        <v>0</v>
      </c>
      <c r="H330" s="0" t="n">
        <v>0</v>
      </c>
      <c r="I330" s="0" t="n">
        <v>0</v>
      </c>
      <c r="J330" s="0" t="n">
        <v>0</v>
      </c>
      <c r="K330" s="0" t="n">
        <v>0</v>
      </c>
      <c r="L330" s="0" t="n">
        <v>0</v>
      </c>
      <c r="M330" s="0" t="n">
        <v>0</v>
      </c>
      <c r="N330" s="0" t="n">
        <v>0</v>
      </c>
      <c r="O330" s="0" t="n">
        <v>0</v>
      </c>
      <c r="P330" s="0" t="n">
        <v>0</v>
      </c>
      <c r="Q330" s="0" t="n">
        <v>0</v>
      </c>
      <c r="CC330" s="0" t="n">
        <v>0.865</v>
      </c>
      <c r="CO330" s="0" t="n">
        <v>0.71</v>
      </c>
      <c r="CP330" s="0" t="n">
        <v>0.8775</v>
      </c>
      <c r="CQ330" s="0" t="n">
        <v>0.67</v>
      </c>
      <c r="CR330" s="0" t="n">
        <v>0.89</v>
      </c>
      <c r="DA330" s="357" t="n">
        <v>0.000285</v>
      </c>
      <c r="DB330" s="357" t="n">
        <v>0.0002</v>
      </c>
      <c r="DC330" s="357" t="n">
        <v>0</v>
      </c>
      <c r="DD330" s="357" t="n">
        <v>0.0001</v>
      </c>
      <c r="DE330" s="357" t="n">
        <v>0</v>
      </c>
      <c r="DF330" s="357" t="n">
        <v>0.0036</v>
      </c>
      <c r="DG330" s="357" t="n">
        <v>0.00047</v>
      </c>
      <c r="DJ330" s="357" t="n">
        <v>0</v>
      </c>
      <c r="DK330" s="357" t="n">
        <v>0.0005</v>
      </c>
      <c r="DL330" s="357" t="n">
        <v>0.0005</v>
      </c>
      <c r="DM330" s="357" t="n">
        <v>0.0003</v>
      </c>
      <c r="DN330" s="357" t="n">
        <v>0.000275</v>
      </c>
      <c r="DO330" s="357" t="n">
        <v>0.000400000000000006</v>
      </c>
      <c r="DQ330" s="357" t="n">
        <v>6.5E-005</v>
      </c>
    </row>
    <row r="331" customFormat="false" ht="12.75" hidden="false" customHeight="false" outlineLevel="0" collapsed="false">
      <c r="B331" s="0" t="n">
        <v>0</v>
      </c>
      <c r="C331" s="0" t="n">
        <v>0</v>
      </c>
      <c r="D331" s="0" t="n">
        <v>0</v>
      </c>
      <c r="E331" s="0" t="n">
        <v>0</v>
      </c>
      <c r="F331" s="0" t="n">
        <v>0</v>
      </c>
      <c r="G331" s="0" t="n">
        <v>0</v>
      </c>
      <c r="H331" s="0" t="n">
        <v>0</v>
      </c>
      <c r="I331" s="0" t="n">
        <v>0</v>
      </c>
      <c r="J331" s="0" t="n">
        <v>0</v>
      </c>
      <c r="K331" s="0" t="n">
        <v>0</v>
      </c>
      <c r="L331" s="0" t="n">
        <v>0</v>
      </c>
      <c r="M331" s="0" t="n">
        <v>0</v>
      </c>
      <c r="N331" s="0" t="n">
        <v>0</v>
      </c>
      <c r="O331" s="0" t="n">
        <v>0</v>
      </c>
      <c r="P331" s="0" t="n">
        <v>0</v>
      </c>
      <c r="Q331" s="0" t="n">
        <v>0</v>
      </c>
      <c r="CC331" s="0" t="n">
        <v>0.865</v>
      </c>
      <c r="CO331" s="0" t="n">
        <v>0.8</v>
      </c>
      <c r="CP331" s="0" t="n">
        <v>0.9</v>
      </c>
      <c r="CQ331" s="0" t="n">
        <v>0.83</v>
      </c>
      <c r="CR331" s="0" t="n">
        <v>0.89</v>
      </c>
      <c r="DA331" s="357" t="n">
        <v>0.000285</v>
      </c>
      <c r="DB331" s="357" t="n">
        <v>0.0002</v>
      </c>
      <c r="DC331" s="357" t="n">
        <v>0</v>
      </c>
      <c r="DD331" s="357" t="n">
        <v>0.0001</v>
      </c>
      <c r="DE331" s="357" t="n">
        <v>0</v>
      </c>
      <c r="DF331" s="357" t="n">
        <v>0.0036</v>
      </c>
      <c r="DG331" s="357" t="n">
        <v>0.00047</v>
      </c>
      <c r="DJ331" s="357" t="n">
        <v>0</v>
      </c>
      <c r="DK331" s="357" t="n">
        <v>0.0005</v>
      </c>
      <c r="DL331" s="357" t="n">
        <v>0.0005</v>
      </c>
      <c r="DM331" s="357" t="n">
        <v>0.0003</v>
      </c>
      <c r="DN331" s="357" t="n">
        <v>0.000275</v>
      </c>
      <c r="DO331" s="357" t="n">
        <v>0.000400000000000006</v>
      </c>
      <c r="DQ331" s="0" t="n">
        <v>6.5E-005</v>
      </c>
    </row>
    <row r="332" customFormat="false" ht="12.75" hidden="false" customHeight="false" outlineLevel="0" collapsed="false">
      <c r="B332" s="0" t="n">
        <v>0</v>
      </c>
      <c r="C332" s="0" t="n">
        <v>0</v>
      </c>
      <c r="D332" s="0" t="n">
        <v>0</v>
      </c>
      <c r="E332" s="0" t="n">
        <v>0</v>
      </c>
      <c r="F332" s="0" t="n">
        <v>0</v>
      </c>
      <c r="G332" s="0" t="n">
        <v>0</v>
      </c>
      <c r="H332" s="0" t="n">
        <v>0</v>
      </c>
      <c r="I332" s="0" t="n">
        <v>0</v>
      </c>
      <c r="J332" s="0" t="n">
        <v>0</v>
      </c>
      <c r="K332" s="0" t="n">
        <v>0</v>
      </c>
      <c r="L332" s="0" t="n">
        <v>0</v>
      </c>
      <c r="M332" s="0" t="n">
        <v>0</v>
      </c>
      <c r="N332" s="0" t="n">
        <v>0</v>
      </c>
      <c r="O332" s="0" t="n">
        <v>0</v>
      </c>
      <c r="P332" s="0" t="n">
        <v>0</v>
      </c>
      <c r="Q332" s="0" t="n">
        <v>0</v>
      </c>
      <c r="CC332" s="0" t="n">
        <v>0.895</v>
      </c>
      <c r="CO332" s="0" t="n">
        <v>0.85</v>
      </c>
      <c r="CP332" s="0" t="n">
        <v>0.903</v>
      </c>
      <c r="CQ332" s="0" t="n">
        <v>0.92</v>
      </c>
      <c r="CR332" s="0" t="n">
        <v>0.89</v>
      </c>
      <c r="DA332" s="0" t="n">
        <v>0.000285</v>
      </c>
      <c r="DB332" s="0" t="n">
        <v>0.0002</v>
      </c>
      <c r="DC332" s="357" t="n">
        <v>0</v>
      </c>
      <c r="DD332" s="0" t="n">
        <v>0.0001</v>
      </c>
      <c r="DE332" s="0" t="n">
        <v>0</v>
      </c>
      <c r="DF332" s="0" t="n">
        <v>0.0036</v>
      </c>
      <c r="DG332" s="0" t="n">
        <v>0.00047</v>
      </c>
      <c r="DJ332" s="0" t="n">
        <v>0</v>
      </c>
      <c r="DK332" s="0" t="n">
        <v>0.0005</v>
      </c>
      <c r="DL332" s="0" t="n">
        <v>0.0005</v>
      </c>
      <c r="DM332" s="0" t="n">
        <v>0.0003</v>
      </c>
      <c r="DN332" s="0" t="n">
        <v>0.000275</v>
      </c>
      <c r="DO332" s="0" t="n">
        <v>0.000400000000000006</v>
      </c>
    </row>
    <row r="333" customFormat="false" ht="12.75" hidden="false" customHeight="false" outlineLevel="0" collapsed="false">
      <c r="B333" s="0" t="n">
        <v>0</v>
      </c>
      <c r="C333" s="0" t="n">
        <v>0</v>
      </c>
      <c r="D333" s="0" t="n">
        <v>0</v>
      </c>
      <c r="E333" s="0" t="n">
        <v>0</v>
      </c>
      <c r="F333" s="0" t="n">
        <v>0</v>
      </c>
      <c r="G333" s="0" t="n">
        <v>0</v>
      </c>
      <c r="H333" s="0" t="n">
        <v>0</v>
      </c>
      <c r="I333" s="0" t="n">
        <v>0</v>
      </c>
      <c r="J333" s="0" t="n">
        <v>0</v>
      </c>
      <c r="K333" s="0" t="n">
        <v>0</v>
      </c>
      <c r="L333" s="0" t="n">
        <v>0</v>
      </c>
      <c r="M333" s="0" t="n">
        <v>0</v>
      </c>
      <c r="N333" s="0" t="n">
        <v>0</v>
      </c>
      <c r="O333" s="0" t="n">
        <v>0</v>
      </c>
      <c r="P333" s="0" t="n">
        <v>0</v>
      </c>
      <c r="Q333" s="0" t="n">
        <v>0</v>
      </c>
      <c r="CC333" s="0" t="n">
        <v>0.965</v>
      </c>
      <c r="CO333" s="0" t="n">
        <v>0.88</v>
      </c>
      <c r="CP333" s="0" t="n">
        <v>0.9</v>
      </c>
      <c r="CQ333" s="0" t="n">
        <v>0.935</v>
      </c>
      <c r="CR333" s="0" t="n">
        <v>0.89</v>
      </c>
    </row>
    <row r="334" customFormat="false" ht="12.75" hidden="false" customHeight="false" outlineLevel="0" collapsed="false">
      <c r="B334" s="0" t="n">
        <v>0</v>
      </c>
      <c r="C334" s="0" t="n">
        <v>0</v>
      </c>
      <c r="D334" s="0" t="n">
        <v>0</v>
      </c>
      <c r="E334" s="0" t="n">
        <v>0</v>
      </c>
      <c r="F334" s="0" t="n">
        <v>0</v>
      </c>
      <c r="G334" s="0" t="n">
        <v>0</v>
      </c>
      <c r="H334" s="0" t="n">
        <v>0</v>
      </c>
      <c r="I334" s="0" t="n">
        <v>0</v>
      </c>
      <c r="J334" s="0" t="n">
        <v>0</v>
      </c>
      <c r="K334" s="0" t="n">
        <v>0</v>
      </c>
      <c r="L334" s="0" t="n">
        <v>0</v>
      </c>
      <c r="M334" s="0" t="n">
        <v>0</v>
      </c>
      <c r="N334" s="0" t="n">
        <v>0</v>
      </c>
      <c r="O334" s="0" t="n">
        <v>0</v>
      </c>
      <c r="P334" s="0" t="n">
        <v>0</v>
      </c>
      <c r="Q334" s="0" t="n">
        <v>0</v>
      </c>
      <c r="CC334" s="0" t="n">
        <v>0.965</v>
      </c>
      <c r="CO334" s="0" t="n">
        <v>0.88</v>
      </c>
      <c r="CP334" s="0" t="n">
        <v>0.9025</v>
      </c>
      <c r="CQ334" s="0" t="n">
        <v>0.915</v>
      </c>
      <c r="CR334" s="0" t="n">
        <v>0.89</v>
      </c>
    </row>
    <row r="335" customFormat="false" ht="12.75" hidden="false" customHeight="false" outlineLevel="0" collapsed="false">
      <c r="B335" s="0" t="n">
        <v>0</v>
      </c>
      <c r="C335" s="0" t="n">
        <v>0</v>
      </c>
      <c r="D335" s="0" t="n">
        <v>0</v>
      </c>
      <c r="E335" s="0" t="n">
        <v>0</v>
      </c>
      <c r="F335" s="0" t="n">
        <v>0</v>
      </c>
      <c r="G335" s="0" t="n">
        <v>0</v>
      </c>
      <c r="H335" s="0" t="n">
        <v>0</v>
      </c>
      <c r="I335" s="0" t="n">
        <v>0</v>
      </c>
      <c r="J335" s="0" t="n">
        <v>0</v>
      </c>
      <c r="K335" s="0" t="n">
        <v>0</v>
      </c>
      <c r="L335" s="0" t="n">
        <v>0</v>
      </c>
      <c r="M335" s="0" t="n">
        <v>0</v>
      </c>
      <c r="N335" s="0" t="n">
        <v>0</v>
      </c>
      <c r="O335" s="0" t="n">
        <v>0</v>
      </c>
      <c r="P335" s="0" t="n">
        <v>0</v>
      </c>
      <c r="Q335" s="0" t="n">
        <v>0</v>
      </c>
      <c r="CC335" s="0" t="n">
        <v>0.975</v>
      </c>
      <c r="CO335" s="0" t="n">
        <v>0.89</v>
      </c>
      <c r="CP335" s="0" t="n">
        <v>0.9075</v>
      </c>
      <c r="CQ335" s="0" t="n">
        <v>0.915</v>
      </c>
      <c r="CR335" s="0" t="n">
        <v>0.89</v>
      </c>
    </row>
    <row r="336" customFormat="false" ht="12.75" hidden="false" customHeight="false" outlineLevel="0" collapsed="false">
      <c r="B336" s="0" t="n">
        <v>0</v>
      </c>
      <c r="C336" s="0" t="n">
        <v>0</v>
      </c>
      <c r="D336" s="0" t="n">
        <v>0</v>
      </c>
      <c r="E336" s="0" t="n">
        <v>0</v>
      </c>
      <c r="F336" s="0" t="n">
        <v>0</v>
      </c>
      <c r="G336" s="0" t="n">
        <v>0</v>
      </c>
      <c r="H336" s="0" t="n">
        <v>0</v>
      </c>
      <c r="I336" s="0" t="n">
        <v>0</v>
      </c>
      <c r="J336" s="0" t="n">
        <v>0</v>
      </c>
      <c r="K336" s="0" t="n">
        <v>0</v>
      </c>
      <c r="L336" s="0" t="n">
        <v>0</v>
      </c>
      <c r="M336" s="0" t="n">
        <v>0</v>
      </c>
      <c r="N336" s="0" t="n">
        <v>0</v>
      </c>
      <c r="O336" s="0" t="n">
        <v>0</v>
      </c>
      <c r="P336" s="0" t="n">
        <v>0</v>
      </c>
      <c r="Q336" s="0" t="n">
        <v>0</v>
      </c>
      <c r="CC336" s="0" t="n">
        <v>0.975</v>
      </c>
      <c r="CO336" s="0" t="n">
        <v>0.915</v>
      </c>
      <c r="CP336" s="0" t="n">
        <v>0.9275</v>
      </c>
      <c r="CQ336" s="0" t="n">
        <v>0.915</v>
      </c>
      <c r="CR336" s="0" t="n">
        <v>0.89</v>
      </c>
    </row>
    <row r="337" customFormat="false" ht="12.75" hidden="false" customHeight="false" outlineLevel="0" collapsed="false">
      <c r="B337" s="0" t="n">
        <v>0</v>
      </c>
      <c r="C337" s="0" t="n">
        <v>0</v>
      </c>
      <c r="D337" s="0" t="n">
        <v>0</v>
      </c>
      <c r="E337" s="0" t="n">
        <v>0</v>
      </c>
      <c r="F337" s="0" t="n">
        <v>0</v>
      </c>
      <c r="G337" s="0" t="n">
        <v>0</v>
      </c>
      <c r="H337" s="0" t="n">
        <v>0</v>
      </c>
      <c r="I337" s="0" t="n">
        <v>0</v>
      </c>
      <c r="J337" s="0" t="n">
        <v>0</v>
      </c>
      <c r="K337" s="0" t="n">
        <v>0</v>
      </c>
      <c r="L337" s="0" t="n">
        <v>0</v>
      </c>
      <c r="M337" s="0" t="n">
        <v>0</v>
      </c>
      <c r="N337" s="0" t="n">
        <v>0</v>
      </c>
      <c r="O337" s="0" t="n">
        <v>0</v>
      </c>
      <c r="P337" s="0" t="n">
        <v>0</v>
      </c>
      <c r="Q337" s="0" t="n">
        <v>0</v>
      </c>
      <c r="CC337" s="0" t="n">
        <v>0.975</v>
      </c>
      <c r="CO337" s="0" t="n">
        <v>0.945</v>
      </c>
      <c r="CP337" s="0" t="n">
        <v>0.92</v>
      </c>
      <c r="CQ337" s="0" t="n">
        <v>0.915</v>
      </c>
      <c r="CR337" s="0" t="n">
        <v>0.89</v>
      </c>
    </row>
    <row r="338" customFormat="false" ht="12.75" hidden="false" customHeight="false" outlineLevel="0" collapsed="false">
      <c r="B338" s="0" t="n">
        <v>0</v>
      </c>
      <c r="C338" s="0" t="n">
        <v>0</v>
      </c>
      <c r="D338" s="0" t="n">
        <v>0</v>
      </c>
      <c r="E338" s="0" t="n">
        <v>0</v>
      </c>
      <c r="F338" s="0" t="n">
        <v>0</v>
      </c>
      <c r="G338" s="0" t="n">
        <v>0</v>
      </c>
      <c r="H338" s="0" t="n">
        <v>0</v>
      </c>
      <c r="I338" s="0" t="n">
        <v>0</v>
      </c>
      <c r="J338" s="0" t="n">
        <v>0</v>
      </c>
      <c r="K338" s="0" t="n">
        <v>0</v>
      </c>
      <c r="L338" s="0" t="n">
        <v>0</v>
      </c>
      <c r="M338" s="0" t="n">
        <v>0</v>
      </c>
      <c r="N338" s="0" t="n">
        <v>0</v>
      </c>
      <c r="O338" s="0" t="n">
        <v>0</v>
      </c>
      <c r="P338" s="0" t="n">
        <v>0</v>
      </c>
      <c r="Q338" s="0" t="n">
        <v>0</v>
      </c>
      <c r="CC338" s="0" t="n">
        <v>0.955</v>
      </c>
      <c r="CO338" s="0" t="n">
        <v>0.875</v>
      </c>
      <c r="CP338" s="0" t="n">
        <v>0.9025</v>
      </c>
      <c r="CQ338" s="0" t="n">
        <v>0.82</v>
      </c>
      <c r="CR338" s="0" t="n">
        <v>0.89</v>
      </c>
    </row>
    <row r="339" customFormat="false" ht="12.75" hidden="false" customHeight="false" outlineLevel="0" collapsed="false">
      <c r="B339" s="0" t="n">
        <v>0</v>
      </c>
      <c r="C339" s="0" t="n">
        <v>0</v>
      </c>
      <c r="D339" s="0" t="n">
        <v>0</v>
      </c>
      <c r="E339" s="0" t="n">
        <v>0</v>
      </c>
      <c r="F339" s="0" t="n">
        <v>0</v>
      </c>
      <c r="G339" s="0" t="n">
        <v>0</v>
      </c>
      <c r="H339" s="0" t="n">
        <v>0</v>
      </c>
      <c r="I339" s="0" t="n">
        <v>0</v>
      </c>
      <c r="J339" s="0" t="n">
        <v>0</v>
      </c>
      <c r="K339" s="0" t="n">
        <v>0</v>
      </c>
      <c r="L339" s="0" t="n">
        <v>0</v>
      </c>
      <c r="M339" s="0" t="n">
        <v>0</v>
      </c>
      <c r="N339" s="0" t="n">
        <v>0</v>
      </c>
      <c r="O339" s="0" t="n">
        <v>0</v>
      </c>
      <c r="P339" s="0" t="n">
        <v>0</v>
      </c>
      <c r="Q339" s="0" t="n">
        <v>0</v>
      </c>
      <c r="CC339" s="0" t="n">
        <v>0.955</v>
      </c>
      <c r="CO339" s="0" t="n">
        <v>0.85</v>
      </c>
      <c r="CP339" s="0" t="n">
        <v>0.9025</v>
      </c>
      <c r="CQ339" s="0" t="n">
        <v>0.82</v>
      </c>
      <c r="CR339" s="0" t="n">
        <v>0.89</v>
      </c>
    </row>
    <row r="340" customFormat="false" ht="12.75" hidden="false" customHeight="false" outlineLevel="0" collapsed="false">
      <c r="B340" s="0" t="n">
        <v>0</v>
      </c>
      <c r="C340" s="0" t="n">
        <v>0</v>
      </c>
      <c r="D340" s="0" t="n">
        <v>0</v>
      </c>
      <c r="E340" s="0" t="n">
        <v>0</v>
      </c>
      <c r="F340" s="0" t="n">
        <v>0</v>
      </c>
      <c r="G340" s="0" t="n">
        <v>0</v>
      </c>
      <c r="H340" s="0" t="n">
        <v>0</v>
      </c>
      <c r="I340" s="0" t="n">
        <v>0</v>
      </c>
      <c r="J340" s="0" t="n">
        <v>0</v>
      </c>
      <c r="K340" s="0" t="n">
        <v>0</v>
      </c>
      <c r="L340" s="0" t="n">
        <v>0</v>
      </c>
      <c r="M340" s="0" t="n">
        <v>0</v>
      </c>
      <c r="N340" s="0" t="n">
        <v>0</v>
      </c>
      <c r="O340" s="0" t="n">
        <v>0</v>
      </c>
      <c r="P340" s="0" t="n">
        <v>0</v>
      </c>
      <c r="Q340" s="0" t="n">
        <v>0</v>
      </c>
      <c r="CC340" s="0" t="n">
        <v>0.935</v>
      </c>
      <c r="CO340" s="0" t="n">
        <v>0.69</v>
      </c>
      <c r="CP340" s="0" t="n">
        <v>0.8925</v>
      </c>
      <c r="CQ340" s="0" t="n">
        <v>0.715</v>
      </c>
      <c r="CR340" s="0" t="n">
        <v>0.89</v>
      </c>
    </row>
    <row r="341" customFormat="false" ht="12.75" hidden="false" customHeight="false" outlineLevel="0" collapsed="false">
      <c r="B341" s="0" t="n">
        <v>0</v>
      </c>
      <c r="C341" s="0" t="n">
        <v>0</v>
      </c>
      <c r="D341" s="0" t="n">
        <v>0</v>
      </c>
      <c r="E341" s="0" t="n">
        <v>0</v>
      </c>
      <c r="F341" s="0" t="n">
        <v>0</v>
      </c>
      <c r="G341" s="0" t="n">
        <v>0</v>
      </c>
      <c r="H341" s="0" t="n">
        <v>0</v>
      </c>
      <c r="I341" s="0" t="n">
        <v>0</v>
      </c>
      <c r="J341" s="0" t="n">
        <v>0</v>
      </c>
      <c r="K341" s="0" t="n">
        <v>0</v>
      </c>
      <c r="L341" s="0" t="n">
        <v>0</v>
      </c>
      <c r="M341" s="0" t="n">
        <v>0</v>
      </c>
      <c r="N341" s="0" t="n">
        <v>0</v>
      </c>
      <c r="O341" s="0" t="n">
        <v>0</v>
      </c>
      <c r="P341" s="0" t="n">
        <v>0</v>
      </c>
      <c r="Q341" s="0" t="n">
        <v>0</v>
      </c>
      <c r="CO341" s="0" t="n">
        <v>0.69</v>
      </c>
      <c r="CP341" s="0" t="n">
        <v>0.88</v>
      </c>
      <c r="CQ341" s="0" t="n">
        <v>0.64</v>
      </c>
      <c r="CR341" s="0" t="n">
        <v>0.89</v>
      </c>
    </row>
    <row r="342" customFormat="false" ht="12.75" hidden="false" customHeight="false" outlineLevel="0" collapsed="false">
      <c r="B342" s="0" t="n">
        <v>0</v>
      </c>
      <c r="C342" s="0" t="n">
        <v>0</v>
      </c>
      <c r="D342" s="0" t="n">
        <v>0</v>
      </c>
      <c r="E342" s="0" t="n">
        <v>0</v>
      </c>
      <c r="F342" s="0" t="n">
        <v>0</v>
      </c>
      <c r="G342" s="0" t="n">
        <v>0</v>
      </c>
      <c r="H342" s="0" t="n">
        <v>0</v>
      </c>
      <c r="I342" s="0" t="n">
        <v>0</v>
      </c>
      <c r="J342" s="0" t="n">
        <v>0</v>
      </c>
      <c r="K342" s="0" t="n">
        <v>0</v>
      </c>
      <c r="L342" s="0" t="n">
        <v>0</v>
      </c>
      <c r="M342" s="0" t="n">
        <v>0</v>
      </c>
      <c r="N342" s="0" t="n">
        <v>0</v>
      </c>
      <c r="O342" s="0" t="n">
        <v>0</v>
      </c>
      <c r="P342" s="0" t="n">
        <v>0</v>
      </c>
      <c r="Q342" s="0" t="n">
        <v>0</v>
      </c>
      <c r="CO342" s="0" t="n">
        <v>0.71</v>
      </c>
      <c r="CP342" s="0" t="n">
        <v>0.8775</v>
      </c>
      <c r="CQ342" s="0" t="n">
        <v>0.67</v>
      </c>
      <c r="CR342" s="0" t="n">
        <v>0.89</v>
      </c>
    </row>
    <row r="343" customFormat="false" ht="12.75" hidden="false" customHeight="false" outlineLevel="0" collapsed="false">
      <c r="B343" s="0" t="n">
        <v>0</v>
      </c>
      <c r="C343" s="0" t="n">
        <v>0</v>
      </c>
      <c r="D343" s="0" t="n">
        <v>0</v>
      </c>
      <c r="E343" s="0" t="n">
        <v>0</v>
      </c>
      <c r="F343" s="0" t="n">
        <v>0</v>
      </c>
      <c r="G343" s="0" t="n">
        <v>0</v>
      </c>
      <c r="H343" s="0" t="n">
        <v>0</v>
      </c>
      <c r="I343" s="0" t="n">
        <v>0</v>
      </c>
      <c r="J343" s="0" t="n">
        <v>0</v>
      </c>
      <c r="K343" s="0" t="n">
        <v>0</v>
      </c>
      <c r="L343" s="0" t="n">
        <v>0</v>
      </c>
      <c r="M343" s="0" t="n">
        <v>0</v>
      </c>
      <c r="N343" s="0" t="n">
        <v>0</v>
      </c>
      <c r="O343" s="0" t="n">
        <v>0</v>
      </c>
      <c r="P343" s="0" t="n">
        <v>0</v>
      </c>
      <c r="Q343" s="0" t="n">
        <v>0</v>
      </c>
      <c r="CO343" s="0" t="n">
        <v>0.8</v>
      </c>
      <c r="CP343" s="0" t="n">
        <v>0.9</v>
      </c>
      <c r="CQ343" s="0" t="n">
        <v>0.83</v>
      </c>
      <c r="CR343" s="0" t="n">
        <v>0.89</v>
      </c>
    </row>
    <row r="344" customFormat="false" ht="12.75" hidden="false" customHeight="false" outlineLevel="0" collapsed="false">
      <c r="B344" s="0" t="n">
        <v>0</v>
      </c>
      <c r="C344" s="0" t="n">
        <v>0</v>
      </c>
      <c r="D344" s="0" t="n">
        <v>0</v>
      </c>
      <c r="E344" s="0" t="n">
        <v>0</v>
      </c>
      <c r="F344" s="0" t="n">
        <v>0</v>
      </c>
      <c r="G344" s="0" t="n">
        <v>0</v>
      </c>
      <c r="H344" s="0" t="n">
        <v>0</v>
      </c>
      <c r="I344" s="0" t="n">
        <v>0</v>
      </c>
      <c r="J344" s="0" t="n">
        <v>0</v>
      </c>
      <c r="K344" s="0" t="n">
        <v>0</v>
      </c>
      <c r="L344" s="0" t="n">
        <v>0</v>
      </c>
      <c r="M344" s="0" t="n">
        <v>0</v>
      </c>
      <c r="N344" s="0" t="n">
        <v>0</v>
      </c>
      <c r="O344" s="0" t="n">
        <v>0</v>
      </c>
      <c r="P344" s="0" t="n">
        <v>0</v>
      </c>
      <c r="Q344" s="0" t="n">
        <v>0</v>
      </c>
      <c r="CO344" s="0" t="n">
        <v>0.85</v>
      </c>
      <c r="CP344" s="0" t="n">
        <v>0.903</v>
      </c>
      <c r="CQ344" s="0" t="n">
        <v>0.92</v>
      </c>
      <c r="CR344" s="0" t="n">
        <v>0.89</v>
      </c>
    </row>
    <row r="345" customFormat="false" ht="12.75" hidden="false" customHeight="false" outlineLevel="0" collapsed="false">
      <c r="B345" s="0" t="n">
        <v>0</v>
      </c>
      <c r="C345" s="0" t="n">
        <v>0</v>
      </c>
      <c r="D345" s="0" t="n">
        <v>0</v>
      </c>
      <c r="E345" s="0" t="n">
        <v>0</v>
      </c>
      <c r="F345" s="0" t="n">
        <v>0</v>
      </c>
      <c r="G345" s="0" t="n">
        <v>0</v>
      </c>
      <c r="H345" s="0" t="n">
        <v>0</v>
      </c>
      <c r="I345" s="0" t="n">
        <v>0</v>
      </c>
      <c r="J345" s="0" t="n">
        <v>0</v>
      </c>
      <c r="K345" s="0" t="n">
        <v>0</v>
      </c>
      <c r="L345" s="0" t="n">
        <v>0</v>
      </c>
      <c r="M345" s="0" t="n">
        <v>0</v>
      </c>
      <c r="N345" s="0" t="n">
        <v>0</v>
      </c>
      <c r="O345" s="0" t="n">
        <v>0</v>
      </c>
      <c r="P345" s="0" t="n">
        <v>0</v>
      </c>
      <c r="Q345" s="0" t="n">
        <v>0</v>
      </c>
      <c r="CO345" s="0" t="n">
        <v>0.88</v>
      </c>
      <c r="CP345" s="0" t="n">
        <v>0.9</v>
      </c>
      <c r="CQ345" s="0" t="n">
        <v>0.935</v>
      </c>
      <c r="CR345" s="0" t="n">
        <v>0.89</v>
      </c>
    </row>
    <row r="346" customFormat="false" ht="12.75" hidden="false" customHeight="false" outlineLevel="0" collapsed="false">
      <c r="B346" s="0" t="n">
        <v>0</v>
      </c>
      <c r="C346" s="0" t="n">
        <v>0</v>
      </c>
      <c r="D346" s="0" t="n">
        <v>0</v>
      </c>
      <c r="E346" s="0" t="n">
        <v>0</v>
      </c>
      <c r="F346" s="0" t="n">
        <v>0</v>
      </c>
      <c r="G346" s="0" t="n">
        <v>0</v>
      </c>
      <c r="H346" s="0" t="n">
        <v>0</v>
      </c>
      <c r="I346" s="0" t="n">
        <v>0</v>
      </c>
      <c r="J346" s="0" t="n">
        <v>0</v>
      </c>
      <c r="K346" s="0" t="n">
        <v>0</v>
      </c>
      <c r="L346" s="0" t="n">
        <v>0</v>
      </c>
      <c r="M346" s="0" t="n">
        <v>0</v>
      </c>
      <c r="N346" s="0" t="n">
        <v>0</v>
      </c>
      <c r="O346" s="0" t="n">
        <v>0</v>
      </c>
      <c r="P346" s="0" t="n">
        <v>0</v>
      </c>
      <c r="Q346" s="0" t="n">
        <v>0</v>
      </c>
      <c r="CO346" s="0" t="n">
        <v>0.88</v>
      </c>
      <c r="CP346" s="0" t="n">
        <v>0.9025</v>
      </c>
      <c r="CQ346" s="0" t="n">
        <v>0.915</v>
      </c>
      <c r="CR346" s="0" t="n">
        <v>0.89</v>
      </c>
    </row>
    <row r="347" customFormat="false" ht="12.75" hidden="false" customHeight="false" outlineLevel="0" collapsed="false">
      <c r="B347" s="0" t="n">
        <v>0</v>
      </c>
      <c r="C347" s="0" t="n">
        <v>0</v>
      </c>
      <c r="D347" s="0" t="n">
        <v>0</v>
      </c>
      <c r="E347" s="0" t="n">
        <v>0</v>
      </c>
      <c r="F347" s="0" t="n">
        <v>0</v>
      </c>
      <c r="G347" s="0" t="n">
        <v>0</v>
      </c>
      <c r="H347" s="0" t="n">
        <v>0</v>
      </c>
      <c r="I347" s="0" t="n">
        <v>0</v>
      </c>
      <c r="J347" s="0" t="n">
        <v>0</v>
      </c>
      <c r="K347" s="0" t="n">
        <v>0</v>
      </c>
      <c r="L347" s="0" t="n">
        <v>0</v>
      </c>
      <c r="M347" s="0" t="n">
        <v>0</v>
      </c>
      <c r="N347" s="0" t="n">
        <v>0</v>
      </c>
      <c r="O347" s="0" t="n">
        <v>0</v>
      </c>
      <c r="P347" s="0" t="n">
        <v>0</v>
      </c>
      <c r="Q347" s="0" t="n">
        <v>0</v>
      </c>
      <c r="CO347" s="0" t="n">
        <v>0.89</v>
      </c>
      <c r="CP347" s="0" t="n">
        <v>0.9075</v>
      </c>
      <c r="CQ347" s="0" t="n">
        <v>0.915</v>
      </c>
      <c r="CR347" s="0" t="n">
        <v>0.89</v>
      </c>
    </row>
    <row r="348" customFormat="false" ht="12.75" hidden="false" customHeight="false" outlineLevel="0" collapsed="false">
      <c r="B348" s="0" t="n">
        <v>0</v>
      </c>
      <c r="C348" s="0" t="n">
        <v>0</v>
      </c>
      <c r="D348" s="0" t="n">
        <v>0</v>
      </c>
      <c r="E348" s="0" t="n">
        <v>0</v>
      </c>
      <c r="F348" s="0" t="n">
        <v>0</v>
      </c>
      <c r="G348" s="0" t="n">
        <v>0</v>
      </c>
      <c r="H348" s="0" t="n">
        <v>0</v>
      </c>
      <c r="I348" s="0" t="n">
        <v>0</v>
      </c>
      <c r="J348" s="0" t="n">
        <v>0</v>
      </c>
      <c r="K348" s="0" t="n">
        <v>0</v>
      </c>
      <c r="L348" s="0" t="n">
        <v>0</v>
      </c>
      <c r="M348" s="0" t="n">
        <v>0</v>
      </c>
      <c r="N348" s="0" t="n">
        <v>0</v>
      </c>
      <c r="O348" s="0" t="n">
        <v>0</v>
      </c>
      <c r="P348" s="0" t="n">
        <v>0</v>
      </c>
      <c r="Q348" s="0" t="n">
        <v>0</v>
      </c>
      <c r="CO348" s="0" t="n">
        <v>0.915</v>
      </c>
      <c r="CP348" s="0" t="n">
        <v>0.9275</v>
      </c>
      <c r="CQ348" s="0" t="n">
        <v>0.915</v>
      </c>
      <c r="CR348" s="0" t="n">
        <v>0.89</v>
      </c>
    </row>
    <row r="349" customFormat="false" ht="12.75" hidden="false" customHeight="false" outlineLevel="0" collapsed="false">
      <c r="B349" s="0" t="n">
        <v>0</v>
      </c>
      <c r="C349" s="0" t="n">
        <v>0</v>
      </c>
      <c r="D349" s="0" t="n">
        <v>0</v>
      </c>
      <c r="E349" s="0" t="n">
        <v>0</v>
      </c>
      <c r="F349" s="0" t="n">
        <v>0</v>
      </c>
      <c r="G349" s="0" t="n">
        <v>0</v>
      </c>
      <c r="H349" s="0" t="n">
        <v>0</v>
      </c>
      <c r="I349" s="0" t="n">
        <v>0</v>
      </c>
      <c r="J349" s="0" t="n">
        <v>0</v>
      </c>
      <c r="K349" s="0" t="n">
        <v>0</v>
      </c>
      <c r="L349" s="0" t="n">
        <v>0</v>
      </c>
      <c r="M349" s="0" t="n">
        <v>0</v>
      </c>
      <c r="N349" s="0" t="n">
        <v>0</v>
      </c>
      <c r="O349" s="0" t="n">
        <v>0</v>
      </c>
      <c r="P349" s="0" t="n">
        <v>0</v>
      </c>
      <c r="Q349" s="0" t="n">
        <v>0</v>
      </c>
      <c r="CO349" s="0" t="n">
        <v>0.945</v>
      </c>
      <c r="CP349" s="0" t="n">
        <v>0.92</v>
      </c>
      <c r="CQ349" s="0" t="n">
        <v>0.915</v>
      </c>
      <c r="CR349" s="0" t="n">
        <v>0.89</v>
      </c>
    </row>
    <row r="350" customFormat="false" ht="12.75" hidden="false" customHeight="false" outlineLevel="0" collapsed="false">
      <c r="B350" s="0" t="n">
        <v>0</v>
      </c>
      <c r="C350" s="0" t="n">
        <v>0</v>
      </c>
      <c r="D350" s="0" t="n">
        <v>0</v>
      </c>
      <c r="E350" s="0" t="n">
        <v>0</v>
      </c>
      <c r="F350" s="0" t="n">
        <v>0</v>
      </c>
      <c r="G350" s="0" t="n">
        <v>0</v>
      </c>
      <c r="H350" s="0" t="n">
        <v>0</v>
      </c>
      <c r="I350" s="0" t="n">
        <v>0</v>
      </c>
      <c r="J350" s="0" t="n">
        <v>0</v>
      </c>
      <c r="K350" s="0" t="n">
        <v>0</v>
      </c>
      <c r="L350" s="0" t="n">
        <v>0</v>
      </c>
      <c r="M350" s="0" t="n">
        <v>0</v>
      </c>
      <c r="N350" s="0" t="n">
        <v>0</v>
      </c>
      <c r="O350" s="0" t="n">
        <v>0</v>
      </c>
      <c r="P350" s="0" t="n">
        <v>0</v>
      </c>
      <c r="Q350" s="0" t="n">
        <v>0</v>
      </c>
      <c r="CO350" s="0" t="n">
        <v>0.875</v>
      </c>
      <c r="CP350" s="0" t="n">
        <v>0.9025</v>
      </c>
      <c r="CQ350" s="0" t="n">
        <v>0.82</v>
      </c>
      <c r="CR350" s="0" t="n">
        <v>0.89</v>
      </c>
    </row>
    <row r="351" customFormat="false" ht="12.75" hidden="false" customHeight="false" outlineLevel="0" collapsed="false">
      <c r="B351" s="0" t="n">
        <v>0</v>
      </c>
      <c r="C351" s="0" t="n">
        <v>0</v>
      </c>
      <c r="D351" s="0" t="n">
        <v>0</v>
      </c>
      <c r="E351" s="0" t="n">
        <v>0</v>
      </c>
      <c r="F351" s="0" t="n">
        <v>0</v>
      </c>
      <c r="G351" s="0" t="n">
        <v>0</v>
      </c>
      <c r="H351" s="0" t="n">
        <v>0</v>
      </c>
      <c r="I351" s="0" t="n">
        <v>0</v>
      </c>
      <c r="J351" s="0" t="n">
        <v>0</v>
      </c>
      <c r="K351" s="0" t="n">
        <v>0</v>
      </c>
      <c r="L351" s="0" t="n">
        <v>0</v>
      </c>
      <c r="M351" s="0" t="n">
        <v>0</v>
      </c>
      <c r="N351" s="0" t="n">
        <v>0</v>
      </c>
      <c r="O351" s="0" t="n">
        <v>0</v>
      </c>
      <c r="P351" s="0" t="n">
        <v>0</v>
      </c>
      <c r="Q351" s="0" t="n">
        <v>0</v>
      </c>
      <c r="CO351" s="0" t="n">
        <v>0.85</v>
      </c>
      <c r="CP351" s="0" t="n">
        <v>0.9025</v>
      </c>
      <c r="CQ351" s="0" t="n">
        <v>0.82</v>
      </c>
      <c r="CR351" s="0" t="n">
        <v>0.89</v>
      </c>
    </row>
    <row r="352" customFormat="false" ht="12.75" hidden="false" customHeight="false" outlineLevel="0" collapsed="false">
      <c r="B352" s="0" t="n">
        <v>0</v>
      </c>
      <c r="C352" s="0" t="n">
        <v>0</v>
      </c>
      <c r="D352" s="0" t="n">
        <v>0</v>
      </c>
      <c r="E352" s="0" t="n">
        <v>0</v>
      </c>
      <c r="F352" s="0" t="n">
        <v>0</v>
      </c>
      <c r="G352" s="0" t="n">
        <v>0</v>
      </c>
      <c r="H352" s="0" t="n">
        <v>0</v>
      </c>
      <c r="I352" s="0" t="n">
        <v>0</v>
      </c>
      <c r="J352" s="0" t="n">
        <v>0</v>
      </c>
      <c r="K352" s="0" t="n">
        <v>0</v>
      </c>
      <c r="L352" s="0" t="n">
        <v>0</v>
      </c>
      <c r="M352" s="0" t="n">
        <v>0</v>
      </c>
      <c r="N352" s="0" t="n">
        <v>0</v>
      </c>
      <c r="O352" s="0" t="n">
        <v>0</v>
      </c>
      <c r="P352" s="0" t="n">
        <v>0</v>
      </c>
      <c r="Q352" s="0" t="n">
        <v>0</v>
      </c>
      <c r="CO352" s="0" t="n">
        <v>0.69</v>
      </c>
      <c r="CP352" s="0" t="n">
        <v>0.8925</v>
      </c>
      <c r="CQ352" s="0" t="n">
        <v>0.715</v>
      </c>
      <c r="CR352" s="0" t="n">
        <v>0.89</v>
      </c>
    </row>
    <row r="353" customFormat="false" ht="12.75" hidden="false" customHeight="false" outlineLevel="0" collapsed="false">
      <c r="B353" s="0" t="n">
        <v>0</v>
      </c>
      <c r="C353" s="0" t="n">
        <v>0</v>
      </c>
      <c r="D353" s="0" t="n">
        <v>0</v>
      </c>
      <c r="E353" s="0" t="n">
        <v>0</v>
      </c>
      <c r="F353" s="0" t="n">
        <v>0</v>
      </c>
      <c r="G353" s="0" t="n">
        <v>0</v>
      </c>
      <c r="H353" s="0" t="n">
        <v>0</v>
      </c>
      <c r="I353" s="0" t="n">
        <v>0</v>
      </c>
      <c r="J353" s="0" t="n">
        <v>0</v>
      </c>
      <c r="K353" s="0" t="n">
        <v>0</v>
      </c>
      <c r="L353" s="0" t="n">
        <v>0</v>
      </c>
      <c r="M353" s="0" t="n">
        <v>0</v>
      </c>
      <c r="N353" s="0" t="n">
        <v>0</v>
      </c>
      <c r="O353" s="0" t="n">
        <v>0</v>
      </c>
      <c r="P353" s="0" t="n">
        <v>0</v>
      </c>
      <c r="Q353" s="0" t="n">
        <v>0</v>
      </c>
      <c r="CO353" s="0" t="n">
        <v>0.69</v>
      </c>
      <c r="CP353" s="0" t="n">
        <v>0.88</v>
      </c>
      <c r="CQ353" s="0" t="n">
        <v>0.64</v>
      </c>
      <c r="CR353" s="0" t="n">
        <v>0.89</v>
      </c>
    </row>
    <row r="354" customFormat="false" ht="12.75" hidden="false" customHeight="false" outlineLevel="0" collapsed="false">
      <c r="B354" s="0" t="n">
        <v>0</v>
      </c>
      <c r="C354" s="0" t="n">
        <v>0</v>
      </c>
      <c r="D354" s="0" t="n">
        <v>0</v>
      </c>
      <c r="E354" s="0" t="n">
        <v>0</v>
      </c>
      <c r="F354" s="0" t="n">
        <v>0</v>
      </c>
      <c r="G354" s="0" t="n">
        <v>0</v>
      </c>
      <c r="H354" s="0" t="n">
        <v>0</v>
      </c>
      <c r="I354" s="0" t="n">
        <v>0</v>
      </c>
      <c r="J354" s="0" t="n">
        <v>0</v>
      </c>
      <c r="K354" s="0" t="n">
        <v>0</v>
      </c>
      <c r="L354" s="0" t="n">
        <v>0</v>
      </c>
      <c r="M354" s="0" t="n">
        <v>0</v>
      </c>
      <c r="N354" s="0" t="n">
        <v>0</v>
      </c>
      <c r="O354" s="0" t="n">
        <v>0</v>
      </c>
      <c r="P354" s="0" t="n">
        <v>0</v>
      </c>
      <c r="Q354" s="0" t="n">
        <v>0</v>
      </c>
      <c r="CO354" s="0" t="n">
        <v>0.71</v>
      </c>
      <c r="CP354" s="0" t="n">
        <v>0.8775</v>
      </c>
      <c r="CQ354" s="0" t="n">
        <v>0.67</v>
      </c>
      <c r="CR354" s="0" t="n">
        <v>0.89</v>
      </c>
    </row>
    <row r="355" customFormat="false" ht="12.75" hidden="false" customHeight="false" outlineLevel="0" collapsed="false">
      <c r="B355" s="0" t="n">
        <v>0</v>
      </c>
      <c r="C355" s="0" t="n">
        <v>0</v>
      </c>
      <c r="D355" s="0" t="n">
        <v>0</v>
      </c>
      <c r="E355" s="0" t="n">
        <v>0</v>
      </c>
      <c r="F355" s="0" t="n">
        <v>0</v>
      </c>
      <c r="G355" s="0" t="n">
        <v>0</v>
      </c>
      <c r="H355" s="0" t="n">
        <v>0</v>
      </c>
      <c r="I355" s="0" t="n">
        <v>0</v>
      </c>
      <c r="J355" s="0" t="n">
        <v>0</v>
      </c>
      <c r="K355" s="0" t="n">
        <v>0</v>
      </c>
      <c r="L355" s="0" t="n">
        <v>0</v>
      </c>
      <c r="M355" s="0" t="n">
        <v>0</v>
      </c>
      <c r="N355" s="0" t="n">
        <v>0</v>
      </c>
      <c r="O355" s="0" t="n">
        <v>0</v>
      </c>
      <c r="P355" s="0" t="n">
        <v>0</v>
      </c>
      <c r="Q355" s="0" t="n">
        <v>0</v>
      </c>
      <c r="CO355" s="0" t="n">
        <v>0.8</v>
      </c>
      <c r="CP355" s="0" t="n">
        <v>0.9</v>
      </c>
      <c r="CQ355" s="0" t="n">
        <v>0.83</v>
      </c>
      <c r="CR355" s="0" t="n">
        <v>0.89</v>
      </c>
    </row>
    <row r="356" customFormat="false" ht="12.75" hidden="false" customHeight="false" outlineLevel="0" collapsed="false">
      <c r="B356" s="0" t="n">
        <v>0</v>
      </c>
      <c r="C356" s="0" t="n">
        <v>0</v>
      </c>
      <c r="D356" s="0" t="n">
        <v>0</v>
      </c>
      <c r="E356" s="0" t="n">
        <v>0</v>
      </c>
      <c r="F356" s="0" t="n">
        <v>0</v>
      </c>
      <c r="G356" s="0" t="n">
        <v>0</v>
      </c>
      <c r="H356" s="0" t="n">
        <v>0</v>
      </c>
      <c r="I356" s="0" t="n">
        <v>0</v>
      </c>
      <c r="J356" s="0" t="n">
        <v>0</v>
      </c>
      <c r="K356" s="0" t="n">
        <v>0</v>
      </c>
      <c r="L356" s="0" t="n">
        <v>0</v>
      </c>
      <c r="M356" s="0" t="n">
        <v>0</v>
      </c>
      <c r="N356" s="0" t="n">
        <v>0</v>
      </c>
      <c r="O356" s="0" t="n">
        <v>0</v>
      </c>
      <c r="P356" s="0" t="n">
        <v>0</v>
      </c>
      <c r="Q356" s="0" t="n">
        <v>0</v>
      </c>
      <c r="CO356" s="0" t="n">
        <v>0.85</v>
      </c>
      <c r="CP356" s="0" t="n">
        <v>0.903</v>
      </c>
      <c r="CQ356" s="0" t="n">
        <v>0.92</v>
      </c>
      <c r="CR356" s="0" t="n">
        <v>0.89</v>
      </c>
    </row>
    <row r="357" customFormat="false" ht="12.75" hidden="false" customHeight="false" outlineLevel="0" collapsed="false">
      <c r="B357" s="0" t="n">
        <v>0</v>
      </c>
      <c r="C357" s="0" t="n">
        <v>0</v>
      </c>
      <c r="D357" s="0" t="n">
        <v>0</v>
      </c>
      <c r="E357" s="0" t="n">
        <v>0</v>
      </c>
      <c r="F357" s="0" t="n">
        <v>0</v>
      </c>
      <c r="G357" s="0" t="n">
        <v>0</v>
      </c>
      <c r="H357" s="0" t="n">
        <v>0</v>
      </c>
      <c r="I357" s="0" t="n">
        <v>0</v>
      </c>
      <c r="J357" s="0" t="n">
        <v>0</v>
      </c>
      <c r="K357" s="0" t="n">
        <v>0</v>
      </c>
      <c r="L357" s="0" t="n">
        <v>0</v>
      </c>
      <c r="M357" s="0" t="n">
        <v>0</v>
      </c>
      <c r="N357" s="0" t="n">
        <v>0</v>
      </c>
      <c r="O357" s="0" t="n">
        <v>0</v>
      </c>
      <c r="P357" s="0" t="n">
        <v>0</v>
      </c>
      <c r="Q357" s="0" t="n">
        <v>0</v>
      </c>
      <c r="CO357" s="0" t="n">
        <v>0.88</v>
      </c>
      <c r="CP357" s="0" t="n">
        <v>0.9</v>
      </c>
      <c r="CQ357" s="0" t="n">
        <v>0.935</v>
      </c>
      <c r="CR357" s="0" t="n">
        <v>0.89</v>
      </c>
    </row>
    <row r="358" customFormat="false" ht="12.75" hidden="false" customHeight="false" outlineLevel="0" collapsed="false">
      <c r="B358" s="0" t="n">
        <v>0</v>
      </c>
      <c r="C358" s="0" t="n">
        <v>0</v>
      </c>
      <c r="D358" s="0" t="n">
        <v>0</v>
      </c>
      <c r="E358" s="0" t="n">
        <v>0</v>
      </c>
      <c r="F358" s="0" t="n">
        <v>0</v>
      </c>
      <c r="G358" s="0" t="n">
        <v>0</v>
      </c>
      <c r="H358" s="0" t="n">
        <v>0</v>
      </c>
      <c r="I358" s="0" t="n">
        <v>0</v>
      </c>
      <c r="J358" s="0" t="n">
        <v>0</v>
      </c>
      <c r="K358" s="0" t="n">
        <v>0</v>
      </c>
      <c r="L358" s="0" t="n">
        <v>0</v>
      </c>
      <c r="M358" s="0" t="n">
        <v>0</v>
      </c>
      <c r="N358" s="0" t="n">
        <v>0</v>
      </c>
      <c r="O358" s="0" t="n">
        <v>0</v>
      </c>
      <c r="P358" s="0" t="n">
        <v>0</v>
      </c>
      <c r="Q358" s="0" t="n">
        <v>0</v>
      </c>
      <c r="CO358" s="0" t="n">
        <v>0.88</v>
      </c>
      <c r="CP358" s="0" t="n">
        <v>0.9025</v>
      </c>
      <c r="CQ358" s="0" t="n">
        <v>0.915</v>
      </c>
      <c r="CR358" s="0" t="n">
        <v>0.89</v>
      </c>
    </row>
    <row r="359" customFormat="false" ht="12.75" hidden="false" customHeight="false" outlineLevel="0" collapsed="false">
      <c r="B359" s="0" t="n">
        <v>0</v>
      </c>
      <c r="C359" s="0" t="n">
        <v>0</v>
      </c>
      <c r="D359" s="0" t="n">
        <v>0</v>
      </c>
      <c r="E359" s="0" t="n">
        <v>0</v>
      </c>
      <c r="F359" s="0" t="n">
        <v>0</v>
      </c>
      <c r="G359" s="0" t="n">
        <v>0</v>
      </c>
      <c r="H359" s="0" t="n">
        <v>0</v>
      </c>
      <c r="I359" s="0" t="n">
        <v>0</v>
      </c>
      <c r="J359" s="0" t="n">
        <v>0</v>
      </c>
      <c r="K359" s="0" t="n">
        <v>0</v>
      </c>
      <c r="L359" s="0" t="n">
        <v>0</v>
      </c>
      <c r="M359" s="0" t="n">
        <v>0</v>
      </c>
      <c r="N359" s="0" t="n">
        <v>0</v>
      </c>
      <c r="O359" s="0" t="n">
        <v>0</v>
      </c>
      <c r="P359" s="0" t="n">
        <v>0</v>
      </c>
      <c r="Q359" s="0" t="n">
        <v>0</v>
      </c>
      <c r="CO359" s="0" t="n">
        <v>0.89</v>
      </c>
      <c r="CP359" s="0" t="n">
        <v>0.9075</v>
      </c>
      <c r="CQ359" s="0" t="n">
        <v>0.915</v>
      </c>
      <c r="CR359" s="0" t="n">
        <v>0.89</v>
      </c>
    </row>
    <row r="360" customFormat="false" ht="12.75" hidden="false" customHeight="false" outlineLevel="0" collapsed="false">
      <c r="B360" s="0" t="n">
        <v>0</v>
      </c>
      <c r="C360" s="0" t="n">
        <v>0</v>
      </c>
      <c r="D360" s="0" t="n">
        <v>0</v>
      </c>
      <c r="E360" s="0" t="n">
        <v>0</v>
      </c>
      <c r="F360" s="0" t="n">
        <v>0</v>
      </c>
      <c r="G360" s="0" t="n">
        <v>0</v>
      </c>
      <c r="H360" s="0" t="n">
        <v>0</v>
      </c>
      <c r="I360" s="0" t="n">
        <v>0</v>
      </c>
      <c r="J360" s="0" t="n">
        <v>0</v>
      </c>
      <c r="K360" s="0" t="n">
        <v>0</v>
      </c>
      <c r="L360" s="0" t="n">
        <v>0</v>
      </c>
      <c r="M360" s="0" t="n">
        <v>0</v>
      </c>
      <c r="N360" s="0" t="n">
        <v>0</v>
      </c>
      <c r="O360" s="0" t="n">
        <v>0</v>
      </c>
      <c r="P360" s="0" t="n">
        <v>0</v>
      </c>
      <c r="Q360" s="0" t="n">
        <v>0</v>
      </c>
      <c r="CO360" s="0" t="n">
        <v>0.915</v>
      </c>
      <c r="CP360" s="0" t="n">
        <v>0.9275</v>
      </c>
      <c r="CQ360" s="0" t="n">
        <v>0.915</v>
      </c>
      <c r="CR360" s="0" t="n">
        <v>0.89</v>
      </c>
    </row>
    <row r="361" customFormat="false" ht="12.75" hidden="false" customHeight="false" outlineLevel="0" collapsed="false">
      <c r="B361" s="0" t="n">
        <v>0</v>
      </c>
      <c r="C361" s="0" t="n">
        <v>0</v>
      </c>
      <c r="D361" s="0" t="n">
        <v>0</v>
      </c>
      <c r="E361" s="0" t="n">
        <v>0</v>
      </c>
      <c r="F361" s="0" t="n">
        <v>0</v>
      </c>
      <c r="G361" s="0" t="n">
        <v>0</v>
      </c>
      <c r="H361" s="0" t="n">
        <v>0</v>
      </c>
      <c r="I361" s="0" t="n">
        <v>0</v>
      </c>
      <c r="J361" s="0" t="n">
        <v>0</v>
      </c>
      <c r="K361" s="0" t="n">
        <v>0</v>
      </c>
      <c r="L361" s="0" t="n">
        <v>0</v>
      </c>
      <c r="M361" s="0" t="n">
        <v>0</v>
      </c>
      <c r="N361" s="0" t="n">
        <v>0</v>
      </c>
      <c r="O361" s="0" t="n">
        <v>0</v>
      </c>
      <c r="P361" s="0" t="n">
        <v>0</v>
      </c>
      <c r="Q361" s="0" t="n">
        <v>0</v>
      </c>
      <c r="CO361" s="0" t="n">
        <v>0.945</v>
      </c>
      <c r="CP361" s="0" t="n">
        <v>0.92</v>
      </c>
      <c r="CQ361" s="0" t="n">
        <v>0.915</v>
      </c>
      <c r="CR361" s="0" t="n">
        <v>0.89</v>
      </c>
    </row>
    <row r="362" customFormat="false" ht="12.75" hidden="false" customHeight="false" outlineLevel="0" collapsed="false">
      <c r="B362" s="0" t="n">
        <v>0</v>
      </c>
      <c r="C362" s="0" t="n">
        <v>0</v>
      </c>
      <c r="D362" s="0" t="n">
        <v>0</v>
      </c>
      <c r="E362" s="0" t="n">
        <v>0</v>
      </c>
      <c r="F362" s="0" t="n">
        <v>0</v>
      </c>
      <c r="G362" s="0" t="n">
        <v>0</v>
      </c>
      <c r="H362" s="0" t="n">
        <v>0</v>
      </c>
      <c r="I362" s="0" t="n">
        <v>0</v>
      </c>
      <c r="J362" s="0" t="n">
        <v>0</v>
      </c>
      <c r="K362" s="0" t="n">
        <v>0</v>
      </c>
      <c r="L362" s="0" t="n">
        <v>0</v>
      </c>
      <c r="M362" s="0" t="n">
        <v>0</v>
      </c>
      <c r="N362" s="0" t="n">
        <v>0</v>
      </c>
      <c r="O362" s="0" t="n">
        <v>0</v>
      </c>
      <c r="P362" s="0" t="n">
        <v>0</v>
      </c>
      <c r="Q362" s="0" t="n">
        <v>0</v>
      </c>
      <c r="CO362" s="0" t="n">
        <v>0.875</v>
      </c>
      <c r="CP362" s="0" t="n">
        <v>0.9025</v>
      </c>
      <c r="CQ362" s="0" t="n">
        <v>0.82</v>
      </c>
      <c r="CR362" s="0" t="n">
        <v>0.89</v>
      </c>
    </row>
    <row r="363" customFormat="false" ht="12.75" hidden="false" customHeight="false" outlineLevel="0" collapsed="false">
      <c r="B363" s="0" t="n">
        <v>0</v>
      </c>
      <c r="C363" s="0" t="n">
        <v>0</v>
      </c>
      <c r="D363" s="0" t="n">
        <v>0</v>
      </c>
      <c r="E363" s="0" t="n">
        <v>0</v>
      </c>
      <c r="F363" s="0" t="n">
        <v>0</v>
      </c>
      <c r="G363" s="0" t="n">
        <v>0</v>
      </c>
      <c r="H363" s="0" t="n">
        <v>0</v>
      </c>
      <c r="I363" s="0" t="n">
        <v>0</v>
      </c>
      <c r="J363" s="0" t="n">
        <v>0</v>
      </c>
      <c r="K363" s="0" t="n">
        <v>0</v>
      </c>
      <c r="L363" s="0" t="n">
        <v>0</v>
      </c>
      <c r="M363" s="0" t="n">
        <v>0</v>
      </c>
      <c r="N363" s="0" t="n">
        <v>0</v>
      </c>
      <c r="O363" s="0" t="n">
        <v>0</v>
      </c>
      <c r="P363" s="0" t="n">
        <v>0</v>
      </c>
      <c r="Q363" s="0" t="n">
        <v>0</v>
      </c>
      <c r="CO363" s="0" t="n">
        <v>0.85</v>
      </c>
      <c r="CP363" s="0" t="n">
        <v>0.9025</v>
      </c>
      <c r="CQ363" s="0" t="n">
        <v>0.82</v>
      </c>
      <c r="CR363" s="0" t="n">
        <v>0.89</v>
      </c>
    </row>
    <row r="364" customFormat="false" ht="12.75" hidden="false" customHeight="false" outlineLevel="0" collapsed="false">
      <c r="B364" s="0" t="n">
        <v>0</v>
      </c>
      <c r="C364" s="0" t="n">
        <v>0</v>
      </c>
      <c r="D364" s="0" t="n">
        <v>0</v>
      </c>
      <c r="E364" s="0" t="n">
        <v>0</v>
      </c>
      <c r="F364" s="0" t="n">
        <v>0</v>
      </c>
      <c r="G364" s="0" t="n">
        <v>0</v>
      </c>
      <c r="H364" s="0" t="n">
        <v>0</v>
      </c>
      <c r="I364" s="0" t="n">
        <v>0</v>
      </c>
      <c r="J364" s="0" t="n">
        <v>0</v>
      </c>
      <c r="K364" s="0" t="n">
        <v>0</v>
      </c>
      <c r="L364" s="0" t="n">
        <v>0</v>
      </c>
      <c r="M364" s="0" t="n">
        <v>0</v>
      </c>
      <c r="N364" s="0" t="n">
        <v>0</v>
      </c>
      <c r="O364" s="0" t="n">
        <v>0</v>
      </c>
      <c r="P364" s="0" t="n">
        <v>0</v>
      </c>
      <c r="Q364" s="0" t="n">
        <v>0</v>
      </c>
      <c r="CO364" s="0" t="n">
        <v>0.69</v>
      </c>
      <c r="CP364" s="0" t="n">
        <v>0.8925</v>
      </c>
      <c r="CQ364" s="0" t="n">
        <v>0.715</v>
      </c>
      <c r="CR364" s="0" t="n">
        <v>0.89</v>
      </c>
    </row>
    <row r="365" customFormat="false" ht="12.75" hidden="false" customHeight="false" outlineLevel="0" collapsed="false">
      <c r="B365" s="0" t="n">
        <v>0</v>
      </c>
      <c r="C365" s="0" t="n">
        <v>0</v>
      </c>
      <c r="D365" s="0" t="n">
        <v>0</v>
      </c>
      <c r="E365" s="0" t="n">
        <v>0</v>
      </c>
      <c r="F365" s="0" t="n">
        <v>0</v>
      </c>
      <c r="G365" s="0" t="n">
        <v>0</v>
      </c>
      <c r="H365" s="0" t="n">
        <v>0</v>
      </c>
      <c r="I365" s="0" t="n">
        <v>0</v>
      </c>
      <c r="J365" s="0" t="n">
        <v>0</v>
      </c>
      <c r="K365" s="0" t="n">
        <v>0</v>
      </c>
      <c r="L365" s="0" t="n">
        <v>0</v>
      </c>
      <c r="M365" s="0" t="n">
        <v>0</v>
      </c>
      <c r="N365" s="0" t="n">
        <v>0</v>
      </c>
      <c r="O365" s="0" t="n">
        <v>0</v>
      </c>
      <c r="P365" s="0" t="n">
        <v>0</v>
      </c>
      <c r="Q365" s="0" t="n">
        <v>0</v>
      </c>
      <c r="CO365" s="0" t="n">
        <v>0.69</v>
      </c>
      <c r="CP365" s="0" t="n">
        <v>0.88</v>
      </c>
      <c r="CQ365" s="0" t="n">
        <v>0.64</v>
      </c>
      <c r="CR365" s="0" t="n">
        <v>0.89</v>
      </c>
    </row>
    <row r="366" customFormat="false" ht="12.75" hidden="false" customHeight="false" outlineLevel="0" collapsed="false">
      <c r="B366" s="0" t="n">
        <v>0</v>
      </c>
      <c r="C366" s="0" t="n">
        <v>0</v>
      </c>
      <c r="D366" s="0" t="n">
        <v>0</v>
      </c>
      <c r="E366" s="0" t="n">
        <v>0</v>
      </c>
      <c r="F366" s="0" t="n">
        <v>0</v>
      </c>
      <c r="G366" s="0" t="n">
        <v>0</v>
      </c>
      <c r="H366" s="0" t="n">
        <v>0</v>
      </c>
      <c r="I366" s="0" t="n">
        <v>0</v>
      </c>
      <c r="J366" s="0" t="n">
        <v>0</v>
      </c>
      <c r="K366" s="0" t="n">
        <v>0</v>
      </c>
      <c r="L366" s="0" t="n">
        <v>0</v>
      </c>
      <c r="M366" s="0" t="n">
        <v>0</v>
      </c>
      <c r="N366" s="0" t="n">
        <v>0</v>
      </c>
      <c r="O366" s="0" t="n">
        <v>0</v>
      </c>
      <c r="P366" s="0" t="n">
        <v>0</v>
      </c>
      <c r="Q366" s="0" t="n">
        <v>0</v>
      </c>
      <c r="CO366" s="0" t="n">
        <v>0.71</v>
      </c>
      <c r="CP366" s="0" t="n">
        <v>0.8775</v>
      </c>
      <c r="CQ366" s="0" t="n">
        <v>0.67</v>
      </c>
      <c r="CR366" s="0" t="n">
        <v>0.89</v>
      </c>
    </row>
    <row r="367" customFormat="false" ht="12.75" hidden="false" customHeight="false" outlineLevel="0" collapsed="false">
      <c r="B367" s="0" t="n">
        <v>0</v>
      </c>
      <c r="C367" s="0" t="n">
        <v>0</v>
      </c>
      <c r="D367" s="0" t="n">
        <v>0</v>
      </c>
      <c r="E367" s="0" t="n">
        <v>0</v>
      </c>
      <c r="F367" s="0" t="n">
        <v>0</v>
      </c>
      <c r="G367" s="0" t="n">
        <v>0</v>
      </c>
      <c r="H367" s="0" t="n">
        <v>0</v>
      </c>
      <c r="I367" s="0" t="n">
        <v>0</v>
      </c>
      <c r="J367" s="0" t="n">
        <v>0</v>
      </c>
      <c r="K367" s="0" t="n">
        <v>0</v>
      </c>
      <c r="L367" s="0" t="n">
        <v>0</v>
      </c>
      <c r="M367" s="0" t="n">
        <v>0</v>
      </c>
      <c r="N367" s="0" t="n">
        <v>0</v>
      </c>
      <c r="O367" s="0" t="n">
        <v>0</v>
      </c>
      <c r="P367" s="0" t="n">
        <v>0</v>
      </c>
      <c r="Q367" s="0" t="n">
        <v>0</v>
      </c>
      <c r="CO367" s="0" t="n">
        <v>0.8</v>
      </c>
      <c r="CP367" s="0" t="n">
        <v>0.9</v>
      </c>
      <c r="CQ367" s="0" t="n">
        <v>0.83</v>
      </c>
      <c r="CR367" s="0" t="n">
        <v>0.89</v>
      </c>
    </row>
    <row r="368" customFormat="false" ht="12.75" hidden="false" customHeight="false" outlineLevel="0" collapsed="false">
      <c r="B368" s="0" t="n">
        <v>0</v>
      </c>
      <c r="C368" s="0" t="n">
        <v>0</v>
      </c>
      <c r="D368" s="0" t="n">
        <v>0</v>
      </c>
      <c r="E368" s="0" t="n">
        <v>0</v>
      </c>
      <c r="F368" s="0" t="n">
        <v>0</v>
      </c>
      <c r="G368" s="0" t="n">
        <v>0</v>
      </c>
      <c r="H368" s="0" t="n">
        <v>0</v>
      </c>
      <c r="I368" s="0" t="n">
        <v>0</v>
      </c>
      <c r="J368" s="0" t="n">
        <v>0</v>
      </c>
      <c r="K368" s="0" t="n">
        <v>0</v>
      </c>
      <c r="L368" s="0" t="n">
        <v>0</v>
      </c>
      <c r="M368" s="0" t="n">
        <v>0</v>
      </c>
      <c r="N368" s="0" t="n">
        <v>0</v>
      </c>
      <c r="O368" s="0" t="n">
        <v>0</v>
      </c>
      <c r="P368" s="0" t="n">
        <v>0</v>
      </c>
      <c r="Q368" s="0" t="n">
        <v>0</v>
      </c>
      <c r="CO368" s="0" t="n">
        <v>0.85</v>
      </c>
      <c r="CP368" s="0" t="n">
        <v>0.903</v>
      </c>
      <c r="CQ368" s="0" t="n">
        <v>0.92</v>
      </c>
      <c r="CR368" s="0" t="n">
        <v>0.89</v>
      </c>
    </row>
    <row r="369" customFormat="false" ht="12.75" hidden="false" customHeight="false" outlineLevel="0" collapsed="false">
      <c r="B369" s="0" t="n">
        <v>0</v>
      </c>
      <c r="C369" s="0" t="n">
        <v>0</v>
      </c>
      <c r="D369" s="0" t="n">
        <v>0</v>
      </c>
      <c r="E369" s="0" t="n">
        <v>0</v>
      </c>
      <c r="F369" s="0" t="n">
        <v>0</v>
      </c>
      <c r="G369" s="0" t="n">
        <v>0</v>
      </c>
      <c r="H369" s="0" t="n">
        <v>0</v>
      </c>
      <c r="I369" s="0" t="n">
        <v>0</v>
      </c>
      <c r="J369" s="0" t="n">
        <v>0</v>
      </c>
      <c r="K369" s="0" t="n">
        <v>0</v>
      </c>
      <c r="L369" s="0" t="n">
        <v>0</v>
      </c>
      <c r="M369" s="0" t="n">
        <v>0</v>
      </c>
      <c r="N369" s="0" t="n">
        <v>0</v>
      </c>
      <c r="O369" s="0" t="n">
        <v>0</v>
      </c>
      <c r="P369" s="0" t="n">
        <v>0</v>
      </c>
      <c r="Q369" s="0" t="n">
        <v>0</v>
      </c>
      <c r="CO369" s="0" t="n">
        <v>0.88</v>
      </c>
      <c r="CP369" s="0" t="n">
        <v>0.9</v>
      </c>
      <c r="CQ369" s="0" t="n">
        <v>0.935</v>
      </c>
      <c r="CR369" s="0" t="n">
        <v>0.89</v>
      </c>
    </row>
    <row r="370" customFormat="false" ht="12.75" hidden="false" customHeight="false" outlineLevel="0" collapsed="false">
      <c r="B370" s="0" t="n">
        <v>0</v>
      </c>
      <c r="C370" s="0" t="n">
        <v>0</v>
      </c>
      <c r="D370" s="0" t="n">
        <v>0</v>
      </c>
      <c r="E370" s="0" t="n">
        <v>0</v>
      </c>
      <c r="F370" s="0" t="n">
        <v>0</v>
      </c>
      <c r="G370" s="0" t="n">
        <v>0</v>
      </c>
      <c r="H370" s="0" t="n">
        <v>0</v>
      </c>
      <c r="I370" s="0" t="n">
        <v>0</v>
      </c>
      <c r="J370" s="0" t="n">
        <v>0</v>
      </c>
      <c r="K370" s="0" t="n">
        <v>0</v>
      </c>
      <c r="L370" s="0" t="n">
        <v>0</v>
      </c>
      <c r="M370" s="0" t="n">
        <v>0</v>
      </c>
      <c r="N370" s="0" t="n">
        <v>0</v>
      </c>
      <c r="O370" s="0" t="n">
        <v>0</v>
      </c>
      <c r="P370" s="0" t="n">
        <v>0</v>
      </c>
      <c r="Q370" s="0" t="n">
        <v>0</v>
      </c>
      <c r="CO370" s="0" t="n">
        <v>0.88</v>
      </c>
      <c r="CP370" s="0" t="n">
        <v>0.9025</v>
      </c>
      <c r="CQ370" s="0" t="n">
        <v>0.915</v>
      </c>
      <c r="CR370" s="0" t="n">
        <v>0.89</v>
      </c>
    </row>
    <row r="371" customFormat="false" ht="12.75" hidden="false" customHeight="false" outlineLevel="0" collapsed="false">
      <c r="B371" s="0" t="n">
        <v>0</v>
      </c>
      <c r="C371" s="0" t="n">
        <v>0</v>
      </c>
      <c r="D371" s="0" t="n">
        <v>0</v>
      </c>
      <c r="E371" s="0" t="n">
        <v>0</v>
      </c>
      <c r="F371" s="0" t="n">
        <v>0</v>
      </c>
      <c r="G371" s="0" t="n">
        <v>0</v>
      </c>
      <c r="H371" s="0" t="n">
        <v>0</v>
      </c>
      <c r="I371" s="0" t="n">
        <v>0</v>
      </c>
      <c r="J371" s="0" t="n">
        <v>0</v>
      </c>
      <c r="K371" s="0" t="n">
        <v>0</v>
      </c>
      <c r="L371" s="0" t="n">
        <v>0</v>
      </c>
      <c r="M371" s="0" t="n">
        <v>0</v>
      </c>
      <c r="N371" s="0" t="n">
        <v>0</v>
      </c>
      <c r="O371" s="0" t="n">
        <v>0</v>
      </c>
      <c r="P371" s="0" t="n">
        <v>0</v>
      </c>
      <c r="Q371" s="0" t="n">
        <v>0</v>
      </c>
      <c r="CO371" s="0" t="n">
        <v>0.89</v>
      </c>
      <c r="CP371" s="0" t="n">
        <v>0.9075</v>
      </c>
      <c r="CQ371" s="0" t="n">
        <v>0.915</v>
      </c>
      <c r="CR371" s="0" t="n">
        <v>0.89</v>
      </c>
    </row>
    <row r="372" customFormat="false" ht="12.75" hidden="false" customHeight="false" outlineLevel="0" collapsed="false">
      <c r="B372" s="0" t="n">
        <v>0</v>
      </c>
      <c r="C372" s="0" t="n">
        <v>0</v>
      </c>
      <c r="D372" s="0" t="n">
        <v>0</v>
      </c>
      <c r="E372" s="0" t="n">
        <v>0</v>
      </c>
      <c r="F372" s="0" t="n">
        <v>0</v>
      </c>
      <c r="G372" s="0" t="n">
        <v>0</v>
      </c>
      <c r="H372" s="0" t="n">
        <v>0</v>
      </c>
      <c r="I372" s="0" t="n">
        <v>0</v>
      </c>
      <c r="J372" s="0" t="n">
        <v>0</v>
      </c>
      <c r="K372" s="0" t="n">
        <v>0</v>
      </c>
      <c r="L372" s="0" t="n">
        <v>0</v>
      </c>
      <c r="M372" s="0" t="n">
        <v>0</v>
      </c>
      <c r="N372" s="0" t="n">
        <v>0</v>
      </c>
      <c r="O372" s="0" t="n">
        <v>0</v>
      </c>
      <c r="P372" s="0" t="n">
        <v>0</v>
      </c>
      <c r="Q372" s="0" t="n">
        <v>0</v>
      </c>
      <c r="CO372" s="0" t="n">
        <v>0.915</v>
      </c>
      <c r="CP372" s="0" t="n">
        <v>0.9275</v>
      </c>
      <c r="CQ372" s="0" t="n">
        <v>0.915</v>
      </c>
      <c r="CR372" s="0" t="n">
        <v>0.89</v>
      </c>
    </row>
    <row r="373" customFormat="false" ht="12.75" hidden="false" customHeight="false" outlineLevel="0" collapsed="false">
      <c r="B373" s="0" t="n">
        <v>0</v>
      </c>
      <c r="C373" s="0" t="n">
        <v>0</v>
      </c>
      <c r="D373" s="0" t="n">
        <v>0</v>
      </c>
      <c r="E373" s="0" t="n">
        <v>0</v>
      </c>
      <c r="F373" s="0" t="n">
        <v>0</v>
      </c>
      <c r="G373" s="0" t="n">
        <v>0</v>
      </c>
      <c r="H373" s="0" t="n">
        <v>0</v>
      </c>
      <c r="I373" s="0" t="n">
        <v>0</v>
      </c>
      <c r="J373" s="0" t="n">
        <v>0</v>
      </c>
      <c r="K373" s="0" t="n">
        <v>0</v>
      </c>
      <c r="L373" s="0" t="n">
        <v>0</v>
      </c>
      <c r="M373" s="0" t="n">
        <v>0</v>
      </c>
      <c r="N373" s="0" t="n">
        <v>0</v>
      </c>
      <c r="O373" s="0" t="n">
        <v>0</v>
      </c>
      <c r="P373" s="0" t="n">
        <v>0</v>
      </c>
      <c r="Q373" s="0" t="n">
        <v>0</v>
      </c>
      <c r="CO373" s="0" t="n">
        <v>0.945</v>
      </c>
      <c r="CP373" s="0" t="n">
        <v>0.92</v>
      </c>
      <c r="CQ373" s="0" t="n">
        <v>0.915</v>
      </c>
      <c r="CR373" s="0" t="n">
        <v>0.89</v>
      </c>
    </row>
    <row r="374" customFormat="false" ht="12.75" hidden="false" customHeight="false" outlineLevel="0" collapsed="false">
      <c r="B374" s="0" t="n">
        <v>0</v>
      </c>
      <c r="C374" s="0" t="n">
        <v>0</v>
      </c>
      <c r="D374" s="0" t="n">
        <v>0</v>
      </c>
      <c r="E374" s="0" t="n">
        <v>0</v>
      </c>
      <c r="F374" s="0" t="n">
        <v>0</v>
      </c>
      <c r="G374" s="0" t="n">
        <v>0</v>
      </c>
      <c r="H374" s="0" t="n">
        <v>0</v>
      </c>
      <c r="I374" s="0" t="n">
        <v>0</v>
      </c>
      <c r="J374" s="0" t="n">
        <v>0</v>
      </c>
      <c r="K374" s="0" t="n">
        <v>0</v>
      </c>
      <c r="L374" s="0" t="n">
        <v>0</v>
      </c>
      <c r="M374" s="0" t="n">
        <v>0</v>
      </c>
      <c r="N374" s="0" t="n">
        <v>0</v>
      </c>
      <c r="O374" s="0" t="n">
        <v>0</v>
      </c>
      <c r="P374" s="0" t="n">
        <v>0</v>
      </c>
      <c r="Q374" s="0" t="n">
        <v>0</v>
      </c>
      <c r="CO374" s="0" t="n">
        <v>0.875</v>
      </c>
      <c r="CP374" s="0" t="n">
        <v>0.9025</v>
      </c>
      <c r="CQ374" s="0" t="n">
        <v>0.82</v>
      </c>
      <c r="CR374" s="0" t="n">
        <v>0.89</v>
      </c>
    </row>
    <row r="375" customFormat="false" ht="12.75" hidden="false" customHeight="false" outlineLevel="0" collapsed="false">
      <c r="B375" s="0" t="n">
        <v>0</v>
      </c>
      <c r="C375" s="0" t="n">
        <v>0</v>
      </c>
      <c r="D375" s="0" t="n">
        <v>0</v>
      </c>
      <c r="E375" s="0" t="n">
        <v>0</v>
      </c>
      <c r="F375" s="0" t="n">
        <v>0</v>
      </c>
      <c r="G375" s="0" t="n">
        <v>0</v>
      </c>
      <c r="H375" s="0" t="n">
        <v>0</v>
      </c>
      <c r="I375" s="0" t="n">
        <v>0</v>
      </c>
      <c r="J375" s="0" t="n">
        <v>0</v>
      </c>
      <c r="K375" s="0" t="n">
        <v>0</v>
      </c>
      <c r="L375" s="0" t="n">
        <v>0</v>
      </c>
      <c r="M375" s="0" t="n">
        <v>0</v>
      </c>
      <c r="N375" s="0" t="n">
        <v>0</v>
      </c>
      <c r="O375" s="0" t="n">
        <v>0</v>
      </c>
      <c r="P375" s="0" t="n">
        <v>0</v>
      </c>
      <c r="Q375" s="0" t="n">
        <v>0</v>
      </c>
      <c r="CO375" s="0" t="n">
        <v>0.85</v>
      </c>
      <c r="CP375" s="0" t="n">
        <v>0.9025</v>
      </c>
      <c r="CQ375" s="0" t="n">
        <v>0.82</v>
      </c>
      <c r="CR375" s="0" t="n">
        <v>0.89</v>
      </c>
    </row>
    <row r="376" customFormat="false" ht="12.75" hidden="false" customHeight="false" outlineLevel="0" collapsed="false">
      <c r="B376" s="0" t="n">
        <v>0</v>
      </c>
      <c r="C376" s="0" t="n">
        <v>0</v>
      </c>
      <c r="D376" s="0" t="n">
        <v>0</v>
      </c>
      <c r="E376" s="0" t="n">
        <v>0</v>
      </c>
      <c r="F376" s="0" t="n">
        <v>0</v>
      </c>
      <c r="G376" s="0" t="n">
        <v>0</v>
      </c>
      <c r="H376" s="0" t="n">
        <v>0</v>
      </c>
      <c r="I376" s="0" t="n">
        <v>0</v>
      </c>
      <c r="J376" s="0" t="n">
        <v>0</v>
      </c>
      <c r="K376" s="0" t="n">
        <v>0</v>
      </c>
      <c r="L376" s="0" t="n">
        <v>0</v>
      </c>
      <c r="M376" s="0" t="n">
        <v>0</v>
      </c>
      <c r="N376" s="0" t="n">
        <v>0</v>
      </c>
      <c r="O376" s="0" t="n">
        <v>0</v>
      </c>
      <c r="P376" s="0" t="n">
        <v>0</v>
      </c>
      <c r="Q376" s="0" t="n">
        <v>0</v>
      </c>
      <c r="CO376" s="0" t="n">
        <v>0.69</v>
      </c>
      <c r="CP376" s="0" t="n">
        <v>0.8925</v>
      </c>
      <c r="CQ376" s="0" t="n">
        <v>0.715</v>
      </c>
      <c r="CR376" s="0" t="n">
        <v>0.89</v>
      </c>
    </row>
    <row r="377" customFormat="false" ht="12.75" hidden="false" customHeight="false" outlineLevel="0" collapsed="false">
      <c r="CO377" s="0" t="n">
        <v>0.69</v>
      </c>
      <c r="CP377" s="0" t="n">
        <v>0.88</v>
      </c>
      <c r="CQ377" s="0" t="n">
        <v>0.64</v>
      </c>
      <c r="CR377" s="0" t="n">
        <v>0.89</v>
      </c>
    </row>
    <row r="378" customFormat="false" ht="12.75" hidden="false" customHeight="false" outlineLevel="0" collapsed="false">
      <c r="CO378" s="0" t="n">
        <v>0.71</v>
      </c>
      <c r="CP378" s="0" t="n">
        <v>0.8775</v>
      </c>
      <c r="CQ378" s="0" t="n">
        <v>0.67</v>
      </c>
      <c r="CR378" s="0" t="n">
        <v>0.89</v>
      </c>
    </row>
    <row r="379" customFormat="false" ht="12.75" hidden="false" customHeight="false" outlineLevel="0" collapsed="false">
      <c r="CO379" s="0" t="n">
        <v>0.8</v>
      </c>
      <c r="CP379" s="0" t="n">
        <v>0.9</v>
      </c>
      <c r="CQ379" s="0" t="n">
        <v>0.83</v>
      </c>
      <c r="CR379" s="0" t="n">
        <v>0.89</v>
      </c>
    </row>
    <row r="380" customFormat="false" ht="12.75" hidden="false" customHeight="false" outlineLevel="0" collapsed="false">
      <c r="CO380" s="0" t="n">
        <v>0.85</v>
      </c>
      <c r="CP380" s="0" t="n">
        <v>0.903</v>
      </c>
      <c r="CQ380" s="0" t="n">
        <v>0.92</v>
      </c>
      <c r="CR380" s="0" t="n">
        <v>0.89</v>
      </c>
    </row>
    <row r="381" customFormat="false" ht="12.75" hidden="false" customHeight="false" outlineLevel="0" collapsed="false">
      <c r="CO381" s="0" t="n">
        <v>0.88</v>
      </c>
      <c r="CP381" s="0" t="n">
        <v>0.9</v>
      </c>
      <c r="CQ381" s="0" t="n">
        <v>0.935</v>
      </c>
      <c r="CR381" s="0" t="n">
        <v>0.89</v>
      </c>
    </row>
    <row r="382" customFormat="false" ht="12.75" hidden="false" customHeight="false" outlineLevel="0" collapsed="false">
      <c r="CO382" s="0" t="n">
        <v>0.88</v>
      </c>
      <c r="CP382" s="0" t="n">
        <v>0.9025</v>
      </c>
      <c r="CQ382" s="0" t="n">
        <v>0.915</v>
      </c>
      <c r="CR382" s="0" t="n">
        <v>0.89</v>
      </c>
    </row>
    <row r="383" customFormat="false" ht="12.75" hidden="false" customHeight="false" outlineLevel="0" collapsed="false">
      <c r="CO383" s="0" t="n">
        <v>0.89</v>
      </c>
      <c r="CP383" s="0" t="n">
        <v>0.9075</v>
      </c>
      <c r="CQ383" s="0" t="n">
        <v>0.915</v>
      </c>
      <c r="CR383" s="0" t="n">
        <v>0.89</v>
      </c>
    </row>
    <row r="384" customFormat="false" ht="12.75" hidden="false" customHeight="false" outlineLevel="0" collapsed="false">
      <c r="CO384" s="0" t="n">
        <v>0.915</v>
      </c>
      <c r="CP384" s="0" t="n">
        <v>0.9275</v>
      </c>
      <c r="CQ384" s="0" t="n">
        <v>0.915</v>
      </c>
      <c r="CR384" s="0" t="n">
        <v>0.89</v>
      </c>
    </row>
    <row r="385" customFormat="false" ht="12.75" hidden="false" customHeight="false" outlineLevel="0" collapsed="false">
      <c r="CO385" s="0" t="n">
        <v>0.945</v>
      </c>
      <c r="CP385" s="0" t="n">
        <v>0.92</v>
      </c>
      <c r="CQ385" s="0" t="n">
        <v>0.915</v>
      </c>
      <c r="CR385" s="0" t="n">
        <v>0.89</v>
      </c>
    </row>
    <row r="386" customFormat="false" ht="12.75" hidden="false" customHeight="false" outlineLevel="0" collapsed="false">
      <c r="CO386" s="0" t="n">
        <v>0.875</v>
      </c>
      <c r="CP386" s="0" t="n">
        <v>0.9025</v>
      </c>
      <c r="CQ386" s="0" t="n">
        <v>0.82</v>
      </c>
      <c r="CR386" s="0" t="n">
        <v>0.89</v>
      </c>
    </row>
    <row r="387" customFormat="false" ht="12.75" hidden="false" customHeight="false" outlineLevel="0" collapsed="false">
      <c r="CO387" s="0" t="n">
        <v>0.85</v>
      </c>
      <c r="CP387" s="0" t="n">
        <v>0.9025</v>
      </c>
      <c r="CQ387" s="0" t="n">
        <v>0.82</v>
      </c>
      <c r="CR387" s="0" t="n">
        <v>0.89</v>
      </c>
    </row>
    <row r="388" customFormat="false" ht="12.75" hidden="false" customHeight="false" outlineLevel="0" collapsed="false">
      <c r="CO388" s="0" t="n">
        <v>0.69</v>
      </c>
      <c r="CP388" s="0" t="n">
        <v>0.8925</v>
      </c>
      <c r="CQ388" s="0" t="n">
        <v>0.715</v>
      </c>
      <c r="CR388" s="0" t="n">
        <v>0.89</v>
      </c>
    </row>
    <row r="389" customFormat="false" ht="12.75" hidden="false" customHeight="false" outlineLevel="0" collapsed="false">
      <c r="CP389" s="0" t="n">
        <v>0.88</v>
      </c>
      <c r="CQ389" s="0" t="n">
        <v>0.64</v>
      </c>
      <c r="CR389" s="0" t="n">
        <v>0.89</v>
      </c>
    </row>
    <row r="390" customFormat="false" ht="12.75" hidden="false" customHeight="false" outlineLevel="0" collapsed="false">
      <c r="CP390" s="0" t="n">
        <v>0.8775</v>
      </c>
      <c r="CQ390" s="0" t="n">
        <v>0.67</v>
      </c>
      <c r="CR390" s="0" t="n">
        <v>0.89</v>
      </c>
    </row>
    <row r="391" customFormat="false" ht="12.75" hidden="false" customHeight="false" outlineLevel="0" collapsed="false">
      <c r="CP391" s="0" t="n">
        <v>0.9</v>
      </c>
      <c r="CQ391" s="0" t="n">
        <v>0.83</v>
      </c>
      <c r="CR391" s="0" t="n">
        <v>0.89</v>
      </c>
    </row>
    <row r="392" customFormat="false" ht="12.75" hidden="false" customHeight="false" outlineLevel="0" collapsed="false">
      <c r="CP392" s="0" t="n">
        <v>0.903</v>
      </c>
      <c r="CQ392" s="0" t="n">
        <v>0.92</v>
      </c>
      <c r="CR392" s="0" t="n">
        <v>0.89</v>
      </c>
    </row>
    <row r="393" customFormat="false" ht="12.75" hidden="false" customHeight="false" outlineLevel="0" collapsed="false">
      <c r="CP393" s="0" t="n">
        <v>0.9</v>
      </c>
      <c r="CQ393" s="0" t="n">
        <v>0.935</v>
      </c>
      <c r="CR393" s="0" t="n">
        <v>0.89</v>
      </c>
    </row>
    <row r="394" customFormat="false" ht="12.75" hidden="false" customHeight="false" outlineLevel="0" collapsed="false">
      <c r="CP394" s="0" t="n">
        <v>0.9025</v>
      </c>
      <c r="CQ394" s="0" t="n">
        <v>0.915</v>
      </c>
      <c r="CR394" s="0" t="n">
        <v>0.89</v>
      </c>
    </row>
    <row r="395" customFormat="false" ht="12.75" hidden="false" customHeight="false" outlineLevel="0" collapsed="false">
      <c r="CP395" s="0" t="n">
        <v>0.9075</v>
      </c>
      <c r="CQ395" s="0" t="n">
        <v>0.915</v>
      </c>
      <c r="CR395" s="0" t="n">
        <v>0.89</v>
      </c>
    </row>
    <row r="396" customFormat="false" ht="12.75" hidden="false" customHeight="false" outlineLevel="0" collapsed="false">
      <c r="CP396" s="0" t="n">
        <v>0.9275</v>
      </c>
      <c r="CQ396" s="0" t="n">
        <v>0.915</v>
      </c>
      <c r="CR396" s="0" t="n">
        <v>0.89</v>
      </c>
    </row>
    <row r="397" customFormat="false" ht="12.75" hidden="false" customHeight="false" outlineLevel="0" collapsed="false">
      <c r="CP397" s="0" t="n">
        <v>0.92</v>
      </c>
      <c r="CQ397" s="0" t="n">
        <v>0.915</v>
      </c>
      <c r="CR397" s="0" t="n">
        <v>0.89</v>
      </c>
    </row>
    <row r="398" customFormat="false" ht="12.75" hidden="false" customHeight="false" outlineLevel="0" collapsed="false">
      <c r="CP398" s="0" t="n">
        <v>0.9025</v>
      </c>
      <c r="CQ398" s="0" t="n">
        <v>0.82</v>
      </c>
      <c r="CR398" s="0" t="n">
        <v>0.89</v>
      </c>
    </row>
    <row r="399" customFormat="false" ht="12.75" hidden="false" customHeight="false" outlineLevel="0" collapsed="false">
      <c r="CP399" s="0" t="n">
        <v>0.9025</v>
      </c>
      <c r="CQ399" s="0" t="n">
        <v>0.82</v>
      </c>
      <c r="CR399" s="0" t="n">
        <v>0.89</v>
      </c>
    </row>
    <row r="400" customFormat="false" ht="12.75" hidden="false" customHeight="false" outlineLevel="0" collapsed="false">
      <c r="CP400" s="0" t="n">
        <v>0.8925</v>
      </c>
      <c r="CQ400" s="0" t="n">
        <v>0.715</v>
      </c>
      <c r="CR400" s="0" t="n">
        <v>0.89</v>
      </c>
    </row>
    <row r="401" customFormat="false" ht="12.75" hidden="false" customHeight="false" outlineLevel="0" collapsed="false">
      <c r="CP401" s="0" t="n">
        <v>0.88</v>
      </c>
      <c r="CQ401" s="0" t="n">
        <v>0.64</v>
      </c>
      <c r="CR401" s="0" t="n">
        <v>0.89</v>
      </c>
    </row>
    <row r="402" customFormat="false" ht="12.75" hidden="false" customHeight="false" outlineLevel="0" collapsed="false">
      <c r="CP402" s="0" t="n">
        <v>0.8775</v>
      </c>
      <c r="CQ402" s="0" t="n">
        <v>0.67</v>
      </c>
      <c r="CR402" s="0" t="n">
        <v>0.89</v>
      </c>
    </row>
    <row r="403" customFormat="false" ht="12.75" hidden="false" customHeight="false" outlineLevel="0" collapsed="false">
      <c r="CP403" s="0" t="n">
        <v>0.9</v>
      </c>
      <c r="CQ403" s="0" t="n">
        <v>0.83</v>
      </c>
      <c r="CR403" s="0" t="n">
        <v>0.89</v>
      </c>
    </row>
    <row r="404" customFormat="false" ht="12.75" hidden="false" customHeight="false" outlineLevel="0" collapsed="false">
      <c r="CP404" s="0" t="n">
        <v>0.903</v>
      </c>
      <c r="CQ404" s="0" t="n">
        <v>0.92</v>
      </c>
      <c r="CR404" s="0" t="n">
        <v>0.89</v>
      </c>
    </row>
    <row r="405" customFormat="false" ht="12.75" hidden="false" customHeight="false" outlineLevel="0" collapsed="false">
      <c r="CP405" s="0" t="n">
        <v>0.9</v>
      </c>
      <c r="CQ405" s="0" t="n">
        <v>0.935</v>
      </c>
      <c r="CR405" s="0" t="n">
        <v>0.89</v>
      </c>
    </row>
    <row r="406" customFormat="false" ht="12.75" hidden="false" customHeight="false" outlineLevel="0" collapsed="false">
      <c r="CP406" s="0" t="n">
        <v>0.9025</v>
      </c>
      <c r="CQ406" s="0" t="n">
        <v>0.915</v>
      </c>
      <c r="CR406" s="0" t="n">
        <v>0.89</v>
      </c>
    </row>
    <row r="407" customFormat="false" ht="12.75" hidden="false" customHeight="false" outlineLevel="0" collapsed="false">
      <c r="CP407" s="0" t="n">
        <v>0.9075</v>
      </c>
      <c r="CQ407" s="0" t="n">
        <v>0.915</v>
      </c>
      <c r="CR407" s="0" t="n">
        <v>0.89</v>
      </c>
    </row>
    <row r="408" customFormat="false" ht="12.75" hidden="false" customHeight="false" outlineLevel="0" collapsed="false">
      <c r="CP408" s="0" t="n">
        <v>0.9275</v>
      </c>
      <c r="CQ408" s="0" t="n">
        <v>0.915</v>
      </c>
      <c r="CR408" s="0" t="n">
        <v>0.89</v>
      </c>
    </row>
    <row r="409" customFormat="false" ht="12.75" hidden="false" customHeight="false" outlineLevel="0" collapsed="false">
      <c r="CP409" s="0" t="n">
        <v>0.92</v>
      </c>
      <c r="CQ409" s="0" t="n">
        <v>0.915</v>
      </c>
      <c r="CR409" s="0" t="n">
        <v>0.89</v>
      </c>
    </row>
    <row r="410" customFormat="false" ht="12.75" hidden="false" customHeight="false" outlineLevel="0" collapsed="false">
      <c r="CP410" s="0" t="n">
        <v>0.9025</v>
      </c>
      <c r="CQ410" s="0" t="n">
        <v>0.82</v>
      </c>
      <c r="CR410" s="0" t="n">
        <v>0.89</v>
      </c>
    </row>
    <row r="411" customFormat="false" ht="12.75" hidden="false" customHeight="false" outlineLevel="0" collapsed="false">
      <c r="CP411" s="0" t="n">
        <v>0.9025</v>
      </c>
      <c r="CQ411" s="0" t="n">
        <v>0.82</v>
      </c>
      <c r="CR411" s="0" t="n">
        <v>0.89</v>
      </c>
    </row>
    <row r="412" customFormat="false" ht="12.75" hidden="false" customHeight="false" outlineLevel="0" collapsed="false">
      <c r="CP412" s="0" t="n">
        <v>0.8925</v>
      </c>
      <c r="CQ412" s="0" t="n">
        <v>0.715</v>
      </c>
      <c r="CR412" s="0" t="n">
        <v>0.89</v>
      </c>
    </row>
    <row r="413" customFormat="false" ht="12.75" hidden="false" customHeight="false" outlineLevel="0" collapsed="false">
      <c r="CP413" s="0" t="n">
        <v>0.88</v>
      </c>
      <c r="CQ413" s="0" t="n">
        <v>0.64</v>
      </c>
      <c r="CR413" s="0" t="n">
        <v>0.89</v>
      </c>
    </row>
    <row r="414" customFormat="false" ht="12.75" hidden="false" customHeight="false" outlineLevel="0" collapsed="false">
      <c r="CP414" s="0" t="n">
        <v>0.8775</v>
      </c>
      <c r="CQ414" s="0" t="n">
        <v>0.67</v>
      </c>
      <c r="CR414" s="0" t="n">
        <v>0.89</v>
      </c>
    </row>
    <row r="415" customFormat="false" ht="12.75" hidden="false" customHeight="false" outlineLevel="0" collapsed="false">
      <c r="CP415" s="0" t="n">
        <v>0.9</v>
      </c>
      <c r="CQ415" s="0" t="n">
        <v>0.83</v>
      </c>
      <c r="CR415" s="0" t="n">
        <v>0.89</v>
      </c>
    </row>
    <row r="416" customFormat="false" ht="12.75" hidden="false" customHeight="false" outlineLevel="0" collapsed="false">
      <c r="CP416" s="0" t="n">
        <v>0.903</v>
      </c>
      <c r="CQ416" s="0" t="n">
        <v>0.92</v>
      </c>
      <c r="CR416" s="0" t="n">
        <v>0.89</v>
      </c>
    </row>
    <row r="417" customFormat="false" ht="12.75" hidden="false" customHeight="false" outlineLevel="0" collapsed="false">
      <c r="CP417" s="0" t="n">
        <v>0.9</v>
      </c>
      <c r="CQ417" s="0" t="n">
        <v>0.935</v>
      </c>
      <c r="CR417" s="0" t="n">
        <v>0.89</v>
      </c>
    </row>
    <row r="418" customFormat="false" ht="12.75" hidden="false" customHeight="false" outlineLevel="0" collapsed="false">
      <c r="CP418" s="0" t="n">
        <v>0.9025</v>
      </c>
      <c r="CQ418" s="0" t="n">
        <v>0.915</v>
      </c>
      <c r="CR418" s="0" t="n">
        <v>0.89</v>
      </c>
    </row>
    <row r="419" customFormat="false" ht="12.75" hidden="false" customHeight="false" outlineLevel="0" collapsed="false">
      <c r="CP419" s="0" t="n">
        <v>0.9075</v>
      </c>
      <c r="CQ419" s="0" t="n">
        <v>0.915</v>
      </c>
      <c r="CR419" s="0" t="n">
        <v>0.89</v>
      </c>
    </row>
    <row r="420" customFormat="false" ht="12.75" hidden="false" customHeight="false" outlineLevel="0" collapsed="false">
      <c r="CP420" s="0" t="n">
        <v>0.9275</v>
      </c>
      <c r="CQ420" s="0" t="n">
        <v>0.915</v>
      </c>
      <c r="CR420" s="0" t="n">
        <v>0.89</v>
      </c>
    </row>
    <row r="421" customFormat="false" ht="12.75" hidden="false" customHeight="false" outlineLevel="0" collapsed="false">
      <c r="CP421" s="0" t="n">
        <v>0.92</v>
      </c>
      <c r="CQ421" s="0" t="n">
        <v>0.915</v>
      </c>
      <c r="CR421" s="0" t="n">
        <v>0.89</v>
      </c>
    </row>
    <row r="422" customFormat="false" ht="12.75" hidden="false" customHeight="false" outlineLevel="0" collapsed="false">
      <c r="CP422" s="0" t="n">
        <v>0.9025</v>
      </c>
      <c r="CQ422" s="0" t="n">
        <v>0.82</v>
      </c>
      <c r="CR422" s="0" t="n">
        <v>0.89</v>
      </c>
    </row>
    <row r="423" customFormat="false" ht="12.75" hidden="false" customHeight="false" outlineLevel="0" collapsed="false">
      <c r="CP423" s="0" t="n">
        <v>0.9025</v>
      </c>
      <c r="CQ423" s="0" t="n">
        <v>0.82</v>
      </c>
      <c r="CR423" s="0" t="n">
        <v>0.89</v>
      </c>
    </row>
    <row r="424" customFormat="false" ht="12.75" hidden="false" customHeight="false" outlineLevel="0" collapsed="false">
      <c r="CP424" s="0" t="n">
        <v>0.8925</v>
      </c>
      <c r="CQ424" s="0" t="n">
        <v>0.715</v>
      </c>
      <c r="CR424" s="0" t="n">
        <v>0.89</v>
      </c>
    </row>
    <row r="425" customFormat="false" ht="12.75" hidden="false" customHeight="false" outlineLevel="0" collapsed="false">
      <c r="CQ425" s="0" t="n">
        <v>0.64</v>
      </c>
      <c r="CR425" s="0" t="n">
        <v>0.89</v>
      </c>
    </row>
    <row r="426" customFormat="false" ht="12.75" hidden="false" customHeight="false" outlineLevel="0" collapsed="false">
      <c r="CQ426" s="0" t="n">
        <v>0.67</v>
      </c>
      <c r="CR426" s="0" t="n">
        <v>0.89</v>
      </c>
    </row>
    <row r="427" customFormat="false" ht="12.75" hidden="false" customHeight="false" outlineLevel="0" collapsed="false">
      <c r="CQ427" s="0" t="n">
        <v>0.83</v>
      </c>
      <c r="CR427" s="0" t="n">
        <v>0.89</v>
      </c>
    </row>
    <row r="428" customFormat="false" ht="12.75" hidden="false" customHeight="false" outlineLevel="0" collapsed="false">
      <c r="CQ428" s="0" t="n">
        <v>0.92</v>
      </c>
      <c r="CR428" s="0" t="n">
        <v>0.89</v>
      </c>
    </row>
    <row r="429" customFormat="false" ht="12.75" hidden="false" customHeight="false" outlineLevel="0" collapsed="false">
      <c r="CQ429" s="0" t="n">
        <v>0.935</v>
      </c>
      <c r="CR429" s="0" t="n">
        <v>0.89</v>
      </c>
    </row>
    <row r="430" customFormat="false" ht="12.75" hidden="false" customHeight="false" outlineLevel="0" collapsed="false">
      <c r="CQ430" s="0" t="n">
        <v>0.915</v>
      </c>
      <c r="CR430" s="0" t="n">
        <v>0.89</v>
      </c>
    </row>
    <row r="431" customFormat="false" ht="12.75" hidden="false" customHeight="false" outlineLevel="0" collapsed="false">
      <c r="CQ431" s="0" t="n">
        <v>0.915</v>
      </c>
      <c r="CR431" s="0" t="n">
        <v>0.89</v>
      </c>
    </row>
    <row r="432" customFormat="false" ht="12.75" hidden="false" customHeight="false" outlineLevel="0" collapsed="false">
      <c r="CQ432" s="0" t="n">
        <v>0.915</v>
      </c>
      <c r="CR432" s="0" t="n">
        <v>0.89</v>
      </c>
    </row>
    <row r="433" customFormat="false" ht="12.75" hidden="false" customHeight="false" outlineLevel="0" collapsed="false">
      <c r="CQ433" s="0" t="n">
        <v>0.915</v>
      </c>
      <c r="CR433" s="0" t="n">
        <v>0.89</v>
      </c>
    </row>
    <row r="434" customFormat="false" ht="12.75" hidden="false" customHeight="false" outlineLevel="0" collapsed="false">
      <c r="CQ434" s="0" t="n">
        <v>0.82</v>
      </c>
      <c r="CR434" s="0" t="n">
        <v>0.89</v>
      </c>
    </row>
    <row r="435" customFormat="false" ht="12.75" hidden="false" customHeight="false" outlineLevel="0" collapsed="false">
      <c r="CQ435" s="0" t="n">
        <v>0.82</v>
      </c>
      <c r="CR435" s="0" t="n">
        <v>0.89</v>
      </c>
    </row>
    <row r="436" customFormat="false" ht="12.75" hidden="false" customHeight="false" outlineLevel="0" collapsed="false">
      <c r="CQ436" s="0" t="n">
        <v>0.715</v>
      </c>
      <c r="CR436" s="0" t="n">
        <v>0.89</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D654"/>
  <sheetViews>
    <sheetView showFormulas="false" showGridLines="false" showRowColHeaders="true" showZeros="true" rightToLeft="false" tabSelected="false" showOutlineSymbols="true" defaultGridColor="true" view="normal" topLeftCell="BM1" colorId="64" zoomScale="80" zoomScaleNormal="80" zoomScalePageLayoutView="100" workbookViewId="0">
      <selection pane="topLeft" activeCell="BV18" activeCellId="0" sqref="BV18"/>
    </sheetView>
  </sheetViews>
  <sheetFormatPr defaultColWidth="9.0546875" defaultRowHeight="12.75" customHeight="true" zeroHeight="false" outlineLevelRow="0" outlineLevelCol="0"/>
  <cols>
    <col collapsed="false" customWidth="true" hidden="false" outlineLevel="0" max="2" min="1" style="0" width="3.7"/>
    <col collapsed="false" customWidth="true" hidden="false" outlineLevel="0" max="3" min="3" style="0" width="17.7"/>
    <col collapsed="false" customWidth="true" hidden="false" outlineLevel="0" max="4" min="4" style="359" width="13.7"/>
    <col collapsed="false" customWidth="true" hidden="false" outlineLevel="0" max="5" min="5" style="360" width="3.7"/>
    <col collapsed="false" customWidth="true" hidden="false" outlineLevel="0" max="9" min="6" style="360" width="13.7"/>
    <col collapsed="false" customWidth="true" hidden="false" outlineLevel="0" max="22" min="10" style="0" width="13.7"/>
    <col collapsed="false" customWidth="true" hidden="false" outlineLevel="0" max="23" min="23" style="0" width="14.41"/>
    <col collapsed="false" customWidth="true" hidden="false" outlineLevel="0" max="40" min="24" style="0" width="13.7"/>
    <col collapsed="false" customWidth="true" hidden="false" outlineLevel="0" max="42" min="41" style="0" width="10.56"/>
    <col collapsed="false" customWidth="true" hidden="false" outlineLevel="0" max="44" min="43" style="0" width="11.42"/>
    <col collapsed="false" customWidth="true" hidden="false" outlineLevel="0" max="46" min="45" style="0" width="11.7"/>
    <col collapsed="false" customWidth="true" hidden="false" outlineLevel="0" max="47" min="47" style="0" width="16.7"/>
    <col collapsed="false" customWidth="true" hidden="false" outlineLevel="0" max="48" min="48" style="0" width="17.14"/>
    <col collapsed="false" customWidth="true" hidden="false" outlineLevel="0" max="49" min="49" style="0" width="13.14"/>
    <col collapsed="false" customWidth="true" hidden="false" outlineLevel="0" max="50" min="50" style="0" width="11.42"/>
    <col collapsed="false" customWidth="true" hidden="false" outlineLevel="0" max="51" min="51" style="0" width="15.99"/>
    <col collapsed="false" customWidth="true" hidden="false" outlineLevel="0" max="52" min="52" style="0" width="15.41"/>
    <col collapsed="false" customWidth="true" hidden="false" outlineLevel="0" max="53" min="53" style="0" width="13.99"/>
    <col collapsed="false" customWidth="true" hidden="false" outlineLevel="0" max="54" min="54" style="0" width="14.28"/>
    <col collapsed="false" customWidth="true" hidden="false" outlineLevel="0" max="56" min="55" style="0" width="14.99"/>
    <col collapsed="false" customWidth="true" hidden="false" outlineLevel="0" max="58" min="57" style="0" width="10.56"/>
    <col collapsed="false" customWidth="true" hidden="false" outlineLevel="0" max="59" min="59" style="0" width="12.85"/>
    <col collapsed="false" customWidth="true" hidden="false" outlineLevel="0" max="70" min="60" style="0" width="12.99"/>
    <col collapsed="false" customWidth="true" hidden="false" outlineLevel="0" max="71" min="71" style="0" width="14.99"/>
    <col collapsed="false" customWidth="true" hidden="false" outlineLevel="0" max="72" min="72" style="0" width="15.7"/>
  </cols>
  <sheetData>
    <row r="1" customFormat="false" ht="12.75" hidden="false" customHeight="false" outlineLevel="0" collapsed="false">
      <c r="A1" s="361"/>
    </row>
    <row r="3" customFormat="false" ht="12.75" hidden="false" customHeight="false" outlineLevel="0" collapsed="false">
      <c r="B3" s="362" t="s">
        <v>273</v>
      </c>
      <c r="C3" s="363"/>
      <c r="D3" s="364"/>
      <c r="E3" s="365"/>
      <c r="G3" s="366" t="s">
        <v>274</v>
      </c>
      <c r="H3" s="365"/>
      <c r="I3" s="365"/>
    </row>
    <row r="4" customFormat="false" ht="12.75" hidden="false" customHeight="false" outlineLevel="0" collapsed="false">
      <c r="B4" s="367"/>
      <c r="C4" s="367"/>
      <c r="D4" s="368"/>
      <c r="E4" s="369"/>
      <c r="G4" s="369"/>
      <c r="H4" s="369"/>
      <c r="I4" s="369"/>
    </row>
    <row r="5" customFormat="false" ht="12.75" hidden="false" customHeight="false" outlineLevel="0" collapsed="false">
      <c r="B5" s="367"/>
      <c r="C5" s="367" t="s">
        <v>275</v>
      </c>
      <c r="D5" s="370" t="s">
        <v>276</v>
      </c>
      <c r="E5" s="369"/>
      <c r="G5" s="371" t="s">
        <v>277</v>
      </c>
      <c r="H5" s="372" t="n">
        <f aca="false">'Daily Operation'!D7</f>
        <v>36713</v>
      </c>
      <c r="I5" s="369"/>
      <c r="K5" s="355"/>
    </row>
    <row r="6" customFormat="false" ht="12.75" hidden="false" customHeight="false" outlineLevel="0" collapsed="false">
      <c r="B6" s="367"/>
      <c r="C6" s="367" t="s">
        <v>278</v>
      </c>
      <c r="D6" s="370" t="s">
        <v>279</v>
      </c>
      <c r="E6" s="369"/>
      <c r="G6" s="371" t="s">
        <v>107</v>
      </c>
      <c r="H6" s="372" t="n">
        <f aca="false">EOMONTH(FetchDate,0)+1</f>
        <v>36739</v>
      </c>
      <c r="I6" s="369"/>
      <c r="K6" s="355"/>
    </row>
    <row r="7" customFormat="false" ht="12.75" hidden="false" customHeight="false" outlineLevel="0" collapsed="false">
      <c r="B7" s="367"/>
      <c r="C7" s="367" t="s">
        <v>280</v>
      </c>
      <c r="D7" s="370" t="s">
        <v>279</v>
      </c>
      <c r="E7" s="369"/>
      <c r="G7" s="371" t="s">
        <v>113</v>
      </c>
      <c r="H7" s="372" t="n">
        <f aca="false">Configuration!I3</f>
        <v>46022</v>
      </c>
      <c r="I7" s="369"/>
    </row>
    <row r="8" customFormat="false" ht="12.75" hidden="false" customHeight="false" outlineLevel="0" collapsed="false">
      <c r="B8" s="367"/>
      <c r="C8" s="367"/>
      <c r="D8" s="368"/>
      <c r="E8" s="369"/>
      <c r="G8" s="369"/>
      <c r="H8" s="369"/>
      <c r="I8" s="369"/>
    </row>
    <row r="11" customFormat="false" ht="12.75" hidden="false" customHeight="false" outlineLevel="0" collapsed="false">
      <c r="A11" s="373"/>
      <c r="B11" s="373"/>
      <c r="C11" s="373"/>
      <c r="D11" s="374" t="s">
        <v>281</v>
      </c>
      <c r="E11" s="375"/>
      <c r="F11" s="375" t="s">
        <v>208</v>
      </c>
      <c r="G11" s="376" t="s">
        <v>208</v>
      </c>
      <c r="H11" s="375" t="s">
        <v>208</v>
      </c>
      <c r="I11" s="377" t="s">
        <v>208</v>
      </c>
      <c r="J11" s="377" t="s">
        <v>208</v>
      </c>
      <c r="K11" s="376" t="s">
        <v>208</v>
      </c>
      <c r="L11" s="376" t="s">
        <v>208</v>
      </c>
      <c r="M11" s="376" t="s">
        <v>208</v>
      </c>
      <c r="N11" s="376" t="s">
        <v>208</v>
      </c>
      <c r="O11" s="376" t="s">
        <v>208</v>
      </c>
      <c r="P11" s="376" t="s">
        <v>208</v>
      </c>
      <c r="Q11" s="376" t="s">
        <v>208</v>
      </c>
      <c r="R11" s="376" t="s">
        <v>208</v>
      </c>
      <c r="S11" s="376" t="s">
        <v>208</v>
      </c>
      <c r="T11" s="376" t="s">
        <v>208</v>
      </c>
      <c r="U11" s="375" t="s">
        <v>208</v>
      </c>
      <c r="V11" s="376" t="s">
        <v>208</v>
      </c>
      <c r="W11" s="375" t="s">
        <v>208</v>
      </c>
      <c r="X11" s="377" t="s">
        <v>208</v>
      </c>
      <c r="Y11" s="377" t="s">
        <v>208</v>
      </c>
      <c r="Z11" s="376" t="s">
        <v>208</v>
      </c>
      <c r="AA11" s="376" t="s">
        <v>208</v>
      </c>
      <c r="AB11" s="376" t="s">
        <v>208</v>
      </c>
      <c r="AC11" s="376" t="s">
        <v>208</v>
      </c>
      <c r="AD11" s="376" t="s">
        <v>208</v>
      </c>
      <c r="AE11" s="376" t="s">
        <v>208</v>
      </c>
      <c r="AF11" s="376" t="s">
        <v>208</v>
      </c>
      <c r="AG11" s="376" t="s">
        <v>208</v>
      </c>
      <c r="AH11" s="376" t="s">
        <v>208</v>
      </c>
      <c r="AI11" s="376" t="s">
        <v>208</v>
      </c>
      <c r="AJ11" s="376" t="s">
        <v>208</v>
      </c>
      <c r="AK11" s="375" t="s">
        <v>208</v>
      </c>
      <c r="AL11" s="376" t="s">
        <v>208</v>
      </c>
      <c r="AM11" s="375" t="s">
        <v>208</v>
      </c>
      <c r="AN11" s="377" t="s">
        <v>208</v>
      </c>
      <c r="AO11" s="377" t="s">
        <v>208</v>
      </c>
      <c r="AP11" s="376" t="s">
        <v>208</v>
      </c>
      <c r="AQ11" s="376" t="s">
        <v>208</v>
      </c>
      <c r="AR11" s="376" t="s">
        <v>208</v>
      </c>
      <c r="AS11" s="376" t="s">
        <v>208</v>
      </c>
      <c r="AT11" s="376" t="s">
        <v>208</v>
      </c>
      <c r="AU11" s="376" t="s">
        <v>208</v>
      </c>
      <c r="AV11" s="376" t="s">
        <v>208</v>
      </c>
      <c r="AW11" s="376" t="s">
        <v>208</v>
      </c>
      <c r="AX11" s="376" t="s">
        <v>208</v>
      </c>
      <c r="AY11" s="376" t="s">
        <v>208</v>
      </c>
      <c r="AZ11" s="376" t="s">
        <v>208</v>
      </c>
      <c r="BA11" s="376" t="s">
        <v>208</v>
      </c>
      <c r="BB11" s="376" t="s">
        <v>208</v>
      </c>
      <c r="BC11" s="376" t="s">
        <v>208</v>
      </c>
      <c r="BD11" s="376" t="s">
        <v>208</v>
      </c>
      <c r="BE11" s="375" t="s">
        <v>208</v>
      </c>
      <c r="BF11" s="376" t="s">
        <v>208</v>
      </c>
      <c r="BG11" s="376" t="s">
        <v>208</v>
      </c>
      <c r="BH11" s="376" t="s">
        <v>208</v>
      </c>
      <c r="BI11" s="376" t="s">
        <v>208</v>
      </c>
      <c r="BJ11" s="376" t="s">
        <v>208</v>
      </c>
      <c r="BK11" s="376" t="s">
        <v>208</v>
      </c>
      <c r="BL11" s="376" t="s">
        <v>208</v>
      </c>
      <c r="BM11" s="376" t="s">
        <v>208</v>
      </c>
      <c r="BN11" s="376" t="s">
        <v>208</v>
      </c>
      <c r="BO11" s="376" t="s">
        <v>208</v>
      </c>
      <c r="BP11" s="376" t="s">
        <v>208</v>
      </c>
      <c r="BQ11" s="376" t="s">
        <v>208</v>
      </c>
      <c r="BR11" s="376" t="s">
        <v>208</v>
      </c>
      <c r="BS11" s="376" t="s">
        <v>208</v>
      </c>
      <c r="BT11" s="376" t="s">
        <v>208</v>
      </c>
      <c r="BU11" s="375" t="s">
        <v>208</v>
      </c>
      <c r="BV11" s="376" t="s">
        <v>208</v>
      </c>
    </row>
    <row r="12" customFormat="false" ht="12.75" hidden="false" customHeight="false" outlineLevel="0" collapsed="false">
      <c r="A12" s="378"/>
      <c r="B12" s="378"/>
      <c r="C12" s="378"/>
      <c r="D12" s="379" t="s">
        <v>282</v>
      </c>
      <c r="E12" s="380"/>
      <c r="F12" s="381" t="n">
        <v>36714</v>
      </c>
      <c r="G12" s="382" t="n">
        <v>36714</v>
      </c>
      <c r="H12" s="381" t="n">
        <v>36714</v>
      </c>
      <c r="I12" s="382" t="n">
        <v>36714</v>
      </c>
      <c r="J12" s="382" t="n">
        <v>36714</v>
      </c>
      <c r="K12" s="382" t="n">
        <v>36714</v>
      </c>
      <c r="L12" s="382" t="n">
        <v>36714</v>
      </c>
      <c r="M12" s="382" t="n">
        <v>36714</v>
      </c>
      <c r="N12" s="382" t="n">
        <v>36714</v>
      </c>
      <c r="O12" s="382" t="n">
        <v>36714</v>
      </c>
      <c r="P12" s="382" t="n">
        <v>36714</v>
      </c>
      <c r="Q12" s="382" t="n">
        <v>36714</v>
      </c>
      <c r="R12" s="382" t="n">
        <v>36714</v>
      </c>
      <c r="S12" s="382" t="n">
        <v>36714</v>
      </c>
      <c r="T12" s="382" t="n">
        <v>36714</v>
      </c>
      <c r="U12" s="381" t="n">
        <v>36714</v>
      </c>
      <c r="V12" s="382" t="n">
        <v>36714</v>
      </c>
      <c r="W12" s="381" t="n">
        <v>36714</v>
      </c>
      <c r="X12" s="382" t="n">
        <v>36714</v>
      </c>
      <c r="Y12" s="382" t="n">
        <v>36714</v>
      </c>
      <c r="Z12" s="382" t="n">
        <v>36714</v>
      </c>
      <c r="AA12" s="382" t="n">
        <v>36714</v>
      </c>
      <c r="AB12" s="382" t="n">
        <v>36714</v>
      </c>
      <c r="AC12" s="382" t="n">
        <v>36714</v>
      </c>
      <c r="AD12" s="382" t="n">
        <v>36714</v>
      </c>
      <c r="AE12" s="382" t="n">
        <v>36714</v>
      </c>
      <c r="AF12" s="382" t="n">
        <v>36714</v>
      </c>
      <c r="AG12" s="382" t="n">
        <v>36714</v>
      </c>
      <c r="AH12" s="382" t="n">
        <v>36714</v>
      </c>
      <c r="AI12" s="382" t="n">
        <v>36714</v>
      </c>
      <c r="AJ12" s="382" t="n">
        <v>36714</v>
      </c>
      <c r="AK12" s="381" t="n">
        <v>36714</v>
      </c>
      <c r="AL12" s="382" t="n">
        <v>36714</v>
      </c>
      <c r="AM12" s="381" t="n">
        <v>36714</v>
      </c>
      <c r="AN12" s="382" t="n">
        <v>36714</v>
      </c>
      <c r="AO12" s="382" t="n">
        <v>36714</v>
      </c>
      <c r="AP12" s="382" t="n">
        <v>36714</v>
      </c>
      <c r="AQ12" s="382" t="n">
        <v>36714</v>
      </c>
      <c r="AR12" s="382" t="n">
        <v>36714</v>
      </c>
      <c r="AS12" s="382" t="n">
        <v>36714</v>
      </c>
      <c r="AT12" s="382" t="n">
        <v>36714</v>
      </c>
      <c r="AU12" s="382" t="n">
        <v>36714</v>
      </c>
      <c r="AV12" s="382" t="n">
        <v>36714</v>
      </c>
      <c r="AW12" s="382" t="n">
        <v>36714</v>
      </c>
      <c r="AX12" s="382" t="n">
        <v>36714</v>
      </c>
      <c r="AY12" s="382" t="n">
        <v>36714</v>
      </c>
      <c r="AZ12" s="382" t="n">
        <v>36714</v>
      </c>
      <c r="BA12" s="382" t="n">
        <v>36714</v>
      </c>
      <c r="BB12" s="382" t="n">
        <v>36714</v>
      </c>
      <c r="BC12" s="382" t="n">
        <v>36714</v>
      </c>
      <c r="BD12" s="382" t="n">
        <v>36714</v>
      </c>
      <c r="BE12" s="381" t="n">
        <v>36714</v>
      </c>
      <c r="BF12" s="382" t="n">
        <v>36714</v>
      </c>
      <c r="BG12" s="382" t="n">
        <v>36714</v>
      </c>
      <c r="BH12" s="382" t="n">
        <v>36714</v>
      </c>
      <c r="BI12" s="382" t="n">
        <v>36714</v>
      </c>
      <c r="BJ12" s="382" t="n">
        <v>36714</v>
      </c>
      <c r="BK12" s="382" t="n">
        <v>36714</v>
      </c>
      <c r="BL12" s="382" t="n">
        <v>36714</v>
      </c>
      <c r="BM12" s="382" t="n">
        <v>36714</v>
      </c>
      <c r="BN12" s="382" t="n">
        <v>36714</v>
      </c>
      <c r="BO12" s="382" t="n">
        <v>36714</v>
      </c>
      <c r="BP12" s="382" t="n">
        <v>36714</v>
      </c>
      <c r="BQ12" s="382" t="n">
        <v>36714</v>
      </c>
      <c r="BR12" s="382" t="n">
        <v>36714</v>
      </c>
      <c r="BS12" s="382" t="n">
        <v>36714</v>
      </c>
      <c r="BT12" s="382" t="n">
        <v>36714</v>
      </c>
      <c r="BU12" s="382" t="n">
        <v>36714</v>
      </c>
      <c r="BV12" s="382" t="n">
        <v>36714</v>
      </c>
    </row>
    <row r="13" customFormat="false" ht="12.75" hidden="false" customHeight="false" outlineLevel="0" collapsed="false">
      <c r="A13" s="378"/>
      <c r="B13" s="378"/>
      <c r="C13" s="378"/>
      <c r="D13" s="379" t="s">
        <v>283</v>
      </c>
      <c r="E13" s="380"/>
      <c r="F13" s="381" t="n">
        <v>36713</v>
      </c>
      <c r="G13" s="382" t="n">
        <v>36713</v>
      </c>
      <c r="H13" s="381" t="n">
        <v>36713</v>
      </c>
      <c r="I13" s="382" t="n">
        <v>36713</v>
      </c>
      <c r="J13" s="382" t="n">
        <v>36713</v>
      </c>
      <c r="K13" s="382" t="n">
        <v>36713</v>
      </c>
      <c r="L13" s="382" t="n">
        <v>36713</v>
      </c>
      <c r="M13" s="382" t="n">
        <v>36713</v>
      </c>
      <c r="N13" s="382" t="n">
        <v>36713</v>
      </c>
      <c r="O13" s="382" t="n">
        <v>36713</v>
      </c>
      <c r="P13" s="382" t="n">
        <v>36713</v>
      </c>
      <c r="Q13" s="382" t="n">
        <v>36713</v>
      </c>
      <c r="R13" s="382" t="n">
        <v>36713</v>
      </c>
      <c r="S13" s="382" t="n">
        <v>36713</v>
      </c>
      <c r="T13" s="382" t="n">
        <v>36713</v>
      </c>
      <c r="U13" s="381" t="n">
        <v>36713</v>
      </c>
      <c r="V13" s="382" t="n">
        <v>36713</v>
      </c>
      <c r="W13" s="381" t="n">
        <v>36713</v>
      </c>
      <c r="X13" s="382" t="n">
        <v>36713</v>
      </c>
      <c r="Y13" s="382" t="n">
        <v>36713</v>
      </c>
      <c r="Z13" s="382" t="n">
        <v>36713</v>
      </c>
      <c r="AA13" s="382" t="n">
        <v>36713</v>
      </c>
      <c r="AB13" s="382" t="n">
        <v>36713</v>
      </c>
      <c r="AC13" s="382" t="n">
        <v>36713</v>
      </c>
      <c r="AD13" s="382" t="n">
        <v>36713</v>
      </c>
      <c r="AE13" s="382" t="n">
        <v>36713</v>
      </c>
      <c r="AF13" s="382" t="n">
        <v>36713</v>
      </c>
      <c r="AG13" s="382" t="n">
        <v>36713</v>
      </c>
      <c r="AH13" s="382" t="n">
        <v>36713</v>
      </c>
      <c r="AI13" s="382" t="n">
        <v>36713</v>
      </c>
      <c r="AJ13" s="382" t="n">
        <v>36713</v>
      </c>
      <c r="AK13" s="381" t="n">
        <v>36713</v>
      </c>
      <c r="AL13" s="382" t="n">
        <v>36713</v>
      </c>
      <c r="AM13" s="381" t="n">
        <v>36713</v>
      </c>
      <c r="AN13" s="382" t="n">
        <v>36713</v>
      </c>
      <c r="AO13" s="382" t="n">
        <v>36713</v>
      </c>
      <c r="AP13" s="382" t="n">
        <v>36713</v>
      </c>
      <c r="AQ13" s="382" t="n">
        <v>36713</v>
      </c>
      <c r="AR13" s="382" t="n">
        <v>36713</v>
      </c>
      <c r="AS13" s="382" t="n">
        <v>36713</v>
      </c>
      <c r="AT13" s="382" t="n">
        <v>36713</v>
      </c>
      <c r="AU13" s="382" t="n">
        <v>36713</v>
      </c>
      <c r="AV13" s="382" t="n">
        <v>36713</v>
      </c>
      <c r="AW13" s="382" t="n">
        <v>36713</v>
      </c>
      <c r="AX13" s="382" t="n">
        <v>36713</v>
      </c>
      <c r="AY13" s="382" t="n">
        <v>36713</v>
      </c>
      <c r="AZ13" s="382" t="n">
        <v>36713</v>
      </c>
      <c r="BA13" s="382" t="n">
        <v>36713</v>
      </c>
      <c r="BB13" s="382" t="n">
        <v>36713</v>
      </c>
      <c r="BC13" s="382" t="n">
        <v>36713</v>
      </c>
      <c r="BD13" s="382" t="n">
        <v>36713</v>
      </c>
      <c r="BE13" s="381" t="n">
        <v>36713</v>
      </c>
      <c r="BF13" s="382" t="n">
        <v>36713</v>
      </c>
      <c r="BG13" s="382" t="n">
        <v>36713</v>
      </c>
      <c r="BH13" s="382" t="n">
        <v>36713</v>
      </c>
      <c r="BI13" s="382" t="n">
        <v>36713</v>
      </c>
      <c r="BJ13" s="382" t="n">
        <v>36713</v>
      </c>
      <c r="BK13" s="382" t="n">
        <v>36713</v>
      </c>
      <c r="BL13" s="382" t="n">
        <v>36713</v>
      </c>
      <c r="BM13" s="382" t="n">
        <v>36713</v>
      </c>
      <c r="BN13" s="382" t="n">
        <v>36713</v>
      </c>
      <c r="BO13" s="382" t="n">
        <v>36713</v>
      </c>
      <c r="BP13" s="382" t="n">
        <v>36713</v>
      </c>
      <c r="BQ13" s="382" t="n">
        <v>36713</v>
      </c>
      <c r="BR13" s="382" t="n">
        <v>36713</v>
      </c>
      <c r="BS13" s="382" t="n">
        <v>36713</v>
      </c>
      <c r="BT13" s="382" t="n">
        <v>36713</v>
      </c>
      <c r="BU13" s="382" t="n">
        <v>36713</v>
      </c>
      <c r="BV13" s="382" t="n">
        <v>36713</v>
      </c>
    </row>
    <row r="14" customFormat="false" ht="38.25" hidden="false" customHeight="false" outlineLevel="0" collapsed="false">
      <c r="A14" s="383"/>
      <c r="B14" s="384"/>
      <c r="C14" s="384"/>
      <c r="D14" s="385" t="s">
        <v>284</v>
      </c>
      <c r="E14" s="386"/>
      <c r="F14" s="386" t="s">
        <v>285</v>
      </c>
      <c r="G14" s="387" t="s">
        <v>286</v>
      </c>
      <c r="H14" s="386" t="s">
        <v>285</v>
      </c>
      <c r="I14" s="386" t="s">
        <v>287</v>
      </c>
      <c r="J14" s="386" t="s">
        <v>288</v>
      </c>
      <c r="K14" s="386" t="s">
        <v>289</v>
      </c>
      <c r="L14" s="386" t="s">
        <v>290</v>
      </c>
      <c r="M14" s="386" t="s">
        <v>291</v>
      </c>
      <c r="N14" s="386" t="s">
        <v>292</v>
      </c>
      <c r="O14" s="386" t="s">
        <v>293</v>
      </c>
      <c r="P14" s="386" t="s">
        <v>294</v>
      </c>
      <c r="Q14" s="386" t="s">
        <v>295</v>
      </c>
      <c r="R14" s="386" t="s">
        <v>296</v>
      </c>
      <c r="S14" s="386" t="s">
        <v>44</v>
      </c>
      <c r="T14" s="386" t="s">
        <v>297</v>
      </c>
      <c r="U14" s="386" t="s">
        <v>218</v>
      </c>
      <c r="V14" s="387" t="s">
        <v>218</v>
      </c>
      <c r="W14" s="386" t="s">
        <v>252</v>
      </c>
      <c r="X14" s="386" t="s">
        <v>252</v>
      </c>
      <c r="Y14" s="386" t="s">
        <v>220</v>
      </c>
      <c r="Z14" s="386" t="s">
        <v>220</v>
      </c>
      <c r="AA14" s="386" t="s">
        <v>219</v>
      </c>
      <c r="AB14" s="386" t="s">
        <v>219</v>
      </c>
      <c r="AC14" s="386" t="s">
        <v>256</v>
      </c>
      <c r="AD14" s="386" t="s">
        <v>256</v>
      </c>
      <c r="AE14" s="386" t="s">
        <v>246</v>
      </c>
      <c r="AF14" s="386" t="s">
        <v>246</v>
      </c>
      <c r="AG14" s="386" t="s">
        <v>248</v>
      </c>
      <c r="AH14" s="386" t="s">
        <v>248</v>
      </c>
      <c r="AI14" s="386" t="s">
        <v>271</v>
      </c>
      <c r="AJ14" s="386" t="s">
        <v>271</v>
      </c>
      <c r="AK14" s="386" t="s">
        <v>221</v>
      </c>
      <c r="AL14" s="387" t="s">
        <v>221</v>
      </c>
      <c r="AM14" s="386" t="s">
        <v>257</v>
      </c>
      <c r="AN14" s="386" t="s">
        <v>257</v>
      </c>
      <c r="AO14" s="386" t="s">
        <v>259</v>
      </c>
      <c r="AP14" s="386" t="s">
        <v>259</v>
      </c>
      <c r="AQ14" s="386" t="s">
        <v>223</v>
      </c>
      <c r="AR14" s="386" t="s">
        <v>223</v>
      </c>
      <c r="AS14" s="386" t="s">
        <v>224</v>
      </c>
      <c r="AT14" s="386" t="s">
        <v>224</v>
      </c>
      <c r="AU14" s="386" t="s">
        <v>241</v>
      </c>
      <c r="AV14" s="386" t="s">
        <v>241</v>
      </c>
      <c r="AW14" s="386" t="s">
        <v>258</v>
      </c>
      <c r="AX14" s="386" t="s">
        <v>258</v>
      </c>
      <c r="AY14" s="386" t="s">
        <v>216</v>
      </c>
      <c r="AZ14" s="386" t="s">
        <v>216</v>
      </c>
      <c r="BA14" s="386" t="s">
        <v>254</v>
      </c>
      <c r="BB14" s="386" t="s">
        <v>254</v>
      </c>
      <c r="BC14" s="386" t="s">
        <v>244</v>
      </c>
      <c r="BD14" s="386" t="s">
        <v>244</v>
      </c>
      <c r="BE14" s="386" t="s">
        <v>298</v>
      </c>
      <c r="BF14" s="387" t="s">
        <v>298</v>
      </c>
      <c r="BG14" s="386" t="s">
        <v>244</v>
      </c>
      <c r="BH14" s="386" t="s">
        <v>244</v>
      </c>
      <c r="BI14" s="386" t="s">
        <v>225</v>
      </c>
      <c r="BJ14" s="386" t="s">
        <v>225</v>
      </c>
      <c r="BK14" s="386" t="s">
        <v>230</v>
      </c>
      <c r="BL14" s="386" t="s">
        <v>230</v>
      </c>
      <c r="BM14" s="386" t="s">
        <v>226</v>
      </c>
      <c r="BN14" s="386" t="s">
        <v>226</v>
      </c>
      <c r="BO14" s="386" t="s">
        <v>255</v>
      </c>
      <c r="BP14" s="386" t="s">
        <v>255</v>
      </c>
      <c r="BQ14" s="386" t="s">
        <v>299</v>
      </c>
      <c r="BR14" s="386" t="s">
        <v>299</v>
      </c>
      <c r="BS14" s="386" t="s">
        <v>254</v>
      </c>
      <c r="BT14" s="386" t="s">
        <v>254</v>
      </c>
      <c r="BU14" s="386" t="s">
        <v>35</v>
      </c>
      <c r="BV14" s="386" t="s">
        <v>35</v>
      </c>
      <c r="BW14" s="386"/>
      <c r="BX14" s="386"/>
      <c r="BY14" s="386"/>
      <c r="BZ14" s="386"/>
      <c r="CA14" s="386"/>
      <c r="CB14" s="386"/>
      <c r="CC14" s="386"/>
      <c r="CD14" s="386"/>
    </row>
    <row r="15" customFormat="false" ht="12.75" hidden="false" customHeight="false" outlineLevel="0" collapsed="false">
      <c r="A15" s="361"/>
      <c r="B15" s="361"/>
      <c r="C15" s="361"/>
      <c r="D15" s="385" t="s">
        <v>300</v>
      </c>
      <c r="E15" s="388"/>
      <c r="F15" s="388" t="s">
        <v>301</v>
      </c>
      <c r="G15" s="389" t="s">
        <v>302</v>
      </c>
      <c r="H15" s="388" t="s">
        <v>303</v>
      </c>
      <c r="I15" s="390" t="s">
        <v>303</v>
      </c>
      <c r="J15" s="390" t="s">
        <v>303</v>
      </c>
      <c r="K15" s="390" t="s">
        <v>303</v>
      </c>
      <c r="L15" s="390" t="s">
        <v>303</v>
      </c>
      <c r="M15" s="390" t="s">
        <v>303</v>
      </c>
      <c r="N15" s="390" t="s">
        <v>303</v>
      </c>
      <c r="O15" s="390" t="s">
        <v>303</v>
      </c>
      <c r="P15" s="390" t="s">
        <v>303</v>
      </c>
      <c r="Q15" s="390" t="s">
        <v>303</v>
      </c>
      <c r="R15" s="390" t="s">
        <v>303</v>
      </c>
      <c r="S15" s="390" t="s">
        <v>303</v>
      </c>
      <c r="T15" s="390" t="s">
        <v>303</v>
      </c>
      <c r="U15" s="388" t="s">
        <v>301</v>
      </c>
      <c r="V15" s="389" t="s">
        <v>301</v>
      </c>
      <c r="W15" s="388" t="s">
        <v>301</v>
      </c>
      <c r="X15" s="390" t="s">
        <v>301</v>
      </c>
      <c r="Y15" s="390" t="s">
        <v>301</v>
      </c>
      <c r="Z15" s="390" t="s">
        <v>301</v>
      </c>
      <c r="AA15" s="390" t="s">
        <v>301</v>
      </c>
      <c r="AB15" s="390" t="s">
        <v>301</v>
      </c>
      <c r="AC15" s="390" t="s">
        <v>301</v>
      </c>
      <c r="AD15" s="390" t="s">
        <v>301</v>
      </c>
      <c r="AE15" s="390" t="s">
        <v>301</v>
      </c>
      <c r="AF15" s="390" t="s">
        <v>301</v>
      </c>
      <c r="AG15" s="390" t="s">
        <v>301</v>
      </c>
      <c r="AH15" s="390" t="s">
        <v>301</v>
      </c>
      <c r="AI15" s="390" t="s">
        <v>301</v>
      </c>
      <c r="AJ15" s="390" t="s">
        <v>301</v>
      </c>
      <c r="AK15" s="388" t="s">
        <v>301</v>
      </c>
      <c r="AL15" s="389" t="s">
        <v>301</v>
      </c>
      <c r="AM15" s="388" t="s">
        <v>301</v>
      </c>
      <c r="AN15" s="390" t="s">
        <v>301</v>
      </c>
      <c r="AO15" s="390" t="s">
        <v>301</v>
      </c>
      <c r="AP15" s="390" t="s">
        <v>301</v>
      </c>
      <c r="AQ15" s="390" t="s">
        <v>301</v>
      </c>
      <c r="AR15" s="390" t="s">
        <v>301</v>
      </c>
      <c r="AS15" s="390" t="s">
        <v>301</v>
      </c>
      <c r="AT15" s="390" t="s">
        <v>301</v>
      </c>
      <c r="AU15" s="390" t="s">
        <v>301</v>
      </c>
      <c r="AV15" s="390" t="s">
        <v>301</v>
      </c>
      <c r="AW15" s="390" t="s">
        <v>301</v>
      </c>
      <c r="AX15" s="390" t="s">
        <v>301</v>
      </c>
      <c r="AY15" s="390" t="s">
        <v>301</v>
      </c>
      <c r="AZ15" s="390" t="s">
        <v>301</v>
      </c>
      <c r="BA15" s="390" t="s">
        <v>301</v>
      </c>
      <c r="BB15" s="390" t="s">
        <v>301</v>
      </c>
      <c r="BC15" s="390" t="s">
        <v>301</v>
      </c>
      <c r="BD15" s="390" t="s">
        <v>301</v>
      </c>
      <c r="BE15" s="388" t="s">
        <v>301</v>
      </c>
      <c r="BF15" s="389" t="s">
        <v>301</v>
      </c>
      <c r="BG15" s="390" t="s">
        <v>301</v>
      </c>
      <c r="BH15" s="390" t="s">
        <v>301</v>
      </c>
      <c r="BI15" s="390" t="s">
        <v>301</v>
      </c>
      <c r="BJ15" s="390" t="s">
        <v>301</v>
      </c>
      <c r="BK15" s="390" t="s">
        <v>301</v>
      </c>
      <c r="BL15" s="390" t="s">
        <v>301</v>
      </c>
      <c r="BM15" s="390" t="s">
        <v>301</v>
      </c>
      <c r="BN15" s="390" t="s">
        <v>301</v>
      </c>
      <c r="BO15" s="390" t="s">
        <v>301</v>
      </c>
      <c r="BP15" s="390" t="s">
        <v>301</v>
      </c>
      <c r="BQ15" s="390" t="s">
        <v>301</v>
      </c>
      <c r="BR15" s="390" t="s">
        <v>301</v>
      </c>
      <c r="BS15" s="390" t="s">
        <v>301</v>
      </c>
      <c r="BT15" s="390" t="s">
        <v>301</v>
      </c>
      <c r="BU15" s="388" t="s">
        <v>301</v>
      </c>
      <c r="BV15" s="389" t="s">
        <v>301</v>
      </c>
      <c r="BW15" s="390"/>
      <c r="BX15" s="390"/>
      <c r="BY15" s="390"/>
      <c r="BZ15" s="390"/>
      <c r="CA15" s="390"/>
      <c r="CB15" s="390"/>
      <c r="CC15" s="390"/>
      <c r="CD15" s="390"/>
    </row>
    <row r="16" customFormat="false" ht="12.75" hidden="false" customHeight="false" outlineLevel="0" collapsed="false">
      <c r="A16" s="361"/>
      <c r="B16" s="361"/>
      <c r="C16" s="361"/>
      <c r="D16" s="385" t="s">
        <v>304</v>
      </c>
      <c r="E16" s="388"/>
      <c r="F16" s="388" t="s">
        <v>305</v>
      </c>
      <c r="G16" s="391" t="s">
        <v>306</v>
      </c>
      <c r="H16" s="388" t="s">
        <v>305</v>
      </c>
      <c r="I16" s="388" t="s">
        <v>305</v>
      </c>
      <c r="J16" s="388" t="s">
        <v>305</v>
      </c>
      <c r="K16" s="388" t="s">
        <v>305</v>
      </c>
      <c r="L16" s="388" t="s">
        <v>305</v>
      </c>
      <c r="M16" s="388" t="s">
        <v>305</v>
      </c>
      <c r="N16" s="388" t="s">
        <v>305</v>
      </c>
      <c r="O16" s="388" t="s">
        <v>305</v>
      </c>
      <c r="P16" s="388" t="s">
        <v>305</v>
      </c>
      <c r="Q16" s="388" t="s">
        <v>305</v>
      </c>
      <c r="R16" s="388" t="s">
        <v>305</v>
      </c>
      <c r="S16" s="388" t="s">
        <v>305</v>
      </c>
      <c r="T16" s="388" t="s">
        <v>305</v>
      </c>
      <c r="U16" s="388" t="s">
        <v>307</v>
      </c>
      <c r="V16" s="391" t="s">
        <v>308</v>
      </c>
      <c r="W16" s="388" t="s">
        <v>307</v>
      </c>
      <c r="X16" s="388" t="s">
        <v>308</v>
      </c>
      <c r="Y16" s="388" t="s">
        <v>307</v>
      </c>
      <c r="Z16" s="388" t="s">
        <v>308</v>
      </c>
      <c r="AA16" s="388" t="s">
        <v>307</v>
      </c>
      <c r="AB16" s="388" t="s">
        <v>308</v>
      </c>
      <c r="AC16" s="388" t="s">
        <v>307</v>
      </c>
      <c r="AD16" s="388" t="s">
        <v>308</v>
      </c>
      <c r="AE16" s="388" t="s">
        <v>307</v>
      </c>
      <c r="AF16" s="388" t="s">
        <v>308</v>
      </c>
      <c r="AG16" s="388" t="s">
        <v>307</v>
      </c>
      <c r="AH16" s="388" t="s">
        <v>308</v>
      </c>
      <c r="AI16" s="388" t="s">
        <v>307</v>
      </c>
      <c r="AJ16" s="388" t="s">
        <v>308</v>
      </c>
      <c r="AK16" s="388" t="s">
        <v>307</v>
      </c>
      <c r="AL16" s="391" t="s">
        <v>308</v>
      </c>
      <c r="AM16" s="388" t="s">
        <v>307</v>
      </c>
      <c r="AN16" s="388" t="s">
        <v>308</v>
      </c>
      <c r="AO16" s="388" t="s">
        <v>307</v>
      </c>
      <c r="AP16" s="388" t="s">
        <v>308</v>
      </c>
      <c r="AQ16" s="388" t="s">
        <v>307</v>
      </c>
      <c r="AR16" s="388" t="s">
        <v>308</v>
      </c>
      <c r="AS16" s="388" t="s">
        <v>307</v>
      </c>
      <c r="AT16" s="388" t="s">
        <v>308</v>
      </c>
      <c r="AU16" s="388" t="s">
        <v>307</v>
      </c>
      <c r="AV16" s="388" t="s">
        <v>308</v>
      </c>
      <c r="AW16" s="388" t="s">
        <v>307</v>
      </c>
      <c r="AX16" s="388" t="s">
        <v>308</v>
      </c>
      <c r="AY16" s="388" t="s">
        <v>307</v>
      </c>
      <c r="AZ16" s="388" t="s">
        <v>308</v>
      </c>
      <c r="BA16" s="388" t="s">
        <v>307</v>
      </c>
      <c r="BB16" s="388" t="s">
        <v>308</v>
      </c>
      <c r="BC16" s="388" t="s">
        <v>307</v>
      </c>
      <c r="BD16" s="388" t="s">
        <v>308</v>
      </c>
      <c r="BE16" s="388" t="s">
        <v>307</v>
      </c>
      <c r="BF16" s="391" t="s">
        <v>308</v>
      </c>
      <c r="BG16" s="388" t="s">
        <v>307</v>
      </c>
      <c r="BH16" s="388" t="s">
        <v>308</v>
      </c>
      <c r="BI16" s="388" t="s">
        <v>307</v>
      </c>
      <c r="BJ16" s="388" t="s">
        <v>308</v>
      </c>
      <c r="BK16" s="388" t="s">
        <v>307</v>
      </c>
      <c r="BL16" s="388" t="s">
        <v>308</v>
      </c>
      <c r="BM16" s="388" t="s">
        <v>307</v>
      </c>
      <c r="BN16" s="388" t="s">
        <v>308</v>
      </c>
      <c r="BO16" s="388" t="s">
        <v>307</v>
      </c>
      <c r="BP16" s="388" t="s">
        <v>308</v>
      </c>
      <c r="BQ16" s="388" t="s">
        <v>307</v>
      </c>
      <c r="BR16" s="388" t="s">
        <v>308</v>
      </c>
      <c r="BS16" s="388" t="s">
        <v>307</v>
      </c>
      <c r="BT16" s="388" t="s">
        <v>308</v>
      </c>
      <c r="BU16" s="388" t="s">
        <v>307</v>
      </c>
      <c r="BV16" s="391" t="s">
        <v>308</v>
      </c>
      <c r="BW16" s="388"/>
      <c r="BX16" s="388"/>
      <c r="BY16" s="388"/>
      <c r="BZ16" s="388"/>
      <c r="CA16" s="388"/>
      <c r="CB16" s="388"/>
      <c r="CC16" s="388"/>
      <c r="CD16" s="388"/>
    </row>
    <row r="17" customFormat="false" ht="38.25" hidden="false" customHeight="false" outlineLevel="0" collapsed="false">
      <c r="A17" s="361"/>
      <c r="B17" s="361"/>
      <c r="C17" s="392"/>
      <c r="D17" s="385" t="s">
        <v>309</v>
      </c>
      <c r="E17" s="388"/>
      <c r="F17" s="388" t="s">
        <v>172</v>
      </c>
      <c r="G17" s="391" t="s">
        <v>173</v>
      </c>
      <c r="H17" s="388" t="s">
        <v>174</v>
      </c>
      <c r="I17" s="388" t="s">
        <v>287</v>
      </c>
      <c r="J17" s="388" t="s">
        <v>288</v>
      </c>
      <c r="K17" s="388" t="s">
        <v>289</v>
      </c>
      <c r="L17" s="388" t="s">
        <v>290</v>
      </c>
      <c r="M17" s="388" t="s">
        <v>291</v>
      </c>
      <c r="N17" s="388" t="s">
        <v>292</v>
      </c>
      <c r="O17" s="388" t="s">
        <v>293</v>
      </c>
      <c r="P17" s="388" t="s">
        <v>294</v>
      </c>
      <c r="Q17" s="388" t="s">
        <v>295</v>
      </c>
      <c r="R17" s="388" t="s">
        <v>296</v>
      </c>
      <c r="S17" s="388" t="s">
        <v>44</v>
      </c>
      <c r="T17" s="388" t="s">
        <v>297</v>
      </c>
      <c r="U17" s="388" t="s">
        <v>310</v>
      </c>
      <c r="V17" s="391" t="s">
        <v>311</v>
      </c>
      <c r="W17" s="388" t="s">
        <v>37</v>
      </c>
      <c r="X17" s="388" t="s">
        <v>41</v>
      </c>
      <c r="Y17" s="388" t="s">
        <v>312</v>
      </c>
      <c r="Z17" s="388" t="s">
        <v>313</v>
      </c>
      <c r="AA17" s="388" t="s">
        <v>314</v>
      </c>
      <c r="AB17" s="388" t="s">
        <v>315</v>
      </c>
      <c r="AC17" s="388" t="s">
        <v>316</v>
      </c>
      <c r="AD17" s="388" t="s">
        <v>317</v>
      </c>
      <c r="AE17" s="388" t="s">
        <v>318</v>
      </c>
      <c r="AF17" s="388" t="s">
        <v>319</v>
      </c>
      <c r="AG17" s="388" t="s">
        <v>320</v>
      </c>
      <c r="AH17" s="388" t="s">
        <v>321</v>
      </c>
      <c r="AI17" s="388" t="s">
        <v>322</v>
      </c>
      <c r="AJ17" s="388" t="s">
        <v>323</v>
      </c>
      <c r="AK17" s="388" t="s">
        <v>324</v>
      </c>
      <c r="AL17" s="391" t="s">
        <v>325</v>
      </c>
      <c r="AM17" s="388" t="s">
        <v>326</v>
      </c>
      <c r="AN17" s="388" t="s">
        <v>327</v>
      </c>
      <c r="AO17" s="388" t="s">
        <v>328</v>
      </c>
      <c r="AP17" s="388" t="s">
        <v>329</v>
      </c>
      <c r="AQ17" s="388" t="s">
        <v>330</v>
      </c>
      <c r="AR17" s="388" t="s">
        <v>331</v>
      </c>
      <c r="AS17" s="388" t="s">
        <v>332</v>
      </c>
      <c r="AT17" s="388" t="s">
        <v>333</v>
      </c>
      <c r="AU17" s="388" t="s">
        <v>334</v>
      </c>
      <c r="AV17" s="388" t="s">
        <v>335</v>
      </c>
      <c r="AW17" s="388" t="s">
        <v>336</v>
      </c>
      <c r="AX17" s="388" t="s">
        <v>337</v>
      </c>
      <c r="AY17" s="388" t="s">
        <v>338</v>
      </c>
      <c r="AZ17" s="388" t="s">
        <v>339</v>
      </c>
      <c r="BA17" s="388" t="s">
        <v>340</v>
      </c>
      <c r="BB17" s="388" t="s">
        <v>341</v>
      </c>
      <c r="BC17" s="388" t="s">
        <v>342</v>
      </c>
      <c r="BD17" s="388" t="s">
        <v>343</v>
      </c>
      <c r="BE17" s="388" t="s">
        <v>344</v>
      </c>
      <c r="BF17" s="391" t="s">
        <v>345</v>
      </c>
      <c r="BG17" s="388" t="s">
        <v>342</v>
      </c>
      <c r="BH17" s="388" t="s">
        <v>343</v>
      </c>
      <c r="BI17" s="386" t="s">
        <v>346</v>
      </c>
      <c r="BJ17" s="386" t="s">
        <v>347</v>
      </c>
      <c r="BK17" s="386" t="s">
        <v>348</v>
      </c>
      <c r="BL17" s="386" t="s">
        <v>349</v>
      </c>
      <c r="BM17" s="386" t="s">
        <v>350</v>
      </c>
      <c r="BN17" s="386" t="s">
        <v>351</v>
      </c>
      <c r="BO17" s="386" t="s">
        <v>352</v>
      </c>
      <c r="BP17" s="386" t="s">
        <v>353</v>
      </c>
      <c r="BQ17" s="388" t="s">
        <v>354</v>
      </c>
      <c r="BR17" s="388" t="s">
        <v>355</v>
      </c>
      <c r="BS17" s="388" t="s">
        <v>340</v>
      </c>
      <c r="BT17" s="388" t="s">
        <v>341</v>
      </c>
      <c r="BU17" s="386" t="s">
        <v>35</v>
      </c>
      <c r="BV17" s="386" t="s">
        <v>35</v>
      </c>
      <c r="BW17" s="388"/>
      <c r="BX17" s="388"/>
      <c r="BY17" s="388"/>
      <c r="BZ17" s="388"/>
      <c r="CA17" s="388"/>
      <c r="CB17" s="388"/>
      <c r="CC17" s="388"/>
      <c r="CD17" s="388"/>
    </row>
    <row r="18" customFormat="false" ht="12.75" hidden="false" customHeight="false" outlineLevel="0" collapsed="false">
      <c r="A18" s="393"/>
      <c r="B18" s="393"/>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c r="AA18" s="393"/>
      <c r="AB18" s="393"/>
      <c r="AC18" s="393"/>
      <c r="AD18" s="393"/>
      <c r="AE18" s="393"/>
      <c r="AF18" s="393"/>
      <c r="AG18" s="393"/>
      <c r="AH18" s="393"/>
      <c r="AI18" s="393"/>
      <c r="AJ18" s="393"/>
      <c r="AK18" s="393"/>
      <c r="AL18" s="393"/>
      <c r="AM18" s="393"/>
      <c r="AN18" s="393"/>
      <c r="AO18" s="393"/>
      <c r="AP18" s="393"/>
      <c r="AQ18" s="393"/>
      <c r="AR18" s="393"/>
      <c r="AS18" s="393"/>
      <c r="AT18" s="393"/>
      <c r="AU18" s="393"/>
      <c r="AV18" s="393"/>
      <c r="AW18" s="393"/>
      <c r="AX18" s="393"/>
      <c r="AY18" s="393"/>
      <c r="AZ18" s="393"/>
      <c r="BA18" s="393"/>
      <c r="BB18" s="393"/>
      <c r="BC18" s="393"/>
      <c r="BD18" s="393"/>
      <c r="BE18" s="393"/>
      <c r="BF18" s="393"/>
      <c r="BG18" s="393"/>
      <c r="BH18" s="393"/>
      <c r="BI18" s="393"/>
      <c r="BJ18" s="393"/>
      <c r="BK18" s="393"/>
      <c r="BL18" s="393"/>
      <c r="BM18" s="393"/>
      <c r="BN18" s="393"/>
      <c r="BO18" s="393"/>
      <c r="BP18" s="393"/>
      <c r="BQ18" s="393"/>
      <c r="BR18" s="393"/>
      <c r="BS18" s="393"/>
      <c r="BT18" s="393"/>
    </row>
    <row r="19" customFormat="false" ht="12.75" hidden="false" customHeight="false" outlineLevel="0" collapsed="false">
      <c r="A19" s="384"/>
      <c r="B19" s="384"/>
      <c r="C19" s="384"/>
      <c r="D19" s="394" t="n">
        <v>36739</v>
      </c>
      <c r="E19" s="383"/>
      <c r="F19" s="395" t="n">
        <v>4.066</v>
      </c>
      <c r="G19" s="396" t="n">
        <v>0.067963565241452</v>
      </c>
      <c r="H19" s="395" t="n">
        <v>0.64</v>
      </c>
      <c r="I19" s="395" t="n">
        <v>0.575</v>
      </c>
      <c r="J19" s="395" t="n">
        <v>0.575</v>
      </c>
      <c r="K19" s="395" t="n">
        <v>0.525</v>
      </c>
      <c r="L19" s="395" t="n">
        <v>0.675</v>
      </c>
      <c r="M19" s="395" t="n">
        <v>0.575</v>
      </c>
      <c r="N19" s="395" t="n">
        <v>0.625</v>
      </c>
      <c r="O19" s="395" t="n">
        <v>0.555</v>
      </c>
      <c r="P19" s="395" t="n">
        <v>0.625</v>
      </c>
      <c r="Q19" s="395" t="n">
        <v>0.475</v>
      </c>
      <c r="R19" s="396" t="n">
        <v>0.305</v>
      </c>
      <c r="S19" s="396" t="n">
        <v>0.575</v>
      </c>
      <c r="T19" s="395" t="n">
        <v>0.575</v>
      </c>
      <c r="U19" s="395" t="n">
        <v>-0.1175</v>
      </c>
      <c r="V19" s="395" t="n">
        <v>0.01</v>
      </c>
      <c r="W19" s="395" t="n">
        <v>0.06</v>
      </c>
      <c r="X19" s="395" t="n">
        <v>0.0025</v>
      </c>
      <c r="Y19" s="395" t="n">
        <v>-0.0825</v>
      </c>
      <c r="Z19" s="395" t="n">
        <v>0.0025</v>
      </c>
      <c r="AA19" s="395" t="n">
        <v>-0.651</v>
      </c>
      <c r="AB19" s="395" t="n">
        <v>0.155</v>
      </c>
      <c r="AC19" s="395" t="n">
        <v>-0.07</v>
      </c>
      <c r="AD19" s="395" t="n">
        <v>0.01</v>
      </c>
      <c r="AE19" s="395" t="n">
        <v>-0.1625</v>
      </c>
      <c r="AF19" s="395" t="n">
        <v>0</v>
      </c>
      <c r="AG19" s="395" t="n">
        <v>-0.07</v>
      </c>
      <c r="AH19" s="395" t="n">
        <v>0.01</v>
      </c>
      <c r="AI19" s="396" t="n">
        <v>0.0625</v>
      </c>
      <c r="AJ19" s="396" t="n">
        <v>0.0025</v>
      </c>
      <c r="AK19" s="396" t="n">
        <v>-0.28</v>
      </c>
      <c r="AL19" s="395" t="n">
        <v>0</v>
      </c>
      <c r="AM19" s="395" t="n">
        <v>-0.09</v>
      </c>
      <c r="AN19" s="395" t="n">
        <v>0.005</v>
      </c>
      <c r="AO19" s="395" t="n">
        <v>-0.11</v>
      </c>
      <c r="AP19" s="383" t="n">
        <v>0.0075</v>
      </c>
      <c r="AQ19" s="383" t="n">
        <v>0.4425</v>
      </c>
      <c r="AR19" s="383" t="n">
        <v>-0.0075</v>
      </c>
      <c r="AS19" s="383" t="n">
        <v>0</v>
      </c>
      <c r="AT19" s="383" t="n">
        <v>0</v>
      </c>
      <c r="AU19" s="383" t="n">
        <v>-0.5</v>
      </c>
      <c r="AV19" s="383" t="n">
        <v>0.005</v>
      </c>
      <c r="AW19" s="383" t="n">
        <v>0.605</v>
      </c>
      <c r="AX19" s="383" t="n">
        <v>-0.005</v>
      </c>
      <c r="AY19" s="383" t="n">
        <v>-0.03</v>
      </c>
      <c r="AZ19" s="383" t="n">
        <v>0.06</v>
      </c>
      <c r="BA19" s="383" t="n">
        <v>0.17</v>
      </c>
      <c r="BB19" s="383" t="n">
        <v>0.0125</v>
      </c>
      <c r="BC19" s="383" t="n">
        <v>-0.03</v>
      </c>
      <c r="BD19" s="383" t="n">
        <v>0.01</v>
      </c>
      <c r="BE19" s="383" t="n">
        <v>0</v>
      </c>
      <c r="BF19" s="383" t="n">
        <v>0</v>
      </c>
      <c r="BG19" s="383" t="n">
        <v>-0.03</v>
      </c>
      <c r="BH19" s="383" t="n">
        <v>0.01</v>
      </c>
      <c r="BI19" s="383" t="n">
        <v>-0.08</v>
      </c>
      <c r="BJ19" s="383" t="n">
        <v>0.025</v>
      </c>
      <c r="BK19" s="383" t="n">
        <v>-0.035</v>
      </c>
      <c r="BL19" s="383" t="n">
        <v>0.018</v>
      </c>
      <c r="BM19" s="383" t="n">
        <v>0.005</v>
      </c>
      <c r="BN19" s="383" t="n">
        <v>0.01</v>
      </c>
      <c r="BO19" s="383" t="n">
        <v>0.49</v>
      </c>
      <c r="BP19" s="383" t="n">
        <v>0.035</v>
      </c>
      <c r="BQ19" s="383" t="n">
        <v>-0.4</v>
      </c>
      <c r="BR19" s="383" t="n">
        <v>0</v>
      </c>
      <c r="BS19" s="383" t="n">
        <v>0.17</v>
      </c>
      <c r="BT19" s="383" t="n">
        <v>0.0125</v>
      </c>
      <c r="BU19" s="383" t="n">
        <v>0.06</v>
      </c>
      <c r="BV19" s="383" t="n">
        <v>0</v>
      </c>
    </row>
    <row r="20" customFormat="false" ht="12.75" hidden="false" customHeight="false" outlineLevel="0" collapsed="false">
      <c r="D20" s="394" t="n">
        <v>36770</v>
      </c>
      <c r="F20" s="397" t="n">
        <v>4.045</v>
      </c>
      <c r="G20" s="398" t="n">
        <v>0.068259547804486</v>
      </c>
      <c r="H20" s="397" t="n">
        <v>0.66</v>
      </c>
      <c r="I20" s="397" t="n">
        <v>0.575</v>
      </c>
      <c r="J20" s="397" t="n">
        <v>0.575</v>
      </c>
      <c r="K20" s="397" t="n">
        <v>0.625</v>
      </c>
      <c r="L20" s="395" t="n">
        <v>0.675</v>
      </c>
      <c r="M20" s="395" t="n">
        <v>0.625</v>
      </c>
      <c r="N20" s="397" t="n">
        <v>0.675</v>
      </c>
      <c r="O20" s="397" t="n">
        <v>0.555</v>
      </c>
      <c r="P20" s="397" t="n">
        <v>0.625</v>
      </c>
      <c r="Q20" s="397" t="n">
        <v>0.575</v>
      </c>
      <c r="R20" s="398" t="n">
        <v>0.315</v>
      </c>
      <c r="S20" s="398" t="n">
        <v>0.625</v>
      </c>
      <c r="T20" s="397" t="n">
        <v>0.575</v>
      </c>
      <c r="U20" s="397" t="n">
        <v>-0.1125</v>
      </c>
      <c r="V20" s="397" t="n">
        <v>0.01</v>
      </c>
      <c r="W20" s="397" t="n">
        <v>0.0625</v>
      </c>
      <c r="X20" s="397" t="n">
        <v>0.005</v>
      </c>
      <c r="Y20" s="397" t="n">
        <v>-0.085</v>
      </c>
      <c r="Z20" s="397" t="n">
        <v>0.005</v>
      </c>
      <c r="AA20" s="397" t="n">
        <v>-0.492</v>
      </c>
      <c r="AB20" s="397" t="n">
        <v>0.155</v>
      </c>
      <c r="AC20" s="397" t="n">
        <v>-0.07</v>
      </c>
      <c r="AD20" s="397" t="n">
        <v>0.01</v>
      </c>
      <c r="AE20" s="397" t="n">
        <v>-0.165</v>
      </c>
      <c r="AF20" s="397" t="n">
        <v>0.0025</v>
      </c>
      <c r="AG20" s="397" t="n">
        <v>-0.07</v>
      </c>
      <c r="AH20" s="397" t="n">
        <v>0.01</v>
      </c>
      <c r="AI20" s="398" t="n">
        <v>0.0975</v>
      </c>
      <c r="AJ20" s="398" t="n">
        <v>0.0025</v>
      </c>
      <c r="AK20" s="398" t="n">
        <v>-0.28</v>
      </c>
      <c r="AL20" s="397" t="n">
        <v>0</v>
      </c>
      <c r="AM20" s="397" t="n">
        <v>-0.0975</v>
      </c>
      <c r="AN20" s="397" t="n">
        <v>0.005</v>
      </c>
      <c r="AO20" s="397" t="n">
        <v>-0.09</v>
      </c>
      <c r="AP20" s="360" t="n">
        <v>0.0075</v>
      </c>
      <c r="AQ20" s="360" t="n">
        <v>0.44</v>
      </c>
      <c r="AR20" s="360" t="n">
        <v>-0.0075</v>
      </c>
      <c r="AS20" s="360" t="n">
        <v>0</v>
      </c>
      <c r="AT20" s="360" t="n">
        <v>0</v>
      </c>
      <c r="AU20" s="360" t="n">
        <v>-0.5</v>
      </c>
      <c r="AV20" s="360" t="n">
        <v>0.005</v>
      </c>
      <c r="AW20" s="360" t="n">
        <v>0.6025</v>
      </c>
      <c r="AX20" s="360" t="n">
        <v>-0.005</v>
      </c>
      <c r="AY20" s="360" t="n">
        <v>-0.03</v>
      </c>
      <c r="AZ20" s="360" t="n">
        <v>0.06</v>
      </c>
      <c r="BA20" s="360" t="n">
        <v>0.175</v>
      </c>
      <c r="BB20" s="360" t="n">
        <v>0.0125</v>
      </c>
      <c r="BC20" s="360" t="n">
        <v>-0.03</v>
      </c>
      <c r="BD20" s="360" t="n">
        <v>0.01</v>
      </c>
      <c r="BE20" s="360" t="n">
        <v>0</v>
      </c>
      <c r="BF20" s="360" t="n">
        <v>0</v>
      </c>
      <c r="BG20" s="360" t="n">
        <v>-0.03</v>
      </c>
      <c r="BH20" s="360" t="n">
        <v>0.01</v>
      </c>
      <c r="BI20" s="360" t="n">
        <v>-0.08</v>
      </c>
      <c r="BJ20" s="360" t="n">
        <v>0.025</v>
      </c>
      <c r="BK20" s="360" t="n">
        <v>-0.035</v>
      </c>
      <c r="BL20" s="360" t="n">
        <v>0.019</v>
      </c>
      <c r="BM20" s="360" t="n">
        <v>0.005</v>
      </c>
      <c r="BN20" s="360" t="n">
        <v>0.01</v>
      </c>
      <c r="BO20" s="360" t="n">
        <v>0.505</v>
      </c>
      <c r="BP20" s="360" t="n">
        <v>0.035</v>
      </c>
      <c r="BQ20" s="360" t="n">
        <v>-0.4</v>
      </c>
      <c r="BR20" s="360" t="n">
        <v>0</v>
      </c>
      <c r="BS20" s="360" t="n">
        <v>0.175</v>
      </c>
      <c r="BT20" s="360" t="n">
        <v>0.0125</v>
      </c>
      <c r="BU20" s="360" t="n">
        <v>0.095</v>
      </c>
      <c r="BV20" s="360" t="n">
        <v>0</v>
      </c>
    </row>
    <row r="21" customFormat="false" ht="12.75" hidden="false" customHeight="false" outlineLevel="0" collapsed="false">
      <c r="D21" s="394" t="n">
        <v>36800</v>
      </c>
      <c r="F21" s="397" t="n">
        <v>4.03</v>
      </c>
      <c r="G21" s="398" t="n">
        <v>0.068737284904907</v>
      </c>
      <c r="H21" s="397" t="n">
        <v>0.665</v>
      </c>
      <c r="I21" s="397" t="n">
        <v>0.575</v>
      </c>
      <c r="J21" s="397" t="n">
        <v>0.575</v>
      </c>
      <c r="K21" s="397" t="n">
        <v>0.625</v>
      </c>
      <c r="L21" s="395" t="n">
        <v>0.725</v>
      </c>
      <c r="M21" s="395" t="n">
        <v>0.675</v>
      </c>
      <c r="N21" s="397" t="n">
        <v>0.725</v>
      </c>
      <c r="O21" s="397" t="n">
        <v>0.575</v>
      </c>
      <c r="P21" s="397" t="n">
        <v>0.675</v>
      </c>
      <c r="Q21" s="397" t="n">
        <v>0.575</v>
      </c>
      <c r="R21" s="398" t="n">
        <v>0.355</v>
      </c>
      <c r="S21" s="398" t="n">
        <v>0.675</v>
      </c>
      <c r="T21" s="397" t="n">
        <v>0.575</v>
      </c>
      <c r="U21" s="397" t="n">
        <v>-0.0925</v>
      </c>
      <c r="V21" s="397" t="n">
        <v>0.01</v>
      </c>
      <c r="W21" s="397" t="n">
        <v>0.08</v>
      </c>
      <c r="X21" s="397" t="n">
        <v>0.0075</v>
      </c>
      <c r="Y21" s="397" t="n">
        <v>-0.08</v>
      </c>
      <c r="Z21" s="397" t="n">
        <v>0.0075</v>
      </c>
      <c r="AA21" s="397" t="n">
        <v>-0.315</v>
      </c>
      <c r="AB21" s="397" t="n">
        <v>0.155</v>
      </c>
      <c r="AC21" s="397" t="n">
        <v>-0.07</v>
      </c>
      <c r="AD21" s="397" t="n">
        <v>0.01</v>
      </c>
      <c r="AE21" s="397" t="n">
        <v>-0.16</v>
      </c>
      <c r="AF21" s="397" t="n">
        <v>0.005</v>
      </c>
      <c r="AG21" s="397" t="n">
        <v>-0.07</v>
      </c>
      <c r="AH21" s="397" t="n">
        <v>0.01</v>
      </c>
      <c r="AI21" s="398" t="n">
        <v>0.1325</v>
      </c>
      <c r="AJ21" s="398" t="n">
        <v>0.0025</v>
      </c>
      <c r="AK21" s="398" t="n">
        <v>-0.275</v>
      </c>
      <c r="AL21" s="397" t="n">
        <v>0</v>
      </c>
      <c r="AM21" s="397" t="n">
        <v>-0.105</v>
      </c>
      <c r="AN21" s="397" t="n">
        <v>0.005</v>
      </c>
      <c r="AO21" s="397" t="n">
        <v>-0.09</v>
      </c>
      <c r="AP21" s="360" t="n">
        <v>0.0075</v>
      </c>
      <c r="AQ21" s="360" t="n">
        <v>0.36</v>
      </c>
      <c r="AR21" s="360" t="n">
        <v>-0.0075</v>
      </c>
      <c r="AS21" s="360" t="n">
        <v>0</v>
      </c>
      <c r="AT21" s="360" t="n">
        <v>0</v>
      </c>
      <c r="AU21" s="360" t="n">
        <v>-0.5</v>
      </c>
      <c r="AV21" s="360" t="n">
        <v>0.005</v>
      </c>
      <c r="AW21" s="360" t="n">
        <v>0.51</v>
      </c>
      <c r="AX21" s="360" t="n">
        <v>-0.005</v>
      </c>
      <c r="AY21" s="360" t="n">
        <v>-0.03</v>
      </c>
      <c r="AZ21" s="360" t="n">
        <v>0.06</v>
      </c>
      <c r="BA21" s="360" t="n">
        <v>0.185</v>
      </c>
      <c r="BB21" s="360" t="n">
        <v>0.0125</v>
      </c>
      <c r="BC21" s="360" t="n">
        <v>-0.03</v>
      </c>
      <c r="BD21" s="360" t="n">
        <v>0.01</v>
      </c>
      <c r="BE21" s="360" t="n">
        <v>0</v>
      </c>
      <c r="BF21" s="360" t="n">
        <v>0</v>
      </c>
      <c r="BG21" s="360" t="n">
        <v>-0.03</v>
      </c>
      <c r="BH21" s="360" t="n">
        <v>0.01</v>
      </c>
      <c r="BI21" s="360" t="n">
        <v>-0.065</v>
      </c>
      <c r="BJ21" s="360" t="n">
        <v>0.025</v>
      </c>
      <c r="BK21" s="360" t="n">
        <v>-0.035</v>
      </c>
      <c r="BL21" s="360" t="n">
        <v>0.02</v>
      </c>
      <c r="BM21" s="360" t="n">
        <v>0.005</v>
      </c>
      <c r="BN21" s="360" t="n">
        <v>0.01</v>
      </c>
      <c r="BO21" s="360" t="n">
        <v>0.585</v>
      </c>
      <c r="BP21" s="360" t="n">
        <v>0.035</v>
      </c>
      <c r="BQ21" s="360" t="n">
        <v>-0.4</v>
      </c>
      <c r="BR21" s="360" t="n">
        <v>0</v>
      </c>
      <c r="BS21" s="360" t="n">
        <v>0.185</v>
      </c>
      <c r="BT21" s="360" t="n">
        <v>0.0125</v>
      </c>
      <c r="BU21" s="360" t="n">
        <v>0.13</v>
      </c>
      <c r="BV21" s="360" t="n">
        <v>0</v>
      </c>
    </row>
    <row r="22" customFormat="false" ht="12.75" hidden="false" customHeight="false" outlineLevel="0" collapsed="false">
      <c r="D22" s="394" t="n">
        <v>36831</v>
      </c>
      <c r="F22" s="397" t="n">
        <v>4.1</v>
      </c>
      <c r="G22" s="398" t="n">
        <v>0.069034617644442</v>
      </c>
      <c r="H22" s="397" t="n">
        <v>0.665</v>
      </c>
      <c r="I22" s="397" t="n">
        <v>1.025</v>
      </c>
      <c r="J22" s="397" t="n">
        <v>1.025</v>
      </c>
      <c r="K22" s="397" t="n">
        <v>1.025</v>
      </c>
      <c r="L22" s="395" t="n">
        <v>1.025</v>
      </c>
      <c r="M22" s="395" t="n">
        <v>1.125</v>
      </c>
      <c r="N22" s="397" t="n">
        <v>1.225</v>
      </c>
      <c r="O22" s="397" t="n">
        <v>1.075</v>
      </c>
      <c r="P22" s="397" t="n">
        <v>1.025</v>
      </c>
      <c r="Q22" s="397" t="n">
        <v>1.225</v>
      </c>
      <c r="R22" s="398" t="n">
        <v>0.605</v>
      </c>
      <c r="S22" s="398" t="n">
        <v>1.025</v>
      </c>
      <c r="T22" s="397" t="n">
        <v>1.075</v>
      </c>
      <c r="U22" s="397" t="n">
        <v>0</v>
      </c>
      <c r="V22" s="397" t="n">
        <v>0.0275</v>
      </c>
      <c r="W22" s="397" t="n">
        <v>0.1425</v>
      </c>
      <c r="X22" s="397" t="n">
        <v>0.0075</v>
      </c>
      <c r="Y22" s="397" t="n">
        <v>-0.11</v>
      </c>
      <c r="Z22" s="397" t="n">
        <v>0.0125</v>
      </c>
      <c r="AA22" s="397" t="n">
        <v>-0.302</v>
      </c>
      <c r="AB22" s="397" t="n">
        <v>0.155</v>
      </c>
      <c r="AC22" s="397" t="n">
        <v>-0.08</v>
      </c>
      <c r="AD22" s="397" t="n">
        <v>0.01</v>
      </c>
      <c r="AE22" s="397" t="n">
        <v>-0.15</v>
      </c>
      <c r="AF22" s="397" t="n">
        <v>0.0125</v>
      </c>
      <c r="AG22" s="397" t="n">
        <v>-0.0675</v>
      </c>
      <c r="AH22" s="397" t="n">
        <v>0.01</v>
      </c>
      <c r="AI22" s="398" t="n">
        <v>0.2125</v>
      </c>
      <c r="AJ22" s="398" t="n">
        <v>0.005</v>
      </c>
      <c r="AK22" s="398" t="n">
        <v>-0.245</v>
      </c>
      <c r="AL22" s="397" t="n">
        <v>0.005</v>
      </c>
      <c r="AM22" s="397" t="n">
        <v>-0.14</v>
      </c>
      <c r="AN22" s="397" t="n">
        <v>0.005</v>
      </c>
      <c r="AO22" s="397" t="n">
        <v>0.135</v>
      </c>
      <c r="AP22" s="360" t="n">
        <v>0.02</v>
      </c>
      <c r="AQ22" s="360" t="n">
        <v>0.15</v>
      </c>
      <c r="AR22" s="360" t="n">
        <v>-0.0075</v>
      </c>
      <c r="AS22" s="360" t="n">
        <v>0</v>
      </c>
      <c r="AT22" s="360" t="n">
        <v>0</v>
      </c>
      <c r="AU22" s="360" t="n">
        <v>-0.315</v>
      </c>
      <c r="AV22" s="360" t="n">
        <v>0.0125</v>
      </c>
      <c r="AW22" s="360" t="n">
        <v>0.335</v>
      </c>
      <c r="AX22" s="360" t="n">
        <v>-0.0075</v>
      </c>
      <c r="AY22" s="360" t="n">
        <v>-0.0275</v>
      </c>
      <c r="AZ22" s="360" t="n">
        <v>0.06</v>
      </c>
      <c r="BA22" s="360" t="n">
        <v>0.29</v>
      </c>
      <c r="BB22" s="360" t="n">
        <v>0.0175</v>
      </c>
      <c r="BC22" s="360" t="n">
        <v>-0.0275</v>
      </c>
      <c r="BD22" s="360" t="n">
        <v>0.01</v>
      </c>
      <c r="BE22" s="360" t="n">
        <v>0.005</v>
      </c>
      <c r="BF22" s="360" t="n">
        <v>0</v>
      </c>
      <c r="BG22" s="360" t="n">
        <v>-0.0275</v>
      </c>
      <c r="BH22" s="360" t="n">
        <v>0.01</v>
      </c>
      <c r="BI22" s="360" t="n">
        <v>-0.0615</v>
      </c>
      <c r="BJ22" s="360" t="n">
        <v>0.025</v>
      </c>
      <c r="BK22" s="360" t="n">
        <v>-0.0225</v>
      </c>
      <c r="BL22" s="360" t="n">
        <v>0.02</v>
      </c>
      <c r="BM22" s="360" t="n">
        <v>0.0125</v>
      </c>
      <c r="BN22" s="360" t="n">
        <v>0.015</v>
      </c>
      <c r="BO22" s="360" t="n">
        <v>0.838</v>
      </c>
      <c r="BP22" s="360" t="n">
        <v>0.14</v>
      </c>
      <c r="BQ22" s="360" t="n">
        <v>-0.235</v>
      </c>
      <c r="BR22" s="360" t="n">
        <v>0</v>
      </c>
      <c r="BS22" s="360" t="n">
        <v>0.29</v>
      </c>
      <c r="BT22" s="360" t="n">
        <v>0.0175</v>
      </c>
      <c r="BU22" s="360" t="n">
        <v>0.244</v>
      </c>
      <c r="BV22" s="360" t="n">
        <v>0</v>
      </c>
    </row>
    <row r="23" customFormat="false" ht="12.75" hidden="false" customHeight="false" outlineLevel="0" collapsed="false">
      <c r="D23" s="394" t="n">
        <v>36861</v>
      </c>
      <c r="F23" s="397" t="n">
        <v>4.185</v>
      </c>
      <c r="G23" s="398" t="n">
        <v>0.069242058219147</v>
      </c>
      <c r="H23" s="397" t="n">
        <v>0.665</v>
      </c>
      <c r="I23" s="397" t="n">
        <v>1.225</v>
      </c>
      <c r="J23" s="397" t="n">
        <v>1.225</v>
      </c>
      <c r="K23" s="397" t="n">
        <v>1.225</v>
      </c>
      <c r="L23" s="395" t="n">
        <v>1.225</v>
      </c>
      <c r="M23" s="395" t="n">
        <v>1.375</v>
      </c>
      <c r="N23" s="397" t="n">
        <v>1.525</v>
      </c>
      <c r="O23" s="397" t="n">
        <v>1.275</v>
      </c>
      <c r="P23" s="397" t="n">
        <v>1.225</v>
      </c>
      <c r="Q23" s="397" t="n">
        <v>1.625</v>
      </c>
      <c r="R23" s="398" t="n">
        <v>0.8</v>
      </c>
      <c r="S23" s="398" t="n">
        <v>1.325</v>
      </c>
      <c r="T23" s="397" t="n">
        <v>1.275</v>
      </c>
      <c r="U23" s="397" t="n">
        <v>0.02</v>
      </c>
      <c r="V23" s="397" t="n">
        <v>0.0275</v>
      </c>
      <c r="W23" s="397" t="n">
        <v>0.1525</v>
      </c>
      <c r="X23" s="397" t="n">
        <v>0.0075</v>
      </c>
      <c r="Y23" s="397" t="n">
        <v>-0.105</v>
      </c>
      <c r="Z23" s="397" t="n">
        <v>0.0125</v>
      </c>
      <c r="AA23" s="397" t="n">
        <v>-0.311</v>
      </c>
      <c r="AB23" s="397" t="n">
        <v>0.155</v>
      </c>
      <c r="AC23" s="397" t="n">
        <v>-0.08</v>
      </c>
      <c r="AD23" s="397" t="n">
        <v>0.01</v>
      </c>
      <c r="AE23" s="397" t="n">
        <v>-0.145</v>
      </c>
      <c r="AF23" s="397" t="n">
        <v>0.005</v>
      </c>
      <c r="AG23" s="397" t="n">
        <v>-0.0675</v>
      </c>
      <c r="AH23" s="397" t="n">
        <v>0.01</v>
      </c>
      <c r="AI23" s="398" t="n">
        <v>0.2225</v>
      </c>
      <c r="AJ23" s="398" t="n">
        <v>0.005</v>
      </c>
      <c r="AK23" s="398" t="n">
        <v>-0.245</v>
      </c>
      <c r="AL23" s="397" t="n">
        <v>0.005</v>
      </c>
      <c r="AM23" s="397" t="n">
        <v>-0.125</v>
      </c>
      <c r="AN23" s="397" t="n">
        <v>0.005</v>
      </c>
      <c r="AO23" s="397" t="n">
        <v>0.1125</v>
      </c>
      <c r="AP23" s="360" t="n">
        <v>0.02</v>
      </c>
      <c r="AQ23" s="360" t="n">
        <v>0.135</v>
      </c>
      <c r="AR23" s="360" t="n">
        <v>-0.0075</v>
      </c>
      <c r="AS23" s="360" t="n">
        <v>0</v>
      </c>
      <c r="AT23" s="360" t="n">
        <v>0</v>
      </c>
      <c r="AU23" s="360" t="n">
        <v>-0.29</v>
      </c>
      <c r="AV23" s="360" t="n">
        <v>0.0125</v>
      </c>
      <c r="AW23" s="360" t="n">
        <v>0.325</v>
      </c>
      <c r="AX23" s="360" t="n">
        <v>-0.0075</v>
      </c>
      <c r="AY23" s="360" t="n">
        <v>-0.0275</v>
      </c>
      <c r="AZ23" s="360" t="n">
        <v>0.06</v>
      </c>
      <c r="BA23" s="360" t="n">
        <v>0.37</v>
      </c>
      <c r="BB23" s="360" t="n">
        <v>0.0225</v>
      </c>
      <c r="BC23" s="360" t="n">
        <v>-0.0275</v>
      </c>
      <c r="BD23" s="360" t="n">
        <v>0.01</v>
      </c>
      <c r="BE23" s="360" t="n">
        <v>0.005</v>
      </c>
      <c r="BF23" s="360" t="n">
        <v>0</v>
      </c>
      <c r="BG23" s="360" t="n">
        <v>-0.0275</v>
      </c>
      <c r="BH23" s="360" t="n">
        <v>0.01</v>
      </c>
      <c r="BI23" s="360" t="n">
        <v>-0.0655</v>
      </c>
      <c r="BJ23" s="360" t="n">
        <v>0.025</v>
      </c>
      <c r="BK23" s="360" t="n">
        <v>-0.0225</v>
      </c>
      <c r="BL23" s="360" t="n">
        <v>0.021</v>
      </c>
      <c r="BM23" s="360" t="n">
        <v>0.0125</v>
      </c>
      <c r="BN23" s="360" t="n">
        <v>0.015</v>
      </c>
      <c r="BO23" s="360" t="n">
        <v>1.6555</v>
      </c>
      <c r="BP23" s="360" t="n">
        <v>0.17</v>
      </c>
      <c r="BQ23" s="360" t="n">
        <v>-0.21</v>
      </c>
      <c r="BR23" s="360" t="n">
        <v>0</v>
      </c>
      <c r="BS23" s="360" t="n">
        <v>0.37</v>
      </c>
      <c r="BT23" s="360" t="n">
        <v>0.0225</v>
      </c>
      <c r="BU23" s="360" t="n">
        <v>0.244</v>
      </c>
      <c r="BV23" s="360" t="n">
        <v>0</v>
      </c>
    </row>
    <row r="24" customFormat="false" ht="12.75" hidden="false" customHeight="false" outlineLevel="0" collapsed="false">
      <c r="D24" s="394" t="n">
        <v>36892</v>
      </c>
      <c r="F24" s="397" t="n">
        <v>4.18</v>
      </c>
      <c r="G24" s="398" t="n">
        <v>0.06948789853533</v>
      </c>
      <c r="H24" s="397" t="n">
        <v>0.665</v>
      </c>
      <c r="I24" s="397" t="n">
        <v>1.225</v>
      </c>
      <c r="J24" s="397" t="n">
        <v>1.225</v>
      </c>
      <c r="K24" s="397" t="n">
        <v>1.225</v>
      </c>
      <c r="L24" s="395" t="n">
        <v>1.225</v>
      </c>
      <c r="M24" s="395" t="n">
        <v>1.375</v>
      </c>
      <c r="N24" s="397" t="n">
        <v>1.725</v>
      </c>
      <c r="O24" s="397" t="n">
        <v>1.275</v>
      </c>
      <c r="P24" s="397" t="n">
        <v>1.225</v>
      </c>
      <c r="Q24" s="397" t="n">
        <v>1.625</v>
      </c>
      <c r="R24" s="398" t="n">
        <v>0.825</v>
      </c>
      <c r="S24" s="398" t="n">
        <v>1.325</v>
      </c>
      <c r="T24" s="397" t="n">
        <v>1.275</v>
      </c>
      <c r="U24" s="397" t="n">
        <v>0.0225</v>
      </c>
      <c r="V24" s="397" t="n">
        <v>0.0275</v>
      </c>
      <c r="W24" s="397" t="n">
        <v>0.155</v>
      </c>
      <c r="X24" s="397" t="n">
        <v>0.0125</v>
      </c>
      <c r="Y24" s="397" t="n">
        <v>-0.1125</v>
      </c>
      <c r="Z24" s="397" t="n">
        <v>0.0125</v>
      </c>
      <c r="AA24" s="397" t="n">
        <v>-0.248</v>
      </c>
      <c r="AB24" s="397" t="n">
        <v>0.155</v>
      </c>
      <c r="AC24" s="397" t="n">
        <v>-0.08</v>
      </c>
      <c r="AD24" s="397" t="n">
        <v>0.01</v>
      </c>
      <c r="AE24" s="397" t="n">
        <v>-0.1525</v>
      </c>
      <c r="AF24" s="397" t="n">
        <v>0.0025</v>
      </c>
      <c r="AG24" s="397" t="n">
        <v>-0.0675</v>
      </c>
      <c r="AH24" s="397" t="n">
        <v>0.01</v>
      </c>
      <c r="AI24" s="398" t="n">
        <v>0.2575</v>
      </c>
      <c r="AJ24" s="398" t="n">
        <v>0.005</v>
      </c>
      <c r="AK24" s="398" t="n">
        <v>-0.235</v>
      </c>
      <c r="AL24" s="397" t="n">
        <v>0.005</v>
      </c>
      <c r="AM24" s="397" t="n">
        <v>-0.12</v>
      </c>
      <c r="AN24" s="397" t="n">
        <v>0.005</v>
      </c>
      <c r="AO24" s="397" t="n">
        <v>0.105</v>
      </c>
      <c r="AP24" s="360" t="n">
        <v>0.02</v>
      </c>
      <c r="AQ24" s="360" t="n">
        <v>0.13</v>
      </c>
      <c r="AR24" s="360" t="n">
        <v>-0.0075</v>
      </c>
      <c r="AS24" s="360" t="n">
        <v>0</v>
      </c>
      <c r="AT24" s="360" t="n">
        <v>0</v>
      </c>
      <c r="AU24" s="360" t="n">
        <v>-0.29</v>
      </c>
      <c r="AV24" s="360" t="n">
        <v>0.0125</v>
      </c>
      <c r="AW24" s="360" t="n">
        <v>0.32</v>
      </c>
      <c r="AX24" s="360" t="n">
        <v>-0.0075</v>
      </c>
      <c r="AY24" s="360" t="n">
        <v>-0.0275</v>
      </c>
      <c r="AZ24" s="360" t="n">
        <v>0.06</v>
      </c>
      <c r="BA24" s="360" t="n">
        <v>0.4</v>
      </c>
      <c r="BB24" s="360" t="n">
        <v>0.0225</v>
      </c>
      <c r="BC24" s="360" t="n">
        <v>-0.0275</v>
      </c>
      <c r="BD24" s="360" t="n">
        <v>0.01</v>
      </c>
      <c r="BE24" s="360" t="n">
        <v>0.005</v>
      </c>
      <c r="BF24" s="360" t="n">
        <v>0</v>
      </c>
      <c r="BG24" s="360" t="n">
        <v>-0.0275</v>
      </c>
      <c r="BH24" s="360" t="n">
        <v>0.01</v>
      </c>
      <c r="BI24" s="360" t="n">
        <v>-0.0615</v>
      </c>
      <c r="BJ24" s="360" t="n">
        <v>0.02</v>
      </c>
      <c r="BK24" s="360" t="n">
        <v>-0.0225</v>
      </c>
      <c r="BL24" s="360" t="n">
        <v>0.022</v>
      </c>
      <c r="BM24" s="360" t="n">
        <v>0.0125</v>
      </c>
      <c r="BN24" s="360" t="n">
        <v>0.015</v>
      </c>
      <c r="BO24" s="360" t="n">
        <v>2.165</v>
      </c>
      <c r="BP24" s="360" t="n">
        <v>0.26</v>
      </c>
      <c r="BQ24" s="360" t="n">
        <v>-0.21</v>
      </c>
      <c r="BR24" s="360" t="n">
        <v>0</v>
      </c>
      <c r="BS24" s="360" t="n">
        <v>0.4</v>
      </c>
      <c r="BT24" s="360" t="n">
        <v>0.0225</v>
      </c>
      <c r="BU24" s="360" t="n">
        <v>0.27</v>
      </c>
      <c r="BV24" s="360" t="n">
        <v>0</v>
      </c>
    </row>
    <row r="25" customFormat="false" ht="12.75" hidden="false" customHeight="false" outlineLevel="0" collapsed="false">
      <c r="B25" s="360"/>
      <c r="D25" s="394" t="n">
        <v>36923</v>
      </c>
      <c r="F25" s="397" t="n">
        <v>3.945</v>
      </c>
      <c r="G25" s="398" t="n">
        <v>0.06978359019067</v>
      </c>
      <c r="H25" s="397" t="n">
        <v>0.635</v>
      </c>
      <c r="I25" s="397" t="n">
        <v>1.225</v>
      </c>
      <c r="J25" s="397" t="n">
        <v>1.225</v>
      </c>
      <c r="K25" s="397" t="n">
        <v>1.225</v>
      </c>
      <c r="L25" s="395" t="n">
        <v>1.225</v>
      </c>
      <c r="M25" s="395" t="n">
        <v>1.375</v>
      </c>
      <c r="N25" s="397" t="n">
        <v>1.725</v>
      </c>
      <c r="O25" s="397" t="n">
        <v>1.275</v>
      </c>
      <c r="P25" s="397" t="n">
        <v>1.225</v>
      </c>
      <c r="Q25" s="397" t="n">
        <v>1.625</v>
      </c>
      <c r="R25" s="398" t="n">
        <v>0.825</v>
      </c>
      <c r="S25" s="398" t="n">
        <v>1.325</v>
      </c>
      <c r="T25" s="397" t="n">
        <v>1.275</v>
      </c>
      <c r="U25" s="397" t="n">
        <v>0.035</v>
      </c>
      <c r="V25" s="397" t="n">
        <v>0.0275</v>
      </c>
      <c r="W25" s="397" t="n">
        <v>0.165</v>
      </c>
      <c r="X25" s="397" t="n">
        <v>0.015</v>
      </c>
      <c r="Y25" s="397" t="n">
        <v>-0.1025</v>
      </c>
      <c r="Z25" s="397" t="n">
        <v>0.0125</v>
      </c>
      <c r="AA25" s="397" t="n">
        <v>-0.216</v>
      </c>
      <c r="AB25" s="397" t="n">
        <v>0.155</v>
      </c>
      <c r="AC25" s="397" t="n">
        <v>-0.08</v>
      </c>
      <c r="AD25" s="397" t="n">
        <v>0.01</v>
      </c>
      <c r="AE25" s="397" t="n">
        <v>-0.1425</v>
      </c>
      <c r="AF25" s="397" t="n">
        <v>0.005</v>
      </c>
      <c r="AG25" s="397" t="n">
        <v>-0.0675</v>
      </c>
      <c r="AH25" s="397" t="n">
        <v>0.01</v>
      </c>
      <c r="AI25" s="398" t="n">
        <v>0.2775</v>
      </c>
      <c r="AJ25" s="398" t="n">
        <v>0.005</v>
      </c>
      <c r="AK25" s="398" t="n">
        <v>-0.235</v>
      </c>
      <c r="AL25" s="397" t="n">
        <v>0.005</v>
      </c>
      <c r="AM25" s="397" t="n">
        <v>-0.125</v>
      </c>
      <c r="AN25" s="397" t="n">
        <v>0.005</v>
      </c>
      <c r="AO25" s="397" t="n">
        <v>0.135</v>
      </c>
      <c r="AP25" s="360" t="n">
        <v>0.02</v>
      </c>
      <c r="AQ25" s="360" t="n">
        <v>0.1425</v>
      </c>
      <c r="AR25" s="360" t="n">
        <v>-0.0075</v>
      </c>
      <c r="AS25" s="360" t="n">
        <v>0</v>
      </c>
      <c r="AT25" s="360" t="n">
        <v>0</v>
      </c>
      <c r="AU25" s="360" t="n">
        <v>-0.315</v>
      </c>
      <c r="AV25" s="360" t="n">
        <v>0.0125</v>
      </c>
      <c r="AW25" s="360" t="n">
        <v>0.3325</v>
      </c>
      <c r="AX25" s="360" t="n">
        <v>-0.0075</v>
      </c>
      <c r="AY25" s="360" t="n">
        <v>-0.0275</v>
      </c>
      <c r="AZ25" s="360" t="n">
        <v>0.06</v>
      </c>
      <c r="BA25" s="360" t="n">
        <v>0.4</v>
      </c>
      <c r="BB25" s="360" t="n">
        <v>0.0225</v>
      </c>
      <c r="BC25" s="360" t="n">
        <v>-0.0275</v>
      </c>
      <c r="BD25" s="360" t="n">
        <v>0.01</v>
      </c>
      <c r="BE25" s="360" t="n">
        <v>0.005</v>
      </c>
      <c r="BF25" s="360" t="n">
        <v>0</v>
      </c>
      <c r="BG25" s="360" t="n">
        <v>-0.0275</v>
      </c>
      <c r="BH25" s="360" t="n">
        <v>0.01</v>
      </c>
      <c r="BI25" s="360" t="n">
        <v>-0.0645</v>
      </c>
      <c r="BJ25" s="360" t="n">
        <v>0.02</v>
      </c>
      <c r="BK25" s="360" t="n">
        <v>-0.0225</v>
      </c>
      <c r="BL25" s="360" t="n">
        <v>0.023</v>
      </c>
      <c r="BM25" s="360" t="n">
        <v>0.0125</v>
      </c>
      <c r="BN25" s="360" t="n">
        <v>0.015</v>
      </c>
      <c r="BO25" s="360" t="n">
        <v>2.1055</v>
      </c>
      <c r="BP25" s="360" t="n">
        <v>0.26</v>
      </c>
      <c r="BQ25" s="360" t="n">
        <v>-0.235</v>
      </c>
      <c r="BR25" s="360" t="n">
        <v>0</v>
      </c>
      <c r="BS25" s="360" t="n">
        <v>0.4</v>
      </c>
      <c r="BT25" s="360" t="n">
        <v>0.0225</v>
      </c>
      <c r="BU25" s="360" t="n">
        <v>0.335</v>
      </c>
      <c r="BV25" s="360" t="n">
        <v>0</v>
      </c>
    </row>
    <row r="26" customFormat="false" ht="12.75" hidden="false" customHeight="false" outlineLevel="0" collapsed="false">
      <c r="D26" s="394" t="n">
        <v>36951</v>
      </c>
      <c r="F26" s="397" t="n">
        <v>3.705</v>
      </c>
      <c r="G26" s="398" t="n">
        <v>0.070050666549377</v>
      </c>
      <c r="H26" s="397" t="n">
        <v>0.565</v>
      </c>
      <c r="I26" s="397" t="n">
        <v>0.975</v>
      </c>
      <c r="J26" s="397" t="n">
        <v>0.975</v>
      </c>
      <c r="K26" s="397" t="n">
        <v>0.975</v>
      </c>
      <c r="L26" s="395" t="n">
        <v>0.975</v>
      </c>
      <c r="M26" s="395" t="n">
        <v>1.075</v>
      </c>
      <c r="N26" s="397" t="n">
        <v>1.275</v>
      </c>
      <c r="O26" s="397" t="n">
        <v>0.975</v>
      </c>
      <c r="P26" s="397" t="n">
        <v>0.975</v>
      </c>
      <c r="Q26" s="397" t="n">
        <v>1.225</v>
      </c>
      <c r="R26" s="398" t="n">
        <v>0.515</v>
      </c>
      <c r="S26" s="398" t="n">
        <v>0.975</v>
      </c>
      <c r="T26" s="397" t="n">
        <v>1.025</v>
      </c>
      <c r="U26" s="397" t="n">
        <v>0.0475</v>
      </c>
      <c r="V26" s="397" t="n">
        <v>0.0275</v>
      </c>
      <c r="W26" s="397" t="n">
        <v>0.1725</v>
      </c>
      <c r="X26" s="397" t="n">
        <v>0.02</v>
      </c>
      <c r="Y26" s="397" t="n">
        <v>-0.095</v>
      </c>
      <c r="Z26" s="397" t="n">
        <v>0.0125</v>
      </c>
      <c r="AA26" s="397" t="n">
        <v>-0.103</v>
      </c>
      <c r="AB26" s="397" t="n">
        <v>0.155</v>
      </c>
      <c r="AC26" s="397" t="n">
        <v>-0.08</v>
      </c>
      <c r="AD26" s="397" t="n">
        <v>0.01</v>
      </c>
      <c r="AE26" s="397" t="n">
        <v>-0.135</v>
      </c>
      <c r="AF26" s="397" t="n">
        <v>0.0025</v>
      </c>
      <c r="AG26" s="397" t="n">
        <v>-0.0675</v>
      </c>
      <c r="AH26" s="397" t="n">
        <v>0.01</v>
      </c>
      <c r="AI26" s="398" t="n">
        <v>0.2925</v>
      </c>
      <c r="AJ26" s="398" t="n">
        <v>0.005</v>
      </c>
      <c r="AK26" s="398" t="n">
        <v>-0.24</v>
      </c>
      <c r="AL26" s="397" t="n">
        <v>0.005</v>
      </c>
      <c r="AM26" s="397" t="n">
        <v>-0.14</v>
      </c>
      <c r="AN26" s="397" t="n">
        <v>0.005</v>
      </c>
      <c r="AO26" s="397" t="n">
        <v>0.135</v>
      </c>
      <c r="AP26" s="360" t="n">
        <v>0.02</v>
      </c>
      <c r="AQ26" s="360" t="n">
        <v>0.1475</v>
      </c>
      <c r="AR26" s="360" t="n">
        <v>-0.0075</v>
      </c>
      <c r="AS26" s="360" t="n">
        <v>0</v>
      </c>
      <c r="AT26" s="360" t="n">
        <v>0</v>
      </c>
      <c r="AU26" s="360" t="n">
        <v>-0.315</v>
      </c>
      <c r="AV26" s="360" t="n">
        <v>0.0125</v>
      </c>
      <c r="AW26" s="360" t="n">
        <v>0.3375</v>
      </c>
      <c r="AX26" s="360" t="n">
        <v>-0.0075</v>
      </c>
      <c r="AY26" s="360" t="n">
        <v>-0.0275</v>
      </c>
      <c r="AZ26" s="360" t="n">
        <v>0.06</v>
      </c>
      <c r="BA26" s="360" t="n">
        <v>0.32</v>
      </c>
      <c r="BB26" s="360" t="n">
        <v>0.0225</v>
      </c>
      <c r="BC26" s="360" t="n">
        <v>-0.0275</v>
      </c>
      <c r="BD26" s="360" t="n">
        <v>0.01</v>
      </c>
      <c r="BE26" s="360" t="n">
        <v>0.005</v>
      </c>
      <c r="BF26" s="360" t="n">
        <v>0</v>
      </c>
      <c r="BG26" s="360" t="n">
        <v>-0.0275</v>
      </c>
      <c r="BH26" s="360" t="n">
        <v>0.01</v>
      </c>
      <c r="BI26" s="360" t="n">
        <v>-0.0815</v>
      </c>
      <c r="BJ26" s="360" t="n">
        <v>0.025</v>
      </c>
      <c r="BK26" s="360" t="n">
        <v>-0.0225</v>
      </c>
      <c r="BL26" s="360" t="n">
        <v>0.024</v>
      </c>
      <c r="BM26" s="360" t="n">
        <v>0.0125</v>
      </c>
      <c r="BN26" s="360" t="n">
        <v>0.015</v>
      </c>
      <c r="BO26" s="360" t="n">
        <v>1.1355</v>
      </c>
      <c r="BP26" s="360" t="n">
        <v>0.14</v>
      </c>
      <c r="BQ26" s="360" t="n">
        <v>-0.235</v>
      </c>
      <c r="BR26" s="360" t="n">
        <v>0</v>
      </c>
      <c r="BS26" s="360" t="n">
        <v>0.32</v>
      </c>
      <c r="BT26" s="360" t="n">
        <v>0.0225</v>
      </c>
      <c r="BU26" s="360" t="n">
        <v>0.338</v>
      </c>
      <c r="BV26" s="360" t="n">
        <v>0</v>
      </c>
    </row>
    <row r="27" customFormat="false" ht="12.75" hidden="false" customHeight="false" outlineLevel="0" collapsed="false">
      <c r="D27" s="394" t="n">
        <v>36982</v>
      </c>
      <c r="F27" s="397" t="n">
        <v>3.44</v>
      </c>
      <c r="G27" s="398" t="n">
        <v>0.070284493771482</v>
      </c>
      <c r="H27" s="397" t="n">
        <v>0.47</v>
      </c>
      <c r="I27" s="397" t="n">
        <v>0.45</v>
      </c>
      <c r="J27" s="397" t="n">
        <v>0.5</v>
      </c>
      <c r="K27" s="397" t="n">
        <v>0.45</v>
      </c>
      <c r="L27" s="395" t="n">
        <v>0.5</v>
      </c>
      <c r="M27" s="395" t="n">
        <v>0.5</v>
      </c>
      <c r="N27" s="397" t="n">
        <v>0.5</v>
      </c>
      <c r="O27" s="397" t="n">
        <v>0.5</v>
      </c>
      <c r="P27" s="397" t="n">
        <v>0.5</v>
      </c>
      <c r="Q27" s="397" t="n">
        <v>0.55</v>
      </c>
      <c r="R27" s="398" t="n">
        <v>0.25</v>
      </c>
      <c r="S27" s="398" t="n">
        <v>0.5</v>
      </c>
      <c r="T27" s="397" t="n">
        <v>0.45</v>
      </c>
      <c r="U27" s="397" t="n">
        <v>-0.095</v>
      </c>
      <c r="V27" s="397" t="n">
        <v>0.01</v>
      </c>
      <c r="W27" s="397" t="n">
        <v>0.0725</v>
      </c>
      <c r="X27" s="397" t="n">
        <v>0.0025</v>
      </c>
      <c r="Y27" s="397" t="n">
        <v>-0.0675</v>
      </c>
      <c r="Z27" s="397" t="n">
        <v>0.01</v>
      </c>
      <c r="AA27" s="397" t="n">
        <v>-0.275</v>
      </c>
      <c r="AB27" s="397" t="n">
        <v>0.155</v>
      </c>
      <c r="AC27" s="397" t="n">
        <v>-0.06</v>
      </c>
      <c r="AD27" s="397" t="n">
        <v>0.01</v>
      </c>
      <c r="AE27" s="397" t="n">
        <v>-0.14</v>
      </c>
      <c r="AF27" s="397" t="n">
        <v>0.01</v>
      </c>
      <c r="AG27" s="397" t="n">
        <v>-0.0575</v>
      </c>
      <c r="AH27" s="397" t="n">
        <v>0.0175</v>
      </c>
      <c r="AI27" s="398" t="n">
        <v>0.1475</v>
      </c>
      <c r="AJ27" s="398" t="n">
        <v>0.0025</v>
      </c>
      <c r="AK27" s="398" t="n">
        <v>-0.24</v>
      </c>
      <c r="AL27" s="397" t="n">
        <v>0</v>
      </c>
      <c r="AM27" s="397" t="n">
        <v>-0.0775</v>
      </c>
      <c r="AN27" s="397" t="n">
        <v>0.005</v>
      </c>
      <c r="AO27" s="397" t="n">
        <v>0.045</v>
      </c>
      <c r="AP27" s="360" t="n">
        <v>0.0075</v>
      </c>
      <c r="AQ27" s="360" t="n">
        <v>0.29</v>
      </c>
      <c r="AR27" s="360" t="n">
        <v>0.005</v>
      </c>
      <c r="AS27" s="360" t="n">
        <v>0</v>
      </c>
      <c r="AT27" s="360" t="n">
        <v>0</v>
      </c>
      <c r="AU27" s="360" t="n">
        <v>-0.42</v>
      </c>
      <c r="AV27" s="360" t="n">
        <v>0</v>
      </c>
      <c r="AW27" s="360" t="n">
        <v>0.4025</v>
      </c>
      <c r="AX27" s="360" t="n">
        <v>-0.01</v>
      </c>
      <c r="AY27" s="360" t="n">
        <v>-0.025</v>
      </c>
      <c r="AZ27" s="360" t="n">
        <v>0.06</v>
      </c>
      <c r="BA27" s="360" t="n">
        <v>0.19</v>
      </c>
      <c r="BB27" s="360" t="n">
        <v>0.0175</v>
      </c>
      <c r="BC27" s="360" t="n">
        <v>-0.025</v>
      </c>
      <c r="BD27" s="360" t="n">
        <v>0.01</v>
      </c>
      <c r="BE27" s="360" t="n">
        <v>0.005</v>
      </c>
      <c r="BF27" s="360" t="n">
        <v>0</v>
      </c>
      <c r="BG27" s="360" t="n">
        <v>-0.025</v>
      </c>
      <c r="BH27" s="360" t="n">
        <v>0.01</v>
      </c>
      <c r="BI27" s="360" t="n">
        <v>-0.078</v>
      </c>
      <c r="BJ27" s="360" t="n">
        <v>0.026</v>
      </c>
      <c r="BK27" s="360" t="n">
        <v>-0.03</v>
      </c>
      <c r="BL27" s="360" t="n">
        <v>0.016</v>
      </c>
      <c r="BM27" s="360" t="n">
        <v>0.005</v>
      </c>
      <c r="BN27" s="360" t="n">
        <v>0.01</v>
      </c>
      <c r="BO27" s="360" t="n">
        <v>0.51</v>
      </c>
      <c r="BP27" s="360" t="n">
        <v>0.02</v>
      </c>
      <c r="BQ27" s="360" t="n">
        <v>-0.09</v>
      </c>
      <c r="BR27" s="360" t="n">
        <v>0</v>
      </c>
      <c r="BS27" s="360" t="n">
        <v>0.19</v>
      </c>
      <c r="BT27" s="360" t="n">
        <v>0.0175</v>
      </c>
      <c r="BU27" s="360" t="n">
        <v>0.148</v>
      </c>
      <c r="BV27" s="360" t="n">
        <v>0</v>
      </c>
    </row>
    <row r="28" customFormat="false" ht="12.75" hidden="false" customHeight="false" outlineLevel="0" collapsed="false">
      <c r="D28" s="394" t="n">
        <v>37012</v>
      </c>
      <c r="F28" s="397" t="n">
        <v>3.33</v>
      </c>
      <c r="G28" s="398" t="n">
        <v>0.070406173132083</v>
      </c>
      <c r="H28" s="397" t="n">
        <v>0.4075</v>
      </c>
      <c r="I28" s="397" t="n">
        <v>0.5</v>
      </c>
      <c r="J28" s="397" t="n">
        <v>0.55</v>
      </c>
      <c r="K28" s="397" t="n">
        <v>0.45</v>
      </c>
      <c r="L28" s="395" t="n">
        <v>0.45</v>
      </c>
      <c r="M28" s="395" t="n">
        <v>0.5</v>
      </c>
      <c r="N28" s="397" t="n">
        <v>0.55</v>
      </c>
      <c r="O28" s="397" t="n">
        <v>0.5</v>
      </c>
      <c r="P28" s="397" t="n">
        <v>0.45</v>
      </c>
      <c r="Q28" s="397" t="n">
        <v>0.5</v>
      </c>
      <c r="R28" s="398" t="n">
        <v>0.2</v>
      </c>
      <c r="S28" s="398" t="n">
        <v>0.55</v>
      </c>
      <c r="T28" s="397" t="n">
        <v>0.5</v>
      </c>
      <c r="U28" s="397" t="n">
        <v>-0.095</v>
      </c>
      <c r="V28" s="397" t="n">
        <v>0.01</v>
      </c>
      <c r="W28" s="397" t="n">
        <v>0.065</v>
      </c>
      <c r="X28" s="397" t="n">
        <v>0.0025</v>
      </c>
      <c r="Y28" s="397" t="n">
        <v>-0.0675</v>
      </c>
      <c r="Z28" s="397" t="n">
        <v>0.01</v>
      </c>
      <c r="AA28" s="397" t="n">
        <v>-0.275</v>
      </c>
      <c r="AB28" s="397" t="n">
        <v>0.155</v>
      </c>
      <c r="AC28" s="397" t="n">
        <v>-0.06</v>
      </c>
      <c r="AD28" s="397" t="n">
        <v>0.01</v>
      </c>
      <c r="AE28" s="397" t="n">
        <v>-0.135</v>
      </c>
      <c r="AF28" s="397" t="n">
        <v>0.0075</v>
      </c>
      <c r="AG28" s="397" t="n">
        <v>-0.0575</v>
      </c>
      <c r="AH28" s="397" t="n">
        <v>0.0175</v>
      </c>
      <c r="AI28" s="398" t="n">
        <v>0.135</v>
      </c>
      <c r="AJ28" s="398" t="n">
        <v>0.0025</v>
      </c>
      <c r="AK28" s="398" t="n">
        <v>-0.24</v>
      </c>
      <c r="AL28" s="397" t="n">
        <v>0</v>
      </c>
      <c r="AM28" s="397" t="n">
        <v>-0.0775</v>
      </c>
      <c r="AN28" s="397" t="n">
        <v>0.005</v>
      </c>
      <c r="AO28" s="397" t="n">
        <v>0.045</v>
      </c>
      <c r="AP28" s="360" t="n">
        <v>0.0075</v>
      </c>
      <c r="AQ28" s="360" t="n">
        <v>0.3</v>
      </c>
      <c r="AR28" s="360" t="n">
        <v>0.005</v>
      </c>
      <c r="AS28" s="360" t="n">
        <v>0</v>
      </c>
      <c r="AT28" s="360" t="n">
        <v>0</v>
      </c>
      <c r="AU28" s="360" t="n">
        <v>-0.42</v>
      </c>
      <c r="AV28" s="360" t="n">
        <v>0</v>
      </c>
      <c r="AW28" s="360" t="n">
        <v>0.4175</v>
      </c>
      <c r="AX28" s="360" t="n">
        <v>-0.01</v>
      </c>
      <c r="AY28" s="360" t="n">
        <v>-0.025</v>
      </c>
      <c r="AZ28" s="360" t="n">
        <v>0.06</v>
      </c>
      <c r="BA28" s="360" t="n">
        <v>0.185</v>
      </c>
      <c r="BB28" s="360" t="n">
        <v>0.01</v>
      </c>
      <c r="BC28" s="360" t="n">
        <v>-0.025</v>
      </c>
      <c r="BD28" s="360" t="n">
        <v>0.01</v>
      </c>
      <c r="BE28" s="360" t="n">
        <v>0.005</v>
      </c>
      <c r="BF28" s="360" t="n">
        <v>0</v>
      </c>
      <c r="BG28" s="360" t="n">
        <v>-0.025</v>
      </c>
      <c r="BH28" s="360" t="n">
        <v>0.01</v>
      </c>
      <c r="BI28" s="360" t="n">
        <v>-0.078</v>
      </c>
      <c r="BJ28" s="360" t="n">
        <v>0.026</v>
      </c>
      <c r="BK28" s="360" t="n">
        <v>-0.03</v>
      </c>
      <c r="BL28" s="360" t="n">
        <v>0.016</v>
      </c>
      <c r="BM28" s="360" t="n">
        <v>0.005</v>
      </c>
      <c r="BN28" s="360" t="n">
        <v>0.01</v>
      </c>
      <c r="BO28" s="360" t="n">
        <v>0.395</v>
      </c>
      <c r="BP28" s="360" t="n">
        <v>0.02</v>
      </c>
      <c r="BQ28" s="360" t="n">
        <v>-0.249</v>
      </c>
      <c r="BR28" s="360" t="n">
        <v>0</v>
      </c>
      <c r="BS28" s="360" t="n">
        <v>0.185</v>
      </c>
      <c r="BT28" s="360" t="n">
        <v>0.01</v>
      </c>
      <c r="BU28" s="360" t="n">
        <v>0.135</v>
      </c>
      <c r="BV28" s="360" t="n">
        <v>0</v>
      </c>
    </row>
    <row r="29" customFormat="false" ht="12.75" hidden="false" customHeight="false" outlineLevel="0" collapsed="false">
      <c r="D29" s="394" t="n">
        <v>37043</v>
      </c>
      <c r="F29" s="397" t="n">
        <v>3.283</v>
      </c>
      <c r="G29" s="398" t="n">
        <v>0.070531908476512</v>
      </c>
      <c r="H29" s="397" t="n">
        <v>0.3975</v>
      </c>
      <c r="I29" s="397" t="n">
        <v>0.5</v>
      </c>
      <c r="J29" s="397" t="n">
        <v>0.55</v>
      </c>
      <c r="K29" s="397" t="n">
        <v>0.45</v>
      </c>
      <c r="L29" s="395" t="n">
        <v>0.55</v>
      </c>
      <c r="M29" s="395" t="n">
        <v>0.5</v>
      </c>
      <c r="N29" s="397" t="n">
        <v>0.55</v>
      </c>
      <c r="O29" s="397" t="n">
        <v>0.55</v>
      </c>
      <c r="P29" s="397" t="n">
        <v>0.55</v>
      </c>
      <c r="Q29" s="397" t="n">
        <v>0.55</v>
      </c>
      <c r="R29" s="398" t="n">
        <v>0.2</v>
      </c>
      <c r="S29" s="398" t="n">
        <v>0.55</v>
      </c>
      <c r="T29" s="397" t="n">
        <v>0.5</v>
      </c>
      <c r="U29" s="397" t="n">
        <v>-0.095</v>
      </c>
      <c r="V29" s="397" t="n">
        <v>0.01</v>
      </c>
      <c r="W29" s="397" t="n">
        <v>0.065</v>
      </c>
      <c r="X29" s="397" t="n">
        <v>0.0025</v>
      </c>
      <c r="Y29" s="397" t="n">
        <v>-0.0675</v>
      </c>
      <c r="Z29" s="397" t="n">
        <v>0.01</v>
      </c>
      <c r="AA29" s="397" t="n">
        <v>-0.275</v>
      </c>
      <c r="AB29" s="397" t="n">
        <v>0.155</v>
      </c>
      <c r="AC29" s="397" t="n">
        <v>-0.06</v>
      </c>
      <c r="AD29" s="397" t="n">
        <v>0.01</v>
      </c>
      <c r="AE29" s="397" t="n">
        <v>-0.13</v>
      </c>
      <c r="AF29" s="397" t="n">
        <v>0.005</v>
      </c>
      <c r="AG29" s="397" t="n">
        <v>-0.0575</v>
      </c>
      <c r="AH29" s="397" t="n">
        <v>0.0175</v>
      </c>
      <c r="AI29" s="398" t="n">
        <v>0.13</v>
      </c>
      <c r="AJ29" s="398" t="n">
        <v>0.0025</v>
      </c>
      <c r="AK29" s="398" t="n">
        <v>-0.24</v>
      </c>
      <c r="AL29" s="397" t="n">
        <v>0</v>
      </c>
      <c r="AM29" s="397" t="n">
        <v>-0.0775</v>
      </c>
      <c r="AN29" s="397" t="n">
        <v>0.005</v>
      </c>
      <c r="AO29" s="397" t="n">
        <v>0.045</v>
      </c>
      <c r="AP29" s="360" t="n">
        <v>0.0075</v>
      </c>
      <c r="AQ29" s="360" t="n">
        <v>0.32</v>
      </c>
      <c r="AR29" s="360" t="n">
        <v>0.005</v>
      </c>
      <c r="AS29" s="360" t="n">
        <v>0</v>
      </c>
      <c r="AT29" s="360" t="n">
        <v>0</v>
      </c>
      <c r="AU29" s="360" t="n">
        <v>-0.42</v>
      </c>
      <c r="AV29" s="360" t="n">
        <v>0</v>
      </c>
      <c r="AW29" s="360" t="n">
        <v>0.4575</v>
      </c>
      <c r="AX29" s="360" t="n">
        <v>-0.01</v>
      </c>
      <c r="AY29" s="360" t="n">
        <v>-0.025</v>
      </c>
      <c r="AZ29" s="360" t="n">
        <v>0.06</v>
      </c>
      <c r="BA29" s="360" t="n">
        <v>0.185</v>
      </c>
      <c r="BB29" s="360" t="n">
        <v>0.0125</v>
      </c>
      <c r="BC29" s="360" t="n">
        <v>-0.025</v>
      </c>
      <c r="BD29" s="360" t="n">
        <v>0.01</v>
      </c>
      <c r="BE29" s="360" t="n">
        <v>0.005</v>
      </c>
      <c r="BF29" s="360" t="n">
        <v>0</v>
      </c>
      <c r="BG29" s="360" t="n">
        <v>-0.025</v>
      </c>
      <c r="BH29" s="360" t="n">
        <v>0.01</v>
      </c>
      <c r="BI29" s="360" t="n">
        <v>-0.094</v>
      </c>
      <c r="BJ29" s="360" t="n">
        <v>0.026</v>
      </c>
      <c r="BK29" s="360" t="n">
        <v>-0.03</v>
      </c>
      <c r="BL29" s="360" t="n">
        <v>0.017</v>
      </c>
      <c r="BM29" s="360" t="n">
        <v>0.005</v>
      </c>
      <c r="BN29" s="360" t="n">
        <v>0.01</v>
      </c>
      <c r="BO29" s="360" t="n">
        <v>0.395</v>
      </c>
      <c r="BP29" s="360" t="n">
        <v>0.035</v>
      </c>
      <c r="BQ29" s="360" t="n">
        <v>-0.636</v>
      </c>
      <c r="BR29" s="360" t="n">
        <v>0</v>
      </c>
      <c r="BS29" s="360" t="n">
        <v>0.185</v>
      </c>
      <c r="BT29" s="360" t="n">
        <v>0.0125</v>
      </c>
      <c r="BU29" s="360" t="n">
        <v>0.13</v>
      </c>
      <c r="BV29" s="360" t="n">
        <v>0</v>
      </c>
    </row>
    <row r="30" customFormat="false" ht="12.75" hidden="false" customHeight="false" outlineLevel="0" collapsed="false">
      <c r="D30" s="394" t="n">
        <v>37073</v>
      </c>
      <c r="F30" s="397" t="n">
        <v>3.263</v>
      </c>
      <c r="G30" s="398" t="n">
        <v>0.07064045794108</v>
      </c>
      <c r="H30" s="397" t="n">
        <v>0.385</v>
      </c>
      <c r="I30" s="397" t="n">
        <v>0.55</v>
      </c>
      <c r="J30" s="397" t="n">
        <v>0.55</v>
      </c>
      <c r="K30" s="397" t="n">
        <v>0.45</v>
      </c>
      <c r="L30" s="395" t="n">
        <v>0.55</v>
      </c>
      <c r="M30" s="395" t="n">
        <v>0.55</v>
      </c>
      <c r="N30" s="397" t="n">
        <v>0.55</v>
      </c>
      <c r="O30" s="397" t="n">
        <v>0.55</v>
      </c>
      <c r="P30" s="397" t="n">
        <v>0.55</v>
      </c>
      <c r="Q30" s="397" t="n">
        <v>0.55</v>
      </c>
      <c r="R30" s="398" t="n">
        <v>0.4</v>
      </c>
      <c r="S30" s="398" t="n">
        <v>0.6</v>
      </c>
      <c r="T30" s="397" t="n">
        <v>0.55</v>
      </c>
      <c r="U30" s="397" t="n">
        <v>-0.095</v>
      </c>
      <c r="V30" s="397" t="n">
        <v>0.01</v>
      </c>
      <c r="W30" s="397" t="n">
        <v>0.0625</v>
      </c>
      <c r="X30" s="397" t="n">
        <v>0.005</v>
      </c>
      <c r="Y30" s="397" t="n">
        <v>-0.0675</v>
      </c>
      <c r="Z30" s="397" t="n">
        <v>0.01</v>
      </c>
      <c r="AA30" s="397" t="n">
        <v>-0.275</v>
      </c>
      <c r="AB30" s="397" t="n">
        <v>0.155</v>
      </c>
      <c r="AC30" s="397" t="n">
        <v>-0.06</v>
      </c>
      <c r="AD30" s="397" t="n">
        <v>0.01</v>
      </c>
      <c r="AE30" s="397" t="n">
        <v>-0.125</v>
      </c>
      <c r="AF30" s="397" t="n">
        <v>0.0025</v>
      </c>
      <c r="AG30" s="397" t="n">
        <v>-0.0575</v>
      </c>
      <c r="AH30" s="397" t="n">
        <v>0.0175</v>
      </c>
      <c r="AI30" s="398" t="n">
        <v>0.1225</v>
      </c>
      <c r="AJ30" s="398" t="n">
        <v>0</v>
      </c>
      <c r="AK30" s="398" t="n">
        <v>-0.24</v>
      </c>
      <c r="AL30" s="397" t="n">
        <v>0</v>
      </c>
      <c r="AM30" s="397" t="n">
        <v>-0.0775</v>
      </c>
      <c r="AN30" s="397" t="n">
        <v>0.005</v>
      </c>
      <c r="AO30" s="397" t="n">
        <v>0.045</v>
      </c>
      <c r="AP30" s="360" t="n">
        <v>0.0075</v>
      </c>
      <c r="AQ30" s="360" t="n">
        <v>0.4375</v>
      </c>
      <c r="AR30" s="360" t="n">
        <v>0.005</v>
      </c>
      <c r="AS30" s="360" t="n">
        <v>0</v>
      </c>
      <c r="AT30" s="360" t="n">
        <v>0</v>
      </c>
      <c r="AU30" s="360" t="n">
        <v>-0.42</v>
      </c>
      <c r="AV30" s="360" t="n">
        <v>0</v>
      </c>
      <c r="AW30" s="360" t="n">
        <v>0.585</v>
      </c>
      <c r="AX30" s="360" t="n">
        <v>-0.01</v>
      </c>
      <c r="AY30" s="360" t="n">
        <v>-0.025</v>
      </c>
      <c r="AZ30" s="360" t="n">
        <v>0.06</v>
      </c>
      <c r="BA30" s="360" t="n">
        <v>0.185</v>
      </c>
      <c r="BB30" s="360" t="n">
        <v>0.0125</v>
      </c>
      <c r="BC30" s="360" t="n">
        <v>-0.025</v>
      </c>
      <c r="BD30" s="360" t="n">
        <v>0.01</v>
      </c>
      <c r="BE30" s="360" t="n">
        <v>0.005</v>
      </c>
      <c r="BF30" s="360" t="n">
        <v>0</v>
      </c>
      <c r="BG30" s="360" t="n">
        <v>-0.025</v>
      </c>
      <c r="BH30" s="360" t="n">
        <v>0.01</v>
      </c>
      <c r="BI30" s="360" t="n">
        <v>-0.087</v>
      </c>
      <c r="BJ30" s="360" t="n">
        <v>0.026</v>
      </c>
      <c r="BK30" s="360" t="n">
        <v>-0.03</v>
      </c>
      <c r="BL30" s="360" t="n">
        <v>0.018</v>
      </c>
      <c r="BM30" s="360" t="n">
        <v>0.005</v>
      </c>
      <c r="BN30" s="360" t="n">
        <v>0.01</v>
      </c>
      <c r="BO30" s="360" t="n">
        <v>0.46</v>
      </c>
      <c r="BP30" s="360" t="n">
        <v>0.035</v>
      </c>
      <c r="BQ30" s="360" t="n">
        <v>-0.329</v>
      </c>
      <c r="BR30" s="360" t="n">
        <v>0</v>
      </c>
      <c r="BS30" s="360" t="n">
        <v>0.185</v>
      </c>
      <c r="BT30" s="360" t="n">
        <v>0.0125</v>
      </c>
      <c r="BU30" s="360" t="n">
        <v>0.123</v>
      </c>
      <c r="BV30" s="360" t="n">
        <v>0</v>
      </c>
    </row>
    <row r="31" customFormat="false" ht="12.75" hidden="false" customHeight="false" outlineLevel="0" collapsed="false">
      <c r="D31" s="394" t="n">
        <v>37104</v>
      </c>
      <c r="F31" s="397" t="n">
        <v>3.245</v>
      </c>
      <c r="G31" s="398" t="n">
        <v>0.070727916970858</v>
      </c>
      <c r="H31" s="397" t="n">
        <v>0.385</v>
      </c>
      <c r="I31" s="397" t="n">
        <v>0.6</v>
      </c>
      <c r="J31" s="397" t="n">
        <v>0.6</v>
      </c>
      <c r="K31" s="397" t="n">
        <v>0.55</v>
      </c>
      <c r="L31" s="395" t="n">
        <v>0.65</v>
      </c>
      <c r="M31" s="395" t="n">
        <v>0.6</v>
      </c>
      <c r="N31" s="397" t="n">
        <v>0.65</v>
      </c>
      <c r="O31" s="397" t="n">
        <v>0.6</v>
      </c>
      <c r="P31" s="397" t="n">
        <v>0.65</v>
      </c>
      <c r="Q31" s="397" t="n">
        <v>0.5</v>
      </c>
      <c r="R31" s="398" t="n">
        <v>0.33</v>
      </c>
      <c r="S31" s="398" t="n">
        <v>0.65</v>
      </c>
      <c r="T31" s="397" t="n">
        <v>0.6</v>
      </c>
      <c r="U31" s="397" t="n">
        <v>-0.095</v>
      </c>
      <c r="V31" s="397" t="n">
        <v>0.01</v>
      </c>
      <c r="W31" s="397" t="n">
        <v>0.065</v>
      </c>
      <c r="X31" s="397" t="n">
        <v>0.0075</v>
      </c>
      <c r="Y31" s="397" t="n">
        <v>-0.0675</v>
      </c>
      <c r="Z31" s="397" t="n">
        <v>0.01</v>
      </c>
      <c r="AA31" s="397" t="n">
        <v>-0.275</v>
      </c>
      <c r="AB31" s="397" t="n">
        <v>0.155</v>
      </c>
      <c r="AC31" s="397" t="n">
        <v>-0.06</v>
      </c>
      <c r="AD31" s="397" t="n">
        <v>0.01</v>
      </c>
      <c r="AE31" s="397" t="n">
        <v>-0.12</v>
      </c>
      <c r="AF31" s="397" t="n">
        <v>0</v>
      </c>
      <c r="AG31" s="397" t="n">
        <v>-0.0575</v>
      </c>
      <c r="AH31" s="397" t="n">
        <v>0.0175</v>
      </c>
      <c r="AI31" s="398" t="n">
        <v>0.12</v>
      </c>
      <c r="AJ31" s="398" t="n">
        <v>-0.0025</v>
      </c>
      <c r="AK31" s="398" t="n">
        <v>-0.24</v>
      </c>
      <c r="AL31" s="397" t="n">
        <v>0</v>
      </c>
      <c r="AM31" s="397" t="n">
        <v>-0.0775</v>
      </c>
      <c r="AN31" s="397" t="n">
        <v>0.005</v>
      </c>
      <c r="AO31" s="397" t="n">
        <v>0.045</v>
      </c>
      <c r="AP31" s="360" t="n">
        <v>0.0075</v>
      </c>
      <c r="AQ31" s="360" t="n">
        <v>0.4875</v>
      </c>
      <c r="AR31" s="360" t="n">
        <v>0.005</v>
      </c>
      <c r="AS31" s="360" t="n">
        <v>0</v>
      </c>
      <c r="AT31" s="360" t="n">
        <v>0</v>
      </c>
      <c r="AU31" s="360" t="n">
        <v>-0.42</v>
      </c>
      <c r="AV31" s="360" t="n">
        <v>0</v>
      </c>
      <c r="AW31" s="360" t="n">
        <v>0.64</v>
      </c>
      <c r="AX31" s="360" t="n">
        <v>-0.01</v>
      </c>
      <c r="AY31" s="360" t="n">
        <v>-0.025</v>
      </c>
      <c r="AZ31" s="360" t="n">
        <v>0.06</v>
      </c>
      <c r="BA31" s="360" t="n">
        <v>0.185</v>
      </c>
      <c r="BB31" s="360" t="n">
        <v>0.0125</v>
      </c>
      <c r="BC31" s="360" t="n">
        <v>-0.025</v>
      </c>
      <c r="BD31" s="360" t="n">
        <v>0.01</v>
      </c>
      <c r="BE31" s="360" t="n">
        <v>0.005</v>
      </c>
      <c r="BF31" s="360" t="n">
        <v>0</v>
      </c>
      <c r="BG31" s="360" t="n">
        <v>-0.025</v>
      </c>
      <c r="BH31" s="360" t="n">
        <v>0.01</v>
      </c>
      <c r="BI31" s="360" t="n">
        <v>-0.078</v>
      </c>
      <c r="BJ31" s="360" t="n">
        <v>0.026</v>
      </c>
      <c r="BK31" s="360" t="n">
        <v>-0.03</v>
      </c>
      <c r="BL31" s="360" t="n">
        <v>0.019</v>
      </c>
      <c r="BM31" s="360" t="n">
        <v>0.005</v>
      </c>
      <c r="BN31" s="360" t="n">
        <v>0.01</v>
      </c>
      <c r="BO31" s="360" t="n">
        <v>0.46</v>
      </c>
      <c r="BP31" s="360" t="n">
        <v>0.035</v>
      </c>
      <c r="BQ31" s="360" t="n">
        <v>-0.38</v>
      </c>
      <c r="BR31" s="360" t="n">
        <v>0</v>
      </c>
      <c r="BS31" s="360" t="n">
        <v>0.185</v>
      </c>
      <c r="BT31" s="360" t="n">
        <v>0.0125</v>
      </c>
      <c r="BU31" s="360" t="n">
        <v>0.12</v>
      </c>
      <c r="BV31" s="360" t="n">
        <v>0</v>
      </c>
    </row>
    <row r="32" customFormat="false" ht="12.75" hidden="false" customHeight="false" outlineLevel="0" collapsed="false">
      <c r="D32" s="394" t="n">
        <v>37135</v>
      </c>
      <c r="F32" s="397" t="n">
        <v>3.235</v>
      </c>
      <c r="G32" s="398" t="n">
        <v>0.070815376003162</v>
      </c>
      <c r="H32" s="397" t="n">
        <v>0.385</v>
      </c>
      <c r="I32" s="397" t="n">
        <v>0.6</v>
      </c>
      <c r="J32" s="397" t="n">
        <v>0.6</v>
      </c>
      <c r="K32" s="397" t="n">
        <v>0.6</v>
      </c>
      <c r="L32" s="395" t="n">
        <v>0.6</v>
      </c>
      <c r="M32" s="395" t="n">
        <v>0.6</v>
      </c>
      <c r="N32" s="397" t="n">
        <v>0.65</v>
      </c>
      <c r="O32" s="397" t="n">
        <v>0.65</v>
      </c>
      <c r="P32" s="397" t="n">
        <v>0.6</v>
      </c>
      <c r="Q32" s="397" t="n">
        <v>0.55</v>
      </c>
      <c r="R32" s="398" t="n">
        <v>0.3</v>
      </c>
      <c r="S32" s="398" t="n">
        <v>0.65</v>
      </c>
      <c r="T32" s="397" t="n">
        <v>0.6</v>
      </c>
      <c r="U32" s="397" t="n">
        <v>-0.095</v>
      </c>
      <c r="V32" s="397" t="n">
        <v>0.01</v>
      </c>
      <c r="W32" s="397" t="n">
        <v>0.07</v>
      </c>
      <c r="X32" s="397" t="n">
        <v>0.0075</v>
      </c>
      <c r="Y32" s="397" t="n">
        <v>-0.0675</v>
      </c>
      <c r="Z32" s="397" t="n">
        <v>0.01</v>
      </c>
      <c r="AA32" s="397" t="n">
        <v>-0.275</v>
      </c>
      <c r="AB32" s="397" t="n">
        <v>0.155</v>
      </c>
      <c r="AC32" s="397" t="n">
        <v>-0.06</v>
      </c>
      <c r="AD32" s="397" t="n">
        <v>0.01</v>
      </c>
      <c r="AE32" s="397" t="n">
        <v>-0.115</v>
      </c>
      <c r="AF32" s="397" t="n">
        <v>0.0025</v>
      </c>
      <c r="AG32" s="397" t="n">
        <v>-0.0575</v>
      </c>
      <c r="AH32" s="397" t="n">
        <v>0.0175</v>
      </c>
      <c r="AI32" s="398" t="n">
        <v>0.12</v>
      </c>
      <c r="AJ32" s="398" t="n">
        <v>-0.0025</v>
      </c>
      <c r="AK32" s="398" t="n">
        <v>-0.24</v>
      </c>
      <c r="AL32" s="397" t="n">
        <v>0</v>
      </c>
      <c r="AM32" s="397" t="n">
        <v>-0.0775</v>
      </c>
      <c r="AN32" s="397" t="n">
        <v>0.005</v>
      </c>
      <c r="AO32" s="397" t="n">
        <v>0.045</v>
      </c>
      <c r="AP32" s="360" t="n">
        <v>0.0075</v>
      </c>
      <c r="AQ32" s="360" t="n">
        <v>0.465</v>
      </c>
      <c r="AR32" s="360" t="n">
        <v>0.005</v>
      </c>
      <c r="AS32" s="360" t="n">
        <v>0</v>
      </c>
      <c r="AT32" s="360" t="n">
        <v>0</v>
      </c>
      <c r="AU32" s="360" t="n">
        <v>-0.42</v>
      </c>
      <c r="AV32" s="360" t="n">
        <v>0</v>
      </c>
      <c r="AW32" s="360" t="n">
        <v>0.6175</v>
      </c>
      <c r="AX32" s="360" t="n">
        <v>-0.01</v>
      </c>
      <c r="AY32" s="360" t="n">
        <v>-0.03</v>
      </c>
      <c r="AZ32" s="360" t="n">
        <v>0.06</v>
      </c>
      <c r="BA32" s="360" t="n">
        <v>0.18</v>
      </c>
      <c r="BB32" s="360" t="n">
        <v>0.0125</v>
      </c>
      <c r="BC32" s="360" t="n">
        <v>-0.03</v>
      </c>
      <c r="BD32" s="360" t="n">
        <v>0.01</v>
      </c>
      <c r="BE32" s="360" t="n">
        <v>0.005</v>
      </c>
      <c r="BF32" s="360" t="n">
        <v>0</v>
      </c>
      <c r="BG32" s="360" t="n">
        <v>-0.03</v>
      </c>
      <c r="BH32" s="360" t="n">
        <v>0.01</v>
      </c>
      <c r="BI32" s="360" t="n">
        <v>-0.078</v>
      </c>
      <c r="BJ32" s="360" t="n">
        <v>0.025</v>
      </c>
      <c r="BK32" s="360" t="n">
        <v>-0.03</v>
      </c>
      <c r="BL32" s="360" t="n">
        <v>0.019</v>
      </c>
      <c r="BM32" s="360" t="n">
        <v>0.005</v>
      </c>
      <c r="BN32" s="360" t="n">
        <v>0.01</v>
      </c>
      <c r="BO32" s="360" t="n">
        <v>0.395</v>
      </c>
      <c r="BP32" s="360" t="n">
        <v>0.035</v>
      </c>
      <c r="BQ32" s="360" t="n">
        <v>-0.38</v>
      </c>
      <c r="BR32" s="360" t="n">
        <v>0</v>
      </c>
      <c r="BS32" s="360" t="n">
        <v>0.18</v>
      </c>
      <c r="BT32" s="360" t="n">
        <v>0.0125</v>
      </c>
      <c r="BU32" s="360" t="n">
        <v>0.12</v>
      </c>
      <c r="BV32" s="360" t="n">
        <v>0</v>
      </c>
    </row>
    <row r="33" customFormat="false" ht="12.75" hidden="false" customHeight="false" outlineLevel="0" collapsed="false">
      <c r="D33" s="394" t="n">
        <v>37165</v>
      </c>
      <c r="F33" s="397" t="n">
        <v>3.245</v>
      </c>
      <c r="G33" s="398" t="n">
        <v>0.070889623716821</v>
      </c>
      <c r="H33" s="397" t="n">
        <v>0.385</v>
      </c>
      <c r="I33" s="397" t="n">
        <v>0.65</v>
      </c>
      <c r="J33" s="397" t="n">
        <v>0.65</v>
      </c>
      <c r="K33" s="397" t="n">
        <v>0.6</v>
      </c>
      <c r="L33" s="395" t="n">
        <v>0.65</v>
      </c>
      <c r="M33" s="395" t="n">
        <v>0.65</v>
      </c>
      <c r="N33" s="397" t="n">
        <v>0.7</v>
      </c>
      <c r="O33" s="397" t="n">
        <v>0.7</v>
      </c>
      <c r="P33" s="397" t="n">
        <v>0.65</v>
      </c>
      <c r="Q33" s="397" t="n">
        <v>0.55</v>
      </c>
      <c r="R33" s="398" t="n">
        <v>0.35</v>
      </c>
      <c r="S33" s="398" t="n">
        <v>0.7</v>
      </c>
      <c r="T33" s="397" t="n">
        <v>0.65</v>
      </c>
      <c r="U33" s="397" t="n">
        <v>-0.095</v>
      </c>
      <c r="V33" s="397" t="n">
        <v>0.01</v>
      </c>
      <c r="W33" s="397" t="n">
        <v>0.09</v>
      </c>
      <c r="X33" s="397" t="n">
        <v>0.0075</v>
      </c>
      <c r="Y33" s="397" t="n">
        <v>-0.0675</v>
      </c>
      <c r="Z33" s="397" t="n">
        <v>0.01</v>
      </c>
      <c r="AA33" s="397" t="n">
        <v>-0.275</v>
      </c>
      <c r="AB33" s="397" t="n">
        <v>0.155</v>
      </c>
      <c r="AC33" s="397" t="n">
        <v>-0.06</v>
      </c>
      <c r="AD33" s="397" t="n">
        <v>0.01</v>
      </c>
      <c r="AE33" s="397" t="n">
        <v>-0.11</v>
      </c>
      <c r="AF33" s="397" t="n">
        <v>0.005</v>
      </c>
      <c r="AG33" s="397" t="n">
        <v>-0.0575</v>
      </c>
      <c r="AH33" s="397" t="n">
        <v>0.0175</v>
      </c>
      <c r="AI33" s="398" t="n">
        <v>0.135</v>
      </c>
      <c r="AJ33" s="398" t="n">
        <v>-0.0025</v>
      </c>
      <c r="AK33" s="398" t="n">
        <v>-0.24</v>
      </c>
      <c r="AL33" s="397" t="n">
        <v>0</v>
      </c>
      <c r="AM33" s="397" t="n">
        <v>-0.0775</v>
      </c>
      <c r="AN33" s="397" t="n">
        <v>0.005</v>
      </c>
      <c r="AO33" s="397" t="n">
        <v>0.045</v>
      </c>
      <c r="AP33" s="360" t="n">
        <v>0.0075</v>
      </c>
      <c r="AQ33" s="360" t="n">
        <v>0.36</v>
      </c>
      <c r="AR33" s="360" t="n">
        <v>0.005</v>
      </c>
      <c r="AS33" s="360" t="n">
        <v>0</v>
      </c>
      <c r="AT33" s="360" t="n">
        <v>0</v>
      </c>
      <c r="AU33" s="360" t="n">
        <v>-0.42</v>
      </c>
      <c r="AV33" s="360" t="n">
        <v>0.005</v>
      </c>
      <c r="AW33" s="360" t="n">
        <v>0.5075</v>
      </c>
      <c r="AX33" s="360" t="n">
        <v>-0.01</v>
      </c>
      <c r="AY33" s="360" t="n">
        <v>-0.03</v>
      </c>
      <c r="AZ33" s="360" t="n">
        <v>0.06</v>
      </c>
      <c r="BA33" s="360" t="n">
        <v>0.185</v>
      </c>
      <c r="BB33" s="360" t="n">
        <v>0.0125</v>
      </c>
      <c r="BC33" s="360" t="n">
        <v>-0.03</v>
      </c>
      <c r="BD33" s="360" t="n">
        <v>0.01</v>
      </c>
      <c r="BE33" s="360" t="n">
        <v>0.005</v>
      </c>
      <c r="BF33" s="360" t="n">
        <v>0</v>
      </c>
      <c r="BG33" s="360" t="n">
        <v>-0.03</v>
      </c>
      <c r="BH33" s="360" t="n">
        <v>0.01</v>
      </c>
      <c r="BI33" s="360" t="n">
        <v>-0.063</v>
      </c>
      <c r="BJ33" s="360" t="n">
        <v>0.025</v>
      </c>
      <c r="BK33" s="360" t="n">
        <v>-0.03</v>
      </c>
      <c r="BL33" s="360" t="n">
        <v>0.02</v>
      </c>
      <c r="BM33" s="360" t="n">
        <v>0.005</v>
      </c>
      <c r="BN33" s="360" t="n">
        <v>0.01</v>
      </c>
      <c r="BO33" s="360" t="n">
        <v>0.465</v>
      </c>
      <c r="BP33" s="360" t="n">
        <v>0.035</v>
      </c>
      <c r="BQ33" s="360" t="n">
        <v>-0.38</v>
      </c>
      <c r="BR33" s="360" t="n">
        <v>0</v>
      </c>
      <c r="BS33" s="360" t="n">
        <v>0.185</v>
      </c>
      <c r="BT33" s="360" t="n">
        <v>0.0125</v>
      </c>
      <c r="BU33" s="360" t="n">
        <v>0.135</v>
      </c>
      <c r="BV33" s="360" t="n">
        <v>0</v>
      </c>
    </row>
    <row r="34" customFormat="false" ht="12.75" hidden="false" customHeight="false" outlineLevel="0" collapsed="false">
      <c r="D34" s="394" t="n">
        <v>37196</v>
      </c>
      <c r="F34" s="397" t="n">
        <v>3.33</v>
      </c>
      <c r="G34" s="398" t="n">
        <v>0.070949322673818</v>
      </c>
      <c r="H34" s="397" t="n">
        <v>0.39</v>
      </c>
      <c r="I34" s="397" t="n">
        <v>0.95</v>
      </c>
      <c r="J34" s="397" t="n">
        <v>1</v>
      </c>
      <c r="K34" s="397" t="n">
        <v>0.95</v>
      </c>
      <c r="L34" s="395" t="n">
        <v>0.95</v>
      </c>
      <c r="M34" s="395" t="n">
        <v>1.05</v>
      </c>
      <c r="N34" s="397" t="n">
        <v>1.1</v>
      </c>
      <c r="O34" s="397" t="n">
        <v>1</v>
      </c>
      <c r="P34" s="397" t="n">
        <v>0.95</v>
      </c>
      <c r="Q34" s="397" t="n">
        <v>1.1</v>
      </c>
      <c r="R34" s="398" t="n">
        <v>0.48</v>
      </c>
      <c r="S34" s="398" t="n">
        <v>0.95</v>
      </c>
      <c r="T34" s="397" t="n">
        <v>0.95</v>
      </c>
      <c r="U34" s="397" t="n">
        <v>0.015</v>
      </c>
      <c r="V34" s="397" t="n">
        <v>0.035</v>
      </c>
      <c r="W34" s="397" t="n">
        <v>0.12</v>
      </c>
      <c r="X34" s="397" t="n">
        <v>0.0075</v>
      </c>
      <c r="Y34" s="397" t="n">
        <v>-0.0975</v>
      </c>
      <c r="Z34" s="397" t="n">
        <v>0.0145</v>
      </c>
      <c r="AA34" s="397" t="n">
        <v>-0.215</v>
      </c>
      <c r="AB34" s="397" t="n">
        <v>0.155</v>
      </c>
      <c r="AC34" s="397" t="n">
        <v>-0.0775</v>
      </c>
      <c r="AD34" s="397" t="n">
        <v>0.01</v>
      </c>
      <c r="AE34" s="397" t="n">
        <v>-0.1175</v>
      </c>
      <c r="AF34" s="397" t="n">
        <v>0.0125</v>
      </c>
      <c r="AG34" s="397" t="n">
        <v>-0.0625</v>
      </c>
      <c r="AH34" s="397" t="n">
        <v>0.0125</v>
      </c>
      <c r="AI34" s="398" t="n">
        <v>0.215</v>
      </c>
      <c r="AJ34" s="398" t="n">
        <v>0.005</v>
      </c>
      <c r="AK34" s="398" t="n">
        <v>-0.2275</v>
      </c>
      <c r="AL34" s="397" t="n">
        <v>0.005</v>
      </c>
      <c r="AM34" s="397" t="n">
        <v>-0.125</v>
      </c>
      <c r="AN34" s="397" t="n">
        <v>0.005</v>
      </c>
      <c r="AO34" s="397" t="n">
        <v>0.145</v>
      </c>
      <c r="AP34" s="360" t="n">
        <v>0.02</v>
      </c>
      <c r="AQ34" s="360" t="n">
        <v>0.095</v>
      </c>
      <c r="AR34" s="360" t="n">
        <v>0.0145</v>
      </c>
      <c r="AS34" s="360" t="n">
        <v>0</v>
      </c>
      <c r="AT34" s="360" t="n">
        <v>0</v>
      </c>
      <c r="AU34" s="360" t="n">
        <v>-0.31</v>
      </c>
      <c r="AV34" s="360" t="n">
        <v>0.0125</v>
      </c>
      <c r="AW34" s="360" t="n">
        <v>0.285</v>
      </c>
      <c r="AX34" s="360" t="n">
        <v>-0.01</v>
      </c>
      <c r="AY34" s="360" t="n">
        <v>-0.028</v>
      </c>
      <c r="AZ34" s="360" t="n">
        <v>0.06</v>
      </c>
      <c r="BA34" s="360" t="n">
        <v>0.3075</v>
      </c>
      <c r="BB34" s="360" t="n">
        <v>0.0175</v>
      </c>
      <c r="BC34" s="360" t="n">
        <v>-0.028</v>
      </c>
      <c r="BD34" s="360" t="n">
        <v>0.01</v>
      </c>
      <c r="BE34" s="360" t="n">
        <v>0.005</v>
      </c>
      <c r="BF34" s="360" t="n">
        <v>0</v>
      </c>
      <c r="BG34" s="360" t="n">
        <v>-0.028</v>
      </c>
      <c r="BH34" s="360" t="n">
        <v>0.01</v>
      </c>
      <c r="BI34" s="360" t="n">
        <v>-0.0665</v>
      </c>
      <c r="BJ34" s="360" t="n">
        <v>0.025</v>
      </c>
      <c r="BK34" s="360" t="n">
        <v>-0.0225</v>
      </c>
      <c r="BL34" s="360" t="n">
        <v>0.02</v>
      </c>
      <c r="BM34" s="360" t="n">
        <v>0.0125</v>
      </c>
      <c r="BN34" s="360" t="n">
        <v>0.0125</v>
      </c>
      <c r="BO34" s="360" t="n">
        <v>0.91</v>
      </c>
      <c r="BP34" s="360" t="n">
        <v>0.14</v>
      </c>
      <c r="BQ34" s="360" t="n">
        <v>-0.215</v>
      </c>
      <c r="BR34" s="360" t="n">
        <v>0</v>
      </c>
      <c r="BS34" s="360" t="n">
        <v>0.3075</v>
      </c>
      <c r="BT34" s="360" t="n">
        <v>0.0175</v>
      </c>
      <c r="BU34" s="360" t="n">
        <v>0.219</v>
      </c>
      <c r="BV34" s="360" t="n">
        <v>0</v>
      </c>
    </row>
    <row r="35" customFormat="false" ht="12.75" hidden="false" customHeight="false" outlineLevel="0" collapsed="false">
      <c r="D35" s="359" t="n">
        <v>37226</v>
      </c>
      <c r="F35" s="397" t="n">
        <v>3.416</v>
      </c>
      <c r="G35" s="398" t="n">
        <v>0.071007095859131</v>
      </c>
      <c r="H35" s="397" t="n">
        <v>0.3925</v>
      </c>
      <c r="I35" s="397" t="n">
        <v>1.15</v>
      </c>
      <c r="J35" s="397" t="n">
        <v>1.2</v>
      </c>
      <c r="K35" s="397" t="n">
        <v>1.15</v>
      </c>
      <c r="L35" s="395" t="n">
        <v>1.15</v>
      </c>
      <c r="M35" s="395" t="n">
        <v>1.3</v>
      </c>
      <c r="N35" s="397" t="n">
        <v>1.4</v>
      </c>
      <c r="O35" s="397" t="n">
        <v>1.2</v>
      </c>
      <c r="P35" s="397" t="n">
        <v>1.15</v>
      </c>
      <c r="Q35" s="397" t="n">
        <v>1.5</v>
      </c>
      <c r="R35" s="398" t="n">
        <v>0.675</v>
      </c>
      <c r="S35" s="398" t="n">
        <v>1.25</v>
      </c>
      <c r="T35" s="397" t="n">
        <v>1.15</v>
      </c>
      <c r="U35" s="397" t="n">
        <v>0.0225</v>
      </c>
      <c r="V35" s="397" t="n">
        <v>0.035</v>
      </c>
      <c r="W35" s="397" t="n">
        <v>0.16</v>
      </c>
      <c r="X35" s="397" t="n">
        <v>0.0075</v>
      </c>
      <c r="Y35" s="397" t="n">
        <v>-0.0975</v>
      </c>
      <c r="Z35" s="397" t="n">
        <v>0.0145</v>
      </c>
      <c r="AA35" s="397" t="n">
        <v>-0.215</v>
      </c>
      <c r="AB35" s="397" t="n">
        <v>0.155</v>
      </c>
      <c r="AC35" s="397" t="n">
        <v>-0.0775</v>
      </c>
      <c r="AD35" s="397" t="n">
        <v>0.01</v>
      </c>
      <c r="AE35" s="397" t="n">
        <v>-0.12</v>
      </c>
      <c r="AF35" s="397" t="n">
        <v>0.005</v>
      </c>
      <c r="AG35" s="397" t="n">
        <v>-0.0625</v>
      </c>
      <c r="AH35" s="397" t="n">
        <v>0.0125</v>
      </c>
      <c r="AI35" s="398" t="n">
        <v>0.255</v>
      </c>
      <c r="AJ35" s="398" t="n">
        <v>0.005</v>
      </c>
      <c r="AK35" s="398" t="n">
        <v>-0.2275</v>
      </c>
      <c r="AL35" s="397" t="n">
        <v>0.005</v>
      </c>
      <c r="AM35" s="397" t="n">
        <v>-0.125</v>
      </c>
      <c r="AN35" s="397" t="n">
        <v>0.005</v>
      </c>
      <c r="AO35" s="397" t="n">
        <v>0.145</v>
      </c>
      <c r="AP35" s="360" t="n">
        <v>0.02</v>
      </c>
      <c r="AQ35" s="360" t="n">
        <v>0.095</v>
      </c>
      <c r="AR35" s="360" t="n">
        <v>0.0145</v>
      </c>
      <c r="AS35" s="360" t="n">
        <v>0</v>
      </c>
      <c r="AT35" s="360" t="n">
        <v>0</v>
      </c>
      <c r="AU35" s="360" t="n">
        <v>-0.31</v>
      </c>
      <c r="AV35" s="360" t="n">
        <v>0.0125</v>
      </c>
      <c r="AW35" s="360" t="n">
        <v>0.285</v>
      </c>
      <c r="AX35" s="360" t="n">
        <v>-0.01</v>
      </c>
      <c r="AY35" s="360" t="n">
        <v>-0.0255</v>
      </c>
      <c r="AZ35" s="360" t="n">
        <v>0.06</v>
      </c>
      <c r="BA35" s="360" t="n">
        <v>0.365</v>
      </c>
      <c r="BB35" s="360" t="n">
        <v>0.0225</v>
      </c>
      <c r="BC35" s="360" t="n">
        <v>-0.0255</v>
      </c>
      <c r="BD35" s="360" t="n">
        <v>0.01</v>
      </c>
      <c r="BE35" s="360" t="n">
        <v>0.005</v>
      </c>
      <c r="BF35" s="360" t="n">
        <v>0</v>
      </c>
      <c r="BG35" s="360" t="n">
        <v>-0.0255</v>
      </c>
      <c r="BH35" s="360" t="n">
        <v>0.01</v>
      </c>
      <c r="BI35" s="360" t="n">
        <v>-0.0705</v>
      </c>
      <c r="BJ35" s="360" t="n">
        <v>0.025</v>
      </c>
      <c r="BK35" s="360" t="n">
        <v>-0.0225</v>
      </c>
      <c r="BL35" s="360" t="n">
        <v>0.021</v>
      </c>
      <c r="BM35" s="360" t="n">
        <v>0.0125</v>
      </c>
      <c r="BN35" s="360" t="n">
        <v>0.0125</v>
      </c>
      <c r="BO35" s="360" t="n">
        <v>1.41</v>
      </c>
      <c r="BP35" s="360" t="n">
        <v>0.17</v>
      </c>
      <c r="BQ35" s="360" t="n">
        <v>-0.19</v>
      </c>
      <c r="BR35" s="360" t="n">
        <v>0</v>
      </c>
      <c r="BS35" s="360" t="n">
        <v>0.365</v>
      </c>
      <c r="BT35" s="360" t="n">
        <v>0.0225</v>
      </c>
      <c r="BU35" s="360" t="n">
        <v>0.222</v>
      </c>
      <c r="BV35" s="360" t="n">
        <v>0</v>
      </c>
    </row>
    <row r="36" customFormat="false" ht="12.75" hidden="false" customHeight="false" outlineLevel="0" collapsed="false">
      <c r="D36" s="359" t="n">
        <v>37257</v>
      </c>
      <c r="F36" s="397" t="n">
        <v>3.421</v>
      </c>
      <c r="G36" s="398" t="n">
        <v>0.071065518506319</v>
      </c>
      <c r="H36" s="397" t="n">
        <v>0.3975</v>
      </c>
      <c r="I36" s="397" t="n">
        <v>1.15</v>
      </c>
      <c r="J36" s="397" t="n">
        <v>1.2</v>
      </c>
      <c r="K36" s="397" t="n">
        <v>1.15</v>
      </c>
      <c r="L36" s="395" t="n">
        <v>1.15</v>
      </c>
      <c r="M36" s="395" t="n">
        <v>1.3</v>
      </c>
      <c r="N36" s="397" t="n">
        <v>1.6</v>
      </c>
      <c r="O36" s="397" t="n">
        <v>1.2</v>
      </c>
      <c r="P36" s="397" t="n">
        <v>1.15</v>
      </c>
      <c r="Q36" s="397" t="n">
        <v>1.5</v>
      </c>
      <c r="R36" s="398" t="n">
        <v>0.7</v>
      </c>
      <c r="S36" s="398" t="n">
        <v>1.25</v>
      </c>
      <c r="T36" s="397" t="n">
        <v>1.15</v>
      </c>
      <c r="U36" s="397" t="n">
        <v>0.0375</v>
      </c>
      <c r="V36" s="397" t="n">
        <v>0.035</v>
      </c>
      <c r="W36" s="397" t="n">
        <v>0.1725</v>
      </c>
      <c r="X36" s="397" t="n">
        <v>0.0125</v>
      </c>
      <c r="Y36" s="397" t="n">
        <v>-0.0975</v>
      </c>
      <c r="Z36" s="397" t="n">
        <v>0.0145</v>
      </c>
      <c r="AA36" s="397" t="n">
        <v>-0.215</v>
      </c>
      <c r="AB36" s="397" t="n">
        <v>0.155</v>
      </c>
      <c r="AC36" s="397" t="n">
        <v>-0.0775</v>
      </c>
      <c r="AD36" s="397" t="n">
        <v>0.01</v>
      </c>
      <c r="AE36" s="397" t="n">
        <v>-0.1225</v>
      </c>
      <c r="AF36" s="397" t="n">
        <v>0.0025</v>
      </c>
      <c r="AG36" s="397" t="n">
        <v>-0.0625</v>
      </c>
      <c r="AH36" s="397" t="n">
        <v>0.0125</v>
      </c>
      <c r="AI36" s="398" t="n">
        <v>0.2675</v>
      </c>
      <c r="AJ36" s="398" t="n">
        <v>0.005</v>
      </c>
      <c r="AK36" s="398" t="n">
        <v>-0.2175</v>
      </c>
      <c r="AL36" s="397" t="n">
        <v>0.005</v>
      </c>
      <c r="AM36" s="397" t="n">
        <v>-0.125</v>
      </c>
      <c r="AN36" s="397" t="n">
        <v>0.01</v>
      </c>
      <c r="AO36" s="397" t="n">
        <v>0.155</v>
      </c>
      <c r="AP36" s="360" t="n">
        <v>0.02</v>
      </c>
      <c r="AQ36" s="360" t="n">
        <v>0.105</v>
      </c>
      <c r="AR36" s="360" t="n">
        <v>0.0145</v>
      </c>
      <c r="AS36" s="360" t="n">
        <v>0</v>
      </c>
      <c r="AT36" s="360" t="n">
        <v>0</v>
      </c>
      <c r="AU36" s="360" t="n">
        <v>-0.3</v>
      </c>
      <c r="AV36" s="360" t="n">
        <v>0.0125</v>
      </c>
      <c r="AW36" s="360" t="n">
        <v>0.295</v>
      </c>
      <c r="AX36" s="360" t="n">
        <v>-0.01</v>
      </c>
      <c r="AY36" s="360" t="n">
        <v>-0.0255</v>
      </c>
      <c r="AZ36" s="360" t="n">
        <v>0.06</v>
      </c>
      <c r="BA36" s="360" t="n">
        <v>0.42</v>
      </c>
      <c r="BB36" s="360" t="n">
        <v>0.0225</v>
      </c>
      <c r="BC36" s="360" t="n">
        <v>-0.0255</v>
      </c>
      <c r="BD36" s="360" t="n">
        <v>0.01</v>
      </c>
      <c r="BE36" s="360" t="n">
        <v>0.005</v>
      </c>
      <c r="BF36" s="360" t="n">
        <v>0</v>
      </c>
      <c r="BG36" s="360" t="n">
        <v>-0.0255</v>
      </c>
      <c r="BH36" s="360" t="n">
        <v>0.01</v>
      </c>
      <c r="BI36" s="360" t="n">
        <v>-0.0665</v>
      </c>
      <c r="BJ36" s="360" t="n">
        <v>0.02</v>
      </c>
      <c r="BK36" s="360" t="n">
        <v>-0.0205</v>
      </c>
      <c r="BL36" s="360" t="n">
        <v>0.022</v>
      </c>
      <c r="BM36" s="360" t="n">
        <v>0.0125</v>
      </c>
      <c r="BN36" s="360" t="n">
        <v>0.0125</v>
      </c>
      <c r="BO36" s="360" t="n">
        <v>1.75</v>
      </c>
      <c r="BP36" s="360" t="n">
        <v>0.26</v>
      </c>
      <c r="BQ36" s="360" t="n">
        <v>-0.2075</v>
      </c>
      <c r="BR36" s="360" t="n">
        <v>0</v>
      </c>
      <c r="BS36" s="360" t="n">
        <v>0.42</v>
      </c>
      <c r="BT36" s="360" t="n">
        <v>0.0225</v>
      </c>
      <c r="BU36" s="360" t="n">
        <v>0.248</v>
      </c>
      <c r="BV36" s="360" t="n">
        <v>0</v>
      </c>
    </row>
    <row r="37" customFormat="false" ht="12.75" hidden="false" customHeight="false" outlineLevel="0" collapsed="false">
      <c r="D37" s="359" t="n">
        <v>37288</v>
      </c>
      <c r="F37" s="397" t="n">
        <v>3.254</v>
      </c>
      <c r="G37" s="398" t="n">
        <v>0.071122173953196</v>
      </c>
      <c r="H37" s="397" t="n">
        <v>0.39</v>
      </c>
      <c r="I37" s="397" t="n">
        <v>1.15</v>
      </c>
      <c r="J37" s="397" t="n">
        <v>1.2</v>
      </c>
      <c r="K37" s="397" t="n">
        <v>1.15</v>
      </c>
      <c r="L37" s="395" t="n">
        <v>1.15</v>
      </c>
      <c r="M37" s="395" t="n">
        <v>1.3</v>
      </c>
      <c r="N37" s="397" t="n">
        <v>1.6</v>
      </c>
      <c r="O37" s="397" t="n">
        <v>1.2</v>
      </c>
      <c r="P37" s="397" t="n">
        <v>1.15</v>
      </c>
      <c r="Q37" s="397" t="n">
        <v>1.5</v>
      </c>
      <c r="R37" s="398" t="n">
        <v>0.7</v>
      </c>
      <c r="S37" s="398" t="n">
        <v>1.25</v>
      </c>
      <c r="T37" s="397" t="n">
        <v>1.15</v>
      </c>
      <c r="U37" s="397" t="n">
        <v>0.0375</v>
      </c>
      <c r="V37" s="397" t="n">
        <v>0.035</v>
      </c>
      <c r="W37" s="397" t="n">
        <v>0.15</v>
      </c>
      <c r="X37" s="397" t="n">
        <v>0.015</v>
      </c>
      <c r="Y37" s="397" t="n">
        <v>-0.0975</v>
      </c>
      <c r="Z37" s="397" t="n">
        <v>0.0145</v>
      </c>
      <c r="AA37" s="397" t="n">
        <v>-0.215</v>
      </c>
      <c r="AB37" s="397" t="n">
        <v>0.155</v>
      </c>
      <c r="AC37" s="397" t="n">
        <v>-0.0775</v>
      </c>
      <c r="AD37" s="397" t="n">
        <v>0.01</v>
      </c>
      <c r="AE37" s="397" t="n">
        <v>-0.125</v>
      </c>
      <c r="AF37" s="397" t="n">
        <v>0.005</v>
      </c>
      <c r="AG37" s="397" t="n">
        <v>-0.0625</v>
      </c>
      <c r="AH37" s="397" t="n">
        <v>0.0125</v>
      </c>
      <c r="AI37" s="398" t="n">
        <v>0.245</v>
      </c>
      <c r="AJ37" s="398" t="n">
        <v>0.005</v>
      </c>
      <c r="AK37" s="398" t="n">
        <v>-0.2175</v>
      </c>
      <c r="AL37" s="397" t="n">
        <v>0.005</v>
      </c>
      <c r="AM37" s="397" t="n">
        <v>-0.125</v>
      </c>
      <c r="AN37" s="397" t="n">
        <v>0.01</v>
      </c>
      <c r="AO37" s="397" t="n">
        <v>0.155</v>
      </c>
      <c r="AP37" s="360" t="n">
        <v>0.02</v>
      </c>
      <c r="AQ37" s="360" t="n">
        <v>0.105</v>
      </c>
      <c r="AR37" s="360" t="n">
        <v>0.0145</v>
      </c>
      <c r="AS37" s="360" t="n">
        <v>0</v>
      </c>
      <c r="AT37" s="360" t="n">
        <v>0</v>
      </c>
      <c r="AU37" s="360" t="n">
        <v>-0.3</v>
      </c>
      <c r="AV37" s="360" t="n">
        <v>0.0125</v>
      </c>
      <c r="AW37" s="360" t="n">
        <v>0.295</v>
      </c>
      <c r="AX37" s="360" t="n">
        <v>-0.01</v>
      </c>
      <c r="AY37" s="360" t="n">
        <v>-0.0255</v>
      </c>
      <c r="AZ37" s="360" t="n">
        <v>0.06</v>
      </c>
      <c r="BA37" s="360" t="n">
        <v>0.4175</v>
      </c>
      <c r="BB37" s="360" t="n">
        <v>0.0225</v>
      </c>
      <c r="BC37" s="360" t="n">
        <v>-0.0255</v>
      </c>
      <c r="BD37" s="360" t="n">
        <v>0.01</v>
      </c>
      <c r="BE37" s="360" t="n">
        <v>0.005</v>
      </c>
      <c r="BF37" s="360" t="n">
        <v>0</v>
      </c>
      <c r="BG37" s="360" t="n">
        <v>-0.0255</v>
      </c>
      <c r="BH37" s="360" t="n">
        <v>0.01</v>
      </c>
      <c r="BI37" s="360" t="n">
        <v>-0.0695</v>
      </c>
      <c r="BJ37" s="360" t="n">
        <v>0.02</v>
      </c>
      <c r="BK37" s="360" t="n">
        <v>-0.0205</v>
      </c>
      <c r="BL37" s="360" t="n">
        <v>0.023</v>
      </c>
      <c r="BM37" s="360" t="n">
        <v>0.0125</v>
      </c>
      <c r="BN37" s="360" t="n">
        <v>0.0125</v>
      </c>
      <c r="BO37" s="360" t="n">
        <v>1.65</v>
      </c>
      <c r="BP37" s="360" t="n">
        <v>0.26</v>
      </c>
      <c r="BQ37" s="360" t="n">
        <v>-0.2325</v>
      </c>
      <c r="BR37" s="360" t="n">
        <v>0</v>
      </c>
      <c r="BS37" s="360" t="n">
        <v>0.4175</v>
      </c>
      <c r="BT37" s="360" t="n">
        <v>0.0225</v>
      </c>
      <c r="BU37" s="360" t="n">
        <v>0.304</v>
      </c>
      <c r="BV37" s="360" t="n">
        <v>0</v>
      </c>
    </row>
    <row r="38" customFormat="false" ht="12.75" hidden="false" customHeight="false" outlineLevel="0" collapsed="false">
      <c r="D38" s="359" t="n">
        <v>37316</v>
      </c>
      <c r="F38" s="397" t="n">
        <v>3.08</v>
      </c>
      <c r="G38" s="398" t="n">
        <v>0.071173346615803</v>
      </c>
      <c r="H38" s="397" t="n">
        <v>0.3625</v>
      </c>
      <c r="I38" s="397" t="n">
        <v>0.9</v>
      </c>
      <c r="J38" s="397" t="n">
        <v>0.95</v>
      </c>
      <c r="K38" s="397" t="n">
        <v>0.9</v>
      </c>
      <c r="L38" s="395" t="n">
        <v>0.9</v>
      </c>
      <c r="M38" s="395" t="n">
        <v>1</v>
      </c>
      <c r="N38" s="397" t="n">
        <v>1.15</v>
      </c>
      <c r="O38" s="397" t="n">
        <v>0.9</v>
      </c>
      <c r="P38" s="397" t="n">
        <v>0.9</v>
      </c>
      <c r="Q38" s="397" t="n">
        <v>1.1</v>
      </c>
      <c r="R38" s="398" t="n">
        <v>0.39</v>
      </c>
      <c r="S38" s="398" t="n">
        <v>0.9</v>
      </c>
      <c r="T38" s="397" t="n">
        <v>0.9</v>
      </c>
      <c r="U38" s="397" t="n">
        <v>0.0375</v>
      </c>
      <c r="V38" s="397" t="n">
        <v>0.035</v>
      </c>
      <c r="W38" s="397" t="n">
        <v>0.1475</v>
      </c>
      <c r="X38" s="397" t="n">
        <v>0.02</v>
      </c>
      <c r="Y38" s="397" t="n">
        <v>-0.0975</v>
      </c>
      <c r="Z38" s="397" t="n">
        <v>0.0145</v>
      </c>
      <c r="AA38" s="397" t="n">
        <v>-0.215</v>
      </c>
      <c r="AB38" s="397" t="n">
        <v>0.155</v>
      </c>
      <c r="AC38" s="397" t="n">
        <v>-0.0775</v>
      </c>
      <c r="AD38" s="397" t="n">
        <v>0.01</v>
      </c>
      <c r="AE38" s="397" t="n">
        <v>-0.1275</v>
      </c>
      <c r="AF38" s="397" t="n">
        <v>0.0025</v>
      </c>
      <c r="AG38" s="397" t="n">
        <v>-0.0625</v>
      </c>
      <c r="AH38" s="397" t="n">
        <v>0.0125</v>
      </c>
      <c r="AI38" s="398" t="n">
        <v>0.2425</v>
      </c>
      <c r="AJ38" s="398" t="n">
        <v>0.005</v>
      </c>
      <c r="AK38" s="398" t="n">
        <v>-0.2175</v>
      </c>
      <c r="AL38" s="397" t="n">
        <v>0.005</v>
      </c>
      <c r="AM38" s="397" t="n">
        <v>-0.125</v>
      </c>
      <c r="AN38" s="397" t="n">
        <v>0.01</v>
      </c>
      <c r="AO38" s="397" t="n">
        <v>0.155</v>
      </c>
      <c r="AP38" s="360" t="n">
        <v>0.02</v>
      </c>
      <c r="AQ38" s="360" t="n">
        <v>0.105</v>
      </c>
      <c r="AR38" s="360" t="n">
        <v>0.0145</v>
      </c>
      <c r="AS38" s="360" t="n">
        <v>0</v>
      </c>
      <c r="AT38" s="360" t="n">
        <v>0</v>
      </c>
      <c r="AU38" s="360" t="n">
        <v>-0.3</v>
      </c>
      <c r="AV38" s="360" t="n">
        <v>0.0125</v>
      </c>
      <c r="AW38" s="360" t="n">
        <v>0.295</v>
      </c>
      <c r="AX38" s="360" t="n">
        <v>-0.01</v>
      </c>
      <c r="AY38" s="360" t="n">
        <v>-0.0255</v>
      </c>
      <c r="AZ38" s="360" t="n">
        <v>0.06</v>
      </c>
      <c r="BA38" s="360" t="n">
        <v>0.3275</v>
      </c>
      <c r="BB38" s="360" t="n">
        <v>0.0225</v>
      </c>
      <c r="BC38" s="360" t="n">
        <v>-0.0255</v>
      </c>
      <c r="BD38" s="360" t="n">
        <v>0.01</v>
      </c>
      <c r="BE38" s="360" t="n">
        <v>0.005</v>
      </c>
      <c r="BF38" s="360" t="n">
        <v>0</v>
      </c>
      <c r="BG38" s="360" t="n">
        <v>-0.0255</v>
      </c>
      <c r="BH38" s="360" t="n">
        <v>0.01</v>
      </c>
      <c r="BI38" s="360" t="n">
        <v>-0.0865</v>
      </c>
      <c r="BJ38" s="360" t="n">
        <v>0.025</v>
      </c>
      <c r="BK38" s="360" t="n">
        <v>-0.0205</v>
      </c>
      <c r="BL38" s="360" t="n">
        <v>0.024</v>
      </c>
      <c r="BM38" s="360" t="n">
        <v>0.0125</v>
      </c>
      <c r="BN38" s="360" t="n">
        <v>0.0125</v>
      </c>
      <c r="BO38" s="360" t="n">
        <v>1.07</v>
      </c>
      <c r="BP38" s="360" t="n">
        <v>0.14</v>
      </c>
      <c r="BQ38" s="360" t="n">
        <v>-0.2325</v>
      </c>
      <c r="BR38" s="360" t="n">
        <v>0</v>
      </c>
      <c r="BS38" s="360" t="n">
        <v>0.3275</v>
      </c>
      <c r="BT38" s="360" t="n">
        <v>0.0225</v>
      </c>
      <c r="BU38" s="360" t="n">
        <v>0.299</v>
      </c>
      <c r="BV38" s="360" t="n">
        <v>0</v>
      </c>
    </row>
    <row r="39" customFormat="false" ht="12.75" hidden="false" customHeight="false" outlineLevel="0" collapsed="false">
      <c r="D39" s="359" t="n">
        <v>37347</v>
      </c>
      <c r="F39" s="397" t="n">
        <v>2.92</v>
      </c>
      <c r="G39" s="398" t="n">
        <v>0.071211741416679</v>
      </c>
      <c r="H39" s="397" t="n">
        <v>0.31</v>
      </c>
      <c r="I39" s="397" t="n">
        <v>0.4</v>
      </c>
      <c r="J39" s="397" t="n">
        <v>0.45</v>
      </c>
      <c r="K39" s="397" t="n">
        <v>0.4</v>
      </c>
      <c r="L39" s="395" t="n">
        <v>0.45</v>
      </c>
      <c r="M39" s="395" t="n">
        <v>0.45</v>
      </c>
      <c r="N39" s="397" t="n">
        <v>0.45</v>
      </c>
      <c r="O39" s="397" t="n">
        <v>0.45</v>
      </c>
      <c r="P39" s="397" t="n">
        <v>0.45</v>
      </c>
      <c r="Q39" s="397" t="n">
        <v>0.5</v>
      </c>
      <c r="R39" s="398" t="n">
        <v>0.305</v>
      </c>
      <c r="S39" s="398" t="n">
        <v>0.45</v>
      </c>
      <c r="T39" s="397" t="n">
        <v>0.4</v>
      </c>
      <c r="U39" s="397" t="n">
        <v>-0.06</v>
      </c>
      <c r="V39" s="397" t="n">
        <v>0.01</v>
      </c>
      <c r="W39" s="397" t="n">
        <v>0.0725</v>
      </c>
      <c r="X39" s="397" t="n">
        <v>0.0025</v>
      </c>
      <c r="Y39" s="397" t="n">
        <v>-0.0625</v>
      </c>
      <c r="Z39" s="397" t="n">
        <v>0.012</v>
      </c>
      <c r="AA39" s="397" t="n">
        <v>-0.275</v>
      </c>
      <c r="AB39" s="397" t="n">
        <v>0.155</v>
      </c>
      <c r="AC39" s="397" t="n">
        <v>-0.0575</v>
      </c>
      <c r="AD39" s="397" t="n">
        <v>0.01</v>
      </c>
      <c r="AE39" s="397" t="n">
        <v>-0.115</v>
      </c>
      <c r="AF39" s="397" t="n">
        <v>0.01</v>
      </c>
      <c r="AG39" s="397" t="n">
        <v>-0.0575</v>
      </c>
      <c r="AH39" s="397" t="n">
        <v>0.02</v>
      </c>
      <c r="AI39" s="398" t="n">
        <v>0.1425</v>
      </c>
      <c r="AJ39" s="398" t="n">
        <v>0.0025</v>
      </c>
      <c r="AK39" s="398" t="n">
        <v>-0.205</v>
      </c>
      <c r="AL39" s="397" t="n">
        <v>0</v>
      </c>
      <c r="AM39" s="397" t="n">
        <v>-0.115</v>
      </c>
      <c r="AN39" s="397" t="n">
        <v>0.01</v>
      </c>
      <c r="AO39" s="397" t="n">
        <v>0.055</v>
      </c>
      <c r="AP39" s="360" t="n">
        <v>0.0075</v>
      </c>
      <c r="AQ39" s="360" t="n">
        <v>0.295</v>
      </c>
      <c r="AR39" s="360" t="n">
        <v>0.007</v>
      </c>
      <c r="AS39" s="360" t="n">
        <v>0</v>
      </c>
      <c r="AT39" s="360" t="n">
        <v>0</v>
      </c>
      <c r="AU39" s="360" t="n">
        <v>-0.37</v>
      </c>
      <c r="AV39" s="360" t="n">
        <v>0</v>
      </c>
      <c r="AW39" s="360" t="n">
        <v>0.44</v>
      </c>
      <c r="AX39" s="360" t="n">
        <v>-0.01</v>
      </c>
      <c r="AY39" s="360" t="n">
        <v>-0.025</v>
      </c>
      <c r="AZ39" s="360" t="n">
        <v>0.06</v>
      </c>
      <c r="BA39" s="360" t="n">
        <v>0.1775</v>
      </c>
      <c r="BB39" s="360" t="n">
        <v>0.0175</v>
      </c>
      <c r="BC39" s="360" t="n">
        <v>-0.025</v>
      </c>
      <c r="BD39" s="360" t="n">
        <v>0.01</v>
      </c>
      <c r="BE39" s="360" t="n">
        <v>0.006</v>
      </c>
      <c r="BF39" s="360" t="n">
        <v>0</v>
      </c>
      <c r="BG39" s="360" t="n">
        <v>-0.025</v>
      </c>
      <c r="BH39" s="360" t="n">
        <v>0.01</v>
      </c>
      <c r="BI39" s="360" t="n">
        <v>-0.078</v>
      </c>
      <c r="BJ39" s="360" t="n">
        <v>0.026</v>
      </c>
      <c r="BK39" s="360" t="n">
        <v>-0.028</v>
      </c>
      <c r="BL39" s="360" t="n">
        <v>0.016</v>
      </c>
      <c r="BM39" s="360" t="n">
        <v>0.006</v>
      </c>
      <c r="BN39" s="360" t="n">
        <v>0.01</v>
      </c>
      <c r="BO39" s="360" t="n">
        <v>0.51</v>
      </c>
      <c r="BP39" s="360" t="n">
        <v>0.02</v>
      </c>
      <c r="BQ39" s="360" t="n">
        <v>-0.0875</v>
      </c>
      <c r="BR39" s="360" t="n">
        <v>0</v>
      </c>
      <c r="BS39" s="360" t="n">
        <v>0.1775</v>
      </c>
      <c r="BT39" s="360" t="n">
        <v>0.0175</v>
      </c>
      <c r="BU39" s="360" t="n">
        <v>0.143</v>
      </c>
      <c r="BV39" s="360" t="n">
        <v>0</v>
      </c>
    </row>
    <row r="40" customFormat="false" ht="12.75" hidden="false" customHeight="false" outlineLevel="0" collapsed="false">
      <c r="D40" s="359" t="n">
        <v>37377</v>
      </c>
      <c r="F40" s="397" t="n">
        <v>2.845</v>
      </c>
      <c r="G40" s="398" t="n">
        <v>0.071221962642694</v>
      </c>
      <c r="H40" s="397" t="n">
        <v>0.3</v>
      </c>
      <c r="I40" s="397" t="n">
        <v>0.45</v>
      </c>
      <c r="J40" s="397" t="n">
        <v>0.5</v>
      </c>
      <c r="K40" s="397" t="n">
        <v>0.4</v>
      </c>
      <c r="L40" s="395" t="n">
        <v>0.4</v>
      </c>
      <c r="M40" s="395" t="n">
        <v>0.45</v>
      </c>
      <c r="N40" s="397" t="n">
        <v>0.5</v>
      </c>
      <c r="O40" s="397" t="n">
        <v>0.45</v>
      </c>
      <c r="P40" s="397" t="n">
        <v>0.4</v>
      </c>
      <c r="Q40" s="397" t="n">
        <v>0.45</v>
      </c>
      <c r="R40" s="398" t="n">
        <v>0.26</v>
      </c>
      <c r="S40" s="398" t="n">
        <v>0.5</v>
      </c>
      <c r="T40" s="397" t="n">
        <v>0.45</v>
      </c>
      <c r="U40" s="397" t="n">
        <v>-0.075</v>
      </c>
      <c r="V40" s="397" t="n">
        <v>0.01</v>
      </c>
      <c r="W40" s="397" t="n">
        <v>0.0625</v>
      </c>
      <c r="X40" s="397" t="n">
        <v>0.0025</v>
      </c>
      <c r="Y40" s="397" t="n">
        <v>-0.0625</v>
      </c>
      <c r="Z40" s="397" t="n">
        <v>0.012</v>
      </c>
      <c r="AA40" s="397" t="n">
        <v>-0.275</v>
      </c>
      <c r="AB40" s="397" t="n">
        <v>0.155</v>
      </c>
      <c r="AC40" s="397" t="n">
        <v>-0.0575</v>
      </c>
      <c r="AD40" s="397" t="n">
        <v>0.01</v>
      </c>
      <c r="AE40" s="397" t="n">
        <v>-0.115</v>
      </c>
      <c r="AF40" s="397" t="n">
        <v>0.0075</v>
      </c>
      <c r="AG40" s="397" t="n">
        <v>-0.0575</v>
      </c>
      <c r="AH40" s="397" t="n">
        <v>0.02</v>
      </c>
      <c r="AI40" s="398" t="n">
        <v>0.1325</v>
      </c>
      <c r="AJ40" s="398" t="n">
        <v>0.0025</v>
      </c>
      <c r="AK40" s="398" t="n">
        <v>-0.205</v>
      </c>
      <c r="AL40" s="397" t="n">
        <v>0</v>
      </c>
      <c r="AM40" s="397" t="n">
        <v>-0.095</v>
      </c>
      <c r="AN40" s="397" t="n">
        <v>0.01</v>
      </c>
      <c r="AO40" s="397" t="n">
        <v>0.055</v>
      </c>
      <c r="AP40" s="360" t="n">
        <v>0.0075</v>
      </c>
      <c r="AQ40" s="360" t="n">
        <v>0.295</v>
      </c>
      <c r="AR40" s="360" t="n">
        <v>0.007</v>
      </c>
      <c r="AS40" s="360" t="n">
        <v>0</v>
      </c>
      <c r="AT40" s="360" t="n">
        <v>0</v>
      </c>
      <c r="AU40" s="360" t="n">
        <v>-0.37</v>
      </c>
      <c r="AV40" s="360" t="n">
        <v>0</v>
      </c>
      <c r="AW40" s="360" t="n">
        <v>0.44</v>
      </c>
      <c r="AX40" s="360" t="n">
        <v>-0.01</v>
      </c>
      <c r="AY40" s="360" t="n">
        <v>-0.025</v>
      </c>
      <c r="AZ40" s="360" t="n">
        <v>0.06</v>
      </c>
      <c r="BA40" s="360" t="n">
        <v>0.1625</v>
      </c>
      <c r="BB40" s="360" t="n">
        <v>0.01</v>
      </c>
      <c r="BC40" s="360" t="n">
        <v>-0.025</v>
      </c>
      <c r="BD40" s="360" t="n">
        <v>0.01</v>
      </c>
      <c r="BE40" s="360" t="n">
        <v>0.006</v>
      </c>
      <c r="BF40" s="360" t="n">
        <v>0</v>
      </c>
      <c r="BG40" s="360" t="n">
        <v>-0.025</v>
      </c>
      <c r="BH40" s="360" t="n">
        <v>0.01</v>
      </c>
      <c r="BI40" s="360" t="n">
        <v>-0.078</v>
      </c>
      <c r="BJ40" s="360" t="n">
        <v>0.026</v>
      </c>
      <c r="BK40" s="360" t="n">
        <v>-0.028</v>
      </c>
      <c r="BL40" s="360" t="n">
        <v>0.016</v>
      </c>
      <c r="BM40" s="360" t="n">
        <v>0.006</v>
      </c>
      <c r="BN40" s="360" t="n">
        <v>0.01</v>
      </c>
      <c r="BO40" s="360" t="n">
        <v>0.395</v>
      </c>
      <c r="BP40" s="360" t="n">
        <v>0.02</v>
      </c>
      <c r="BQ40" s="360" t="n">
        <v>-0.2465</v>
      </c>
      <c r="BR40" s="360" t="n">
        <v>0</v>
      </c>
      <c r="BS40" s="360" t="n">
        <v>0.1625</v>
      </c>
      <c r="BT40" s="360" t="n">
        <v>0.01</v>
      </c>
      <c r="BU40" s="360" t="n">
        <v>0.133</v>
      </c>
      <c r="BV40" s="360" t="n">
        <v>0</v>
      </c>
    </row>
    <row r="41" customFormat="false" ht="12.75" hidden="false" customHeight="false" outlineLevel="0" collapsed="false">
      <c r="D41" s="359" t="n">
        <v>37408</v>
      </c>
      <c r="F41" s="397" t="n">
        <v>2.808</v>
      </c>
      <c r="G41" s="398" t="n">
        <v>0.07123252457628</v>
      </c>
      <c r="H41" s="397" t="n">
        <v>0.2975</v>
      </c>
      <c r="I41" s="397" t="n">
        <v>0.45</v>
      </c>
      <c r="J41" s="397" t="n">
        <v>0.5</v>
      </c>
      <c r="K41" s="397" t="n">
        <v>0.4</v>
      </c>
      <c r="L41" s="395" t="n">
        <v>0.5</v>
      </c>
      <c r="M41" s="395" t="n">
        <v>0.45</v>
      </c>
      <c r="N41" s="397" t="n">
        <v>0.5</v>
      </c>
      <c r="O41" s="397" t="n">
        <v>0.5</v>
      </c>
      <c r="P41" s="397" t="n">
        <v>0.5</v>
      </c>
      <c r="Q41" s="397" t="n">
        <v>0.5</v>
      </c>
      <c r="R41" s="398" t="n">
        <v>0.26</v>
      </c>
      <c r="S41" s="398" t="n">
        <v>0.5</v>
      </c>
      <c r="T41" s="397" t="n">
        <v>0.45</v>
      </c>
      <c r="U41" s="397" t="n">
        <v>-0.085</v>
      </c>
      <c r="V41" s="397" t="n">
        <v>0.01</v>
      </c>
      <c r="W41" s="397" t="n">
        <v>0.0575</v>
      </c>
      <c r="X41" s="397" t="n">
        <v>0.0025</v>
      </c>
      <c r="Y41" s="397" t="n">
        <v>-0.0625</v>
      </c>
      <c r="Z41" s="397" t="n">
        <v>0.012</v>
      </c>
      <c r="AA41" s="397" t="n">
        <v>-0.275</v>
      </c>
      <c r="AB41" s="397" t="n">
        <v>0.155</v>
      </c>
      <c r="AC41" s="397" t="n">
        <v>-0.0575</v>
      </c>
      <c r="AD41" s="397" t="n">
        <v>0.01</v>
      </c>
      <c r="AE41" s="397" t="n">
        <v>-0.115</v>
      </c>
      <c r="AF41" s="397" t="n">
        <v>0.005</v>
      </c>
      <c r="AG41" s="397" t="n">
        <v>-0.0575</v>
      </c>
      <c r="AH41" s="397" t="n">
        <v>0.02</v>
      </c>
      <c r="AI41" s="398" t="n">
        <v>0.1275</v>
      </c>
      <c r="AJ41" s="398" t="n">
        <v>0.0025</v>
      </c>
      <c r="AK41" s="398" t="n">
        <v>-0.205</v>
      </c>
      <c r="AL41" s="397" t="n">
        <v>0</v>
      </c>
      <c r="AM41" s="397" t="n">
        <v>-0.095</v>
      </c>
      <c r="AN41" s="397" t="n">
        <v>0.01</v>
      </c>
      <c r="AO41" s="397" t="n">
        <v>0.055</v>
      </c>
      <c r="AP41" s="360" t="n">
        <v>0.0075</v>
      </c>
      <c r="AQ41" s="360" t="n">
        <v>0.295</v>
      </c>
      <c r="AR41" s="360" t="n">
        <v>0.007</v>
      </c>
      <c r="AS41" s="360" t="n">
        <v>0</v>
      </c>
      <c r="AT41" s="360" t="n">
        <v>0</v>
      </c>
      <c r="AU41" s="360" t="n">
        <v>-0.37</v>
      </c>
      <c r="AV41" s="360" t="n">
        <v>0</v>
      </c>
      <c r="AW41" s="360" t="n">
        <v>0.44</v>
      </c>
      <c r="AX41" s="360" t="n">
        <v>-0.01</v>
      </c>
      <c r="AY41" s="360" t="n">
        <v>-0.025</v>
      </c>
      <c r="AZ41" s="360" t="n">
        <v>0.06</v>
      </c>
      <c r="BA41" s="360" t="n">
        <v>0.1625</v>
      </c>
      <c r="BB41" s="360" t="n">
        <v>0.0125</v>
      </c>
      <c r="BC41" s="360" t="n">
        <v>-0.025</v>
      </c>
      <c r="BD41" s="360" t="n">
        <v>0.01</v>
      </c>
      <c r="BE41" s="360" t="n">
        <v>0.006</v>
      </c>
      <c r="BF41" s="360" t="n">
        <v>0</v>
      </c>
      <c r="BG41" s="360" t="n">
        <v>-0.025</v>
      </c>
      <c r="BH41" s="360" t="n">
        <v>0.01</v>
      </c>
      <c r="BI41" s="360" t="n">
        <v>-0.094</v>
      </c>
      <c r="BJ41" s="360" t="n">
        <v>0.026</v>
      </c>
      <c r="BK41" s="360" t="n">
        <v>-0.028</v>
      </c>
      <c r="BL41" s="360" t="n">
        <v>0.017</v>
      </c>
      <c r="BM41" s="360" t="n">
        <v>0.006</v>
      </c>
      <c r="BN41" s="360" t="n">
        <v>0.01</v>
      </c>
      <c r="BO41" s="360" t="n">
        <v>0.395</v>
      </c>
      <c r="BP41" s="360" t="n">
        <v>0.035</v>
      </c>
      <c r="BQ41" s="360" t="n">
        <v>-0.6335</v>
      </c>
      <c r="BR41" s="360" t="n">
        <v>0</v>
      </c>
      <c r="BS41" s="360" t="n">
        <v>0.1625</v>
      </c>
      <c r="BT41" s="360" t="n">
        <v>0.0125</v>
      </c>
      <c r="BU41" s="360" t="n">
        <v>0.128</v>
      </c>
      <c r="BV41" s="360" t="n">
        <v>0</v>
      </c>
    </row>
    <row r="42" customFormat="false" ht="12.75" hidden="false" customHeight="false" outlineLevel="0" collapsed="false">
      <c r="D42" s="359" t="n">
        <v>37438</v>
      </c>
      <c r="F42" s="397" t="n">
        <v>2.808</v>
      </c>
      <c r="G42" s="398" t="n">
        <v>0.071241248963972</v>
      </c>
      <c r="H42" s="397" t="n">
        <v>0.295</v>
      </c>
      <c r="I42" s="397" t="n">
        <v>0.5</v>
      </c>
      <c r="J42" s="397" t="n">
        <v>0.5</v>
      </c>
      <c r="K42" s="397" t="n">
        <v>0.4</v>
      </c>
      <c r="L42" s="395" t="n">
        <v>0.5</v>
      </c>
      <c r="M42" s="395" t="n">
        <v>0.5</v>
      </c>
      <c r="N42" s="397" t="n">
        <v>0.5</v>
      </c>
      <c r="O42" s="397" t="n">
        <v>0.5</v>
      </c>
      <c r="P42" s="397" t="n">
        <v>0.5</v>
      </c>
      <c r="Q42" s="397" t="n">
        <v>0.5</v>
      </c>
      <c r="R42" s="398" t="n">
        <v>0.35</v>
      </c>
      <c r="S42" s="398" t="n">
        <v>0.55</v>
      </c>
      <c r="T42" s="397" t="n">
        <v>0.5</v>
      </c>
      <c r="U42" s="397" t="n">
        <v>-0.085</v>
      </c>
      <c r="V42" s="397" t="n">
        <v>0.01</v>
      </c>
      <c r="W42" s="397" t="n">
        <v>0.0475</v>
      </c>
      <c r="X42" s="397" t="n">
        <v>0.005</v>
      </c>
      <c r="Y42" s="397" t="n">
        <v>-0.0625</v>
      </c>
      <c r="Z42" s="397" t="n">
        <v>0.012</v>
      </c>
      <c r="AA42" s="397" t="n">
        <v>-0.275</v>
      </c>
      <c r="AB42" s="397" t="n">
        <v>0.155</v>
      </c>
      <c r="AC42" s="397" t="n">
        <v>-0.0575</v>
      </c>
      <c r="AD42" s="397" t="n">
        <v>0.01</v>
      </c>
      <c r="AE42" s="397" t="n">
        <v>-0.115</v>
      </c>
      <c r="AF42" s="397" t="n">
        <v>0.0025</v>
      </c>
      <c r="AG42" s="397" t="n">
        <v>-0.0575</v>
      </c>
      <c r="AH42" s="397" t="n">
        <v>0.02</v>
      </c>
      <c r="AI42" s="398" t="n">
        <v>0.1175</v>
      </c>
      <c r="AJ42" s="398" t="n">
        <v>0</v>
      </c>
      <c r="AK42" s="398" t="n">
        <v>-0.205</v>
      </c>
      <c r="AL42" s="397" t="n">
        <v>0</v>
      </c>
      <c r="AM42" s="397" t="n">
        <v>-0.095</v>
      </c>
      <c r="AN42" s="397" t="n">
        <v>0.01</v>
      </c>
      <c r="AO42" s="397" t="n">
        <v>0.055</v>
      </c>
      <c r="AP42" s="360" t="n">
        <v>0.0075</v>
      </c>
      <c r="AQ42" s="360" t="n">
        <v>0.295</v>
      </c>
      <c r="AR42" s="360" t="n">
        <v>0.007</v>
      </c>
      <c r="AS42" s="360" t="n">
        <v>0</v>
      </c>
      <c r="AT42" s="360" t="n">
        <v>0</v>
      </c>
      <c r="AU42" s="360" t="n">
        <v>-0.37</v>
      </c>
      <c r="AV42" s="360" t="n">
        <v>0</v>
      </c>
      <c r="AW42" s="360" t="n">
        <v>0.44</v>
      </c>
      <c r="AX42" s="360" t="n">
        <v>-0.01</v>
      </c>
      <c r="AY42" s="360" t="n">
        <v>-0.025</v>
      </c>
      <c r="AZ42" s="360" t="n">
        <v>0.06</v>
      </c>
      <c r="BA42" s="360" t="n">
        <v>0.1625</v>
      </c>
      <c r="BB42" s="360" t="n">
        <v>0.0125</v>
      </c>
      <c r="BC42" s="360" t="n">
        <v>-0.025</v>
      </c>
      <c r="BD42" s="360" t="n">
        <v>0.01</v>
      </c>
      <c r="BE42" s="360" t="n">
        <v>0.006</v>
      </c>
      <c r="BF42" s="360" t="n">
        <v>0</v>
      </c>
      <c r="BG42" s="360" t="n">
        <v>-0.025</v>
      </c>
      <c r="BH42" s="360" t="n">
        <v>0.01</v>
      </c>
      <c r="BI42" s="360" t="n">
        <v>-0.087</v>
      </c>
      <c r="BJ42" s="360" t="n">
        <v>0.026</v>
      </c>
      <c r="BK42" s="360" t="n">
        <v>-0.028</v>
      </c>
      <c r="BL42" s="360" t="n">
        <v>0.018</v>
      </c>
      <c r="BM42" s="360" t="n">
        <v>0.006</v>
      </c>
      <c r="BN42" s="360" t="n">
        <v>0.01</v>
      </c>
      <c r="BO42" s="360" t="n">
        <v>0.43</v>
      </c>
      <c r="BP42" s="360" t="n">
        <v>0.035</v>
      </c>
      <c r="BQ42" s="360" t="n">
        <v>-0.3265</v>
      </c>
      <c r="BR42" s="360" t="n">
        <v>0</v>
      </c>
      <c r="BS42" s="360" t="n">
        <v>0.1625</v>
      </c>
      <c r="BT42" s="360" t="n">
        <v>0.0125</v>
      </c>
      <c r="BU42" s="360" t="n">
        <v>0.118</v>
      </c>
      <c r="BV42" s="360" t="n">
        <v>0</v>
      </c>
    </row>
    <row r="43" customFormat="false" ht="12.75" hidden="false" customHeight="false" outlineLevel="0" collapsed="false">
      <c r="D43" s="359" t="n">
        <v>37469</v>
      </c>
      <c r="F43" s="397" t="n">
        <v>2.805</v>
      </c>
      <c r="G43" s="398" t="n">
        <v>0.071247798635488</v>
      </c>
      <c r="H43" s="397" t="n">
        <v>0.295</v>
      </c>
      <c r="I43" s="397" t="n">
        <v>0.55</v>
      </c>
      <c r="J43" s="397" t="n">
        <v>0.55</v>
      </c>
      <c r="K43" s="397" t="n">
        <v>0.5</v>
      </c>
      <c r="L43" s="395" t="n">
        <v>0.6</v>
      </c>
      <c r="M43" s="395" t="n">
        <v>0.55</v>
      </c>
      <c r="N43" s="397" t="n">
        <v>0.6</v>
      </c>
      <c r="O43" s="397" t="n">
        <v>0.55</v>
      </c>
      <c r="P43" s="397" t="n">
        <v>0.6</v>
      </c>
      <c r="Q43" s="397" t="n">
        <v>0.45</v>
      </c>
      <c r="R43" s="398" t="n">
        <v>0.38</v>
      </c>
      <c r="S43" s="398" t="n">
        <v>0.6</v>
      </c>
      <c r="T43" s="397" t="n">
        <v>0.55</v>
      </c>
      <c r="U43" s="397" t="n">
        <v>-0.085</v>
      </c>
      <c r="V43" s="397" t="n">
        <v>0.01</v>
      </c>
      <c r="W43" s="397" t="n">
        <v>0.045</v>
      </c>
      <c r="X43" s="397" t="n">
        <v>0.0075</v>
      </c>
      <c r="Y43" s="397" t="n">
        <v>-0.0625</v>
      </c>
      <c r="Z43" s="397" t="n">
        <v>0.012</v>
      </c>
      <c r="AA43" s="397" t="n">
        <v>-0.275</v>
      </c>
      <c r="AB43" s="397" t="n">
        <v>0.155</v>
      </c>
      <c r="AC43" s="397" t="n">
        <v>-0.0575</v>
      </c>
      <c r="AD43" s="397" t="n">
        <v>0.01</v>
      </c>
      <c r="AE43" s="397" t="n">
        <v>-0.115</v>
      </c>
      <c r="AF43" s="397" t="n">
        <v>0</v>
      </c>
      <c r="AG43" s="397" t="n">
        <v>-0.0575</v>
      </c>
      <c r="AH43" s="397" t="n">
        <v>0.02</v>
      </c>
      <c r="AI43" s="398" t="n">
        <v>0.115</v>
      </c>
      <c r="AJ43" s="398" t="n">
        <v>-0.0025</v>
      </c>
      <c r="AK43" s="398" t="n">
        <v>-0.205</v>
      </c>
      <c r="AL43" s="397" t="n">
        <v>0</v>
      </c>
      <c r="AM43" s="397" t="n">
        <v>-0.095</v>
      </c>
      <c r="AN43" s="397" t="n">
        <v>0.01</v>
      </c>
      <c r="AO43" s="397" t="n">
        <v>0.055</v>
      </c>
      <c r="AP43" s="360" t="n">
        <v>0.0075</v>
      </c>
      <c r="AQ43" s="360" t="n">
        <v>0.295</v>
      </c>
      <c r="AR43" s="360" t="n">
        <v>0.007</v>
      </c>
      <c r="AS43" s="360" t="n">
        <v>0</v>
      </c>
      <c r="AT43" s="360" t="n">
        <v>0</v>
      </c>
      <c r="AU43" s="360" t="n">
        <v>-0.37</v>
      </c>
      <c r="AV43" s="360" t="n">
        <v>0</v>
      </c>
      <c r="AW43" s="360" t="n">
        <v>0.44</v>
      </c>
      <c r="AX43" s="360" t="n">
        <v>-0.01</v>
      </c>
      <c r="AY43" s="360" t="n">
        <v>-0.025</v>
      </c>
      <c r="AZ43" s="360" t="n">
        <v>0.06</v>
      </c>
      <c r="BA43" s="360" t="n">
        <v>0.1625</v>
      </c>
      <c r="BB43" s="360" t="n">
        <v>0.0125</v>
      </c>
      <c r="BC43" s="360" t="n">
        <v>-0.025</v>
      </c>
      <c r="BD43" s="360" t="n">
        <v>0.01</v>
      </c>
      <c r="BE43" s="360" t="n">
        <v>0.006</v>
      </c>
      <c r="BF43" s="360" t="n">
        <v>0</v>
      </c>
      <c r="BG43" s="360" t="n">
        <v>-0.025</v>
      </c>
      <c r="BH43" s="360" t="n">
        <v>0.01</v>
      </c>
      <c r="BI43" s="360" t="n">
        <v>-0.078</v>
      </c>
      <c r="BJ43" s="360" t="n">
        <v>0.026</v>
      </c>
      <c r="BK43" s="360" t="n">
        <v>-0.028</v>
      </c>
      <c r="BL43" s="360" t="n">
        <v>0.019</v>
      </c>
      <c r="BM43" s="360" t="n">
        <v>0.006</v>
      </c>
      <c r="BN43" s="360" t="n">
        <v>0.01</v>
      </c>
      <c r="BO43" s="360" t="n">
        <v>0.495</v>
      </c>
      <c r="BP43" s="360" t="n">
        <v>0.035</v>
      </c>
      <c r="BQ43" s="360" t="n">
        <v>-0.3775</v>
      </c>
      <c r="BR43" s="360" t="n">
        <v>0</v>
      </c>
      <c r="BS43" s="360" t="n">
        <v>0.1625</v>
      </c>
      <c r="BT43" s="360" t="n">
        <v>0.0125</v>
      </c>
      <c r="BU43" s="360" t="n">
        <v>0.115</v>
      </c>
      <c r="BV43" s="360" t="n">
        <v>0</v>
      </c>
    </row>
    <row r="44" customFormat="false" ht="12.75" hidden="false" customHeight="false" outlineLevel="0" collapsed="false">
      <c r="D44" s="359" t="n">
        <v>37500</v>
      </c>
      <c r="F44" s="397" t="n">
        <v>2.79</v>
      </c>
      <c r="G44" s="398" t="n">
        <v>0.071254348307018</v>
      </c>
      <c r="H44" s="397" t="n">
        <v>0.295</v>
      </c>
      <c r="I44" s="397" t="n">
        <v>0.55</v>
      </c>
      <c r="J44" s="397" t="n">
        <v>0.55</v>
      </c>
      <c r="K44" s="397" t="n">
        <v>0.55</v>
      </c>
      <c r="L44" s="395" t="n">
        <v>0.55</v>
      </c>
      <c r="M44" s="395" t="n">
        <v>0.55</v>
      </c>
      <c r="N44" s="397" t="n">
        <v>0.6</v>
      </c>
      <c r="O44" s="397" t="n">
        <v>0.6</v>
      </c>
      <c r="P44" s="397" t="n">
        <v>0.55</v>
      </c>
      <c r="Q44" s="397" t="n">
        <v>0.5</v>
      </c>
      <c r="R44" s="398" t="n">
        <v>0.35</v>
      </c>
      <c r="S44" s="398" t="n">
        <v>0.6</v>
      </c>
      <c r="T44" s="397" t="n">
        <v>0.55</v>
      </c>
      <c r="U44" s="397" t="n">
        <v>-0.075</v>
      </c>
      <c r="V44" s="397" t="n">
        <v>0.01</v>
      </c>
      <c r="W44" s="397" t="n">
        <v>0.0425</v>
      </c>
      <c r="X44" s="397" t="n">
        <v>0.0075</v>
      </c>
      <c r="Y44" s="397" t="n">
        <v>-0.0625</v>
      </c>
      <c r="Z44" s="397" t="n">
        <v>0.012</v>
      </c>
      <c r="AA44" s="397" t="n">
        <v>-0.275</v>
      </c>
      <c r="AB44" s="397" t="n">
        <v>0.155</v>
      </c>
      <c r="AC44" s="397" t="n">
        <v>-0.0575</v>
      </c>
      <c r="AD44" s="397" t="n">
        <v>0.01</v>
      </c>
      <c r="AE44" s="397" t="n">
        <v>-0.115</v>
      </c>
      <c r="AF44" s="397" t="n">
        <v>0.0025</v>
      </c>
      <c r="AG44" s="397" t="n">
        <v>-0.0575</v>
      </c>
      <c r="AH44" s="397" t="n">
        <v>0.02</v>
      </c>
      <c r="AI44" s="398" t="n">
        <v>0.1125</v>
      </c>
      <c r="AJ44" s="398" t="n">
        <v>-0.0025</v>
      </c>
      <c r="AK44" s="398" t="n">
        <v>-0.205</v>
      </c>
      <c r="AL44" s="397" t="n">
        <v>0</v>
      </c>
      <c r="AM44" s="397" t="n">
        <v>-0.095</v>
      </c>
      <c r="AN44" s="397" t="n">
        <v>0.01</v>
      </c>
      <c r="AO44" s="397" t="n">
        <v>0.055</v>
      </c>
      <c r="AP44" s="360" t="n">
        <v>0.0075</v>
      </c>
      <c r="AQ44" s="360" t="n">
        <v>0.295</v>
      </c>
      <c r="AR44" s="360" t="n">
        <v>0.007</v>
      </c>
      <c r="AS44" s="360" t="n">
        <v>0</v>
      </c>
      <c r="AT44" s="360" t="n">
        <v>0</v>
      </c>
      <c r="AU44" s="360" t="n">
        <v>-0.37</v>
      </c>
      <c r="AV44" s="360" t="n">
        <v>0</v>
      </c>
      <c r="AW44" s="360" t="n">
        <v>0.44</v>
      </c>
      <c r="AX44" s="360" t="n">
        <v>-0.01</v>
      </c>
      <c r="AY44" s="360" t="n">
        <v>-0.03</v>
      </c>
      <c r="AZ44" s="360" t="n">
        <v>0.06</v>
      </c>
      <c r="BA44" s="360" t="n">
        <v>0.1625</v>
      </c>
      <c r="BB44" s="360" t="n">
        <v>0.0125</v>
      </c>
      <c r="BC44" s="360" t="n">
        <v>-0.03</v>
      </c>
      <c r="BD44" s="360" t="n">
        <v>0.01</v>
      </c>
      <c r="BE44" s="360" t="n">
        <v>0.006</v>
      </c>
      <c r="BF44" s="360" t="n">
        <v>0</v>
      </c>
      <c r="BG44" s="360" t="n">
        <v>-0.03</v>
      </c>
      <c r="BH44" s="360" t="n">
        <v>0.01</v>
      </c>
      <c r="BI44" s="360" t="n">
        <v>-0.078</v>
      </c>
      <c r="BJ44" s="360" t="n">
        <v>0.025</v>
      </c>
      <c r="BK44" s="360" t="n">
        <v>-0.028</v>
      </c>
      <c r="BL44" s="360" t="n">
        <v>0.019</v>
      </c>
      <c r="BM44" s="360" t="n">
        <v>0.006</v>
      </c>
      <c r="BN44" s="360" t="n">
        <v>0.01</v>
      </c>
      <c r="BO44" s="360" t="n">
        <v>0.395</v>
      </c>
      <c r="BP44" s="360" t="n">
        <v>0.035</v>
      </c>
      <c r="BQ44" s="360" t="n">
        <v>-0.3775</v>
      </c>
      <c r="BR44" s="360" t="n">
        <v>0</v>
      </c>
      <c r="BS44" s="360" t="n">
        <v>0.1625</v>
      </c>
      <c r="BT44" s="360" t="n">
        <v>0.0125</v>
      </c>
      <c r="BU44" s="360" t="n">
        <v>0.113</v>
      </c>
      <c r="BV44" s="360" t="n">
        <v>0</v>
      </c>
    </row>
    <row r="45" customFormat="false" ht="12.75" hidden="false" customHeight="false" outlineLevel="0" collapsed="false">
      <c r="D45" s="359" t="n">
        <v>37530</v>
      </c>
      <c r="F45" s="397" t="n">
        <v>2.807</v>
      </c>
      <c r="G45" s="398" t="n">
        <v>0.07126024917352</v>
      </c>
      <c r="H45" s="397" t="n">
        <v>0.3</v>
      </c>
      <c r="I45" s="397" t="n">
        <v>0.6</v>
      </c>
      <c r="J45" s="397" t="n">
        <v>0.6</v>
      </c>
      <c r="K45" s="397" t="n">
        <v>0.55</v>
      </c>
      <c r="L45" s="395" t="n">
        <v>0.6</v>
      </c>
      <c r="M45" s="395" t="n">
        <v>0.6</v>
      </c>
      <c r="N45" s="397" t="n">
        <v>0.65</v>
      </c>
      <c r="O45" s="397" t="n">
        <v>0.65</v>
      </c>
      <c r="P45" s="397" t="n">
        <v>0.6</v>
      </c>
      <c r="Q45" s="397" t="n">
        <v>0.5</v>
      </c>
      <c r="R45" s="398" t="n">
        <v>0.4</v>
      </c>
      <c r="S45" s="398" t="n">
        <v>0.65</v>
      </c>
      <c r="T45" s="397" t="n">
        <v>0.6</v>
      </c>
      <c r="U45" s="397" t="n">
        <v>-0.06</v>
      </c>
      <c r="V45" s="397" t="n">
        <v>0.01</v>
      </c>
      <c r="W45" s="397" t="n">
        <v>0.0575</v>
      </c>
      <c r="X45" s="397" t="n">
        <v>0.0075</v>
      </c>
      <c r="Y45" s="397" t="n">
        <v>-0.0625</v>
      </c>
      <c r="Z45" s="397" t="n">
        <v>0.012</v>
      </c>
      <c r="AA45" s="397" t="n">
        <v>-0.275</v>
      </c>
      <c r="AB45" s="397" t="n">
        <v>0.155</v>
      </c>
      <c r="AC45" s="397" t="n">
        <v>-0.0575</v>
      </c>
      <c r="AD45" s="397" t="n">
        <v>0.01</v>
      </c>
      <c r="AE45" s="397" t="n">
        <v>-0.115</v>
      </c>
      <c r="AF45" s="397" t="n">
        <v>0.005</v>
      </c>
      <c r="AG45" s="397" t="n">
        <v>-0.0575</v>
      </c>
      <c r="AH45" s="397" t="n">
        <v>0.02</v>
      </c>
      <c r="AI45" s="398" t="n">
        <v>0.1275</v>
      </c>
      <c r="AJ45" s="398" t="n">
        <v>-0.0025</v>
      </c>
      <c r="AK45" s="398" t="n">
        <v>-0.205</v>
      </c>
      <c r="AL45" s="397" t="n">
        <v>0</v>
      </c>
      <c r="AM45" s="397" t="n">
        <v>-0.095</v>
      </c>
      <c r="AN45" s="397" t="n">
        <v>0.01</v>
      </c>
      <c r="AO45" s="397" t="n">
        <v>0.055</v>
      </c>
      <c r="AP45" s="360" t="n">
        <v>0.0075</v>
      </c>
      <c r="AQ45" s="360" t="n">
        <v>0.295</v>
      </c>
      <c r="AR45" s="360" t="n">
        <v>0.007</v>
      </c>
      <c r="AS45" s="360" t="n">
        <v>0</v>
      </c>
      <c r="AT45" s="360" t="n">
        <v>0</v>
      </c>
      <c r="AU45" s="360" t="n">
        <v>-0.37</v>
      </c>
      <c r="AV45" s="360" t="n">
        <v>0.005</v>
      </c>
      <c r="AW45" s="360" t="n">
        <v>0.44</v>
      </c>
      <c r="AX45" s="360" t="n">
        <v>-0.01</v>
      </c>
      <c r="AY45" s="360" t="n">
        <v>-0.03</v>
      </c>
      <c r="AZ45" s="360" t="n">
        <v>0.06</v>
      </c>
      <c r="BA45" s="360" t="n">
        <v>0.165</v>
      </c>
      <c r="BB45" s="360" t="n">
        <v>0.0125</v>
      </c>
      <c r="BC45" s="360" t="n">
        <v>-0.03</v>
      </c>
      <c r="BD45" s="360" t="n">
        <v>0.01</v>
      </c>
      <c r="BE45" s="360" t="n">
        <v>0.006</v>
      </c>
      <c r="BF45" s="360" t="n">
        <v>0</v>
      </c>
      <c r="BG45" s="360" t="n">
        <v>-0.03</v>
      </c>
      <c r="BH45" s="360" t="n">
        <v>0.01</v>
      </c>
      <c r="BI45" s="360" t="n">
        <v>-0.063</v>
      </c>
      <c r="BJ45" s="360" t="n">
        <v>0.025</v>
      </c>
      <c r="BK45" s="360" t="n">
        <v>-0.028</v>
      </c>
      <c r="BL45" s="360" t="n">
        <v>0.02</v>
      </c>
      <c r="BM45" s="360" t="n">
        <v>0.006</v>
      </c>
      <c r="BN45" s="360" t="n">
        <v>0.01</v>
      </c>
      <c r="BO45" s="360" t="n">
        <v>0.345</v>
      </c>
      <c r="BP45" s="360" t="n">
        <v>0.035</v>
      </c>
      <c r="BQ45" s="360" t="n">
        <v>-0.3775</v>
      </c>
      <c r="BR45" s="360" t="n">
        <v>0</v>
      </c>
      <c r="BS45" s="360" t="n">
        <v>0.165</v>
      </c>
      <c r="BT45" s="360" t="n">
        <v>0.0125</v>
      </c>
      <c r="BU45" s="360" t="n">
        <v>0.128</v>
      </c>
      <c r="BV45" s="360" t="n">
        <v>0</v>
      </c>
    </row>
    <row r="46" customFormat="false" ht="12.75" hidden="false" customHeight="false" outlineLevel="0" collapsed="false">
      <c r="D46" s="359" t="n">
        <v>37561</v>
      </c>
      <c r="F46" s="397" t="n">
        <v>2.904</v>
      </c>
      <c r="G46" s="398" t="n">
        <v>0.071265718642735</v>
      </c>
      <c r="H46" s="397" t="n">
        <v>0.305</v>
      </c>
      <c r="I46" s="397" t="n">
        <v>0.8</v>
      </c>
      <c r="J46" s="397" t="n">
        <v>0.85</v>
      </c>
      <c r="K46" s="397" t="n">
        <v>0.8</v>
      </c>
      <c r="L46" s="395" t="n">
        <v>0.8</v>
      </c>
      <c r="M46" s="395" t="n">
        <v>0.9</v>
      </c>
      <c r="N46" s="397" t="n">
        <v>0.95</v>
      </c>
      <c r="O46" s="397" t="n">
        <v>0.85</v>
      </c>
      <c r="P46" s="397" t="n">
        <v>0.8</v>
      </c>
      <c r="Q46" s="397" t="n">
        <v>0.95</v>
      </c>
      <c r="R46" s="398" t="n">
        <v>0.33</v>
      </c>
      <c r="S46" s="398" t="n">
        <v>0.8</v>
      </c>
      <c r="T46" s="397" t="n">
        <v>0.8</v>
      </c>
      <c r="U46" s="397" t="n">
        <v>-0.005</v>
      </c>
      <c r="V46" s="397" t="n">
        <v>0.044</v>
      </c>
      <c r="W46" s="397" t="n">
        <v>0.11</v>
      </c>
      <c r="X46" s="397" t="n">
        <v>0.0075</v>
      </c>
      <c r="Y46" s="397" t="n">
        <v>-0.08</v>
      </c>
      <c r="Z46" s="397" t="n">
        <v>0.0165</v>
      </c>
      <c r="AA46" s="397" t="n">
        <v>-0.27</v>
      </c>
      <c r="AB46" s="397" t="n">
        <v>0.155</v>
      </c>
      <c r="AC46" s="397" t="n">
        <v>-0.06</v>
      </c>
      <c r="AD46" s="397" t="n">
        <v>0.00625</v>
      </c>
      <c r="AE46" s="397" t="n">
        <v>-0.115</v>
      </c>
      <c r="AF46" s="397" t="n">
        <v>0.0125</v>
      </c>
      <c r="AG46" s="397" t="n">
        <v>-0.07</v>
      </c>
      <c r="AH46" s="397" t="n">
        <v>0.015</v>
      </c>
      <c r="AI46" s="398" t="n">
        <v>0.185</v>
      </c>
      <c r="AJ46" s="398" t="n">
        <v>0.005</v>
      </c>
      <c r="AK46" s="398" t="n">
        <v>-0.2</v>
      </c>
      <c r="AL46" s="397" t="n">
        <v>0.005</v>
      </c>
      <c r="AM46" s="397" t="n">
        <v>-0.1225</v>
      </c>
      <c r="AN46" s="397" t="n">
        <v>0.01</v>
      </c>
      <c r="AO46" s="397" t="n">
        <v>0.08</v>
      </c>
      <c r="AP46" s="360" t="n">
        <v>0.02</v>
      </c>
      <c r="AQ46" s="360" t="n">
        <v>0.12</v>
      </c>
      <c r="AR46" s="360" t="n">
        <v>0.0165</v>
      </c>
      <c r="AS46" s="360" t="n">
        <v>0</v>
      </c>
      <c r="AT46" s="360" t="n">
        <v>0</v>
      </c>
      <c r="AU46" s="360" t="n">
        <v>-0.255</v>
      </c>
      <c r="AV46" s="360" t="n">
        <v>0.0125</v>
      </c>
      <c r="AW46" s="360" t="n">
        <v>0.275</v>
      </c>
      <c r="AX46" s="360" t="n">
        <v>-0.01</v>
      </c>
      <c r="AY46" s="360" t="n">
        <v>-0.028</v>
      </c>
      <c r="AZ46" s="360" t="n">
        <v>0.06</v>
      </c>
      <c r="BA46" s="360" t="n">
        <v>0.24</v>
      </c>
      <c r="BB46" s="360" t="n">
        <v>0.0175</v>
      </c>
      <c r="BC46" s="360" t="n">
        <v>-0.028</v>
      </c>
      <c r="BD46" s="360" t="n">
        <v>0.0075</v>
      </c>
      <c r="BE46" s="360" t="n">
        <v>0.006</v>
      </c>
      <c r="BF46" s="360" t="n">
        <v>0</v>
      </c>
      <c r="BG46" s="360" t="n">
        <v>-0.028</v>
      </c>
      <c r="BH46" s="360" t="n">
        <v>0.0075</v>
      </c>
      <c r="BI46" s="360" t="n">
        <v>-0.0645</v>
      </c>
      <c r="BJ46" s="360" t="n">
        <v>0.025</v>
      </c>
      <c r="BK46" s="360" t="n">
        <v>-0.0205</v>
      </c>
      <c r="BL46" s="360" t="n">
        <v>0.02</v>
      </c>
      <c r="BM46" s="360" t="n">
        <v>0.0125</v>
      </c>
      <c r="BN46" s="360" t="n">
        <v>0.01</v>
      </c>
      <c r="BO46" s="360" t="n">
        <v>0.91</v>
      </c>
      <c r="BP46" s="360" t="n">
        <v>0.14</v>
      </c>
      <c r="BQ46" s="360" t="n">
        <v>-0.2125</v>
      </c>
      <c r="BR46" s="360" t="n">
        <v>0</v>
      </c>
      <c r="BS46" s="360" t="n">
        <v>0.24</v>
      </c>
      <c r="BT46" s="360" t="n">
        <v>0.0175</v>
      </c>
      <c r="BU46" s="360" t="n">
        <v>0.216</v>
      </c>
      <c r="BV46" s="360" t="n">
        <v>0</v>
      </c>
    </row>
    <row r="47" customFormat="false" ht="12.75" hidden="false" customHeight="false" outlineLevel="0" collapsed="false">
      <c r="D47" s="359" t="n">
        <v>37591</v>
      </c>
      <c r="F47" s="397" t="n">
        <v>3.002</v>
      </c>
      <c r="G47" s="398" t="n">
        <v>0.071271011677468</v>
      </c>
      <c r="H47" s="397" t="n">
        <v>0.3075</v>
      </c>
      <c r="I47" s="397" t="n">
        <v>1</v>
      </c>
      <c r="J47" s="397" t="n">
        <v>1.05</v>
      </c>
      <c r="K47" s="397" t="n">
        <v>1</v>
      </c>
      <c r="L47" s="395" t="n">
        <v>1</v>
      </c>
      <c r="M47" s="395" t="n">
        <v>1.15</v>
      </c>
      <c r="N47" s="397" t="n">
        <v>1.25</v>
      </c>
      <c r="O47" s="397" t="n">
        <v>1.05</v>
      </c>
      <c r="P47" s="397" t="n">
        <v>1</v>
      </c>
      <c r="Q47" s="397" t="n">
        <v>1.35</v>
      </c>
      <c r="R47" s="398" t="n">
        <v>0.525</v>
      </c>
      <c r="S47" s="398" t="n">
        <v>1.1</v>
      </c>
      <c r="T47" s="397" t="n">
        <v>1</v>
      </c>
      <c r="U47" s="397" t="n">
        <v>0.0025</v>
      </c>
      <c r="V47" s="397" t="n">
        <v>0.044</v>
      </c>
      <c r="W47" s="397" t="n">
        <v>0.15</v>
      </c>
      <c r="X47" s="397" t="n">
        <v>0.0075</v>
      </c>
      <c r="Y47" s="397" t="n">
        <v>-0.08</v>
      </c>
      <c r="Z47" s="397" t="n">
        <v>0.0165</v>
      </c>
      <c r="AA47" s="397" t="n">
        <v>-0.27</v>
      </c>
      <c r="AB47" s="397" t="n">
        <v>0.155</v>
      </c>
      <c r="AC47" s="397" t="n">
        <v>-0.06</v>
      </c>
      <c r="AD47" s="397" t="n">
        <v>0.00625</v>
      </c>
      <c r="AE47" s="397" t="n">
        <v>-0.1175</v>
      </c>
      <c r="AF47" s="397" t="n">
        <v>0.005</v>
      </c>
      <c r="AG47" s="397" t="n">
        <v>-0.07</v>
      </c>
      <c r="AH47" s="397" t="n">
        <v>0.015</v>
      </c>
      <c r="AI47" s="398" t="n">
        <v>0.225</v>
      </c>
      <c r="AJ47" s="398" t="n">
        <v>0.005</v>
      </c>
      <c r="AK47" s="398" t="n">
        <v>-0.2</v>
      </c>
      <c r="AL47" s="397" t="n">
        <v>0.005</v>
      </c>
      <c r="AM47" s="397" t="n">
        <v>-0.1225</v>
      </c>
      <c r="AN47" s="397" t="n">
        <v>0.01</v>
      </c>
      <c r="AO47" s="397" t="n">
        <v>0.08</v>
      </c>
      <c r="AP47" s="360" t="n">
        <v>0.02</v>
      </c>
      <c r="AQ47" s="360" t="n">
        <v>0.12</v>
      </c>
      <c r="AR47" s="360" t="n">
        <v>0.0165</v>
      </c>
      <c r="AS47" s="360" t="n">
        <v>0</v>
      </c>
      <c r="AT47" s="360" t="n">
        <v>0</v>
      </c>
      <c r="AU47" s="360" t="n">
        <v>-0.255</v>
      </c>
      <c r="AV47" s="360" t="n">
        <v>0.0125</v>
      </c>
      <c r="AW47" s="360" t="n">
        <v>0.275</v>
      </c>
      <c r="AX47" s="360" t="n">
        <v>-0.01</v>
      </c>
      <c r="AY47" s="360" t="n">
        <v>-0.028</v>
      </c>
      <c r="AZ47" s="360" t="n">
        <v>0.06</v>
      </c>
      <c r="BA47" s="360" t="n">
        <v>0.295</v>
      </c>
      <c r="BB47" s="360" t="n">
        <v>0.0225</v>
      </c>
      <c r="BC47" s="360" t="n">
        <v>-0.028</v>
      </c>
      <c r="BD47" s="360" t="n">
        <v>0.0075</v>
      </c>
      <c r="BE47" s="360" t="n">
        <v>0.006</v>
      </c>
      <c r="BF47" s="360" t="n">
        <v>0</v>
      </c>
      <c r="BG47" s="360" t="n">
        <v>-0.028</v>
      </c>
      <c r="BH47" s="360" t="n">
        <v>0.0075</v>
      </c>
      <c r="BI47" s="360" t="n">
        <v>-0.0685</v>
      </c>
      <c r="BJ47" s="360" t="n">
        <v>0.025</v>
      </c>
      <c r="BK47" s="360" t="n">
        <v>-0.0205</v>
      </c>
      <c r="BL47" s="360" t="n">
        <v>0.021</v>
      </c>
      <c r="BM47" s="360" t="n">
        <v>0.0125</v>
      </c>
      <c r="BN47" s="360" t="n">
        <v>0.01</v>
      </c>
      <c r="BO47" s="360" t="n">
        <v>1.41</v>
      </c>
      <c r="BP47" s="360" t="n">
        <v>0.17</v>
      </c>
      <c r="BQ47" s="360" t="n">
        <v>-0.1875</v>
      </c>
      <c r="BR47" s="360" t="n">
        <v>0</v>
      </c>
      <c r="BS47" s="360" t="n">
        <v>0.295</v>
      </c>
      <c r="BT47" s="360" t="n">
        <v>0.0225</v>
      </c>
      <c r="BU47" s="360" t="n">
        <v>0.219</v>
      </c>
      <c r="BV47" s="360" t="n">
        <v>0</v>
      </c>
    </row>
    <row r="48" customFormat="false" ht="12.75" hidden="false" customHeight="false" outlineLevel="0" collapsed="false">
      <c r="D48" s="359" t="n">
        <v>37622</v>
      </c>
      <c r="F48" s="397" t="n">
        <v>3.017</v>
      </c>
      <c r="G48" s="398" t="n">
        <v>0.071282586095842</v>
      </c>
      <c r="H48" s="397" t="n">
        <v>0.315</v>
      </c>
      <c r="I48" s="397" t="n">
        <v>1</v>
      </c>
      <c r="J48" s="397" t="n">
        <v>1.05</v>
      </c>
      <c r="K48" s="397" t="n">
        <v>1</v>
      </c>
      <c r="L48" s="395" t="n">
        <v>1</v>
      </c>
      <c r="M48" s="395" t="n">
        <v>1.15</v>
      </c>
      <c r="N48" s="397" t="n">
        <v>1.45</v>
      </c>
      <c r="O48" s="397" t="n">
        <v>1.05</v>
      </c>
      <c r="P48" s="397" t="n">
        <v>1</v>
      </c>
      <c r="Q48" s="397" t="n">
        <v>1.35</v>
      </c>
      <c r="R48" s="398" t="n">
        <v>0.55</v>
      </c>
      <c r="S48" s="398" t="n">
        <v>1.1</v>
      </c>
      <c r="T48" s="397" t="n">
        <v>1</v>
      </c>
      <c r="U48" s="397" t="n">
        <v>0.0175</v>
      </c>
      <c r="V48" s="397" t="n">
        <v>0.044</v>
      </c>
      <c r="W48" s="397" t="n">
        <v>0.1625</v>
      </c>
      <c r="X48" s="397" t="n">
        <v>0.0125</v>
      </c>
      <c r="Y48" s="397" t="n">
        <v>-0.08</v>
      </c>
      <c r="Z48" s="397" t="n">
        <v>0.0165</v>
      </c>
      <c r="AA48" s="397" t="n">
        <v>-0.27</v>
      </c>
      <c r="AB48" s="397" t="n">
        <v>0.155</v>
      </c>
      <c r="AC48" s="397" t="n">
        <v>-0.06</v>
      </c>
      <c r="AD48" s="397" t="n">
        <v>0.00625</v>
      </c>
      <c r="AE48" s="397" t="n">
        <v>-0.12</v>
      </c>
      <c r="AF48" s="397" t="n">
        <v>0.0025</v>
      </c>
      <c r="AG48" s="397" t="n">
        <v>-0.07</v>
      </c>
      <c r="AH48" s="397" t="n">
        <v>0.015</v>
      </c>
      <c r="AI48" s="398" t="n">
        <v>0.2825</v>
      </c>
      <c r="AJ48" s="398" t="n">
        <v>0.005</v>
      </c>
      <c r="AK48" s="398" t="n">
        <v>-0.2</v>
      </c>
      <c r="AL48" s="397" t="n">
        <v>0.005</v>
      </c>
      <c r="AM48" s="397" t="n">
        <v>-0.1225</v>
      </c>
      <c r="AN48" s="397" t="n">
        <v>0.01</v>
      </c>
      <c r="AO48" s="397" t="n">
        <v>0.08</v>
      </c>
      <c r="AP48" s="360" t="n">
        <v>0.02</v>
      </c>
      <c r="AQ48" s="360" t="n">
        <v>0.12</v>
      </c>
      <c r="AR48" s="360" t="n">
        <v>0.0165</v>
      </c>
      <c r="AS48" s="360" t="n">
        <v>0</v>
      </c>
      <c r="AT48" s="360" t="n">
        <v>0</v>
      </c>
      <c r="AU48" s="360" t="n">
        <v>-0.255</v>
      </c>
      <c r="AV48" s="360" t="n">
        <v>0.0125</v>
      </c>
      <c r="AW48" s="360" t="n">
        <v>0.275</v>
      </c>
      <c r="AX48" s="360" t="n">
        <v>-0.01</v>
      </c>
      <c r="AY48" s="360" t="n">
        <v>-0.0255</v>
      </c>
      <c r="AZ48" s="360" t="n">
        <v>0.06</v>
      </c>
      <c r="BA48" s="360" t="n">
        <v>0.3425</v>
      </c>
      <c r="BB48" s="360" t="n">
        <v>0.0225</v>
      </c>
      <c r="BC48" s="360" t="n">
        <v>-0.0255</v>
      </c>
      <c r="BD48" s="360" t="n">
        <v>0.0075</v>
      </c>
      <c r="BE48" s="360" t="n">
        <v>0.005</v>
      </c>
      <c r="BF48" s="360" t="n">
        <v>0</v>
      </c>
      <c r="BG48" s="360" t="n">
        <v>-0.0255</v>
      </c>
      <c r="BH48" s="360" t="n">
        <v>0.0075</v>
      </c>
      <c r="BI48" s="360" t="n">
        <v>-0.0645</v>
      </c>
      <c r="BJ48" s="360" t="n">
        <v>0.02</v>
      </c>
      <c r="BK48" s="360" t="n">
        <v>-0.0185</v>
      </c>
      <c r="BL48" s="360" t="n">
        <v>0.022</v>
      </c>
      <c r="BM48" s="360" t="n">
        <v>0.0125</v>
      </c>
      <c r="BN48" s="360" t="n">
        <v>0.0125</v>
      </c>
      <c r="BO48" s="360" t="n">
        <v>1.75</v>
      </c>
      <c r="BP48" s="360" t="n">
        <v>0.26</v>
      </c>
      <c r="BQ48" s="360" t="n">
        <v>-0.205</v>
      </c>
      <c r="BR48" s="360" t="n">
        <v>0</v>
      </c>
      <c r="BS48" s="360" t="n">
        <v>0.3425</v>
      </c>
      <c r="BT48" s="360" t="n">
        <v>0.0225</v>
      </c>
      <c r="BU48" s="360" t="n">
        <v>0.245</v>
      </c>
      <c r="BV48" s="360" t="n">
        <v>0</v>
      </c>
    </row>
    <row r="49" customFormat="false" ht="12.75" hidden="false" customHeight="false" outlineLevel="0" collapsed="false">
      <c r="D49" s="359" t="n">
        <v>37653</v>
      </c>
      <c r="F49" s="397" t="n">
        <v>2.882</v>
      </c>
      <c r="G49" s="398" t="n">
        <v>0.071301573666831</v>
      </c>
      <c r="H49" s="397" t="n">
        <v>0.305</v>
      </c>
      <c r="I49" s="397" t="n">
        <v>1</v>
      </c>
      <c r="J49" s="397" t="n">
        <v>1.05</v>
      </c>
      <c r="K49" s="397" t="n">
        <v>1</v>
      </c>
      <c r="L49" s="395" t="n">
        <v>1</v>
      </c>
      <c r="M49" s="395" t="n">
        <v>1.15</v>
      </c>
      <c r="N49" s="397" t="n">
        <v>1.45</v>
      </c>
      <c r="O49" s="397" t="n">
        <v>1.05</v>
      </c>
      <c r="P49" s="397" t="n">
        <v>1</v>
      </c>
      <c r="Q49" s="397" t="n">
        <v>1.35</v>
      </c>
      <c r="R49" s="398" t="n">
        <v>0.55</v>
      </c>
      <c r="S49" s="398" t="n">
        <v>1.1</v>
      </c>
      <c r="T49" s="397" t="n">
        <v>1</v>
      </c>
      <c r="U49" s="397" t="n">
        <v>0.0175</v>
      </c>
      <c r="V49" s="397" t="n">
        <v>0.044</v>
      </c>
      <c r="W49" s="397" t="n">
        <v>0.14</v>
      </c>
      <c r="X49" s="397" t="n">
        <v>0.015</v>
      </c>
      <c r="Y49" s="397" t="n">
        <v>-0.08</v>
      </c>
      <c r="Z49" s="397" t="n">
        <v>0.0165</v>
      </c>
      <c r="AA49" s="397" t="n">
        <v>-0.27</v>
      </c>
      <c r="AB49" s="397" t="n">
        <v>0.155</v>
      </c>
      <c r="AC49" s="397" t="n">
        <v>-0.06</v>
      </c>
      <c r="AD49" s="397" t="n">
        <v>0.00625</v>
      </c>
      <c r="AE49" s="397" t="n">
        <v>-0.1225</v>
      </c>
      <c r="AF49" s="397" t="n">
        <v>0.005</v>
      </c>
      <c r="AG49" s="397" t="n">
        <v>-0.07</v>
      </c>
      <c r="AH49" s="397" t="n">
        <v>0.015</v>
      </c>
      <c r="AI49" s="398" t="n">
        <v>0.26</v>
      </c>
      <c r="AJ49" s="398" t="n">
        <v>0.005</v>
      </c>
      <c r="AK49" s="398" t="n">
        <v>-0.2</v>
      </c>
      <c r="AL49" s="397" t="n">
        <v>0.005</v>
      </c>
      <c r="AM49" s="397" t="n">
        <v>-0.1225</v>
      </c>
      <c r="AN49" s="397" t="n">
        <v>0.01</v>
      </c>
      <c r="AO49" s="397" t="n">
        <v>0.08</v>
      </c>
      <c r="AP49" s="360" t="n">
        <v>0.02</v>
      </c>
      <c r="AQ49" s="360" t="n">
        <v>0.12</v>
      </c>
      <c r="AR49" s="360" t="n">
        <v>0.0165</v>
      </c>
      <c r="AS49" s="360" t="n">
        <v>0</v>
      </c>
      <c r="AT49" s="360" t="n">
        <v>0</v>
      </c>
      <c r="AU49" s="360" t="n">
        <v>-0.255</v>
      </c>
      <c r="AV49" s="360" t="n">
        <v>0.0125</v>
      </c>
      <c r="AW49" s="360" t="n">
        <v>0.275</v>
      </c>
      <c r="AX49" s="360" t="n">
        <v>-0.01</v>
      </c>
      <c r="AY49" s="360" t="n">
        <v>-0.0255</v>
      </c>
      <c r="AZ49" s="360" t="n">
        <v>0.06</v>
      </c>
      <c r="BA49" s="360" t="n">
        <v>0.3375</v>
      </c>
      <c r="BB49" s="360" t="n">
        <v>0.0225</v>
      </c>
      <c r="BC49" s="360" t="n">
        <v>-0.0255</v>
      </c>
      <c r="BD49" s="360" t="n">
        <v>0.0075</v>
      </c>
      <c r="BE49" s="360" t="n">
        <v>0.005</v>
      </c>
      <c r="BF49" s="360" t="n">
        <v>0</v>
      </c>
      <c r="BG49" s="360" t="n">
        <v>-0.0255</v>
      </c>
      <c r="BH49" s="360" t="n">
        <v>0.0075</v>
      </c>
      <c r="BI49" s="360" t="n">
        <v>-0.0675</v>
      </c>
      <c r="BJ49" s="360" t="n">
        <v>0.02</v>
      </c>
      <c r="BK49" s="360" t="n">
        <v>-0.0185</v>
      </c>
      <c r="BL49" s="360" t="n">
        <v>0.023</v>
      </c>
      <c r="BM49" s="360" t="n">
        <v>0.0125</v>
      </c>
      <c r="BN49" s="360" t="n">
        <v>0.0125</v>
      </c>
      <c r="BO49" s="360" t="n">
        <v>1.65</v>
      </c>
      <c r="BP49" s="360" t="n">
        <v>0.26</v>
      </c>
      <c r="BQ49" s="360" t="n">
        <v>-0.23</v>
      </c>
      <c r="BR49" s="360" t="n">
        <v>0</v>
      </c>
      <c r="BS49" s="360" t="n">
        <v>0.3375</v>
      </c>
      <c r="BT49" s="360" t="n">
        <v>0.0225</v>
      </c>
      <c r="BU49" s="360" t="n">
        <v>0.303</v>
      </c>
      <c r="BV49" s="360" t="n">
        <v>0</v>
      </c>
    </row>
    <row r="50" customFormat="false" ht="12.75" hidden="false" customHeight="false" outlineLevel="0" collapsed="false">
      <c r="D50" s="359" t="n">
        <v>37681</v>
      </c>
      <c r="F50" s="397" t="n">
        <v>2.742</v>
      </c>
      <c r="G50" s="398" t="n">
        <v>0.071318723731053</v>
      </c>
      <c r="H50" s="397" t="n">
        <v>0.2975</v>
      </c>
      <c r="I50" s="397" t="n">
        <v>0.75</v>
      </c>
      <c r="J50" s="397" t="n">
        <v>0.8</v>
      </c>
      <c r="K50" s="397" t="n">
        <v>0.75</v>
      </c>
      <c r="L50" s="395" t="n">
        <v>0.75</v>
      </c>
      <c r="M50" s="395" t="n">
        <v>0.85</v>
      </c>
      <c r="N50" s="397" t="n">
        <v>1</v>
      </c>
      <c r="O50" s="397" t="n">
        <v>0.75</v>
      </c>
      <c r="P50" s="397" t="n">
        <v>0.75</v>
      </c>
      <c r="Q50" s="397" t="n">
        <v>0.95</v>
      </c>
      <c r="R50" s="398" t="n">
        <v>0.24</v>
      </c>
      <c r="S50" s="398" t="n">
        <v>0.75</v>
      </c>
      <c r="T50" s="397" t="n">
        <v>0.75</v>
      </c>
      <c r="U50" s="397" t="n">
        <v>0.0175</v>
      </c>
      <c r="V50" s="397" t="n">
        <v>0.044</v>
      </c>
      <c r="W50" s="397" t="n">
        <v>0.1375</v>
      </c>
      <c r="X50" s="397" t="n">
        <v>0.02</v>
      </c>
      <c r="Y50" s="397" t="n">
        <v>-0.08</v>
      </c>
      <c r="Z50" s="397" t="n">
        <v>0.0165</v>
      </c>
      <c r="AA50" s="397" t="n">
        <v>-0.27</v>
      </c>
      <c r="AB50" s="397" t="n">
        <v>0.155</v>
      </c>
      <c r="AC50" s="397" t="n">
        <v>-0.06</v>
      </c>
      <c r="AD50" s="397" t="n">
        <v>0.00625</v>
      </c>
      <c r="AE50" s="397" t="n">
        <v>-0.125</v>
      </c>
      <c r="AF50" s="397" t="n">
        <v>0.0025</v>
      </c>
      <c r="AG50" s="397" t="n">
        <v>-0.07</v>
      </c>
      <c r="AH50" s="397" t="n">
        <v>0.015</v>
      </c>
      <c r="AI50" s="398" t="n">
        <v>0.2575</v>
      </c>
      <c r="AJ50" s="398" t="n">
        <v>0.005</v>
      </c>
      <c r="AK50" s="398" t="n">
        <v>-0.2</v>
      </c>
      <c r="AL50" s="397" t="n">
        <v>0.005</v>
      </c>
      <c r="AM50" s="397" t="n">
        <v>-0.1225</v>
      </c>
      <c r="AN50" s="397" t="n">
        <v>0.01</v>
      </c>
      <c r="AO50" s="397" t="n">
        <v>0.08</v>
      </c>
      <c r="AP50" s="360" t="n">
        <v>0.02</v>
      </c>
      <c r="AQ50" s="360" t="n">
        <v>0.12</v>
      </c>
      <c r="AR50" s="360" t="n">
        <v>0.0165</v>
      </c>
      <c r="AS50" s="360" t="n">
        <v>0</v>
      </c>
      <c r="AT50" s="360" t="n">
        <v>0</v>
      </c>
      <c r="AU50" s="360" t="n">
        <v>-0.255</v>
      </c>
      <c r="AV50" s="360" t="n">
        <v>0.0125</v>
      </c>
      <c r="AW50" s="360" t="n">
        <v>0.275</v>
      </c>
      <c r="AX50" s="360" t="n">
        <v>-0.01</v>
      </c>
      <c r="AY50" s="360" t="n">
        <v>-0.0255</v>
      </c>
      <c r="AZ50" s="360" t="n">
        <v>0.06</v>
      </c>
      <c r="BA50" s="360" t="n">
        <v>0.26</v>
      </c>
      <c r="BB50" s="360" t="n">
        <v>0.0225</v>
      </c>
      <c r="BC50" s="360" t="n">
        <v>-0.0255</v>
      </c>
      <c r="BD50" s="360" t="n">
        <v>0.0075</v>
      </c>
      <c r="BE50" s="360" t="n">
        <v>0.005</v>
      </c>
      <c r="BF50" s="360" t="n">
        <v>0</v>
      </c>
      <c r="BG50" s="360" t="n">
        <v>-0.0255</v>
      </c>
      <c r="BH50" s="360" t="n">
        <v>0.0075</v>
      </c>
      <c r="BI50" s="360" t="n">
        <v>-0.0845</v>
      </c>
      <c r="BJ50" s="360" t="n">
        <v>0.025</v>
      </c>
      <c r="BK50" s="360" t="n">
        <v>-0.0185</v>
      </c>
      <c r="BL50" s="360" t="n">
        <v>0.024</v>
      </c>
      <c r="BM50" s="360" t="n">
        <v>0.0125</v>
      </c>
      <c r="BN50" s="360" t="n">
        <v>0.0125</v>
      </c>
      <c r="BO50" s="360" t="n">
        <v>1.07</v>
      </c>
      <c r="BP50" s="360" t="n">
        <v>0.14</v>
      </c>
      <c r="BQ50" s="360" t="n">
        <v>-0.23</v>
      </c>
      <c r="BR50" s="360" t="n">
        <v>0</v>
      </c>
      <c r="BS50" s="360" t="n">
        <v>0.26</v>
      </c>
      <c r="BT50" s="360" t="n">
        <v>0.0225</v>
      </c>
      <c r="BU50" s="360" t="n">
        <v>0.298</v>
      </c>
      <c r="BV50" s="360" t="n">
        <v>0</v>
      </c>
    </row>
    <row r="51" customFormat="false" ht="12.75" hidden="false" customHeight="false" outlineLevel="0" collapsed="false">
      <c r="D51" s="359" t="n">
        <v>37712</v>
      </c>
      <c r="F51" s="397" t="n">
        <v>2.596</v>
      </c>
      <c r="G51" s="398" t="n">
        <v>0.071327982149289</v>
      </c>
      <c r="H51" s="397" t="n">
        <v>0.2675</v>
      </c>
      <c r="I51" s="397" t="n">
        <v>0.4</v>
      </c>
      <c r="J51" s="397" t="n">
        <v>0.45</v>
      </c>
      <c r="K51" s="397" t="n">
        <v>0.4</v>
      </c>
      <c r="L51" s="395" t="n">
        <v>0.45</v>
      </c>
      <c r="M51" s="395" t="n">
        <v>0.45</v>
      </c>
      <c r="N51" s="397" t="n">
        <v>0.45</v>
      </c>
      <c r="O51" s="397" t="n">
        <v>0.45</v>
      </c>
      <c r="P51" s="397" t="n">
        <v>0.45</v>
      </c>
      <c r="Q51" s="397" t="n">
        <v>0.5</v>
      </c>
      <c r="R51" s="398" t="n">
        <v>0.3</v>
      </c>
      <c r="S51" s="398" t="n">
        <v>0.45</v>
      </c>
      <c r="T51" s="397" t="n">
        <v>0.4</v>
      </c>
      <c r="U51" s="397" t="n">
        <v>-0.065</v>
      </c>
      <c r="V51" s="397" t="n">
        <v>0.019</v>
      </c>
      <c r="W51" s="397" t="n">
        <v>0.0675</v>
      </c>
      <c r="X51" s="397" t="n">
        <v>0.0025</v>
      </c>
      <c r="Y51" s="397" t="n">
        <v>-0.0625</v>
      </c>
      <c r="Z51" s="397" t="n">
        <v>0.014</v>
      </c>
      <c r="AA51" s="397" t="n">
        <v>-0.34</v>
      </c>
      <c r="AB51" s="397" t="n">
        <v>0.155</v>
      </c>
      <c r="AC51" s="397" t="n">
        <v>-0.0575</v>
      </c>
      <c r="AD51" s="397" t="n">
        <v>0.00375</v>
      </c>
      <c r="AE51" s="397" t="n">
        <v>-0.18</v>
      </c>
      <c r="AF51" s="397" t="n">
        <v>0.01</v>
      </c>
      <c r="AG51" s="397" t="n">
        <v>-0.0675</v>
      </c>
      <c r="AH51" s="397" t="n">
        <v>0.0225</v>
      </c>
      <c r="AI51" s="398" t="n">
        <v>0.175</v>
      </c>
      <c r="AJ51" s="398" t="n">
        <v>0.0025</v>
      </c>
      <c r="AK51" s="398" t="n">
        <v>-0.19</v>
      </c>
      <c r="AL51" s="397" t="n">
        <v>0</v>
      </c>
      <c r="AM51" s="397" t="n">
        <v>-0.1125</v>
      </c>
      <c r="AN51" s="397" t="n">
        <v>0.01</v>
      </c>
      <c r="AO51" s="397" t="n">
        <v>0.055</v>
      </c>
      <c r="AP51" s="360" t="n">
        <v>0.0075</v>
      </c>
      <c r="AQ51" s="360" t="n">
        <v>0.31</v>
      </c>
      <c r="AR51" s="360" t="n">
        <v>0.009</v>
      </c>
      <c r="AS51" s="360" t="n">
        <v>0</v>
      </c>
      <c r="AT51" s="360" t="n">
        <v>0</v>
      </c>
      <c r="AU51" s="360" t="n">
        <v>-0.315</v>
      </c>
      <c r="AV51" s="360" t="n">
        <v>0</v>
      </c>
      <c r="AW51" s="360" t="n">
        <v>0.465</v>
      </c>
      <c r="AX51" s="360" t="n">
        <v>-0.01</v>
      </c>
      <c r="AY51" s="360" t="n">
        <v>-0.025</v>
      </c>
      <c r="AZ51" s="360" t="n">
        <v>0.06</v>
      </c>
      <c r="BA51" s="360" t="n">
        <v>0.1775</v>
      </c>
      <c r="BB51" s="360" t="n">
        <v>0.0175</v>
      </c>
      <c r="BC51" s="360" t="n">
        <v>-0.025</v>
      </c>
      <c r="BD51" s="360" t="n">
        <v>0.01</v>
      </c>
      <c r="BE51" s="360" t="n">
        <v>0.005</v>
      </c>
      <c r="BF51" s="360" t="n">
        <v>0</v>
      </c>
      <c r="BG51" s="360" t="n">
        <v>-0.025</v>
      </c>
      <c r="BH51" s="360" t="n">
        <v>0.01</v>
      </c>
      <c r="BI51" s="360" t="n">
        <v>-0.076</v>
      </c>
      <c r="BJ51" s="360" t="n">
        <v>0.026</v>
      </c>
      <c r="BK51" s="360" t="n">
        <v>-0.026</v>
      </c>
      <c r="BL51" s="360" t="n">
        <v>0.016</v>
      </c>
      <c r="BM51" s="360" t="n">
        <v>0.006</v>
      </c>
      <c r="BN51" s="360" t="n">
        <v>0.01</v>
      </c>
      <c r="BO51" s="360" t="n">
        <v>0.51</v>
      </c>
      <c r="BP51" s="360" t="n">
        <v>0.02</v>
      </c>
      <c r="BQ51" s="360" t="n">
        <v>-0.085</v>
      </c>
      <c r="BR51" s="360" t="n">
        <v>0</v>
      </c>
      <c r="BS51" s="360" t="n">
        <v>0.1775</v>
      </c>
      <c r="BT51" s="360" t="n">
        <v>0.0175</v>
      </c>
      <c r="BU51" s="360" t="n">
        <v>0.145</v>
      </c>
      <c r="BV51" s="360" t="n">
        <v>0</v>
      </c>
    </row>
    <row r="52" customFormat="false" ht="12.75" hidden="false" customHeight="false" outlineLevel="0" collapsed="false">
      <c r="D52" s="359" t="n">
        <v>37742</v>
      </c>
      <c r="F52" s="397" t="n">
        <v>2.568</v>
      </c>
      <c r="G52" s="398" t="n">
        <v>0.071324168304967</v>
      </c>
      <c r="H52" s="397" t="n">
        <v>0.2625</v>
      </c>
      <c r="I52" s="397" t="n">
        <v>0.45</v>
      </c>
      <c r="J52" s="397" t="n">
        <v>0.5</v>
      </c>
      <c r="K52" s="397" t="n">
        <v>0.4</v>
      </c>
      <c r="L52" s="395" t="n">
        <v>0.4</v>
      </c>
      <c r="M52" s="395" t="n">
        <v>0.45</v>
      </c>
      <c r="N52" s="397" t="n">
        <v>0.5</v>
      </c>
      <c r="O52" s="397" t="n">
        <v>0.45</v>
      </c>
      <c r="P52" s="397" t="n">
        <v>0.4</v>
      </c>
      <c r="Q52" s="397" t="n">
        <v>0.45</v>
      </c>
      <c r="R52" s="398" t="n">
        <v>0.25</v>
      </c>
      <c r="S52" s="398" t="n">
        <v>0.5</v>
      </c>
      <c r="T52" s="397" t="n">
        <v>0.45</v>
      </c>
      <c r="U52" s="397" t="n">
        <v>-0.08</v>
      </c>
      <c r="V52" s="397" t="n">
        <v>0.019</v>
      </c>
      <c r="W52" s="397" t="n">
        <v>0.0575</v>
      </c>
      <c r="X52" s="397" t="n">
        <v>0.0025</v>
      </c>
      <c r="Y52" s="397" t="n">
        <v>-0.0625</v>
      </c>
      <c r="Z52" s="397" t="n">
        <v>0.014</v>
      </c>
      <c r="AA52" s="397" t="n">
        <v>-0.34</v>
      </c>
      <c r="AB52" s="397" t="n">
        <v>0.155</v>
      </c>
      <c r="AC52" s="397" t="n">
        <v>-0.0575</v>
      </c>
      <c r="AD52" s="397" t="n">
        <v>0.00375</v>
      </c>
      <c r="AE52" s="397" t="n">
        <v>-0.18</v>
      </c>
      <c r="AF52" s="397" t="n">
        <v>0.0075</v>
      </c>
      <c r="AG52" s="397" t="n">
        <v>-0.0675</v>
      </c>
      <c r="AH52" s="397" t="n">
        <v>0.0225</v>
      </c>
      <c r="AI52" s="398" t="n">
        <v>0.165</v>
      </c>
      <c r="AJ52" s="398" t="n">
        <v>0.0025</v>
      </c>
      <c r="AK52" s="398" t="n">
        <v>-0.19</v>
      </c>
      <c r="AL52" s="397" t="n">
        <v>0</v>
      </c>
      <c r="AM52" s="397" t="n">
        <v>-0.0925</v>
      </c>
      <c r="AN52" s="397" t="n">
        <v>0.01</v>
      </c>
      <c r="AO52" s="397" t="n">
        <v>0.055</v>
      </c>
      <c r="AP52" s="360" t="n">
        <v>0.0075</v>
      </c>
      <c r="AQ52" s="360" t="n">
        <v>0.31</v>
      </c>
      <c r="AR52" s="360" t="n">
        <v>0.009</v>
      </c>
      <c r="AS52" s="360" t="n">
        <v>0</v>
      </c>
      <c r="AT52" s="360" t="n">
        <v>0</v>
      </c>
      <c r="AU52" s="360" t="n">
        <v>-0.315</v>
      </c>
      <c r="AV52" s="360" t="n">
        <v>0</v>
      </c>
      <c r="AW52" s="360" t="n">
        <v>0.465</v>
      </c>
      <c r="AX52" s="360" t="n">
        <v>-0.01</v>
      </c>
      <c r="AY52" s="360" t="n">
        <v>-0.025</v>
      </c>
      <c r="AZ52" s="360" t="n">
        <v>0.06</v>
      </c>
      <c r="BA52" s="360" t="n">
        <v>0.1625</v>
      </c>
      <c r="BB52" s="360" t="n">
        <v>0.01</v>
      </c>
      <c r="BC52" s="360" t="n">
        <v>-0.025</v>
      </c>
      <c r="BD52" s="360" t="n">
        <v>0.01</v>
      </c>
      <c r="BE52" s="360" t="n">
        <v>0.005</v>
      </c>
      <c r="BF52" s="360" t="n">
        <v>0</v>
      </c>
      <c r="BG52" s="360" t="n">
        <v>-0.025</v>
      </c>
      <c r="BH52" s="360" t="n">
        <v>0.01</v>
      </c>
      <c r="BI52" s="360" t="n">
        <v>-0.076</v>
      </c>
      <c r="BJ52" s="360" t="n">
        <v>0.026</v>
      </c>
      <c r="BK52" s="360" t="n">
        <v>-0.026</v>
      </c>
      <c r="BL52" s="360" t="n">
        <v>0.016</v>
      </c>
      <c r="BM52" s="360" t="n">
        <v>0.006</v>
      </c>
      <c r="BN52" s="360" t="n">
        <v>0.01</v>
      </c>
      <c r="BO52" s="360" t="n">
        <v>0.395</v>
      </c>
      <c r="BP52" s="360" t="n">
        <v>0.02</v>
      </c>
      <c r="BQ52" s="360" t="n">
        <v>-0.244</v>
      </c>
      <c r="BR52" s="360" t="n">
        <v>0</v>
      </c>
      <c r="BS52" s="360" t="n">
        <v>0.1625</v>
      </c>
      <c r="BT52" s="360" t="n">
        <v>0.01</v>
      </c>
      <c r="BU52" s="360" t="n">
        <v>0.135</v>
      </c>
      <c r="BV52" s="360" t="n">
        <v>0</v>
      </c>
    </row>
    <row r="53" customFormat="false" ht="12.75" hidden="false" customHeight="false" outlineLevel="0" collapsed="false">
      <c r="D53" s="359" t="n">
        <v>37773</v>
      </c>
      <c r="F53" s="397" t="n">
        <v>2.571</v>
      </c>
      <c r="G53" s="398" t="n">
        <v>0.071320227332506</v>
      </c>
      <c r="H53" s="397" t="n">
        <v>0.2625</v>
      </c>
      <c r="I53" s="397" t="n">
        <v>0.45</v>
      </c>
      <c r="J53" s="397" t="n">
        <v>0.5</v>
      </c>
      <c r="K53" s="397" t="n">
        <v>0.4</v>
      </c>
      <c r="L53" s="395" t="n">
        <v>0.5</v>
      </c>
      <c r="M53" s="395" t="n">
        <v>0.45</v>
      </c>
      <c r="N53" s="397" t="n">
        <v>0.5</v>
      </c>
      <c r="O53" s="397" t="n">
        <v>0.5</v>
      </c>
      <c r="P53" s="397" t="n">
        <v>0.5</v>
      </c>
      <c r="Q53" s="397" t="n">
        <v>0.5</v>
      </c>
      <c r="R53" s="398" t="n">
        <v>0.25</v>
      </c>
      <c r="S53" s="398" t="n">
        <v>0.5</v>
      </c>
      <c r="T53" s="397" t="n">
        <v>0.45</v>
      </c>
      <c r="U53" s="397" t="n">
        <v>-0.09</v>
      </c>
      <c r="V53" s="397" t="n">
        <v>0.019</v>
      </c>
      <c r="W53" s="397" t="n">
        <v>0.0525</v>
      </c>
      <c r="X53" s="397" t="n">
        <v>0.0025</v>
      </c>
      <c r="Y53" s="397" t="n">
        <v>-0.0625</v>
      </c>
      <c r="Z53" s="397" t="n">
        <v>0.014</v>
      </c>
      <c r="AA53" s="397" t="n">
        <v>-0.34</v>
      </c>
      <c r="AB53" s="397" t="n">
        <v>0.155</v>
      </c>
      <c r="AC53" s="397" t="n">
        <v>-0.0575</v>
      </c>
      <c r="AD53" s="397" t="n">
        <v>0.00375</v>
      </c>
      <c r="AE53" s="397" t="n">
        <v>-0.18</v>
      </c>
      <c r="AF53" s="397" t="n">
        <v>0.005</v>
      </c>
      <c r="AG53" s="397" t="n">
        <v>-0.0675</v>
      </c>
      <c r="AH53" s="397" t="n">
        <v>0.0225</v>
      </c>
      <c r="AI53" s="398" t="n">
        <v>0.16</v>
      </c>
      <c r="AJ53" s="398" t="n">
        <v>0.0025</v>
      </c>
      <c r="AK53" s="398" t="n">
        <v>-0.19</v>
      </c>
      <c r="AL53" s="397" t="n">
        <v>0</v>
      </c>
      <c r="AM53" s="397" t="n">
        <v>-0.0925</v>
      </c>
      <c r="AN53" s="397" t="n">
        <v>0.01</v>
      </c>
      <c r="AO53" s="397" t="n">
        <v>0.055</v>
      </c>
      <c r="AP53" s="360" t="n">
        <v>0.0075</v>
      </c>
      <c r="AQ53" s="360" t="n">
        <v>0.31</v>
      </c>
      <c r="AR53" s="360" t="n">
        <v>0.009</v>
      </c>
      <c r="AS53" s="360" t="n">
        <v>0</v>
      </c>
      <c r="AT53" s="360" t="n">
        <v>0</v>
      </c>
      <c r="AU53" s="360" t="n">
        <v>-0.315</v>
      </c>
      <c r="AV53" s="360" t="n">
        <v>0</v>
      </c>
      <c r="AW53" s="360" t="n">
        <v>0.465</v>
      </c>
      <c r="AX53" s="360" t="n">
        <v>-0.01</v>
      </c>
      <c r="AY53" s="360" t="n">
        <v>-0.025</v>
      </c>
      <c r="AZ53" s="360" t="n">
        <v>0.06</v>
      </c>
      <c r="BA53" s="360" t="n">
        <v>0.1625</v>
      </c>
      <c r="BB53" s="360" t="n">
        <v>0.0125</v>
      </c>
      <c r="BC53" s="360" t="n">
        <v>-0.025</v>
      </c>
      <c r="BD53" s="360" t="n">
        <v>0.01</v>
      </c>
      <c r="BE53" s="360" t="n">
        <v>0.005</v>
      </c>
      <c r="BF53" s="360" t="n">
        <v>0</v>
      </c>
      <c r="BG53" s="360" t="n">
        <v>-0.025</v>
      </c>
      <c r="BH53" s="360" t="n">
        <v>0.01</v>
      </c>
      <c r="BI53" s="360" t="n">
        <v>-0.092</v>
      </c>
      <c r="BJ53" s="360" t="n">
        <v>0.026</v>
      </c>
      <c r="BK53" s="360" t="n">
        <v>-0.026</v>
      </c>
      <c r="BL53" s="360" t="n">
        <v>0.017</v>
      </c>
      <c r="BM53" s="360" t="n">
        <v>0.006</v>
      </c>
      <c r="BN53" s="360" t="n">
        <v>0.01</v>
      </c>
      <c r="BO53" s="360" t="n">
        <v>0.395</v>
      </c>
      <c r="BP53" s="360" t="n">
        <v>0.035</v>
      </c>
      <c r="BQ53" s="360" t="n">
        <v>-0.631</v>
      </c>
      <c r="BR53" s="360" t="n">
        <v>0</v>
      </c>
      <c r="BS53" s="360" t="n">
        <v>0.1625</v>
      </c>
      <c r="BT53" s="360" t="n">
        <v>0.0125</v>
      </c>
      <c r="BU53" s="360" t="n">
        <v>0.13</v>
      </c>
      <c r="BV53" s="360" t="n">
        <v>0</v>
      </c>
    </row>
    <row r="54" customFormat="false" ht="12.75" hidden="false" customHeight="false" outlineLevel="0" collapsed="false">
      <c r="D54" s="359" t="n">
        <v>37803</v>
      </c>
      <c r="F54" s="397" t="n">
        <v>2.571</v>
      </c>
      <c r="G54" s="398" t="n">
        <v>0.071315764848847</v>
      </c>
      <c r="H54" s="397" t="n">
        <v>0.2625</v>
      </c>
      <c r="I54" s="397" t="n">
        <v>0.5</v>
      </c>
      <c r="J54" s="397" t="n">
        <v>0.5</v>
      </c>
      <c r="K54" s="397" t="n">
        <v>0.4</v>
      </c>
      <c r="L54" s="395" t="n">
        <v>0.5</v>
      </c>
      <c r="M54" s="395" t="n">
        <v>0.5</v>
      </c>
      <c r="N54" s="397" t="n">
        <v>0.5</v>
      </c>
      <c r="O54" s="397" t="n">
        <v>0.5</v>
      </c>
      <c r="P54" s="397" t="n">
        <v>0.5</v>
      </c>
      <c r="Q54" s="397" t="n">
        <v>0.5</v>
      </c>
      <c r="R54" s="398" t="n">
        <v>0.35</v>
      </c>
      <c r="S54" s="398" t="n">
        <v>0.55</v>
      </c>
      <c r="T54" s="397" t="n">
        <v>0.5</v>
      </c>
      <c r="U54" s="397" t="n">
        <v>-0.09</v>
      </c>
      <c r="V54" s="397" t="n">
        <v>0.019</v>
      </c>
      <c r="W54" s="397" t="n">
        <v>0.0425</v>
      </c>
      <c r="X54" s="397" t="n">
        <v>0.005</v>
      </c>
      <c r="Y54" s="397" t="n">
        <v>-0.0625</v>
      </c>
      <c r="Z54" s="397" t="n">
        <v>0.014</v>
      </c>
      <c r="AA54" s="397" t="n">
        <v>-0.34</v>
      </c>
      <c r="AB54" s="397" t="n">
        <v>0.155</v>
      </c>
      <c r="AC54" s="397" t="n">
        <v>-0.0575</v>
      </c>
      <c r="AD54" s="397" t="n">
        <v>0.00375</v>
      </c>
      <c r="AE54" s="397" t="n">
        <v>-0.18</v>
      </c>
      <c r="AF54" s="397" t="n">
        <v>0.0025</v>
      </c>
      <c r="AG54" s="397" t="n">
        <v>-0.0675</v>
      </c>
      <c r="AH54" s="397" t="n">
        <v>0.0225</v>
      </c>
      <c r="AI54" s="398" t="n">
        <v>0.15</v>
      </c>
      <c r="AJ54" s="398" t="n">
        <v>0</v>
      </c>
      <c r="AK54" s="398" t="n">
        <v>-0.19</v>
      </c>
      <c r="AL54" s="397" t="n">
        <v>0</v>
      </c>
      <c r="AM54" s="397" t="n">
        <v>-0.0925</v>
      </c>
      <c r="AN54" s="397" t="n">
        <v>0.01</v>
      </c>
      <c r="AO54" s="397" t="n">
        <v>0.055</v>
      </c>
      <c r="AP54" s="360" t="n">
        <v>0.0075</v>
      </c>
      <c r="AQ54" s="360" t="n">
        <v>0.31</v>
      </c>
      <c r="AR54" s="360" t="n">
        <v>0.009</v>
      </c>
      <c r="AS54" s="360" t="n">
        <v>0</v>
      </c>
      <c r="AT54" s="360" t="n">
        <v>0</v>
      </c>
      <c r="AU54" s="360" t="n">
        <v>-0.315</v>
      </c>
      <c r="AV54" s="360" t="n">
        <v>0</v>
      </c>
      <c r="AW54" s="360" t="n">
        <v>0.465</v>
      </c>
      <c r="AX54" s="360" t="n">
        <v>-0.01</v>
      </c>
      <c r="AY54" s="360" t="n">
        <v>-0.025</v>
      </c>
      <c r="AZ54" s="360" t="n">
        <v>0.06</v>
      </c>
      <c r="BA54" s="360" t="n">
        <v>0.1625</v>
      </c>
      <c r="BB54" s="360" t="n">
        <v>0.0125</v>
      </c>
      <c r="BC54" s="360" t="n">
        <v>-0.025</v>
      </c>
      <c r="BD54" s="360" t="n">
        <v>0.01</v>
      </c>
      <c r="BE54" s="360" t="n">
        <v>0.005</v>
      </c>
      <c r="BF54" s="360" t="n">
        <v>0</v>
      </c>
      <c r="BG54" s="360" t="n">
        <v>-0.025</v>
      </c>
      <c r="BH54" s="360" t="n">
        <v>0.01</v>
      </c>
      <c r="BI54" s="360" t="n">
        <v>-0.085</v>
      </c>
      <c r="BJ54" s="360" t="n">
        <v>0.026</v>
      </c>
      <c r="BK54" s="360" t="n">
        <v>-0.026</v>
      </c>
      <c r="BL54" s="360" t="n">
        <v>0.018</v>
      </c>
      <c r="BM54" s="360" t="n">
        <v>0.006</v>
      </c>
      <c r="BN54" s="360" t="n">
        <v>0.01</v>
      </c>
      <c r="BO54" s="360" t="n">
        <v>0.43</v>
      </c>
      <c r="BP54" s="360" t="n">
        <v>0.035</v>
      </c>
      <c r="BQ54" s="360" t="n">
        <v>-0.324</v>
      </c>
      <c r="BR54" s="360" t="n">
        <v>0</v>
      </c>
      <c r="BS54" s="360" t="n">
        <v>0.1625</v>
      </c>
      <c r="BT54" s="360" t="n">
        <v>0.0125</v>
      </c>
      <c r="BU54" s="360" t="n">
        <v>0.12</v>
      </c>
      <c r="BV54" s="360" t="n">
        <v>0</v>
      </c>
    </row>
    <row r="55" customFormat="false" ht="12.75" hidden="false" customHeight="false" outlineLevel="0" collapsed="false">
      <c r="D55" s="359" t="n">
        <v>37834</v>
      </c>
      <c r="F55" s="397" t="n">
        <v>2.665</v>
      </c>
      <c r="G55" s="398" t="n">
        <v>0.071310220247687</v>
      </c>
      <c r="H55" s="397" t="n">
        <v>0.2625</v>
      </c>
      <c r="I55" s="397" t="n">
        <v>0.55</v>
      </c>
      <c r="J55" s="397" t="n">
        <v>0.55</v>
      </c>
      <c r="K55" s="397" t="n">
        <v>0.5</v>
      </c>
      <c r="L55" s="395" t="n">
        <v>0.6</v>
      </c>
      <c r="M55" s="395" t="n">
        <v>0.55</v>
      </c>
      <c r="N55" s="397" t="n">
        <v>0.6</v>
      </c>
      <c r="O55" s="397" t="n">
        <v>0.55</v>
      </c>
      <c r="P55" s="397" t="n">
        <v>0.6</v>
      </c>
      <c r="Q55" s="397" t="n">
        <v>0.45</v>
      </c>
      <c r="R55" s="398" t="n">
        <v>0.38</v>
      </c>
      <c r="S55" s="398" t="n">
        <v>0.6</v>
      </c>
      <c r="T55" s="397" t="n">
        <v>0.55</v>
      </c>
      <c r="U55" s="397" t="n">
        <v>-0.09</v>
      </c>
      <c r="V55" s="397" t="n">
        <v>0.019</v>
      </c>
      <c r="W55" s="397" t="n">
        <v>0.04</v>
      </c>
      <c r="X55" s="397" t="n">
        <v>0.0075</v>
      </c>
      <c r="Y55" s="397" t="n">
        <v>-0.0625</v>
      </c>
      <c r="Z55" s="397" t="n">
        <v>0.014</v>
      </c>
      <c r="AA55" s="397" t="n">
        <v>-0.34</v>
      </c>
      <c r="AB55" s="397" t="n">
        <v>0.155</v>
      </c>
      <c r="AC55" s="397" t="n">
        <v>-0.0575</v>
      </c>
      <c r="AD55" s="397" t="n">
        <v>0.00375</v>
      </c>
      <c r="AE55" s="397" t="n">
        <v>-0.18</v>
      </c>
      <c r="AF55" s="397" t="n">
        <v>0</v>
      </c>
      <c r="AG55" s="397" t="n">
        <v>-0.0675</v>
      </c>
      <c r="AH55" s="397" t="n">
        <v>0.0225</v>
      </c>
      <c r="AI55" s="398" t="n">
        <v>0.1475</v>
      </c>
      <c r="AJ55" s="398" t="n">
        <v>-0.0025</v>
      </c>
      <c r="AK55" s="398" t="n">
        <v>-0.19</v>
      </c>
      <c r="AL55" s="397" t="n">
        <v>0</v>
      </c>
      <c r="AM55" s="397" t="n">
        <v>-0.0925</v>
      </c>
      <c r="AN55" s="397" t="n">
        <v>0.01</v>
      </c>
      <c r="AO55" s="397" t="n">
        <v>0.055</v>
      </c>
      <c r="AP55" s="360" t="n">
        <v>0.0075</v>
      </c>
      <c r="AQ55" s="360" t="n">
        <v>0.31</v>
      </c>
      <c r="AR55" s="360" t="n">
        <v>0.009</v>
      </c>
      <c r="AS55" s="360" t="n">
        <v>0</v>
      </c>
      <c r="AT55" s="360" t="n">
        <v>0</v>
      </c>
      <c r="AU55" s="360" t="n">
        <v>-0.315</v>
      </c>
      <c r="AV55" s="360" t="n">
        <v>0</v>
      </c>
      <c r="AW55" s="360" t="n">
        <v>0.465</v>
      </c>
      <c r="AX55" s="360" t="n">
        <v>-0.01</v>
      </c>
      <c r="AY55" s="360" t="n">
        <v>-0.025</v>
      </c>
      <c r="AZ55" s="360" t="n">
        <v>0.06</v>
      </c>
      <c r="BA55" s="360" t="n">
        <v>0.1625</v>
      </c>
      <c r="BB55" s="360" t="n">
        <v>0.0125</v>
      </c>
      <c r="BC55" s="360" t="n">
        <v>-0.025</v>
      </c>
      <c r="BD55" s="360" t="n">
        <v>0.01</v>
      </c>
      <c r="BE55" s="360" t="n">
        <v>0.005</v>
      </c>
      <c r="BF55" s="360" t="n">
        <v>0</v>
      </c>
      <c r="BG55" s="360" t="n">
        <v>-0.025</v>
      </c>
      <c r="BH55" s="360" t="n">
        <v>0.01</v>
      </c>
      <c r="BI55" s="360" t="n">
        <v>-0.076</v>
      </c>
      <c r="BJ55" s="360" t="n">
        <v>0.026</v>
      </c>
      <c r="BK55" s="360" t="n">
        <v>-0.026</v>
      </c>
      <c r="BL55" s="360" t="n">
        <v>0.019</v>
      </c>
      <c r="BM55" s="360" t="n">
        <v>0.006</v>
      </c>
      <c r="BN55" s="360" t="n">
        <v>0.01</v>
      </c>
      <c r="BO55" s="360" t="n">
        <v>0.495</v>
      </c>
      <c r="BP55" s="360" t="n">
        <v>0.035</v>
      </c>
      <c r="BQ55" s="360" t="n">
        <v>-0.375</v>
      </c>
      <c r="BR55" s="360" t="n">
        <v>0</v>
      </c>
      <c r="BS55" s="360" t="n">
        <v>0.1625</v>
      </c>
      <c r="BT55" s="360" t="n">
        <v>0.0125</v>
      </c>
      <c r="BU55" s="360" t="n">
        <v>0.118</v>
      </c>
      <c r="BV55" s="360" t="n">
        <v>0</v>
      </c>
    </row>
    <row r="56" customFormat="false" ht="12.75" hidden="false" customHeight="false" outlineLevel="0" collapsed="false">
      <c r="D56" s="359" t="n">
        <v>37865</v>
      </c>
      <c r="F56" s="397" t="n">
        <v>2.65</v>
      </c>
      <c r="G56" s="398" t="n">
        <v>0.071304675646537</v>
      </c>
      <c r="H56" s="397" t="n">
        <v>0.2625</v>
      </c>
      <c r="I56" s="397" t="n">
        <v>0.55</v>
      </c>
      <c r="J56" s="397" t="n">
        <v>0.55</v>
      </c>
      <c r="K56" s="397" t="n">
        <v>0.55</v>
      </c>
      <c r="L56" s="395" t="n">
        <v>0.55</v>
      </c>
      <c r="M56" s="395" t="n">
        <v>0.55</v>
      </c>
      <c r="N56" s="397" t="n">
        <v>0.6</v>
      </c>
      <c r="O56" s="397" t="n">
        <v>0.6</v>
      </c>
      <c r="P56" s="397" t="n">
        <v>0.55</v>
      </c>
      <c r="Q56" s="397" t="n">
        <v>0.5</v>
      </c>
      <c r="R56" s="398" t="n">
        <v>0.35</v>
      </c>
      <c r="S56" s="398" t="n">
        <v>0.6</v>
      </c>
      <c r="T56" s="397" t="n">
        <v>0.55</v>
      </c>
      <c r="U56" s="397" t="n">
        <v>-0.08</v>
      </c>
      <c r="V56" s="397" t="n">
        <v>0.019</v>
      </c>
      <c r="W56" s="397" t="n">
        <v>0.0375</v>
      </c>
      <c r="X56" s="397" t="n">
        <v>0.0075</v>
      </c>
      <c r="Y56" s="397" t="n">
        <v>-0.0625</v>
      </c>
      <c r="Z56" s="397" t="n">
        <v>0.014</v>
      </c>
      <c r="AA56" s="397" t="n">
        <v>-0.34</v>
      </c>
      <c r="AB56" s="397" t="n">
        <v>0.155</v>
      </c>
      <c r="AC56" s="397" t="n">
        <v>-0.0575</v>
      </c>
      <c r="AD56" s="397" t="n">
        <v>0.00375</v>
      </c>
      <c r="AE56" s="397" t="n">
        <v>-0.18</v>
      </c>
      <c r="AF56" s="397" t="n">
        <v>0.0025</v>
      </c>
      <c r="AG56" s="397" t="n">
        <v>-0.0675</v>
      </c>
      <c r="AH56" s="397" t="n">
        <v>0.0225</v>
      </c>
      <c r="AI56" s="398" t="n">
        <v>0.145</v>
      </c>
      <c r="AJ56" s="398" t="n">
        <v>-0.0025</v>
      </c>
      <c r="AK56" s="398" t="n">
        <v>-0.19</v>
      </c>
      <c r="AL56" s="397" t="n">
        <v>0</v>
      </c>
      <c r="AM56" s="397" t="n">
        <v>-0.0925</v>
      </c>
      <c r="AN56" s="397" t="n">
        <v>0.01</v>
      </c>
      <c r="AO56" s="397" t="n">
        <v>0.055</v>
      </c>
      <c r="AP56" s="360" t="n">
        <v>0.0075</v>
      </c>
      <c r="AQ56" s="360" t="n">
        <v>0.31</v>
      </c>
      <c r="AR56" s="360" t="n">
        <v>0.009</v>
      </c>
      <c r="AS56" s="360" t="n">
        <v>0</v>
      </c>
      <c r="AT56" s="360" t="n">
        <v>0</v>
      </c>
      <c r="AU56" s="360" t="n">
        <v>-0.315</v>
      </c>
      <c r="AV56" s="360" t="n">
        <v>0</v>
      </c>
      <c r="AW56" s="360" t="n">
        <v>0.465</v>
      </c>
      <c r="AX56" s="360" t="n">
        <v>-0.01</v>
      </c>
      <c r="AY56" s="360" t="n">
        <v>-0.03</v>
      </c>
      <c r="AZ56" s="360" t="n">
        <v>0.06</v>
      </c>
      <c r="BA56" s="360" t="n">
        <v>0.1625</v>
      </c>
      <c r="BB56" s="360" t="n">
        <v>0.0125</v>
      </c>
      <c r="BC56" s="360" t="n">
        <v>-0.03</v>
      </c>
      <c r="BD56" s="360" t="n">
        <v>0.01</v>
      </c>
      <c r="BE56" s="360" t="n">
        <v>0.005</v>
      </c>
      <c r="BF56" s="360" t="n">
        <v>0</v>
      </c>
      <c r="BG56" s="360" t="n">
        <v>-0.03</v>
      </c>
      <c r="BH56" s="360" t="n">
        <v>0.01</v>
      </c>
      <c r="BI56" s="360" t="n">
        <v>-0.076</v>
      </c>
      <c r="BJ56" s="360" t="n">
        <v>0.025</v>
      </c>
      <c r="BK56" s="360" t="n">
        <v>-0.026</v>
      </c>
      <c r="BL56" s="360" t="n">
        <v>0.019</v>
      </c>
      <c r="BM56" s="360" t="n">
        <v>0.006</v>
      </c>
      <c r="BN56" s="360" t="n">
        <v>0.01</v>
      </c>
      <c r="BO56" s="360" t="n">
        <v>0.395</v>
      </c>
      <c r="BP56" s="360" t="n">
        <v>0.035</v>
      </c>
      <c r="BQ56" s="360" t="n">
        <v>-0.375</v>
      </c>
      <c r="BR56" s="360" t="n">
        <v>0</v>
      </c>
      <c r="BS56" s="360" t="n">
        <v>0.1625</v>
      </c>
      <c r="BT56" s="360" t="n">
        <v>0.0125</v>
      </c>
      <c r="BU56" s="360" t="n">
        <v>0.115</v>
      </c>
      <c r="BV56" s="360" t="n">
        <v>0</v>
      </c>
    </row>
    <row r="57" customFormat="false" ht="12.75" hidden="false" customHeight="false" outlineLevel="0" collapsed="false">
      <c r="D57" s="359" t="n">
        <v>37895</v>
      </c>
      <c r="F57" s="397" t="n">
        <v>2.667</v>
      </c>
      <c r="G57" s="398" t="n">
        <v>0.071300076237154</v>
      </c>
      <c r="H57" s="397" t="n">
        <v>0.2625</v>
      </c>
      <c r="I57" s="397" t="n">
        <v>0.6</v>
      </c>
      <c r="J57" s="397" t="n">
        <v>0.6</v>
      </c>
      <c r="K57" s="397" t="n">
        <v>0.55</v>
      </c>
      <c r="L57" s="395" t="n">
        <v>0.6</v>
      </c>
      <c r="M57" s="395" t="n">
        <v>0.6</v>
      </c>
      <c r="N57" s="397" t="n">
        <v>0.65</v>
      </c>
      <c r="O57" s="397" t="n">
        <v>0.65</v>
      </c>
      <c r="P57" s="397" t="n">
        <v>0.6</v>
      </c>
      <c r="Q57" s="397" t="n">
        <v>0.5</v>
      </c>
      <c r="R57" s="398" t="n">
        <v>0.39</v>
      </c>
      <c r="S57" s="398" t="n">
        <v>0.65</v>
      </c>
      <c r="T57" s="397" t="n">
        <v>0.6</v>
      </c>
      <c r="U57" s="397" t="n">
        <v>-0.065</v>
      </c>
      <c r="V57" s="397" t="n">
        <v>0.019</v>
      </c>
      <c r="W57" s="397" t="n">
        <v>0.0525</v>
      </c>
      <c r="X57" s="397" t="n">
        <v>0.0075</v>
      </c>
      <c r="Y57" s="397" t="n">
        <v>-0.0625</v>
      </c>
      <c r="Z57" s="397" t="n">
        <v>0.014</v>
      </c>
      <c r="AA57" s="397" t="n">
        <v>-0.34</v>
      </c>
      <c r="AB57" s="397" t="n">
        <v>0.155</v>
      </c>
      <c r="AC57" s="397" t="n">
        <v>-0.0575</v>
      </c>
      <c r="AD57" s="397" t="n">
        <v>0.00375</v>
      </c>
      <c r="AE57" s="397" t="n">
        <v>-0.18</v>
      </c>
      <c r="AF57" s="397" t="n">
        <v>0.005</v>
      </c>
      <c r="AG57" s="397" t="n">
        <v>-0.0675</v>
      </c>
      <c r="AH57" s="397" t="n">
        <v>0.0225</v>
      </c>
      <c r="AI57" s="398" t="n">
        <v>0.16</v>
      </c>
      <c r="AJ57" s="398" t="n">
        <v>-0.0025</v>
      </c>
      <c r="AK57" s="398" t="n">
        <v>-0.19</v>
      </c>
      <c r="AL57" s="397" t="n">
        <v>0</v>
      </c>
      <c r="AM57" s="397" t="n">
        <v>-0.0925</v>
      </c>
      <c r="AN57" s="397" t="n">
        <v>0.01</v>
      </c>
      <c r="AO57" s="397" t="n">
        <v>0.055</v>
      </c>
      <c r="AP57" s="360" t="n">
        <v>0.0075</v>
      </c>
      <c r="AQ57" s="360" t="n">
        <v>0.31</v>
      </c>
      <c r="AR57" s="360" t="n">
        <v>0.009</v>
      </c>
      <c r="AS57" s="360" t="n">
        <v>0</v>
      </c>
      <c r="AT57" s="360" t="n">
        <v>0</v>
      </c>
      <c r="AU57" s="360" t="n">
        <v>-0.315</v>
      </c>
      <c r="AV57" s="360" t="n">
        <v>0.005</v>
      </c>
      <c r="AW57" s="360" t="n">
        <v>0.465</v>
      </c>
      <c r="AX57" s="360" t="n">
        <v>-0.01</v>
      </c>
      <c r="AY57" s="360" t="n">
        <v>-0.03</v>
      </c>
      <c r="AZ57" s="360" t="n">
        <v>0.06</v>
      </c>
      <c r="BA57" s="360" t="n">
        <v>0.165</v>
      </c>
      <c r="BB57" s="360" t="n">
        <v>0.0125</v>
      </c>
      <c r="BC57" s="360" t="n">
        <v>-0.03</v>
      </c>
      <c r="BD57" s="360" t="n">
        <v>0.01</v>
      </c>
      <c r="BE57" s="360" t="n">
        <v>0.005</v>
      </c>
      <c r="BF57" s="360" t="n">
        <v>0</v>
      </c>
      <c r="BG57" s="360" t="n">
        <v>-0.03</v>
      </c>
      <c r="BH57" s="360" t="n">
        <v>0.01</v>
      </c>
      <c r="BI57" s="360" t="n">
        <v>-0.061</v>
      </c>
      <c r="BJ57" s="360" t="n">
        <v>0.025</v>
      </c>
      <c r="BK57" s="360" t="n">
        <v>-0.026</v>
      </c>
      <c r="BL57" s="360" t="n">
        <v>0.02</v>
      </c>
      <c r="BM57" s="360" t="n">
        <v>0.006</v>
      </c>
      <c r="BN57" s="360" t="n">
        <v>0.01</v>
      </c>
      <c r="BO57" s="360" t="n">
        <v>0.345</v>
      </c>
      <c r="BP57" s="360" t="n">
        <v>0.035</v>
      </c>
      <c r="BQ57" s="360" t="n">
        <v>-0.375</v>
      </c>
      <c r="BR57" s="360" t="n">
        <v>0</v>
      </c>
      <c r="BS57" s="360" t="n">
        <v>0.165</v>
      </c>
      <c r="BT57" s="360" t="n">
        <v>0.0125</v>
      </c>
      <c r="BU57" s="360" t="n">
        <v>0.13</v>
      </c>
      <c r="BV57" s="360" t="n">
        <v>0</v>
      </c>
    </row>
    <row r="58" customFormat="false" ht="12.75" hidden="false" customHeight="false" outlineLevel="0" collapsed="false">
      <c r="D58" s="359" t="n">
        <v>37926</v>
      </c>
      <c r="F58" s="397" t="n">
        <v>2.764</v>
      </c>
      <c r="G58" s="398" t="n">
        <v>0.07129628633146</v>
      </c>
      <c r="H58" s="397" t="n">
        <v>0.2675</v>
      </c>
      <c r="I58" s="397" t="n">
        <v>0.8</v>
      </c>
      <c r="J58" s="397" t="n">
        <v>0.85</v>
      </c>
      <c r="K58" s="397" t="n">
        <v>0.8</v>
      </c>
      <c r="L58" s="395" t="n">
        <v>0.8</v>
      </c>
      <c r="M58" s="395" t="n">
        <v>0.9</v>
      </c>
      <c r="N58" s="397" t="n">
        <v>0.95</v>
      </c>
      <c r="O58" s="397" t="n">
        <v>0.85</v>
      </c>
      <c r="P58" s="397" t="n">
        <v>0.8</v>
      </c>
      <c r="Q58" s="397" t="n">
        <v>0.95</v>
      </c>
      <c r="R58" s="398" t="n">
        <v>0.33</v>
      </c>
      <c r="S58" s="398" t="n">
        <v>0.8</v>
      </c>
      <c r="T58" s="397" t="n">
        <v>0.8</v>
      </c>
      <c r="U58" s="397" t="n">
        <v>-0.02</v>
      </c>
      <c r="V58" s="397" t="n">
        <v>0.055</v>
      </c>
      <c r="W58" s="397" t="n">
        <v>0.105</v>
      </c>
      <c r="X58" s="397" t="n">
        <v>0.0075</v>
      </c>
      <c r="Y58" s="397" t="n">
        <v>-0.08</v>
      </c>
      <c r="Z58" s="397" t="n">
        <v>0.0185</v>
      </c>
      <c r="AA58" s="397" t="n">
        <v>-0.385</v>
      </c>
      <c r="AB58" s="397" t="n">
        <v>0.155</v>
      </c>
      <c r="AC58" s="397" t="n">
        <v>-0.06</v>
      </c>
      <c r="AD58" s="397" t="n">
        <v>0.00625</v>
      </c>
      <c r="AE58" s="397" t="n">
        <v>-0.18</v>
      </c>
      <c r="AF58" s="397" t="n">
        <v>0.0125</v>
      </c>
      <c r="AG58" s="397" t="n">
        <v>-0.07</v>
      </c>
      <c r="AH58" s="397" t="n">
        <v>0.0175</v>
      </c>
      <c r="AI58" s="398" t="n">
        <v>0.2325</v>
      </c>
      <c r="AJ58" s="398" t="n">
        <v>0.005</v>
      </c>
      <c r="AK58" s="398" t="n">
        <v>-0.1925</v>
      </c>
      <c r="AL58" s="397" t="n">
        <v>0.005</v>
      </c>
      <c r="AM58" s="397" t="n">
        <v>-0.12</v>
      </c>
      <c r="AN58" s="397" t="n">
        <v>0.01</v>
      </c>
      <c r="AO58" s="397" t="n">
        <v>0.0875</v>
      </c>
      <c r="AP58" s="360" t="n">
        <v>0.02</v>
      </c>
      <c r="AQ58" s="360" t="n">
        <v>0.1275</v>
      </c>
      <c r="AR58" s="360" t="n">
        <v>0.0185</v>
      </c>
      <c r="AS58" s="360" t="n">
        <v>0</v>
      </c>
      <c r="AT58" s="360" t="n">
        <v>0</v>
      </c>
      <c r="AU58" s="360" t="n">
        <v>-0.25</v>
      </c>
      <c r="AV58" s="360" t="n">
        <v>0.0125</v>
      </c>
      <c r="AW58" s="360" t="n">
        <v>0.2825</v>
      </c>
      <c r="AX58" s="360" t="n">
        <v>-0.01</v>
      </c>
      <c r="AY58" s="360" t="n">
        <v>-0.028</v>
      </c>
      <c r="AZ58" s="360" t="n">
        <v>0.06</v>
      </c>
      <c r="BA58" s="360" t="n">
        <v>0.24</v>
      </c>
      <c r="BB58" s="360" t="n">
        <v>0.0175</v>
      </c>
      <c r="BC58" s="360" t="n">
        <v>-0.028</v>
      </c>
      <c r="BD58" s="360" t="n">
        <v>0.0075</v>
      </c>
      <c r="BE58" s="360" t="n">
        <v>0.005</v>
      </c>
      <c r="BF58" s="360" t="n">
        <v>0</v>
      </c>
      <c r="BG58" s="360" t="n">
        <v>-0.028</v>
      </c>
      <c r="BH58" s="360" t="n">
        <v>0.0075</v>
      </c>
      <c r="BI58" s="360" t="n">
        <v>-0.0625</v>
      </c>
      <c r="BJ58" s="360" t="n">
        <v>0.025</v>
      </c>
      <c r="BK58" s="360" t="n">
        <v>-0.0185</v>
      </c>
      <c r="BL58" s="360" t="n">
        <v>0.02</v>
      </c>
      <c r="BM58" s="360" t="n">
        <v>0.0125</v>
      </c>
      <c r="BN58" s="360" t="n">
        <v>0.01</v>
      </c>
      <c r="BO58" s="360" t="n">
        <v>0.715</v>
      </c>
      <c r="BP58" s="360" t="n">
        <v>0.14</v>
      </c>
      <c r="BQ58" s="360" t="n">
        <v>-0.21</v>
      </c>
      <c r="BR58" s="360" t="n">
        <v>0</v>
      </c>
      <c r="BS58" s="360" t="n">
        <v>0.24</v>
      </c>
      <c r="BT58" s="360" t="n">
        <v>0.0175</v>
      </c>
      <c r="BU58" s="360" t="n">
        <v>0.211</v>
      </c>
      <c r="BV58" s="360" t="n">
        <v>0</v>
      </c>
    </row>
    <row r="59" customFormat="false" ht="12.75" hidden="false" customHeight="false" outlineLevel="0" collapsed="false">
      <c r="D59" s="359" t="n">
        <v>37956</v>
      </c>
      <c r="F59" s="397" t="n">
        <v>2.862</v>
      </c>
      <c r="G59" s="398" t="n">
        <v>0.071292618680794</v>
      </c>
      <c r="H59" s="397" t="n">
        <v>0.27</v>
      </c>
      <c r="I59" s="397" t="n">
        <v>1</v>
      </c>
      <c r="J59" s="397" t="n">
        <v>1.05</v>
      </c>
      <c r="K59" s="397" t="n">
        <v>1</v>
      </c>
      <c r="L59" s="395" t="n">
        <v>1</v>
      </c>
      <c r="M59" s="395" t="n">
        <v>1.15</v>
      </c>
      <c r="N59" s="397" t="n">
        <v>1.25</v>
      </c>
      <c r="O59" s="397" t="n">
        <v>1.05</v>
      </c>
      <c r="P59" s="397" t="n">
        <v>1</v>
      </c>
      <c r="Q59" s="397" t="n">
        <v>1.35</v>
      </c>
      <c r="R59" s="398" t="n">
        <v>0.525</v>
      </c>
      <c r="S59" s="398" t="n">
        <v>1.1</v>
      </c>
      <c r="T59" s="397" t="n">
        <v>1</v>
      </c>
      <c r="U59" s="397" t="n">
        <v>-0.0125</v>
      </c>
      <c r="V59" s="397" t="n">
        <v>0.055</v>
      </c>
      <c r="W59" s="397" t="n">
        <v>0.145</v>
      </c>
      <c r="X59" s="397" t="n">
        <v>0.0075</v>
      </c>
      <c r="Y59" s="397" t="n">
        <v>-0.08</v>
      </c>
      <c r="Z59" s="397" t="n">
        <v>0.0185</v>
      </c>
      <c r="AA59" s="397" t="n">
        <v>-0.385</v>
      </c>
      <c r="AB59" s="397" t="n">
        <v>0.155</v>
      </c>
      <c r="AC59" s="397" t="n">
        <v>-0.06</v>
      </c>
      <c r="AD59" s="397" t="n">
        <v>0.00625</v>
      </c>
      <c r="AE59" s="397" t="n">
        <v>-0.1875</v>
      </c>
      <c r="AF59" s="397" t="n">
        <v>0.005</v>
      </c>
      <c r="AG59" s="397" t="n">
        <v>-0.07</v>
      </c>
      <c r="AH59" s="397" t="n">
        <v>0.0175</v>
      </c>
      <c r="AI59" s="398" t="n">
        <v>0.2725</v>
      </c>
      <c r="AJ59" s="398" t="n">
        <v>0.005</v>
      </c>
      <c r="AK59" s="398" t="n">
        <v>-0.1925</v>
      </c>
      <c r="AL59" s="397" t="n">
        <v>0.005</v>
      </c>
      <c r="AM59" s="397" t="n">
        <v>-0.12</v>
      </c>
      <c r="AN59" s="397" t="n">
        <v>0.01</v>
      </c>
      <c r="AO59" s="397" t="n">
        <v>0.0875</v>
      </c>
      <c r="AP59" s="360" t="n">
        <v>0.02</v>
      </c>
      <c r="AQ59" s="360" t="n">
        <v>0.1275</v>
      </c>
      <c r="AR59" s="360" t="n">
        <v>0.0185</v>
      </c>
      <c r="AS59" s="360" t="n">
        <v>0</v>
      </c>
      <c r="AT59" s="360" t="n">
        <v>0</v>
      </c>
      <c r="AU59" s="360" t="n">
        <v>-0.25</v>
      </c>
      <c r="AV59" s="360" t="n">
        <v>0.0125</v>
      </c>
      <c r="AW59" s="360" t="n">
        <v>0.2825</v>
      </c>
      <c r="AX59" s="360" t="n">
        <v>-0.01</v>
      </c>
      <c r="AY59" s="360" t="n">
        <v>-0.028</v>
      </c>
      <c r="AZ59" s="360" t="n">
        <v>0.06</v>
      </c>
      <c r="BA59" s="360" t="n">
        <v>0.295</v>
      </c>
      <c r="BB59" s="360" t="n">
        <v>0.0225</v>
      </c>
      <c r="BC59" s="360" t="n">
        <v>-0.028</v>
      </c>
      <c r="BD59" s="360" t="n">
        <v>0.0075</v>
      </c>
      <c r="BE59" s="360" t="n">
        <v>0.005</v>
      </c>
      <c r="BF59" s="360" t="n">
        <v>0</v>
      </c>
      <c r="BG59" s="360" t="n">
        <v>-0.028</v>
      </c>
      <c r="BH59" s="360" t="n">
        <v>0.0075</v>
      </c>
      <c r="BI59" s="360" t="n">
        <v>-0.0665</v>
      </c>
      <c r="BJ59" s="360" t="n">
        <v>0.025</v>
      </c>
      <c r="BK59" s="360" t="n">
        <v>-0.0185</v>
      </c>
      <c r="BL59" s="360" t="n">
        <v>0.021</v>
      </c>
      <c r="BM59" s="360" t="n">
        <v>0.0125</v>
      </c>
      <c r="BN59" s="360" t="n">
        <v>0.01</v>
      </c>
      <c r="BO59" s="360" t="n">
        <v>1.025</v>
      </c>
      <c r="BP59" s="360" t="n">
        <v>0.17</v>
      </c>
      <c r="BQ59" s="360" t="n">
        <v>-0.185</v>
      </c>
      <c r="BR59" s="360" t="n">
        <v>0</v>
      </c>
      <c r="BS59" s="360" t="n">
        <v>0.295</v>
      </c>
      <c r="BT59" s="360" t="n">
        <v>0.0225</v>
      </c>
      <c r="BU59" s="360" t="n">
        <v>0.214</v>
      </c>
      <c r="BV59" s="360" t="n">
        <v>0</v>
      </c>
    </row>
    <row r="60" customFormat="false" ht="12.75" hidden="false" customHeight="false" outlineLevel="0" collapsed="false">
      <c r="D60" s="359" t="n">
        <v>37987</v>
      </c>
      <c r="F60" s="397" t="n">
        <v>2.949</v>
      </c>
      <c r="G60" s="398" t="n">
        <v>0.071295038087717</v>
      </c>
      <c r="H60" s="397" t="n">
        <v>0.275</v>
      </c>
      <c r="I60" s="397" t="n">
        <v>1</v>
      </c>
      <c r="J60" s="397" t="n">
        <v>1.05</v>
      </c>
      <c r="K60" s="397" t="n">
        <v>1</v>
      </c>
      <c r="L60" s="395" t="n">
        <v>1</v>
      </c>
      <c r="M60" s="395" t="n">
        <v>1.15</v>
      </c>
      <c r="N60" s="397" t="n">
        <v>1.45</v>
      </c>
      <c r="O60" s="397" t="n">
        <v>1.05</v>
      </c>
      <c r="P60" s="397" t="n">
        <v>1</v>
      </c>
      <c r="Q60" s="397" t="n">
        <v>1.35</v>
      </c>
      <c r="R60" s="398" t="n">
        <v>0.55</v>
      </c>
      <c r="S60" s="398" t="n">
        <v>1.1</v>
      </c>
      <c r="T60" s="397" t="n">
        <v>1</v>
      </c>
      <c r="U60" s="397" t="n">
        <v>0.0025</v>
      </c>
      <c r="V60" s="397" t="n">
        <v>0.055</v>
      </c>
      <c r="W60" s="397" t="n">
        <v>0.18</v>
      </c>
      <c r="X60" s="397" t="n">
        <v>0.0125</v>
      </c>
      <c r="Y60" s="397" t="n">
        <v>-0.08</v>
      </c>
      <c r="Z60" s="397" t="n">
        <v>0.0185</v>
      </c>
      <c r="AA60" s="397" t="n">
        <v>-0.385</v>
      </c>
      <c r="AB60" s="397" t="n">
        <v>0.155</v>
      </c>
      <c r="AC60" s="397" t="n">
        <v>-0.06</v>
      </c>
      <c r="AD60" s="397" t="n">
        <v>0.00625</v>
      </c>
      <c r="AE60" s="397" t="n">
        <v>-0.19</v>
      </c>
      <c r="AF60" s="397" t="n">
        <v>0.0025</v>
      </c>
      <c r="AG60" s="397" t="n">
        <v>-0.07</v>
      </c>
      <c r="AH60" s="397" t="n">
        <v>0.0175</v>
      </c>
      <c r="AI60" s="398" t="n">
        <v>0.285</v>
      </c>
      <c r="AJ60" s="398" t="n">
        <v>0.005</v>
      </c>
      <c r="AK60" s="398" t="n">
        <v>-0.1925</v>
      </c>
      <c r="AL60" s="397" t="n">
        <v>0.005</v>
      </c>
      <c r="AM60" s="397" t="n">
        <v>-0.12</v>
      </c>
      <c r="AN60" s="397" t="n">
        <v>0.01</v>
      </c>
      <c r="AO60" s="397" t="n">
        <v>0.0875</v>
      </c>
      <c r="AP60" s="360" t="n">
        <v>0.02</v>
      </c>
      <c r="AQ60" s="360" t="n">
        <v>0.1275</v>
      </c>
      <c r="AR60" s="360" t="n">
        <v>0.0185</v>
      </c>
      <c r="AS60" s="360" t="n">
        <v>0</v>
      </c>
      <c r="AT60" s="360" t="n">
        <v>0</v>
      </c>
      <c r="AU60" s="360" t="n">
        <v>-0.25</v>
      </c>
      <c r="AV60" s="360" t="n">
        <v>0.0125</v>
      </c>
      <c r="AW60" s="360" t="n">
        <v>0.2825</v>
      </c>
      <c r="AX60" s="360" t="n">
        <v>-0.01</v>
      </c>
      <c r="AY60" s="360" t="n">
        <v>-0.028</v>
      </c>
      <c r="AZ60" s="360" t="n">
        <v>0.06</v>
      </c>
      <c r="BA60" s="360" t="n">
        <v>0.3425</v>
      </c>
      <c r="BB60" s="360" t="n">
        <v>0.0225</v>
      </c>
      <c r="BC60" s="360" t="n">
        <v>-0.028</v>
      </c>
      <c r="BD60" s="360" t="n">
        <v>0.0075</v>
      </c>
      <c r="BE60" s="360" t="n">
        <v>0.005</v>
      </c>
      <c r="BF60" s="360" t="n">
        <v>0</v>
      </c>
      <c r="BG60" s="360" t="n">
        <v>-0.028</v>
      </c>
      <c r="BH60" s="360" t="n">
        <v>0.0075</v>
      </c>
      <c r="BI60" s="360" t="n">
        <v>-0.0625</v>
      </c>
      <c r="BJ60" s="360" t="n">
        <v>0.02</v>
      </c>
      <c r="BK60" s="360" t="n">
        <v>-0.0165</v>
      </c>
      <c r="BL60" s="360" t="n">
        <v>0.022</v>
      </c>
      <c r="BM60" s="360" t="n">
        <v>0.0125</v>
      </c>
      <c r="BN60" s="360" t="n">
        <v>0.0125</v>
      </c>
      <c r="BO60" s="360" t="n">
        <v>1.49</v>
      </c>
      <c r="BP60" s="360" t="n">
        <v>0.26</v>
      </c>
      <c r="BQ60" s="360" t="n">
        <v>-0.2025</v>
      </c>
      <c r="BR60" s="360" t="n">
        <v>0</v>
      </c>
      <c r="BS60" s="360" t="n">
        <v>0.3425</v>
      </c>
      <c r="BT60" s="360" t="n">
        <v>0.0225</v>
      </c>
      <c r="BU60" s="360" t="n">
        <v>0.243</v>
      </c>
      <c r="BV60" s="360" t="n">
        <v>0</v>
      </c>
    </row>
    <row r="61" customFormat="false" ht="12.75" hidden="false" customHeight="false" outlineLevel="0" collapsed="false">
      <c r="D61" s="359" t="n">
        <v>38018</v>
      </c>
      <c r="F61" s="397" t="n">
        <v>2.818</v>
      </c>
      <c r="G61" s="398" t="n">
        <v>0.071304080761441</v>
      </c>
      <c r="H61" s="397" t="n">
        <v>0.27</v>
      </c>
      <c r="I61" s="397" t="n">
        <v>1</v>
      </c>
      <c r="J61" s="397" t="n">
        <v>1.05</v>
      </c>
      <c r="K61" s="397" t="n">
        <v>1</v>
      </c>
      <c r="L61" s="395" t="n">
        <v>1</v>
      </c>
      <c r="M61" s="395" t="n">
        <v>1.15</v>
      </c>
      <c r="N61" s="397" t="n">
        <v>1.45</v>
      </c>
      <c r="O61" s="397" t="n">
        <v>1.05</v>
      </c>
      <c r="P61" s="397" t="n">
        <v>1</v>
      </c>
      <c r="Q61" s="397" t="n">
        <v>1.35</v>
      </c>
      <c r="R61" s="398" t="n">
        <v>0.55</v>
      </c>
      <c r="S61" s="398" t="n">
        <v>1.1</v>
      </c>
      <c r="T61" s="397" t="n">
        <v>1</v>
      </c>
      <c r="U61" s="397" t="n">
        <v>0.0025</v>
      </c>
      <c r="V61" s="397" t="n">
        <v>0.055</v>
      </c>
      <c r="W61" s="397" t="n">
        <v>0.155</v>
      </c>
      <c r="X61" s="397" t="n">
        <v>0.015</v>
      </c>
      <c r="Y61" s="397" t="n">
        <v>-0.08</v>
      </c>
      <c r="Z61" s="397" t="n">
        <v>0.0185</v>
      </c>
      <c r="AA61" s="397" t="n">
        <v>-0.385</v>
      </c>
      <c r="AB61" s="397" t="n">
        <v>0.155</v>
      </c>
      <c r="AC61" s="397" t="n">
        <v>-0.06</v>
      </c>
      <c r="AD61" s="397" t="n">
        <v>0.00625</v>
      </c>
      <c r="AE61" s="397" t="n">
        <v>-0.1925</v>
      </c>
      <c r="AF61" s="397" t="n">
        <v>0.005</v>
      </c>
      <c r="AG61" s="397" t="n">
        <v>-0.07</v>
      </c>
      <c r="AH61" s="397" t="n">
        <v>0.0175</v>
      </c>
      <c r="AI61" s="398" t="n">
        <v>0.2625</v>
      </c>
      <c r="AJ61" s="398" t="n">
        <v>0.005</v>
      </c>
      <c r="AK61" s="398" t="n">
        <v>-0.1925</v>
      </c>
      <c r="AL61" s="397" t="n">
        <v>0.005</v>
      </c>
      <c r="AM61" s="397" t="n">
        <v>-0.12</v>
      </c>
      <c r="AN61" s="397" t="n">
        <v>0.01</v>
      </c>
      <c r="AO61" s="397" t="n">
        <v>0.0875</v>
      </c>
      <c r="AP61" s="360" t="n">
        <v>0.02</v>
      </c>
      <c r="AQ61" s="360" t="n">
        <v>0.1275</v>
      </c>
      <c r="AR61" s="360" t="n">
        <v>0.0185</v>
      </c>
      <c r="AS61" s="360" t="n">
        <v>0</v>
      </c>
      <c r="AT61" s="360" t="n">
        <v>0</v>
      </c>
      <c r="AU61" s="360" t="n">
        <v>-0.25</v>
      </c>
      <c r="AV61" s="360" t="n">
        <v>0.0125</v>
      </c>
      <c r="AW61" s="360" t="n">
        <v>0.2825</v>
      </c>
      <c r="AX61" s="360" t="n">
        <v>-0.01</v>
      </c>
      <c r="AY61" s="360" t="n">
        <v>-0.028</v>
      </c>
      <c r="AZ61" s="360" t="n">
        <v>0.06</v>
      </c>
      <c r="BA61" s="360" t="n">
        <v>0.3375</v>
      </c>
      <c r="BB61" s="360" t="n">
        <v>0.0225</v>
      </c>
      <c r="BC61" s="360" t="n">
        <v>-0.028</v>
      </c>
      <c r="BD61" s="360" t="n">
        <v>0.0075</v>
      </c>
      <c r="BE61" s="360" t="n">
        <v>0.005</v>
      </c>
      <c r="BF61" s="360" t="n">
        <v>0</v>
      </c>
      <c r="BG61" s="360" t="n">
        <v>-0.028</v>
      </c>
      <c r="BH61" s="360" t="n">
        <v>0.0075</v>
      </c>
      <c r="BI61" s="360" t="n">
        <v>-0.0655</v>
      </c>
      <c r="BJ61" s="360" t="n">
        <v>0.02</v>
      </c>
      <c r="BK61" s="360" t="n">
        <v>-0.0165</v>
      </c>
      <c r="BL61" s="360" t="n">
        <v>0.023</v>
      </c>
      <c r="BM61" s="360" t="n">
        <v>0.0125</v>
      </c>
      <c r="BN61" s="360" t="n">
        <v>0.0125</v>
      </c>
      <c r="BO61" s="360" t="n">
        <v>1.37</v>
      </c>
      <c r="BP61" s="360" t="n">
        <v>0.26</v>
      </c>
      <c r="BQ61" s="360" t="n">
        <v>-0.2275</v>
      </c>
      <c r="BR61" s="360" t="n">
        <v>0</v>
      </c>
      <c r="BS61" s="360" t="n">
        <v>0.3375</v>
      </c>
      <c r="BT61" s="360" t="n">
        <v>0.0225</v>
      </c>
      <c r="BU61" s="360" t="n">
        <v>0.3</v>
      </c>
      <c r="BV61" s="360" t="n">
        <v>0</v>
      </c>
    </row>
    <row r="62" customFormat="false" ht="12.75" hidden="false" customHeight="false" outlineLevel="0" collapsed="false">
      <c r="D62" s="359" t="n">
        <v>38047</v>
      </c>
      <c r="F62" s="397" t="n">
        <v>2.681</v>
      </c>
      <c r="G62" s="398" t="n">
        <v>0.071312540036885</v>
      </c>
      <c r="H62" s="397" t="n">
        <v>0.265</v>
      </c>
      <c r="I62" s="397" t="n">
        <v>0.75</v>
      </c>
      <c r="J62" s="397" t="n">
        <v>0.8</v>
      </c>
      <c r="K62" s="397" t="n">
        <v>0.75</v>
      </c>
      <c r="L62" s="395" t="n">
        <v>0.75</v>
      </c>
      <c r="M62" s="395" t="n">
        <v>0.85</v>
      </c>
      <c r="N62" s="397" t="n">
        <v>1</v>
      </c>
      <c r="O62" s="397" t="n">
        <v>0.75</v>
      </c>
      <c r="P62" s="397" t="n">
        <v>0.75</v>
      </c>
      <c r="Q62" s="397" t="n">
        <v>0.95</v>
      </c>
      <c r="R62" s="398" t="n">
        <v>0.24</v>
      </c>
      <c r="S62" s="398" t="n">
        <v>0.75</v>
      </c>
      <c r="T62" s="397" t="n">
        <v>0.75</v>
      </c>
      <c r="U62" s="397" t="n">
        <v>0.0025</v>
      </c>
      <c r="V62" s="397" t="n">
        <v>0.055</v>
      </c>
      <c r="W62" s="397" t="n">
        <v>0.1525</v>
      </c>
      <c r="X62" s="397" t="n">
        <v>0.02</v>
      </c>
      <c r="Y62" s="397" t="n">
        <v>-0.08</v>
      </c>
      <c r="Z62" s="397" t="n">
        <v>0.0185</v>
      </c>
      <c r="AA62" s="397" t="n">
        <v>-0.385</v>
      </c>
      <c r="AB62" s="397" t="n">
        <v>0.155</v>
      </c>
      <c r="AC62" s="397" t="n">
        <v>-0.06</v>
      </c>
      <c r="AD62" s="397" t="n">
        <v>0.00625</v>
      </c>
      <c r="AE62" s="397" t="n">
        <v>-0.195</v>
      </c>
      <c r="AF62" s="397" t="n">
        <v>0.0025</v>
      </c>
      <c r="AG62" s="397" t="n">
        <v>-0.07</v>
      </c>
      <c r="AH62" s="397" t="n">
        <v>0.0175</v>
      </c>
      <c r="AI62" s="398" t="n">
        <v>0.26</v>
      </c>
      <c r="AJ62" s="398" t="n">
        <v>0.005</v>
      </c>
      <c r="AK62" s="398" t="n">
        <v>-0.1925</v>
      </c>
      <c r="AL62" s="397" t="n">
        <v>0.005</v>
      </c>
      <c r="AM62" s="397" t="n">
        <v>-0.12</v>
      </c>
      <c r="AN62" s="397" t="n">
        <v>0.01</v>
      </c>
      <c r="AO62" s="397" t="n">
        <v>0.0875</v>
      </c>
      <c r="AP62" s="360" t="n">
        <v>0.02</v>
      </c>
      <c r="AQ62" s="360" t="n">
        <v>0.1275</v>
      </c>
      <c r="AR62" s="360" t="n">
        <v>0.0185</v>
      </c>
      <c r="AS62" s="360" t="n">
        <v>0</v>
      </c>
      <c r="AT62" s="360" t="n">
        <v>0</v>
      </c>
      <c r="AU62" s="360" t="n">
        <v>-0.25</v>
      </c>
      <c r="AV62" s="360" t="n">
        <v>0.0125</v>
      </c>
      <c r="AW62" s="360" t="n">
        <v>0.2825</v>
      </c>
      <c r="AX62" s="360" t="n">
        <v>-0.01</v>
      </c>
      <c r="AY62" s="360" t="n">
        <v>-0.028</v>
      </c>
      <c r="AZ62" s="360" t="n">
        <v>0.06</v>
      </c>
      <c r="BA62" s="360" t="n">
        <v>0.26</v>
      </c>
      <c r="BB62" s="360" t="n">
        <v>0.0225</v>
      </c>
      <c r="BC62" s="360" t="n">
        <v>-0.028</v>
      </c>
      <c r="BD62" s="360" t="n">
        <v>0.0075</v>
      </c>
      <c r="BE62" s="360" t="n">
        <v>0.005</v>
      </c>
      <c r="BF62" s="360" t="n">
        <v>0</v>
      </c>
      <c r="BG62" s="360" t="n">
        <v>-0.028</v>
      </c>
      <c r="BH62" s="360" t="n">
        <v>0.0075</v>
      </c>
      <c r="BI62" s="360" t="n">
        <v>-0.0825</v>
      </c>
      <c r="BJ62" s="360" t="n">
        <v>0.025</v>
      </c>
      <c r="BK62" s="360" t="n">
        <v>-0.0165</v>
      </c>
      <c r="BL62" s="360" t="n">
        <v>0.024</v>
      </c>
      <c r="BM62" s="360" t="n">
        <v>0.0125</v>
      </c>
      <c r="BN62" s="360" t="n">
        <v>0.0125</v>
      </c>
      <c r="BO62" s="360" t="n">
        <v>0.87</v>
      </c>
      <c r="BP62" s="360" t="n">
        <v>0.14</v>
      </c>
      <c r="BQ62" s="360" t="n">
        <v>-0.2275</v>
      </c>
      <c r="BR62" s="360" t="n">
        <v>0</v>
      </c>
      <c r="BS62" s="360" t="n">
        <v>0.26</v>
      </c>
      <c r="BT62" s="360" t="n">
        <v>0.0225</v>
      </c>
      <c r="BU62" s="360" t="n">
        <v>0.296</v>
      </c>
      <c r="BV62" s="360" t="n">
        <v>0</v>
      </c>
    </row>
    <row r="63" customFormat="false" ht="12.75" hidden="false" customHeight="false" outlineLevel="0" collapsed="false">
      <c r="D63" s="359" t="n">
        <v>38078</v>
      </c>
      <c r="F63" s="397" t="n">
        <v>2.538</v>
      </c>
      <c r="G63" s="398" t="n">
        <v>0.071315263180482</v>
      </c>
      <c r="H63" s="397" t="n">
        <v>0.245</v>
      </c>
      <c r="I63" s="397" t="n">
        <v>0.4</v>
      </c>
      <c r="J63" s="397" t="n">
        <v>0.45</v>
      </c>
      <c r="K63" s="397" t="n">
        <v>0.4</v>
      </c>
      <c r="L63" s="395" t="n">
        <v>0.45</v>
      </c>
      <c r="M63" s="395" t="n">
        <v>0.45</v>
      </c>
      <c r="N63" s="397" t="n">
        <v>0.45</v>
      </c>
      <c r="O63" s="397" t="n">
        <v>0.45</v>
      </c>
      <c r="P63" s="397" t="n">
        <v>0.45</v>
      </c>
      <c r="Q63" s="397" t="n">
        <v>0.5</v>
      </c>
      <c r="R63" s="398" t="n">
        <v>0.3</v>
      </c>
      <c r="S63" s="398" t="n">
        <v>0.45</v>
      </c>
      <c r="T63" s="397" t="n">
        <v>0.4</v>
      </c>
      <c r="U63" s="397" t="n">
        <v>-0.085</v>
      </c>
      <c r="V63" s="397" t="n">
        <v>0.03</v>
      </c>
      <c r="W63" s="397" t="n">
        <v>0.0675</v>
      </c>
      <c r="X63" s="397" t="n">
        <v>0.0025</v>
      </c>
      <c r="Y63" s="397" t="n">
        <v>-0.0625</v>
      </c>
      <c r="Z63" s="397" t="n">
        <v>0.016</v>
      </c>
      <c r="AA63" s="397" t="n">
        <v>-0.43</v>
      </c>
      <c r="AB63" s="397" t="n">
        <v>0.155</v>
      </c>
      <c r="AC63" s="397" t="n">
        <v>-0.0575</v>
      </c>
      <c r="AD63" s="397" t="n">
        <v>0.00375</v>
      </c>
      <c r="AE63" s="397" t="n">
        <v>-0.185</v>
      </c>
      <c r="AF63" s="397" t="n">
        <v>0.01</v>
      </c>
      <c r="AG63" s="397" t="n">
        <v>-0.0675</v>
      </c>
      <c r="AH63" s="397" t="n">
        <v>0.025</v>
      </c>
      <c r="AI63" s="398" t="n">
        <v>0.1775</v>
      </c>
      <c r="AJ63" s="398" t="n">
        <v>0.0025</v>
      </c>
      <c r="AK63" s="398" t="n">
        <v>-0.1825</v>
      </c>
      <c r="AL63" s="397" t="n">
        <v>0</v>
      </c>
      <c r="AM63" s="397" t="n">
        <v>-0.11</v>
      </c>
      <c r="AN63" s="397" t="n">
        <v>0.01</v>
      </c>
      <c r="AO63" s="397" t="n">
        <v>0.065</v>
      </c>
      <c r="AP63" s="360" t="n">
        <v>0.0075</v>
      </c>
      <c r="AQ63" s="360" t="n">
        <v>0.3175</v>
      </c>
      <c r="AR63" s="360" t="n">
        <v>0.011</v>
      </c>
      <c r="AS63" s="360" t="n">
        <v>0</v>
      </c>
      <c r="AT63" s="360" t="n">
        <v>0</v>
      </c>
      <c r="AU63" s="360" t="n">
        <v>-0.31</v>
      </c>
      <c r="AV63" s="360" t="n">
        <v>0</v>
      </c>
      <c r="AW63" s="360" t="n">
        <v>0.2175</v>
      </c>
      <c r="AX63" s="360" t="n">
        <v>-0.01</v>
      </c>
      <c r="AY63" s="360" t="n">
        <v>-0.0275</v>
      </c>
      <c r="AZ63" s="360" t="n">
        <v>0.06</v>
      </c>
      <c r="BA63" s="360" t="n">
        <v>0.1775</v>
      </c>
      <c r="BB63" s="360" t="n">
        <v>0.0175</v>
      </c>
      <c r="BC63" s="360" t="n">
        <v>-0.0275</v>
      </c>
      <c r="BD63" s="360" t="n">
        <v>0.01</v>
      </c>
      <c r="BE63" s="360" t="n">
        <v>0.005</v>
      </c>
      <c r="BF63" s="360" t="n">
        <v>0</v>
      </c>
      <c r="BG63" s="360" t="n">
        <v>-0.0275</v>
      </c>
      <c r="BH63" s="360" t="n">
        <v>0.01</v>
      </c>
      <c r="BI63" s="360" t="n">
        <v>-0.074</v>
      </c>
      <c r="BJ63" s="360" t="n">
        <v>0.026</v>
      </c>
      <c r="BK63" s="360" t="n">
        <v>-0.024</v>
      </c>
      <c r="BL63" s="360" t="n">
        <v>0.016</v>
      </c>
      <c r="BM63" s="360" t="n">
        <v>0.006</v>
      </c>
      <c r="BN63" s="360" t="n">
        <v>0.01</v>
      </c>
      <c r="BO63" s="360" t="n">
        <v>0.51</v>
      </c>
      <c r="BP63" s="360" t="n">
        <v>0.02</v>
      </c>
      <c r="BQ63" s="360" t="n">
        <v>-0.0825</v>
      </c>
      <c r="BR63" s="360" t="n">
        <v>0</v>
      </c>
      <c r="BS63" s="360" t="n">
        <v>0.1775</v>
      </c>
      <c r="BT63" s="360" t="n">
        <v>0.0175</v>
      </c>
      <c r="BU63" s="360" t="n">
        <v>0.148</v>
      </c>
      <c r="BV63" s="360" t="n">
        <v>0</v>
      </c>
    </row>
    <row r="64" customFormat="false" ht="12.75" hidden="false" customHeight="false" outlineLevel="0" collapsed="false">
      <c r="D64" s="359" t="n">
        <v>38108</v>
      </c>
      <c r="F64" s="397" t="n">
        <v>2.511</v>
      </c>
      <c r="G64" s="398" t="n">
        <v>0.071311375094757</v>
      </c>
      <c r="H64" s="397" t="n">
        <v>0.245</v>
      </c>
      <c r="I64" s="397" t="n">
        <v>0.45</v>
      </c>
      <c r="J64" s="397" t="n">
        <v>0.5</v>
      </c>
      <c r="K64" s="397" t="n">
        <v>0.4</v>
      </c>
      <c r="L64" s="395" t="n">
        <v>0.4</v>
      </c>
      <c r="M64" s="395" t="n">
        <v>0.45</v>
      </c>
      <c r="N64" s="397" t="n">
        <v>0.5</v>
      </c>
      <c r="O64" s="397" t="n">
        <v>0.45</v>
      </c>
      <c r="P64" s="397" t="n">
        <v>0.4</v>
      </c>
      <c r="Q64" s="397" t="n">
        <v>0.45</v>
      </c>
      <c r="R64" s="398" t="n">
        <v>0.25</v>
      </c>
      <c r="S64" s="398" t="n">
        <v>0.5</v>
      </c>
      <c r="T64" s="397" t="n">
        <v>0.45</v>
      </c>
      <c r="U64" s="397" t="n">
        <v>-0.1</v>
      </c>
      <c r="V64" s="397" t="n">
        <v>0.03</v>
      </c>
      <c r="W64" s="397" t="n">
        <v>0.0575</v>
      </c>
      <c r="X64" s="397" t="n">
        <v>0.0025</v>
      </c>
      <c r="Y64" s="397" t="n">
        <v>-0.0625</v>
      </c>
      <c r="Z64" s="397" t="n">
        <v>0.016</v>
      </c>
      <c r="AA64" s="397" t="n">
        <v>-0.43</v>
      </c>
      <c r="AB64" s="397" t="n">
        <v>0.155</v>
      </c>
      <c r="AC64" s="397" t="n">
        <v>-0.0575</v>
      </c>
      <c r="AD64" s="397" t="n">
        <v>0.00375</v>
      </c>
      <c r="AE64" s="397" t="n">
        <v>-0.185</v>
      </c>
      <c r="AF64" s="397" t="n">
        <v>0.0075</v>
      </c>
      <c r="AG64" s="397" t="n">
        <v>-0.0675</v>
      </c>
      <c r="AH64" s="397" t="n">
        <v>0.025</v>
      </c>
      <c r="AI64" s="398" t="n">
        <v>0.1675</v>
      </c>
      <c r="AJ64" s="398" t="n">
        <v>0.0025</v>
      </c>
      <c r="AK64" s="398" t="n">
        <v>-0.1825</v>
      </c>
      <c r="AL64" s="397" t="n">
        <v>0</v>
      </c>
      <c r="AM64" s="397" t="n">
        <v>-0.09</v>
      </c>
      <c r="AN64" s="397" t="n">
        <v>0.01</v>
      </c>
      <c r="AO64" s="397" t="n">
        <v>0.065</v>
      </c>
      <c r="AP64" s="360" t="n">
        <v>0.0075</v>
      </c>
      <c r="AQ64" s="360" t="n">
        <v>0.3175</v>
      </c>
      <c r="AR64" s="360" t="n">
        <v>0.011</v>
      </c>
      <c r="AS64" s="360" t="n">
        <v>0</v>
      </c>
      <c r="AT64" s="360" t="n">
        <v>0</v>
      </c>
      <c r="AU64" s="360" t="n">
        <v>-0.31</v>
      </c>
      <c r="AV64" s="360" t="n">
        <v>0</v>
      </c>
      <c r="AW64" s="360" t="n">
        <v>0.2175</v>
      </c>
      <c r="AX64" s="360" t="n">
        <v>-0.01</v>
      </c>
      <c r="AY64" s="360" t="n">
        <v>-0.0275</v>
      </c>
      <c r="AZ64" s="360" t="n">
        <v>0.06</v>
      </c>
      <c r="BA64" s="360" t="n">
        <v>0.1625</v>
      </c>
      <c r="BB64" s="360" t="n">
        <v>0.01</v>
      </c>
      <c r="BC64" s="360" t="n">
        <v>-0.0275</v>
      </c>
      <c r="BD64" s="360" t="n">
        <v>0.01</v>
      </c>
      <c r="BE64" s="360" t="n">
        <v>0.005</v>
      </c>
      <c r="BF64" s="360" t="n">
        <v>0</v>
      </c>
      <c r="BG64" s="360" t="n">
        <v>-0.0275</v>
      </c>
      <c r="BH64" s="360" t="n">
        <v>0.01</v>
      </c>
      <c r="BI64" s="360" t="n">
        <v>-0.074</v>
      </c>
      <c r="BJ64" s="360" t="n">
        <v>0.026</v>
      </c>
      <c r="BK64" s="360" t="n">
        <v>-0.024</v>
      </c>
      <c r="BL64" s="360" t="n">
        <v>0.016</v>
      </c>
      <c r="BM64" s="360" t="n">
        <v>0.006</v>
      </c>
      <c r="BN64" s="360" t="n">
        <v>0.01</v>
      </c>
      <c r="BO64" s="360" t="n">
        <v>0.395</v>
      </c>
      <c r="BP64" s="360" t="n">
        <v>0.02</v>
      </c>
      <c r="BQ64" s="360" t="n">
        <v>-0.2415</v>
      </c>
      <c r="BR64" s="360" t="n">
        <v>0</v>
      </c>
      <c r="BS64" s="360" t="n">
        <v>0.1625</v>
      </c>
      <c r="BT64" s="360" t="n">
        <v>0.01</v>
      </c>
      <c r="BU64" s="360" t="n">
        <v>0.138</v>
      </c>
      <c r="BV64" s="360" t="n">
        <v>0</v>
      </c>
    </row>
    <row r="65" customFormat="false" ht="12.75" hidden="false" customHeight="false" outlineLevel="0" collapsed="false">
      <c r="D65" s="359" t="n">
        <v>38139</v>
      </c>
      <c r="F65" s="397" t="n">
        <v>2.515</v>
      </c>
      <c r="G65" s="398" t="n">
        <v>0.07130735740618</v>
      </c>
      <c r="H65" s="397" t="n">
        <v>0.245</v>
      </c>
      <c r="I65" s="397" t="n">
        <v>0.45</v>
      </c>
      <c r="J65" s="397" t="n">
        <v>0.5</v>
      </c>
      <c r="K65" s="397" t="n">
        <v>0.4</v>
      </c>
      <c r="L65" s="395" t="n">
        <v>0.5</v>
      </c>
      <c r="M65" s="395" t="n">
        <v>0.45</v>
      </c>
      <c r="N65" s="397" t="n">
        <v>0.5</v>
      </c>
      <c r="O65" s="397" t="n">
        <v>0.5</v>
      </c>
      <c r="P65" s="397" t="n">
        <v>0.5</v>
      </c>
      <c r="Q65" s="397" t="n">
        <v>0.5</v>
      </c>
      <c r="R65" s="398" t="n">
        <v>0.25</v>
      </c>
      <c r="S65" s="398" t="n">
        <v>0.5</v>
      </c>
      <c r="T65" s="397" t="n">
        <v>0.45</v>
      </c>
      <c r="U65" s="397" t="n">
        <v>-0.11</v>
      </c>
      <c r="V65" s="397" t="n">
        <v>0.03</v>
      </c>
      <c r="W65" s="397" t="n">
        <v>0.0525</v>
      </c>
      <c r="X65" s="397" t="n">
        <v>0.0025</v>
      </c>
      <c r="Y65" s="397" t="n">
        <v>-0.0625</v>
      </c>
      <c r="Z65" s="397" t="n">
        <v>0.016</v>
      </c>
      <c r="AA65" s="397" t="n">
        <v>-0.43</v>
      </c>
      <c r="AB65" s="397" t="n">
        <v>0.155</v>
      </c>
      <c r="AC65" s="397" t="n">
        <v>-0.0575</v>
      </c>
      <c r="AD65" s="397" t="n">
        <v>0.00375</v>
      </c>
      <c r="AE65" s="397" t="n">
        <v>-0.185</v>
      </c>
      <c r="AF65" s="397" t="n">
        <v>0.005</v>
      </c>
      <c r="AG65" s="397" t="n">
        <v>-0.0675</v>
      </c>
      <c r="AH65" s="397" t="n">
        <v>0.025</v>
      </c>
      <c r="AI65" s="398" t="n">
        <v>0.1625</v>
      </c>
      <c r="AJ65" s="398" t="n">
        <v>0.0025</v>
      </c>
      <c r="AK65" s="398" t="n">
        <v>-0.1825</v>
      </c>
      <c r="AL65" s="397" t="n">
        <v>0</v>
      </c>
      <c r="AM65" s="397" t="n">
        <v>-0.09</v>
      </c>
      <c r="AN65" s="397" t="n">
        <v>0</v>
      </c>
      <c r="AO65" s="397" t="n">
        <v>0.065</v>
      </c>
      <c r="AP65" s="360" t="n">
        <v>0.0075</v>
      </c>
      <c r="AQ65" s="360" t="n">
        <v>0.3175</v>
      </c>
      <c r="AR65" s="360" t="n">
        <v>0.011</v>
      </c>
      <c r="AS65" s="360" t="n">
        <v>0</v>
      </c>
      <c r="AT65" s="360" t="n">
        <v>0</v>
      </c>
      <c r="AU65" s="360" t="n">
        <v>-0.31</v>
      </c>
      <c r="AV65" s="360" t="n">
        <v>0</v>
      </c>
      <c r="AW65" s="360" t="n">
        <v>0.2175</v>
      </c>
      <c r="AX65" s="360" t="n">
        <v>-0.01</v>
      </c>
      <c r="AY65" s="360" t="n">
        <v>-0.0275</v>
      </c>
      <c r="AZ65" s="360" t="n">
        <v>0.06</v>
      </c>
      <c r="BA65" s="360" t="n">
        <v>0.1625</v>
      </c>
      <c r="BB65" s="360" t="n">
        <v>0.0125</v>
      </c>
      <c r="BC65" s="360" t="n">
        <v>-0.0275</v>
      </c>
      <c r="BD65" s="360" t="n">
        <v>0.01</v>
      </c>
      <c r="BE65" s="360" t="n">
        <v>0.005</v>
      </c>
      <c r="BF65" s="360" t="n">
        <v>0</v>
      </c>
      <c r="BG65" s="360" t="n">
        <v>-0.0275</v>
      </c>
      <c r="BH65" s="360" t="n">
        <v>0.01</v>
      </c>
      <c r="BI65" s="360" t="n">
        <v>-0.09</v>
      </c>
      <c r="BJ65" s="360" t="n">
        <v>0.026</v>
      </c>
      <c r="BK65" s="360" t="n">
        <v>-0.024</v>
      </c>
      <c r="BL65" s="360" t="n">
        <v>0.017</v>
      </c>
      <c r="BM65" s="360" t="n">
        <v>0.006</v>
      </c>
      <c r="BN65" s="360" t="n">
        <v>0.01</v>
      </c>
      <c r="BO65" s="360" t="n">
        <v>0.395</v>
      </c>
      <c r="BP65" s="360" t="n">
        <v>0.035</v>
      </c>
      <c r="BQ65" s="360" t="n">
        <v>-0.6285</v>
      </c>
      <c r="BR65" s="360" t="n">
        <v>0</v>
      </c>
      <c r="BS65" s="360" t="n">
        <v>0.1625</v>
      </c>
      <c r="BT65" s="360" t="n">
        <v>0.0125</v>
      </c>
      <c r="BU65" s="360" t="n">
        <v>0.133</v>
      </c>
      <c r="BV65" s="360" t="n">
        <v>0</v>
      </c>
    </row>
    <row r="66" customFormat="false" ht="12.75" hidden="false" customHeight="false" outlineLevel="0" collapsed="false">
      <c r="D66" s="359" t="n">
        <v>38169</v>
      </c>
      <c r="F66" s="397" t="n">
        <v>2.515</v>
      </c>
      <c r="G66" s="398" t="n">
        <v>0.071318253960479</v>
      </c>
      <c r="H66" s="397" t="n">
        <v>0.2425</v>
      </c>
      <c r="I66" s="397" t="n">
        <v>0.5</v>
      </c>
      <c r="J66" s="397" t="n">
        <v>0.5</v>
      </c>
      <c r="K66" s="397" t="n">
        <v>0.4</v>
      </c>
      <c r="L66" s="395" t="n">
        <v>0.5</v>
      </c>
      <c r="M66" s="395" t="n">
        <v>0.5</v>
      </c>
      <c r="N66" s="397" t="n">
        <v>0.5</v>
      </c>
      <c r="O66" s="397" t="n">
        <v>0.5</v>
      </c>
      <c r="P66" s="397" t="n">
        <v>0.5</v>
      </c>
      <c r="Q66" s="397" t="n">
        <v>0.5</v>
      </c>
      <c r="R66" s="398" t="n">
        <v>0.35</v>
      </c>
      <c r="S66" s="398" t="n">
        <v>0.55</v>
      </c>
      <c r="T66" s="397" t="n">
        <v>0.5</v>
      </c>
      <c r="U66" s="397" t="n">
        <v>-0.11</v>
      </c>
      <c r="V66" s="397" t="n">
        <v>0.03</v>
      </c>
      <c r="W66" s="397" t="n">
        <v>0.0425</v>
      </c>
      <c r="X66" s="397" t="n">
        <v>0.005</v>
      </c>
      <c r="Y66" s="397" t="n">
        <v>-0.0625</v>
      </c>
      <c r="Z66" s="397" t="n">
        <v>0.016</v>
      </c>
      <c r="AA66" s="397" t="n">
        <v>-0.43</v>
      </c>
      <c r="AB66" s="397" t="n">
        <v>0.155</v>
      </c>
      <c r="AC66" s="397" t="n">
        <v>-0.0575</v>
      </c>
      <c r="AD66" s="397" t="n">
        <v>0.00375</v>
      </c>
      <c r="AE66" s="397" t="n">
        <v>-0.185</v>
      </c>
      <c r="AF66" s="397" t="n">
        <v>0.0025</v>
      </c>
      <c r="AG66" s="397" t="n">
        <v>-0.0675</v>
      </c>
      <c r="AH66" s="397" t="n">
        <v>0.025</v>
      </c>
      <c r="AI66" s="398" t="n">
        <v>0.1525</v>
      </c>
      <c r="AJ66" s="398" t="n">
        <v>0</v>
      </c>
      <c r="AK66" s="398" t="n">
        <v>-0.1825</v>
      </c>
      <c r="AL66" s="397" t="n">
        <v>0</v>
      </c>
      <c r="AM66" s="397" t="n">
        <v>-0.09</v>
      </c>
      <c r="AN66" s="397" t="n">
        <v>0</v>
      </c>
      <c r="AO66" s="397" t="n">
        <v>0.065</v>
      </c>
      <c r="AP66" s="360" t="n">
        <v>0.0075</v>
      </c>
      <c r="AQ66" s="360" t="n">
        <v>0.3175</v>
      </c>
      <c r="AR66" s="360" t="n">
        <v>0.011</v>
      </c>
      <c r="AS66" s="360" t="n">
        <v>0</v>
      </c>
      <c r="AT66" s="360" t="n">
        <v>0</v>
      </c>
      <c r="AU66" s="360" t="n">
        <v>-0.31</v>
      </c>
      <c r="AV66" s="360" t="n">
        <v>0</v>
      </c>
      <c r="AW66" s="360" t="n">
        <v>0.2175</v>
      </c>
      <c r="AX66" s="360" t="n">
        <v>-0.01</v>
      </c>
      <c r="AY66" s="360" t="n">
        <v>-0.0275</v>
      </c>
      <c r="AZ66" s="360" t="n">
        <v>0.06</v>
      </c>
      <c r="BA66" s="360" t="n">
        <v>0.1625</v>
      </c>
      <c r="BB66" s="360" t="n">
        <v>0.0125</v>
      </c>
      <c r="BC66" s="360" t="n">
        <v>-0.0275</v>
      </c>
      <c r="BD66" s="360" t="n">
        <v>0.01</v>
      </c>
      <c r="BE66" s="360" t="n">
        <v>0.005</v>
      </c>
      <c r="BF66" s="360" t="n">
        <v>0</v>
      </c>
      <c r="BG66" s="360" t="n">
        <v>-0.0275</v>
      </c>
      <c r="BH66" s="360" t="n">
        <v>0.01</v>
      </c>
      <c r="BI66" s="360" t="n">
        <v>-0.083</v>
      </c>
      <c r="BJ66" s="360" t="n">
        <v>0.026</v>
      </c>
      <c r="BK66" s="360" t="n">
        <v>-0.024</v>
      </c>
      <c r="BL66" s="360" t="n">
        <v>0.018</v>
      </c>
      <c r="BM66" s="360" t="n">
        <v>0.006</v>
      </c>
      <c r="BN66" s="360" t="n">
        <v>0.01</v>
      </c>
      <c r="BO66" s="360" t="n">
        <v>0.43</v>
      </c>
      <c r="BP66" s="360" t="n">
        <v>0.035</v>
      </c>
      <c r="BQ66" s="360" t="n">
        <v>-0.3215</v>
      </c>
      <c r="BR66" s="360" t="n">
        <v>0</v>
      </c>
      <c r="BS66" s="360" t="n">
        <v>0.1625</v>
      </c>
      <c r="BT66" s="360" t="n">
        <v>0.0125</v>
      </c>
      <c r="BU66" s="360" t="n">
        <v>0.123</v>
      </c>
      <c r="BV66" s="360" t="n">
        <v>0</v>
      </c>
    </row>
    <row r="67" customFormat="false" ht="12.75" hidden="false" customHeight="false" outlineLevel="0" collapsed="false">
      <c r="D67" s="359" t="n">
        <v>38200</v>
      </c>
      <c r="F67" s="397" t="n">
        <v>2.609</v>
      </c>
      <c r="G67" s="398" t="n">
        <v>0.071346973689282</v>
      </c>
      <c r="H67" s="397" t="n">
        <v>0.2425</v>
      </c>
      <c r="I67" s="397" t="n">
        <v>0.55</v>
      </c>
      <c r="J67" s="397" t="n">
        <v>0.55</v>
      </c>
      <c r="K67" s="397" t="n">
        <v>0.5</v>
      </c>
      <c r="L67" s="395" t="n">
        <v>0.6</v>
      </c>
      <c r="M67" s="395" t="n">
        <v>0.55</v>
      </c>
      <c r="N67" s="397" t="n">
        <v>0.6</v>
      </c>
      <c r="O67" s="397" t="n">
        <v>0.55</v>
      </c>
      <c r="P67" s="397" t="n">
        <v>0.6</v>
      </c>
      <c r="Q67" s="397" t="n">
        <v>0.45</v>
      </c>
      <c r="R67" s="398" t="n">
        <v>0.38</v>
      </c>
      <c r="S67" s="398" t="n">
        <v>0.6</v>
      </c>
      <c r="T67" s="397" t="n">
        <v>0.55</v>
      </c>
      <c r="U67" s="397" t="n">
        <v>-0.11</v>
      </c>
      <c r="V67" s="397" t="n">
        <v>0.03</v>
      </c>
      <c r="W67" s="397" t="n">
        <v>0.04</v>
      </c>
      <c r="X67" s="397" t="n">
        <v>0.0075</v>
      </c>
      <c r="Y67" s="397" t="n">
        <v>-0.0625</v>
      </c>
      <c r="Z67" s="397" t="n">
        <v>0.016</v>
      </c>
      <c r="AA67" s="397" t="n">
        <v>-0.43</v>
      </c>
      <c r="AB67" s="397" t="n">
        <v>0.155</v>
      </c>
      <c r="AC67" s="397" t="n">
        <v>-0.0575</v>
      </c>
      <c r="AD67" s="397" t="n">
        <v>0.00375</v>
      </c>
      <c r="AE67" s="397" t="n">
        <v>-0.185</v>
      </c>
      <c r="AF67" s="397" t="n">
        <v>0</v>
      </c>
      <c r="AG67" s="397" t="n">
        <v>-0.0675</v>
      </c>
      <c r="AH67" s="397" t="n">
        <v>0.025</v>
      </c>
      <c r="AI67" s="398" t="n">
        <v>0.15</v>
      </c>
      <c r="AJ67" s="398" t="n">
        <v>-0.0025</v>
      </c>
      <c r="AK67" s="398" t="n">
        <v>-0.1825</v>
      </c>
      <c r="AL67" s="397" t="n">
        <v>0</v>
      </c>
      <c r="AM67" s="397" t="n">
        <v>-0.09</v>
      </c>
      <c r="AN67" s="397" t="n">
        <v>0</v>
      </c>
      <c r="AO67" s="397" t="n">
        <v>0.065</v>
      </c>
      <c r="AP67" s="360" t="n">
        <v>0.0075</v>
      </c>
      <c r="AQ67" s="360" t="n">
        <v>0.3175</v>
      </c>
      <c r="AR67" s="360" t="n">
        <v>0.011</v>
      </c>
      <c r="AS67" s="360" t="n">
        <v>0</v>
      </c>
      <c r="AT67" s="360" t="n">
        <v>0</v>
      </c>
      <c r="AU67" s="360" t="n">
        <v>-0.31</v>
      </c>
      <c r="AV67" s="360" t="n">
        <v>0</v>
      </c>
      <c r="AW67" s="360" t="n">
        <v>0.2175</v>
      </c>
      <c r="AX67" s="360" t="n">
        <v>-0.01</v>
      </c>
      <c r="AY67" s="360" t="n">
        <v>-0.0275</v>
      </c>
      <c r="AZ67" s="360" t="n">
        <v>0.06</v>
      </c>
      <c r="BA67" s="360" t="n">
        <v>0.1625</v>
      </c>
      <c r="BB67" s="360" t="n">
        <v>0.0125</v>
      </c>
      <c r="BC67" s="360" t="n">
        <v>-0.0275</v>
      </c>
      <c r="BD67" s="360" t="n">
        <v>0.01</v>
      </c>
      <c r="BE67" s="360" t="n">
        <v>0.005</v>
      </c>
      <c r="BF67" s="360" t="n">
        <v>0</v>
      </c>
      <c r="BG67" s="360" t="n">
        <v>-0.0275</v>
      </c>
      <c r="BH67" s="360" t="n">
        <v>0.01</v>
      </c>
      <c r="BI67" s="360" t="n">
        <v>-0.074</v>
      </c>
      <c r="BJ67" s="360" t="n">
        <v>0.026</v>
      </c>
      <c r="BK67" s="360" t="n">
        <v>-0.024</v>
      </c>
      <c r="BL67" s="360" t="n">
        <v>0.019</v>
      </c>
      <c r="BM67" s="360" t="n">
        <v>0.006</v>
      </c>
      <c r="BN67" s="360" t="n">
        <v>0.01</v>
      </c>
      <c r="BO67" s="360" t="n">
        <v>0.495</v>
      </c>
      <c r="BP67" s="360" t="n">
        <v>0.035</v>
      </c>
      <c r="BQ67" s="360" t="n">
        <v>-0.3725</v>
      </c>
      <c r="BR67" s="360" t="n">
        <v>0</v>
      </c>
      <c r="BS67" s="360" t="n">
        <v>0.1625</v>
      </c>
      <c r="BT67" s="360" t="n">
        <v>0.0125</v>
      </c>
      <c r="BU67" s="360" t="n">
        <v>0.12</v>
      </c>
      <c r="BV67" s="360" t="n">
        <v>0</v>
      </c>
    </row>
    <row r="68" customFormat="false" ht="12.75" hidden="false" customHeight="false" outlineLevel="0" collapsed="false">
      <c r="D68" s="359" t="n">
        <v>38231</v>
      </c>
      <c r="F68" s="397" t="n">
        <v>2.593</v>
      </c>
      <c r="G68" s="398" t="n">
        <v>0.071375693418357</v>
      </c>
      <c r="H68" s="397" t="n">
        <v>0.2425</v>
      </c>
      <c r="I68" s="397" t="n">
        <v>0.55</v>
      </c>
      <c r="J68" s="397" t="n">
        <v>0.55</v>
      </c>
      <c r="K68" s="397" t="n">
        <v>0.55</v>
      </c>
      <c r="L68" s="395" t="n">
        <v>0.55</v>
      </c>
      <c r="M68" s="395" t="n">
        <v>0.55</v>
      </c>
      <c r="N68" s="397" t="n">
        <v>0.6</v>
      </c>
      <c r="O68" s="397" t="n">
        <v>0.6</v>
      </c>
      <c r="P68" s="397" t="n">
        <v>0.55</v>
      </c>
      <c r="Q68" s="397" t="n">
        <v>0.5</v>
      </c>
      <c r="R68" s="398" t="n">
        <v>0.35</v>
      </c>
      <c r="S68" s="398" t="n">
        <v>0.6</v>
      </c>
      <c r="T68" s="397" t="n">
        <v>0.55</v>
      </c>
      <c r="U68" s="397" t="n">
        <v>-0.1</v>
      </c>
      <c r="V68" s="397" t="n">
        <v>0.03</v>
      </c>
      <c r="W68" s="397" t="n">
        <v>0.0375</v>
      </c>
      <c r="X68" s="397" t="n">
        <v>0.0075</v>
      </c>
      <c r="Y68" s="397" t="n">
        <v>-0.0625</v>
      </c>
      <c r="Z68" s="397" t="n">
        <v>0.016</v>
      </c>
      <c r="AA68" s="397" t="n">
        <v>-0.43</v>
      </c>
      <c r="AB68" s="397" t="n">
        <v>0.155</v>
      </c>
      <c r="AC68" s="397" t="n">
        <v>-0.0575</v>
      </c>
      <c r="AD68" s="397" t="n">
        <v>0.00375</v>
      </c>
      <c r="AE68" s="397" t="n">
        <v>-0.185</v>
      </c>
      <c r="AF68" s="397" t="n">
        <v>0.0025</v>
      </c>
      <c r="AG68" s="397" t="n">
        <v>-0.0675</v>
      </c>
      <c r="AH68" s="397" t="n">
        <v>0.025</v>
      </c>
      <c r="AI68" s="398" t="n">
        <v>0.1475</v>
      </c>
      <c r="AJ68" s="398" t="n">
        <v>-0.0025</v>
      </c>
      <c r="AK68" s="398" t="n">
        <v>-0.1825</v>
      </c>
      <c r="AL68" s="397" t="n">
        <v>0</v>
      </c>
      <c r="AM68" s="397" t="n">
        <v>-0.09</v>
      </c>
      <c r="AN68" s="397" t="n">
        <v>0</v>
      </c>
      <c r="AO68" s="397" t="n">
        <v>0.065</v>
      </c>
      <c r="AP68" s="360" t="n">
        <v>0.0075</v>
      </c>
      <c r="AQ68" s="360" t="n">
        <v>0.3175</v>
      </c>
      <c r="AR68" s="360" t="n">
        <v>0.011</v>
      </c>
      <c r="AS68" s="360" t="n">
        <v>0</v>
      </c>
      <c r="AT68" s="360" t="n">
        <v>0</v>
      </c>
      <c r="AU68" s="360" t="n">
        <v>-0.31</v>
      </c>
      <c r="AV68" s="360" t="n">
        <v>0</v>
      </c>
      <c r="AW68" s="360" t="n">
        <v>0.2175</v>
      </c>
      <c r="AX68" s="360" t="n">
        <v>-0.01</v>
      </c>
      <c r="AY68" s="360" t="n">
        <v>-0.0325</v>
      </c>
      <c r="AZ68" s="360" t="n">
        <v>0.06</v>
      </c>
      <c r="BA68" s="360" t="n">
        <v>0.1625</v>
      </c>
      <c r="BB68" s="360" t="n">
        <v>0.0125</v>
      </c>
      <c r="BC68" s="360" t="n">
        <v>-0.0325</v>
      </c>
      <c r="BD68" s="360" t="n">
        <v>0.01</v>
      </c>
      <c r="BE68" s="360" t="n">
        <v>0.005</v>
      </c>
      <c r="BF68" s="360" t="n">
        <v>0</v>
      </c>
      <c r="BG68" s="360" t="n">
        <v>-0.0325</v>
      </c>
      <c r="BH68" s="360" t="n">
        <v>0.01</v>
      </c>
      <c r="BI68" s="360" t="n">
        <v>-0.074</v>
      </c>
      <c r="BJ68" s="360" t="n">
        <v>0.025</v>
      </c>
      <c r="BK68" s="360" t="n">
        <v>-0.024</v>
      </c>
      <c r="BL68" s="360" t="n">
        <v>0.019</v>
      </c>
      <c r="BM68" s="360" t="n">
        <v>0.006</v>
      </c>
      <c r="BN68" s="360" t="n">
        <v>0.01</v>
      </c>
      <c r="BO68" s="360" t="n">
        <v>0.395</v>
      </c>
      <c r="BP68" s="360" t="n">
        <v>0.035</v>
      </c>
      <c r="BQ68" s="360" t="n">
        <v>-0.3725</v>
      </c>
      <c r="BR68" s="360" t="n">
        <v>0</v>
      </c>
      <c r="BS68" s="360" t="n">
        <v>0.1625</v>
      </c>
      <c r="BT68" s="360" t="n">
        <v>0.0125</v>
      </c>
      <c r="BU68" s="360" t="n">
        <v>0.118</v>
      </c>
      <c r="BV68" s="360" t="n">
        <v>0</v>
      </c>
    </row>
    <row r="69" customFormat="false" ht="12.75" hidden="false" customHeight="false" outlineLevel="0" collapsed="false">
      <c r="D69" s="359" t="n">
        <v>38261</v>
      </c>
      <c r="F69" s="397" t="n">
        <v>2.609</v>
      </c>
      <c r="G69" s="398" t="n">
        <v>0.071403486704819</v>
      </c>
      <c r="H69" s="397" t="n">
        <v>0.2425</v>
      </c>
      <c r="I69" s="397" t="n">
        <v>0.6</v>
      </c>
      <c r="J69" s="397" t="n">
        <v>0.6</v>
      </c>
      <c r="K69" s="397" t="n">
        <v>0.55</v>
      </c>
      <c r="L69" s="395" t="n">
        <v>0.6</v>
      </c>
      <c r="M69" s="395" t="n">
        <v>0.6</v>
      </c>
      <c r="N69" s="397" t="n">
        <v>0.65</v>
      </c>
      <c r="O69" s="397" t="n">
        <v>0.65</v>
      </c>
      <c r="P69" s="397" t="n">
        <v>0.6</v>
      </c>
      <c r="Q69" s="397" t="n">
        <v>0.5</v>
      </c>
      <c r="R69" s="398" t="n">
        <v>0.39</v>
      </c>
      <c r="S69" s="398" t="n">
        <v>0.65</v>
      </c>
      <c r="T69" s="397" t="n">
        <v>0.6</v>
      </c>
      <c r="U69" s="397" t="n">
        <v>-0.085</v>
      </c>
      <c r="V69" s="397" t="n">
        <v>0.03</v>
      </c>
      <c r="W69" s="397" t="n">
        <v>0.0525</v>
      </c>
      <c r="X69" s="397" t="n">
        <v>0.0075</v>
      </c>
      <c r="Y69" s="397" t="n">
        <v>-0.0625</v>
      </c>
      <c r="Z69" s="397" t="n">
        <v>0.016</v>
      </c>
      <c r="AA69" s="397" t="n">
        <v>-0.43</v>
      </c>
      <c r="AB69" s="397" t="n">
        <v>0.155</v>
      </c>
      <c r="AC69" s="397" t="n">
        <v>-0.0575</v>
      </c>
      <c r="AD69" s="397" t="n">
        <v>0.00375</v>
      </c>
      <c r="AE69" s="397" t="n">
        <v>-0.185</v>
      </c>
      <c r="AF69" s="397" t="n">
        <v>0.005</v>
      </c>
      <c r="AG69" s="397" t="n">
        <v>-0.0675</v>
      </c>
      <c r="AH69" s="397" t="n">
        <v>0.025</v>
      </c>
      <c r="AI69" s="398" t="n">
        <v>0.1625</v>
      </c>
      <c r="AJ69" s="398" t="n">
        <v>-0.0025</v>
      </c>
      <c r="AK69" s="398" t="n">
        <v>-0.1825</v>
      </c>
      <c r="AL69" s="397" t="n">
        <v>0</v>
      </c>
      <c r="AM69" s="397" t="n">
        <v>-0.09</v>
      </c>
      <c r="AN69" s="397" t="n">
        <v>0</v>
      </c>
      <c r="AO69" s="397" t="n">
        <v>0.065</v>
      </c>
      <c r="AP69" s="360" t="n">
        <v>0.0075</v>
      </c>
      <c r="AQ69" s="360" t="n">
        <v>0.3175</v>
      </c>
      <c r="AR69" s="360" t="n">
        <v>0.011</v>
      </c>
      <c r="AS69" s="360" t="n">
        <v>0</v>
      </c>
      <c r="AT69" s="360" t="n">
        <v>0</v>
      </c>
      <c r="AU69" s="360" t="n">
        <v>-0.31</v>
      </c>
      <c r="AV69" s="360" t="n">
        <v>0.005</v>
      </c>
      <c r="AW69" s="360" t="n">
        <v>0.2175</v>
      </c>
      <c r="AX69" s="360" t="n">
        <v>-0.01</v>
      </c>
      <c r="AY69" s="360" t="n">
        <v>-0.0325</v>
      </c>
      <c r="AZ69" s="360" t="n">
        <v>0.06</v>
      </c>
      <c r="BA69" s="360" t="n">
        <v>0.165</v>
      </c>
      <c r="BB69" s="360" t="n">
        <v>0.0125</v>
      </c>
      <c r="BC69" s="360" t="n">
        <v>-0.0325</v>
      </c>
      <c r="BD69" s="360" t="n">
        <v>0.01</v>
      </c>
      <c r="BE69" s="360" t="n">
        <v>0.005</v>
      </c>
      <c r="BF69" s="360" t="n">
        <v>0</v>
      </c>
      <c r="BG69" s="360" t="n">
        <v>-0.0325</v>
      </c>
      <c r="BH69" s="360" t="n">
        <v>0.01</v>
      </c>
      <c r="BI69" s="360" t="n">
        <v>-0.059</v>
      </c>
      <c r="BJ69" s="360" t="n">
        <v>0.025</v>
      </c>
      <c r="BK69" s="360" t="n">
        <v>-0.024</v>
      </c>
      <c r="BL69" s="360" t="n">
        <v>0.02</v>
      </c>
      <c r="BM69" s="360" t="n">
        <v>0.006</v>
      </c>
      <c r="BN69" s="360" t="n">
        <v>0.01</v>
      </c>
      <c r="BO69" s="360" t="n">
        <v>0.345</v>
      </c>
      <c r="BP69" s="360" t="n">
        <v>0.035</v>
      </c>
      <c r="BQ69" s="360" t="n">
        <v>-0.3725</v>
      </c>
      <c r="BR69" s="360" t="n">
        <v>0</v>
      </c>
      <c r="BS69" s="360" t="n">
        <v>0.165</v>
      </c>
      <c r="BT69" s="360" t="n">
        <v>0.0125</v>
      </c>
      <c r="BU69" s="360" t="n">
        <v>0.133</v>
      </c>
      <c r="BV69" s="360" t="n">
        <v>0</v>
      </c>
    </row>
    <row r="70" customFormat="false" ht="12.75" hidden="false" customHeight="false" outlineLevel="0" collapsed="false">
      <c r="D70" s="359" t="n">
        <v>38292</v>
      </c>
      <c r="F70" s="397" t="n">
        <v>2.701</v>
      </c>
      <c r="G70" s="398" t="n">
        <v>0.07143220643443</v>
      </c>
      <c r="H70" s="397" t="n">
        <v>0.245</v>
      </c>
      <c r="I70" s="397" t="n">
        <v>0.8</v>
      </c>
      <c r="J70" s="397" t="n">
        <v>0.85</v>
      </c>
      <c r="K70" s="397" t="n">
        <v>0.8</v>
      </c>
      <c r="L70" s="395" t="n">
        <v>0.8</v>
      </c>
      <c r="M70" s="395" t="n">
        <v>0.9</v>
      </c>
      <c r="N70" s="397" t="n">
        <v>0.95</v>
      </c>
      <c r="O70" s="397" t="n">
        <v>0.85</v>
      </c>
      <c r="P70" s="397" t="n">
        <v>0.8</v>
      </c>
      <c r="Q70" s="397" t="n">
        <v>0.95</v>
      </c>
      <c r="R70" s="398" t="n">
        <v>0.33</v>
      </c>
      <c r="S70" s="398" t="n">
        <v>0.8</v>
      </c>
      <c r="T70" s="397" t="n">
        <v>0.8</v>
      </c>
      <c r="U70" s="397" t="n">
        <v>-0.025</v>
      </c>
      <c r="V70" s="397" t="n">
        <v>0.035</v>
      </c>
      <c r="W70" s="397" t="n">
        <v>0.1075</v>
      </c>
      <c r="X70" s="397" t="n">
        <v>0.0075</v>
      </c>
      <c r="Y70" s="397" t="n">
        <v>-0.0725</v>
      </c>
      <c r="Z70" s="397" t="n">
        <v>0.0205</v>
      </c>
      <c r="AA70" s="397" t="n">
        <v>-0.415</v>
      </c>
      <c r="AB70" s="397" t="n">
        <v>0.155</v>
      </c>
      <c r="AC70" s="397" t="n">
        <v>-0.0525</v>
      </c>
      <c r="AD70" s="397" t="n">
        <v>0.00625</v>
      </c>
      <c r="AE70" s="397" t="n">
        <v>-0.18</v>
      </c>
      <c r="AF70" s="397" t="n">
        <v>0.0125</v>
      </c>
      <c r="AG70" s="397" t="n">
        <v>-0.0525</v>
      </c>
      <c r="AH70" s="397" t="n">
        <v>0.0175</v>
      </c>
      <c r="AI70" s="398" t="n">
        <v>0.235</v>
      </c>
      <c r="AJ70" s="398" t="n">
        <v>0.005</v>
      </c>
      <c r="AK70" s="398" t="n">
        <v>-0.1875</v>
      </c>
      <c r="AL70" s="397" t="n">
        <v>0.005</v>
      </c>
      <c r="AM70" s="397" t="n">
        <v>-0.1175</v>
      </c>
      <c r="AN70" s="397" t="n">
        <v>0</v>
      </c>
      <c r="AO70" s="397" t="n">
        <v>0.0925</v>
      </c>
      <c r="AP70" s="360" t="n">
        <v>0.02</v>
      </c>
      <c r="AQ70" s="360" t="n">
        <v>0.1325</v>
      </c>
      <c r="AR70" s="360" t="n">
        <v>0.0205</v>
      </c>
      <c r="AS70" s="360" t="n">
        <v>0</v>
      </c>
      <c r="AT70" s="360" t="n">
        <v>0</v>
      </c>
      <c r="AU70" s="360" t="n">
        <v>-0.25</v>
      </c>
      <c r="AV70" s="360" t="n">
        <v>0.0125</v>
      </c>
      <c r="AW70" s="360" t="n">
        <v>0.0325</v>
      </c>
      <c r="AX70" s="360" t="n">
        <v>-0.01</v>
      </c>
      <c r="AY70" s="360" t="n">
        <v>-0.0305</v>
      </c>
      <c r="AZ70" s="360" t="n">
        <v>0.06</v>
      </c>
      <c r="BA70" s="360" t="n">
        <v>0.24</v>
      </c>
      <c r="BB70" s="360" t="n">
        <v>0.0175</v>
      </c>
      <c r="BC70" s="360" t="n">
        <v>-0.0305</v>
      </c>
      <c r="BD70" s="360" t="n">
        <v>0.0087</v>
      </c>
      <c r="BE70" s="360" t="n">
        <v>0.005</v>
      </c>
      <c r="BF70" s="360" t="n">
        <v>0</v>
      </c>
      <c r="BG70" s="360" t="n">
        <v>-0.0305</v>
      </c>
      <c r="BH70" s="360" t="n">
        <v>0.0087</v>
      </c>
      <c r="BI70" s="360" t="n">
        <v>-0.0605</v>
      </c>
      <c r="BJ70" s="360" t="n">
        <v>0.025</v>
      </c>
      <c r="BK70" s="360" t="n">
        <v>-0.0165</v>
      </c>
      <c r="BL70" s="360" t="n">
        <v>0.02</v>
      </c>
      <c r="BM70" s="360" t="n">
        <v>0.0125</v>
      </c>
      <c r="BN70" s="360" t="n">
        <v>0.01</v>
      </c>
      <c r="BO70" s="360" t="n">
        <v>0.72</v>
      </c>
      <c r="BP70" s="360" t="n">
        <v>0.14</v>
      </c>
      <c r="BQ70" s="360" t="n">
        <v>-0.2075</v>
      </c>
      <c r="BR70" s="360" t="n">
        <v>0</v>
      </c>
      <c r="BS70" s="360" t="n">
        <v>0.24</v>
      </c>
      <c r="BT70" s="360" t="n">
        <v>0.0175</v>
      </c>
      <c r="BU70" s="360" t="n">
        <v>0.209</v>
      </c>
      <c r="BV70" s="360" t="n">
        <v>0</v>
      </c>
    </row>
    <row r="71" customFormat="false" ht="12.75" hidden="false" customHeight="false" outlineLevel="0" collapsed="false">
      <c r="D71" s="359" t="n">
        <v>38322</v>
      </c>
      <c r="F71" s="397" t="n">
        <v>2.796</v>
      </c>
      <c r="G71" s="398" t="n">
        <v>0.07145999972141</v>
      </c>
      <c r="H71" s="397" t="n">
        <v>0.2475</v>
      </c>
      <c r="I71" s="397" t="n">
        <v>1</v>
      </c>
      <c r="J71" s="397" t="n">
        <v>1.05</v>
      </c>
      <c r="K71" s="397" t="n">
        <v>1</v>
      </c>
      <c r="L71" s="395" t="n">
        <v>1</v>
      </c>
      <c r="M71" s="395" t="n">
        <v>1.15</v>
      </c>
      <c r="N71" s="397" t="n">
        <v>1.25</v>
      </c>
      <c r="O71" s="397" t="n">
        <v>1.05</v>
      </c>
      <c r="P71" s="397" t="n">
        <v>1</v>
      </c>
      <c r="Q71" s="397" t="n">
        <v>1.35</v>
      </c>
      <c r="R71" s="398" t="n">
        <v>0.525</v>
      </c>
      <c r="S71" s="398" t="n">
        <v>1.1</v>
      </c>
      <c r="T71" s="397" t="n">
        <v>1</v>
      </c>
      <c r="U71" s="397" t="n">
        <v>-0.0175</v>
      </c>
      <c r="V71" s="397" t="n">
        <v>0.035</v>
      </c>
      <c r="W71" s="397" t="n">
        <v>0.1475</v>
      </c>
      <c r="X71" s="397" t="n">
        <v>0.0075</v>
      </c>
      <c r="Y71" s="397" t="n">
        <v>-0.0725</v>
      </c>
      <c r="Z71" s="397" t="n">
        <v>0.0205</v>
      </c>
      <c r="AA71" s="397" t="n">
        <v>-0.415</v>
      </c>
      <c r="AB71" s="397" t="n">
        <v>0.155</v>
      </c>
      <c r="AC71" s="397" t="n">
        <v>-0.0525</v>
      </c>
      <c r="AD71" s="397" t="n">
        <v>0.00625</v>
      </c>
      <c r="AE71" s="397" t="n">
        <v>-0.1875</v>
      </c>
      <c r="AF71" s="397" t="n">
        <v>0.005</v>
      </c>
      <c r="AG71" s="397" t="n">
        <v>-0.0525</v>
      </c>
      <c r="AH71" s="397" t="n">
        <v>0.0175</v>
      </c>
      <c r="AI71" s="398" t="n">
        <v>0.275</v>
      </c>
      <c r="AJ71" s="398" t="n">
        <v>0.005</v>
      </c>
      <c r="AK71" s="398" t="n">
        <v>-0.1875</v>
      </c>
      <c r="AL71" s="397" t="n">
        <v>0.005</v>
      </c>
      <c r="AM71" s="397" t="n">
        <v>-0.1175</v>
      </c>
      <c r="AN71" s="397" t="n">
        <v>0</v>
      </c>
      <c r="AO71" s="397" t="n">
        <v>0.0925</v>
      </c>
      <c r="AP71" s="360" t="n">
        <v>0.02</v>
      </c>
      <c r="AQ71" s="360" t="n">
        <v>0.1325</v>
      </c>
      <c r="AR71" s="360" t="n">
        <v>0.0205</v>
      </c>
      <c r="AS71" s="360" t="n">
        <v>0</v>
      </c>
      <c r="AT71" s="360" t="n">
        <v>0</v>
      </c>
      <c r="AU71" s="360" t="n">
        <v>-0.25</v>
      </c>
      <c r="AV71" s="360" t="n">
        <v>0.0125</v>
      </c>
      <c r="AW71" s="360" t="n">
        <v>0.0325</v>
      </c>
      <c r="AX71" s="360" t="n">
        <v>-0.01</v>
      </c>
      <c r="AY71" s="360" t="n">
        <v>-0.0305</v>
      </c>
      <c r="AZ71" s="360" t="n">
        <v>0.06</v>
      </c>
      <c r="BA71" s="360" t="n">
        <v>0.295</v>
      </c>
      <c r="BB71" s="360" t="n">
        <v>0.0225</v>
      </c>
      <c r="BC71" s="360" t="n">
        <v>-0.0305</v>
      </c>
      <c r="BD71" s="360" t="n">
        <v>0.0087</v>
      </c>
      <c r="BE71" s="360" t="n">
        <v>0.005</v>
      </c>
      <c r="BF71" s="360" t="n">
        <v>0</v>
      </c>
      <c r="BG71" s="360" t="n">
        <v>-0.0305</v>
      </c>
      <c r="BH71" s="360" t="n">
        <v>0.0087</v>
      </c>
      <c r="BI71" s="360" t="n">
        <v>-0.0645</v>
      </c>
      <c r="BJ71" s="360" t="n">
        <v>0.025</v>
      </c>
      <c r="BK71" s="360" t="n">
        <v>-0.0165</v>
      </c>
      <c r="BL71" s="360" t="n">
        <v>0.021</v>
      </c>
      <c r="BM71" s="360" t="n">
        <v>0.0125</v>
      </c>
      <c r="BN71" s="360" t="n">
        <v>0.01</v>
      </c>
      <c r="BO71" s="360" t="n">
        <v>1.035</v>
      </c>
      <c r="BP71" s="360" t="n">
        <v>0.17</v>
      </c>
      <c r="BQ71" s="360" t="n">
        <v>-0.1825</v>
      </c>
      <c r="BR71" s="360" t="n">
        <v>0</v>
      </c>
      <c r="BS71" s="360" t="n">
        <v>0.295</v>
      </c>
      <c r="BT71" s="360" t="n">
        <v>0.0225</v>
      </c>
      <c r="BU71" s="360" t="n">
        <v>0.212</v>
      </c>
      <c r="BV71" s="360" t="n">
        <v>0</v>
      </c>
    </row>
    <row r="72" customFormat="false" ht="12.75" hidden="false" customHeight="false" outlineLevel="0" collapsed="false">
      <c r="D72" s="359" t="n">
        <v>38353</v>
      </c>
      <c r="F72" s="397" t="n">
        <v>2.931</v>
      </c>
      <c r="G72" s="398" t="n">
        <v>0.071488719451558</v>
      </c>
      <c r="H72" s="397" t="n">
        <v>0.2525</v>
      </c>
      <c r="I72" s="397" t="n">
        <v>1</v>
      </c>
      <c r="J72" s="397" t="n">
        <v>1.05</v>
      </c>
      <c r="K72" s="397" t="n">
        <v>1</v>
      </c>
      <c r="L72" s="395" t="n">
        <v>1</v>
      </c>
      <c r="M72" s="395" t="n">
        <v>1.15</v>
      </c>
      <c r="N72" s="397" t="n">
        <v>1.45</v>
      </c>
      <c r="O72" s="397" t="n">
        <v>1.05</v>
      </c>
      <c r="P72" s="397" t="n">
        <v>1</v>
      </c>
      <c r="Q72" s="397" t="n">
        <v>1.35</v>
      </c>
      <c r="R72" s="398" t="n">
        <v>0.55</v>
      </c>
      <c r="S72" s="398" t="n">
        <v>1.1</v>
      </c>
      <c r="T72" s="397" t="n">
        <v>1</v>
      </c>
      <c r="U72" s="397" t="n">
        <v>-0.0025</v>
      </c>
      <c r="V72" s="397" t="n">
        <v>0.035</v>
      </c>
      <c r="W72" s="397" t="n">
        <v>0.1825</v>
      </c>
      <c r="X72" s="397" t="n">
        <v>0.0125</v>
      </c>
      <c r="Y72" s="397" t="n">
        <v>-0.0725</v>
      </c>
      <c r="Z72" s="397" t="n">
        <v>0.0205</v>
      </c>
      <c r="AA72" s="397" t="n">
        <v>-0.415</v>
      </c>
      <c r="AB72" s="397" t="n">
        <v>0.155</v>
      </c>
      <c r="AC72" s="397" t="n">
        <v>-0.0525</v>
      </c>
      <c r="AD72" s="397" t="n">
        <v>0.00625</v>
      </c>
      <c r="AE72" s="397" t="n">
        <v>-0.19</v>
      </c>
      <c r="AF72" s="397" t="n">
        <v>0.0025</v>
      </c>
      <c r="AG72" s="397" t="n">
        <v>-0.0525</v>
      </c>
      <c r="AH72" s="397" t="n">
        <v>0.0175</v>
      </c>
      <c r="AI72" s="398" t="n">
        <v>0.2875</v>
      </c>
      <c r="AJ72" s="398" t="n">
        <v>0.005</v>
      </c>
      <c r="AK72" s="398" t="n">
        <v>-0.1875</v>
      </c>
      <c r="AL72" s="397" t="n">
        <v>0.005</v>
      </c>
      <c r="AM72" s="397" t="n">
        <v>-0.1175</v>
      </c>
      <c r="AN72" s="397" t="n">
        <v>0</v>
      </c>
      <c r="AO72" s="397" t="n">
        <v>0.0925</v>
      </c>
      <c r="AP72" s="360" t="n">
        <v>0.02</v>
      </c>
      <c r="AQ72" s="360" t="n">
        <v>0.1325</v>
      </c>
      <c r="AR72" s="360" t="n">
        <v>0.0205</v>
      </c>
      <c r="AS72" s="360" t="n">
        <v>0</v>
      </c>
      <c r="AT72" s="360" t="n">
        <v>0</v>
      </c>
      <c r="AU72" s="360" t="n">
        <v>-0.25</v>
      </c>
      <c r="AV72" s="360" t="n">
        <v>0.0125</v>
      </c>
      <c r="AW72" s="360" t="n">
        <v>0.0325</v>
      </c>
      <c r="AX72" s="360" t="n">
        <v>-0.01</v>
      </c>
      <c r="AY72" s="360" t="n">
        <v>-0.028</v>
      </c>
      <c r="AZ72" s="360" t="n">
        <v>0.06</v>
      </c>
      <c r="BA72" s="360" t="n">
        <v>0.3425</v>
      </c>
      <c r="BB72" s="360" t="n">
        <v>0.0225</v>
      </c>
      <c r="BC72" s="360" t="n">
        <v>-0.028</v>
      </c>
      <c r="BD72" s="360" t="n">
        <v>0.0087</v>
      </c>
      <c r="BE72" s="360" t="n">
        <v>0.005</v>
      </c>
      <c r="BF72" s="360" t="n">
        <v>0</v>
      </c>
      <c r="BG72" s="360" t="n">
        <v>-0.028</v>
      </c>
      <c r="BH72" s="360" t="n">
        <v>0.0087</v>
      </c>
      <c r="BI72" s="360" t="n">
        <v>-0.0605</v>
      </c>
      <c r="BJ72" s="360" t="n">
        <v>0.02</v>
      </c>
      <c r="BK72" s="360" t="n">
        <v>-0.0145</v>
      </c>
      <c r="BL72" s="360" t="n">
        <v>0.022</v>
      </c>
      <c r="BM72" s="360" t="n">
        <v>0.0125</v>
      </c>
      <c r="BN72" s="360" t="n">
        <v>0.0125</v>
      </c>
      <c r="BO72" s="360" t="n">
        <v>1.505</v>
      </c>
      <c r="BP72" s="360" t="n">
        <v>0.26</v>
      </c>
      <c r="BQ72" s="360" t="n">
        <v>-0.2</v>
      </c>
      <c r="BR72" s="360" t="n">
        <v>0</v>
      </c>
      <c r="BS72" s="360" t="n">
        <v>0.3425</v>
      </c>
      <c r="BT72" s="360" t="n">
        <v>0.0225</v>
      </c>
      <c r="BU72" s="360" t="n">
        <v>0.242</v>
      </c>
      <c r="BV72" s="360" t="n">
        <v>0</v>
      </c>
    </row>
    <row r="73" customFormat="false" ht="12.75" hidden="false" customHeight="false" outlineLevel="0" collapsed="false">
      <c r="D73" s="359" t="n">
        <v>38384</v>
      </c>
      <c r="F73" s="397" t="n">
        <v>2.804</v>
      </c>
      <c r="G73" s="398" t="n">
        <v>0.071517439181979</v>
      </c>
      <c r="H73" s="397" t="n">
        <v>0.2475</v>
      </c>
      <c r="I73" s="397" t="n">
        <v>1</v>
      </c>
      <c r="J73" s="397" t="n">
        <v>1.05</v>
      </c>
      <c r="K73" s="397" t="n">
        <v>1</v>
      </c>
      <c r="L73" s="395" t="n">
        <v>1</v>
      </c>
      <c r="M73" s="395" t="n">
        <v>1.15</v>
      </c>
      <c r="N73" s="397" t="n">
        <v>1.45</v>
      </c>
      <c r="O73" s="397" t="n">
        <v>1.05</v>
      </c>
      <c r="P73" s="397" t="n">
        <v>1</v>
      </c>
      <c r="Q73" s="397" t="n">
        <v>1.35</v>
      </c>
      <c r="R73" s="398" t="n">
        <v>0.55</v>
      </c>
      <c r="S73" s="398" t="n">
        <v>1.1</v>
      </c>
      <c r="T73" s="397" t="n">
        <v>1</v>
      </c>
      <c r="U73" s="397" t="n">
        <v>-0.0025</v>
      </c>
      <c r="V73" s="397" t="n">
        <v>0.035</v>
      </c>
      <c r="W73" s="397" t="n">
        <v>0.1625</v>
      </c>
      <c r="X73" s="397" t="n">
        <v>0.015</v>
      </c>
      <c r="Y73" s="397" t="n">
        <v>-0.0725</v>
      </c>
      <c r="Z73" s="397" t="n">
        <v>0.0205</v>
      </c>
      <c r="AA73" s="397" t="n">
        <v>-0.415</v>
      </c>
      <c r="AB73" s="397" t="n">
        <v>0.155</v>
      </c>
      <c r="AC73" s="397" t="n">
        <v>-0.0525</v>
      </c>
      <c r="AD73" s="397" t="n">
        <v>0.00625</v>
      </c>
      <c r="AE73" s="397" t="n">
        <v>-0.1925</v>
      </c>
      <c r="AF73" s="397" t="n">
        <v>0.005</v>
      </c>
      <c r="AG73" s="397" t="n">
        <v>-0.0525</v>
      </c>
      <c r="AH73" s="397" t="n">
        <v>0.0175</v>
      </c>
      <c r="AI73" s="398" t="n">
        <v>0.265</v>
      </c>
      <c r="AJ73" s="398" t="n">
        <v>0.005</v>
      </c>
      <c r="AK73" s="398" t="n">
        <v>-0.1875</v>
      </c>
      <c r="AL73" s="397" t="n">
        <v>0.005</v>
      </c>
      <c r="AM73" s="397" t="n">
        <v>-0.1175</v>
      </c>
      <c r="AN73" s="397" t="n">
        <v>0</v>
      </c>
      <c r="AO73" s="397" t="n">
        <v>0.0925</v>
      </c>
      <c r="AP73" s="360" t="n">
        <v>0.02</v>
      </c>
      <c r="AQ73" s="360" t="n">
        <v>0.1325</v>
      </c>
      <c r="AR73" s="360" t="n">
        <v>0.0205</v>
      </c>
      <c r="AS73" s="360" t="n">
        <v>0</v>
      </c>
      <c r="AT73" s="360" t="n">
        <v>0</v>
      </c>
      <c r="AU73" s="360" t="n">
        <v>-0.25</v>
      </c>
      <c r="AV73" s="360" t="n">
        <v>0.0125</v>
      </c>
      <c r="AW73" s="360" t="n">
        <v>0.0325</v>
      </c>
      <c r="AX73" s="360" t="n">
        <v>-0.01</v>
      </c>
      <c r="AY73" s="360" t="n">
        <v>-0.028</v>
      </c>
      <c r="AZ73" s="360" t="n">
        <v>0.06</v>
      </c>
      <c r="BA73" s="360" t="n">
        <v>0.3375</v>
      </c>
      <c r="BB73" s="360" t="n">
        <v>0.0225</v>
      </c>
      <c r="BC73" s="360" t="n">
        <v>-0.028</v>
      </c>
      <c r="BD73" s="360" t="n">
        <v>0.0087</v>
      </c>
      <c r="BE73" s="360" t="n">
        <v>0.005</v>
      </c>
      <c r="BF73" s="360" t="n">
        <v>0</v>
      </c>
      <c r="BG73" s="360" t="n">
        <v>-0.028</v>
      </c>
      <c r="BH73" s="360" t="n">
        <v>0.0087</v>
      </c>
      <c r="BI73" s="360" t="n">
        <v>-0.0635</v>
      </c>
      <c r="BJ73" s="360" t="n">
        <v>0.02</v>
      </c>
      <c r="BK73" s="360" t="n">
        <v>-0.0145</v>
      </c>
      <c r="BL73" s="360" t="n">
        <v>0.023</v>
      </c>
      <c r="BM73" s="360" t="n">
        <v>0.0125</v>
      </c>
      <c r="BN73" s="360" t="n">
        <v>0.0125</v>
      </c>
      <c r="BO73" s="360" t="n">
        <v>1.385</v>
      </c>
      <c r="BP73" s="360" t="n">
        <v>0.26</v>
      </c>
      <c r="BQ73" s="360" t="n">
        <v>-0.225</v>
      </c>
      <c r="BR73" s="360" t="n">
        <v>0</v>
      </c>
      <c r="BS73" s="360" t="n">
        <v>0.3375</v>
      </c>
      <c r="BT73" s="360" t="n">
        <v>0.0225</v>
      </c>
      <c r="BU73" s="360" t="n">
        <v>0.3</v>
      </c>
      <c r="BV73" s="360" t="n">
        <v>0</v>
      </c>
    </row>
    <row r="74" customFormat="false" ht="12.75" hidden="false" customHeight="false" outlineLevel="0" collapsed="false">
      <c r="D74" s="359" t="n">
        <v>38412</v>
      </c>
      <c r="F74" s="397" t="n">
        <v>2.67</v>
      </c>
      <c r="G74" s="398" t="n">
        <v>0.071543379583883</v>
      </c>
      <c r="H74" s="397" t="n">
        <v>0.245</v>
      </c>
      <c r="I74" s="397" t="n">
        <v>0.75</v>
      </c>
      <c r="J74" s="397" t="n">
        <v>0.8</v>
      </c>
      <c r="K74" s="397" t="n">
        <v>0.75</v>
      </c>
      <c r="L74" s="395" t="n">
        <v>0.75</v>
      </c>
      <c r="M74" s="395" t="n">
        <v>0.85</v>
      </c>
      <c r="N74" s="397" t="n">
        <v>1</v>
      </c>
      <c r="O74" s="397" t="n">
        <v>0.75</v>
      </c>
      <c r="P74" s="397" t="n">
        <v>0.75</v>
      </c>
      <c r="Q74" s="397" t="n">
        <v>0.95</v>
      </c>
      <c r="R74" s="398" t="n">
        <v>0.24</v>
      </c>
      <c r="S74" s="398" t="n">
        <v>0.75</v>
      </c>
      <c r="T74" s="397" t="n">
        <v>0.75</v>
      </c>
      <c r="U74" s="397" t="n">
        <v>-0.0025</v>
      </c>
      <c r="V74" s="397" t="n">
        <v>0.035</v>
      </c>
      <c r="W74" s="397" t="n">
        <v>0.1625</v>
      </c>
      <c r="X74" s="397" t="n">
        <v>0.02</v>
      </c>
      <c r="Y74" s="397" t="n">
        <v>-0.0725</v>
      </c>
      <c r="Z74" s="397" t="n">
        <v>0.0205</v>
      </c>
      <c r="AA74" s="397" t="n">
        <v>-0.415</v>
      </c>
      <c r="AB74" s="397" t="n">
        <v>0.155</v>
      </c>
      <c r="AC74" s="397" t="n">
        <v>-0.0525</v>
      </c>
      <c r="AD74" s="397" t="n">
        <v>0.00625</v>
      </c>
      <c r="AE74" s="397" t="n">
        <v>-0.195</v>
      </c>
      <c r="AF74" s="397" t="n">
        <v>0.0025</v>
      </c>
      <c r="AG74" s="397" t="n">
        <v>-0.0525</v>
      </c>
      <c r="AH74" s="397" t="n">
        <v>0.0175</v>
      </c>
      <c r="AI74" s="398" t="n">
        <v>0.2625</v>
      </c>
      <c r="AJ74" s="398" t="n">
        <v>0.005</v>
      </c>
      <c r="AK74" s="398" t="n">
        <v>-0.1875</v>
      </c>
      <c r="AL74" s="397" t="n">
        <v>0.005</v>
      </c>
      <c r="AM74" s="397" t="n">
        <v>-0.1175</v>
      </c>
      <c r="AN74" s="397" t="n">
        <v>0</v>
      </c>
      <c r="AO74" s="397" t="n">
        <v>0.0925</v>
      </c>
      <c r="AP74" s="360" t="n">
        <v>0.02</v>
      </c>
      <c r="AQ74" s="360" t="n">
        <v>0.1325</v>
      </c>
      <c r="AR74" s="360" t="n">
        <v>0.0205</v>
      </c>
      <c r="AS74" s="360" t="n">
        <v>0</v>
      </c>
      <c r="AT74" s="360" t="n">
        <v>0</v>
      </c>
      <c r="AU74" s="360" t="n">
        <v>-0.25</v>
      </c>
      <c r="AV74" s="360" t="n">
        <v>0.0125</v>
      </c>
      <c r="AW74" s="360" t="n">
        <v>0.0325</v>
      </c>
      <c r="AX74" s="360" t="n">
        <v>-0.01</v>
      </c>
      <c r="AY74" s="360" t="n">
        <v>-0.028</v>
      </c>
      <c r="AZ74" s="360" t="n">
        <v>0.06</v>
      </c>
      <c r="BA74" s="360" t="n">
        <v>0.26</v>
      </c>
      <c r="BB74" s="360" t="n">
        <v>0.0225</v>
      </c>
      <c r="BC74" s="360" t="n">
        <v>-0.028</v>
      </c>
      <c r="BD74" s="360" t="n">
        <v>0.0087</v>
      </c>
      <c r="BE74" s="360" t="n">
        <v>0.005</v>
      </c>
      <c r="BF74" s="360" t="n">
        <v>0</v>
      </c>
      <c r="BG74" s="360" t="n">
        <v>-0.028</v>
      </c>
      <c r="BH74" s="360" t="n">
        <v>0.0087</v>
      </c>
      <c r="BI74" s="360" t="n">
        <v>-0.0805</v>
      </c>
      <c r="BJ74" s="360" t="n">
        <v>0.025</v>
      </c>
      <c r="BK74" s="360" t="n">
        <v>-0.0145</v>
      </c>
      <c r="BL74" s="360" t="n">
        <v>0.024</v>
      </c>
      <c r="BM74" s="360" t="n">
        <v>0.0125</v>
      </c>
      <c r="BN74" s="360" t="n">
        <v>0.0125</v>
      </c>
      <c r="BO74" s="360" t="n">
        <v>0.875</v>
      </c>
      <c r="BP74" s="360" t="n">
        <v>0.14</v>
      </c>
      <c r="BQ74" s="360" t="n">
        <v>-0.225</v>
      </c>
      <c r="BR74" s="360" t="n">
        <v>0</v>
      </c>
      <c r="BS74" s="360" t="n">
        <v>0.26</v>
      </c>
      <c r="BT74" s="360" t="n">
        <v>0.0225</v>
      </c>
      <c r="BU74" s="360" t="n">
        <v>0.296</v>
      </c>
      <c r="BV74" s="360" t="n">
        <v>0</v>
      </c>
    </row>
    <row r="75" customFormat="false" ht="12.75" hidden="false" customHeight="false" outlineLevel="0" collapsed="false">
      <c r="D75" s="359" t="n">
        <v>38443</v>
      </c>
      <c r="F75" s="397" t="n">
        <v>2.53</v>
      </c>
      <c r="G75" s="398" t="n">
        <v>0.071572099314822</v>
      </c>
      <c r="H75" s="397" t="n">
        <v>0.2325</v>
      </c>
      <c r="I75" s="397" t="n">
        <v>0.4</v>
      </c>
      <c r="J75" s="397" t="n">
        <v>0.45</v>
      </c>
      <c r="K75" s="397" t="n">
        <v>0.4</v>
      </c>
      <c r="L75" s="395" t="n">
        <v>0.45</v>
      </c>
      <c r="M75" s="395" t="n">
        <v>0.45</v>
      </c>
      <c r="N75" s="397" t="n">
        <v>0.45</v>
      </c>
      <c r="O75" s="397" t="n">
        <v>0.45</v>
      </c>
      <c r="P75" s="397" t="n">
        <v>0.45</v>
      </c>
      <c r="Q75" s="397" t="n">
        <v>0.5</v>
      </c>
      <c r="R75" s="398" t="n">
        <v>0.3</v>
      </c>
      <c r="S75" s="398" t="n">
        <v>0.45</v>
      </c>
      <c r="T75" s="397" t="n">
        <v>0.4</v>
      </c>
      <c r="U75" s="397" t="n">
        <v>-0.09</v>
      </c>
      <c r="V75" s="397" t="n">
        <v>0.01</v>
      </c>
      <c r="W75" s="397" t="n">
        <v>0.0675</v>
      </c>
      <c r="X75" s="397" t="n">
        <v>0.0025</v>
      </c>
      <c r="Y75" s="397" t="n">
        <v>-0.06</v>
      </c>
      <c r="Z75" s="397" t="n">
        <v>0.018</v>
      </c>
      <c r="AA75" s="397" t="n">
        <v>-0.47</v>
      </c>
      <c r="AB75" s="397" t="n">
        <v>0.155</v>
      </c>
      <c r="AC75" s="397" t="n">
        <v>-0.055</v>
      </c>
      <c r="AD75" s="397" t="n">
        <v>0.00375</v>
      </c>
      <c r="AE75" s="397" t="n">
        <v>-0.185</v>
      </c>
      <c r="AF75" s="397" t="n">
        <v>0.01</v>
      </c>
      <c r="AG75" s="397" t="n">
        <v>-0.055</v>
      </c>
      <c r="AH75" s="397" t="n">
        <v>0.025</v>
      </c>
      <c r="AI75" s="398" t="n">
        <v>0.18</v>
      </c>
      <c r="AJ75" s="398" t="n">
        <v>0.0025</v>
      </c>
      <c r="AK75" s="398" t="n">
        <v>-0.1725</v>
      </c>
      <c r="AL75" s="397" t="n">
        <v>0</v>
      </c>
      <c r="AM75" s="397" t="n">
        <v>-0.1175</v>
      </c>
      <c r="AN75" s="397" t="n">
        <v>0</v>
      </c>
      <c r="AO75" s="397" t="n">
        <v>0.065</v>
      </c>
      <c r="AP75" s="360" t="n">
        <v>0.0075</v>
      </c>
      <c r="AQ75" s="360" t="n">
        <v>0.3275</v>
      </c>
      <c r="AR75" s="360" t="n">
        <v>0.013</v>
      </c>
      <c r="AS75" s="360" t="n">
        <v>0</v>
      </c>
      <c r="AT75" s="360" t="n">
        <v>0</v>
      </c>
      <c r="AU75" s="360" t="n">
        <v>-0.305</v>
      </c>
      <c r="AV75" s="360" t="n">
        <v>0</v>
      </c>
      <c r="AW75" s="360" t="n">
        <v>0.2275</v>
      </c>
      <c r="AX75" s="360" t="n">
        <v>-0.01</v>
      </c>
      <c r="AY75" s="360" t="n">
        <v>-0.0275</v>
      </c>
      <c r="AZ75" s="360" t="n">
        <v>0.06</v>
      </c>
      <c r="BA75" s="360" t="n">
        <v>0.1775</v>
      </c>
      <c r="BB75" s="360" t="n">
        <v>0.0175</v>
      </c>
      <c r="BC75" s="360" t="n">
        <v>-0.0275</v>
      </c>
      <c r="BD75" s="360" t="n">
        <v>0.011</v>
      </c>
      <c r="BE75" s="360" t="n">
        <v>0.005</v>
      </c>
      <c r="BF75" s="360" t="n">
        <v>0</v>
      </c>
      <c r="BG75" s="360" t="n">
        <v>-0.0275</v>
      </c>
      <c r="BH75" s="360" t="n">
        <v>0.011</v>
      </c>
      <c r="BI75" s="360" t="n">
        <v>-0.072</v>
      </c>
      <c r="BJ75" s="360" t="n">
        <v>0.026</v>
      </c>
      <c r="BK75" s="360" t="n">
        <v>-0.022</v>
      </c>
      <c r="BL75" s="360" t="n">
        <v>0.016</v>
      </c>
      <c r="BM75" s="360" t="n">
        <v>0.006</v>
      </c>
      <c r="BN75" s="360" t="n">
        <v>0.01</v>
      </c>
      <c r="BO75" s="360" t="n">
        <v>0.51</v>
      </c>
      <c r="BP75" s="360" t="n">
        <v>0.02</v>
      </c>
      <c r="BQ75" s="360" t="n">
        <v>-0.08</v>
      </c>
      <c r="BR75" s="360" t="n">
        <v>0</v>
      </c>
      <c r="BS75" s="360" t="n">
        <v>0.1775</v>
      </c>
      <c r="BT75" s="360" t="n">
        <v>0.0175</v>
      </c>
      <c r="BU75" s="360" t="n">
        <v>0.15</v>
      </c>
      <c r="BV75" s="360" t="n">
        <v>0</v>
      </c>
    </row>
    <row r="76" customFormat="false" ht="12.75" hidden="false" customHeight="false" outlineLevel="0" collapsed="false">
      <c r="D76" s="359" t="n">
        <v>38473</v>
      </c>
      <c r="F76" s="397" t="n">
        <v>2.504</v>
      </c>
      <c r="G76" s="398" t="n">
        <v>0.071599892603087</v>
      </c>
      <c r="H76" s="397" t="n">
        <v>0.2325</v>
      </c>
      <c r="I76" s="397" t="n">
        <v>0.45</v>
      </c>
      <c r="J76" s="397" t="n">
        <v>0.5</v>
      </c>
      <c r="K76" s="397" t="n">
        <v>0.4</v>
      </c>
      <c r="L76" s="395" t="n">
        <v>0.4</v>
      </c>
      <c r="M76" s="395" t="n">
        <v>0.45</v>
      </c>
      <c r="N76" s="397" t="n">
        <v>0.5</v>
      </c>
      <c r="O76" s="397" t="n">
        <v>0.45</v>
      </c>
      <c r="P76" s="397" t="n">
        <v>0.4</v>
      </c>
      <c r="Q76" s="397" t="n">
        <v>0.45</v>
      </c>
      <c r="R76" s="398" t="n">
        <v>0.25</v>
      </c>
      <c r="S76" s="398" t="n">
        <v>0.5</v>
      </c>
      <c r="T76" s="397" t="n">
        <v>0.45</v>
      </c>
      <c r="U76" s="397" t="n">
        <v>-0.105</v>
      </c>
      <c r="V76" s="397" t="n">
        <v>0.01</v>
      </c>
      <c r="W76" s="397" t="n">
        <v>0.0725</v>
      </c>
      <c r="X76" s="397" t="n">
        <v>0.0025</v>
      </c>
      <c r="Y76" s="397" t="n">
        <v>-0.06</v>
      </c>
      <c r="Z76" s="397" t="n">
        <v>0.018</v>
      </c>
      <c r="AA76" s="397" t="n">
        <v>-0.47</v>
      </c>
      <c r="AB76" s="397" t="n">
        <v>0.155</v>
      </c>
      <c r="AC76" s="397" t="n">
        <v>-0.055</v>
      </c>
      <c r="AD76" s="397" t="n">
        <v>0.00375</v>
      </c>
      <c r="AE76" s="397" t="n">
        <v>-0.185</v>
      </c>
      <c r="AF76" s="397" t="n">
        <v>0.0075</v>
      </c>
      <c r="AG76" s="397" t="n">
        <v>-0.055</v>
      </c>
      <c r="AH76" s="397" t="n">
        <v>0.025</v>
      </c>
      <c r="AI76" s="398" t="n">
        <v>0.17</v>
      </c>
      <c r="AJ76" s="398" t="n">
        <v>0.0025</v>
      </c>
      <c r="AK76" s="398" t="n">
        <v>-0.1725</v>
      </c>
      <c r="AL76" s="397" t="n">
        <v>0</v>
      </c>
      <c r="AM76" s="397" t="n">
        <v>-0.1175</v>
      </c>
      <c r="AN76" s="397" t="n">
        <v>0</v>
      </c>
      <c r="AO76" s="397" t="n">
        <v>0.065</v>
      </c>
      <c r="AP76" s="360" t="n">
        <v>0.0075</v>
      </c>
      <c r="AQ76" s="360" t="n">
        <v>0.3275</v>
      </c>
      <c r="AR76" s="360" t="n">
        <v>0.013</v>
      </c>
      <c r="AS76" s="360" t="n">
        <v>0</v>
      </c>
      <c r="AT76" s="360" t="n">
        <v>0</v>
      </c>
      <c r="AU76" s="360" t="n">
        <v>-0.305</v>
      </c>
      <c r="AV76" s="360" t="n">
        <v>0</v>
      </c>
      <c r="AW76" s="360" t="n">
        <v>0.2275</v>
      </c>
      <c r="AX76" s="360" t="n">
        <v>-0.01</v>
      </c>
      <c r="AY76" s="360" t="n">
        <v>-0.0275</v>
      </c>
      <c r="AZ76" s="360" t="n">
        <v>0.06</v>
      </c>
      <c r="BA76" s="360" t="n">
        <v>0.1625</v>
      </c>
      <c r="BB76" s="360" t="n">
        <v>0.01</v>
      </c>
      <c r="BC76" s="360" t="n">
        <v>-0.0275</v>
      </c>
      <c r="BD76" s="360" t="n">
        <v>0.011</v>
      </c>
      <c r="BE76" s="360" t="n">
        <v>0.005</v>
      </c>
      <c r="BF76" s="360" t="n">
        <v>0</v>
      </c>
      <c r="BG76" s="360" t="n">
        <v>-0.0275</v>
      </c>
      <c r="BH76" s="360" t="n">
        <v>0.011</v>
      </c>
      <c r="BI76" s="360" t="n">
        <v>-0.072</v>
      </c>
      <c r="BJ76" s="360" t="n">
        <v>0.026</v>
      </c>
      <c r="BK76" s="360" t="n">
        <v>-0.022</v>
      </c>
      <c r="BL76" s="360" t="n">
        <v>0.016</v>
      </c>
      <c r="BM76" s="360" t="n">
        <v>0.006</v>
      </c>
      <c r="BN76" s="360" t="n">
        <v>0.01</v>
      </c>
      <c r="BO76" s="360" t="n">
        <v>0.395</v>
      </c>
      <c r="BP76" s="360" t="n">
        <v>0.02</v>
      </c>
      <c r="BQ76" s="360" t="n">
        <v>-0.239</v>
      </c>
      <c r="BR76" s="360" t="n">
        <v>0</v>
      </c>
      <c r="BS76" s="360" t="n">
        <v>0.1625</v>
      </c>
      <c r="BT76" s="360" t="n">
        <v>0.01</v>
      </c>
      <c r="BU76" s="360" t="n">
        <v>0.14</v>
      </c>
      <c r="BV76" s="360" t="n">
        <v>0</v>
      </c>
    </row>
    <row r="77" customFormat="false" ht="12.75" hidden="false" customHeight="false" outlineLevel="0" collapsed="false">
      <c r="D77" s="359" t="n">
        <v>38504</v>
      </c>
      <c r="F77" s="397" t="n">
        <v>2.509</v>
      </c>
      <c r="G77" s="398" t="n">
        <v>0.071628612334563</v>
      </c>
      <c r="H77" s="397" t="n">
        <v>0.2325</v>
      </c>
      <c r="I77" s="397" t="n">
        <v>0.45</v>
      </c>
      <c r="J77" s="397" t="n">
        <v>0.5</v>
      </c>
      <c r="K77" s="397" t="n">
        <v>0.4</v>
      </c>
      <c r="L77" s="395" t="n">
        <v>0.5</v>
      </c>
      <c r="M77" s="395" t="n">
        <v>0.45</v>
      </c>
      <c r="N77" s="397" t="n">
        <v>0.5</v>
      </c>
      <c r="O77" s="397" t="n">
        <v>0.5</v>
      </c>
      <c r="P77" s="397" t="n">
        <v>0.5</v>
      </c>
      <c r="Q77" s="397" t="n">
        <v>0.5</v>
      </c>
      <c r="R77" s="398" t="n">
        <v>0.25</v>
      </c>
      <c r="S77" s="398" t="n">
        <v>0.5</v>
      </c>
      <c r="T77" s="397" t="n">
        <v>0.45</v>
      </c>
      <c r="U77" s="397" t="n">
        <v>-0.115</v>
      </c>
      <c r="V77" s="397" t="n">
        <v>0.01</v>
      </c>
      <c r="W77" s="397" t="n">
        <v>0.0675</v>
      </c>
      <c r="X77" s="397" t="n">
        <v>0.0025</v>
      </c>
      <c r="Y77" s="397" t="n">
        <v>-0.06</v>
      </c>
      <c r="Z77" s="397" t="n">
        <v>0.018</v>
      </c>
      <c r="AA77" s="397" t="n">
        <v>-0.47</v>
      </c>
      <c r="AB77" s="397" t="n">
        <v>0.155</v>
      </c>
      <c r="AC77" s="397" t="n">
        <v>-0.055</v>
      </c>
      <c r="AD77" s="397" t="n">
        <v>0.00375</v>
      </c>
      <c r="AE77" s="397" t="n">
        <v>-0.185</v>
      </c>
      <c r="AF77" s="397" t="n">
        <v>0.005</v>
      </c>
      <c r="AG77" s="397" t="n">
        <v>-0.055</v>
      </c>
      <c r="AH77" s="397" t="n">
        <v>0.025</v>
      </c>
      <c r="AI77" s="398" t="n">
        <v>0.165</v>
      </c>
      <c r="AJ77" s="398" t="n">
        <v>0.0025</v>
      </c>
      <c r="AK77" s="398" t="n">
        <v>-0.1725</v>
      </c>
      <c r="AL77" s="397" t="n">
        <v>0</v>
      </c>
      <c r="AM77" s="397" t="n">
        <v>-0.0875</v>
      </c>
      <c r="AN77" s="397" t="n">
        <v>0</v>
      </c>
      <c r="AO77" s="397" t="n">
        <v>0.065</v>
      </c>
      <c r="AP77" s="360" t="n">
        <v>0.0075</v>
      </c>
      <c r="AQ77" s="360" t="n">
        <v>0.3275</v>
      </c>
      <c r="AR77" s="360" t="n">
        <v>0.013</v>
      </c>
      <c r="AS77" s="360" t="n">
        <v>0</v>
      </c>
      <c r="AT77" s="360" t="n">
        <v>0</v>
      </c>
      <c r="AU77" s="360" t="n">
        <v>-0.305</v>
      </c>
      <c r="AV77" s="360" t="n">
        <v>0</v>
      </c>
      <c r="AW77" s="360" t="n">
        <v>0.2275</v>
      </c>
      <c r="AX77" s="360" t="n">
        <v>-0.01</v>
      </c>
      <c r="AY77" s="360" t="n">
        <v>-0.0275</v>
      </c>
      <c r="AZ77" s="360" t="n">
        <v>0.06</v>
      </c>
      <c r="BA77" s="360" t="n">
        <v>0.1625</v>
      </c>
      <c r="BB77" s="360" t="n">
        <v>0.0125</v>
      </c>
      <c r="BC77" s="360" t="n">
        <v>-0.0275</v>
      </c>
      <c r="BD77" s="360" t="n">
        <v>0.011</v>
      </c>
      <c r="BE77" s="360" t="n">
        <v>0.005</v>
      </c>
      <c r="BF77" s="360" t="n">
        <v>0</v>
      </c>
      <c r="BG77" s="360" t="n">
        <v>-0.0275</v>
      </c>
      <c r="BH77" s="360" t="n">
        <v>0.011</v>
      </c>
      <c r="BI77" s="360" t="n">
        <v>-0.088</v>
      </c>
      <c r="BJ77" s="360" t="n">
        <v>0.026</v>
      </c>
      <c r="BK77" s="360" t="n">
        <v>-0.022</v>
      </c>
      <c r="BL77" s="360" t="n">
        <v>0.017</v>
      </c>
      <c r="BM77" s="360" t="n">
        <v>0.006</v>
      </c>
      <c r="BN77" s="360" t="n">
        <v>0.01</v>
      </c>
      <c r="BO77" s="360" t="n">
        <v>0.395</v>
      </c>
      <c r="BP77" s="360" t="n">
        <v>0.035</v>
      </c>
      <c r="BQ77" s="360" t="n">
        <v>-0.626</v>
      </c>
      <c r="BR77" s="360" t="n">
        <v>0</v>
      </c>
      <c r="BS77" s="360" t="n">
        <v>0.1625</v>
      </c>
      <c r="BT77" s="360" t="n">
        <v>0.0125</v>
      </c>
      <c r="BU77" s="360" t="n">
        <v>0.135</v>
      </c>
      <c r="BV77" s="360" t="n">
        <v>0</v>
      </c>
    </row>
    <row r="78" customFormat="false" ht="12.75" hidden="false" customHeight="false" outlineLevel="0" collapsed="false">
      <c r="D78" s="359" t="n">
        <v>38534</v>
      </c>
      <c r="F78" s="397" t="n">
        <v>2.509</v>
      </c>
      <c r="G78" s="398" t="n">
        <v>0.071656405623346</v>
      </c>
      <c r="H78" s="397" t="n">
        <v>0.2325</v>
      </c>
      <c r="I78" s="397" t="n">
        <v>0.5</v>
      </c>
      <c r="J78" s="397" t="n">
        <v>0.5</v>
      </c>
      <c r="K78" s="397" t="n">
        <v>0.4</v>
      </c>
      <c r="L78" s="395" t="n">
        <v>0.5</v>
      </c>
      <c r="M78" s="395" t="n">
        <v>0.5</v>
      </c>
      <c r="N78" s="397" t="n">
        <v>0.5</v>
      </c>
      <c r="O78" s="397" t="n">
        <v>0.5</v>
      </c>
      <c r="P78" s="397" t="n">
        <v>0.5</v>
      </c>
      <c r="Q78" s="397" t="n">
        <v>0.5</v>
      </c>
      <c r="R78" s="398" t="n">
        <v>0.34</v>
      </c>
      <c r="S78" s="398" t="n">
        <v>0.55</v>
      </c>
      <c r="T78" s="397" t="n">
        <v>0.5</v>
      </c>
      <c r="U78" s="397" t="n">
        <v>-0.115</v>
      </c>
      <c r="V78" s="397" t="n">
        <v>0.01</v>
      </c>
      <c r="W78" s="397" t="n">
        <v>0.0575</v>
      </c>
      <c r="X78" s="397" t="n">
        <v>0.005</v>
      </c>
      <c r="Y78" s="397" t="n">
        <v>-0.06</v>
      </c>
      <c r="Z78" s="397" t="n">
        <v>0.018</v>
      </c>
      <c r="AA78" s="397" t="n">
        <v>-0.47</v>
      </c>
      <c r="AB78" s="397" t="n">
        <v>0.155</v>
      </c>
      <c r="AC78" s="397" t="n">
        <v>-0.055</v>
      </c>
      <c r="AD78" s="397" t="n">
        <v>0.00375</v>
      </c>
      <c r="AE78" s="397" t="n">
        <v>-0.185</v>
      </c>
      <c r="AF78" s="397" t="n">
        <v>0.0025</v>
      </c>
      <c r="AG78" s="397" t="n">
        <v>-0.055</v>
      </c>
      <c r="AH78" s="397" t="n">
        <v>0.025</v>
      </c>
      <c r="AI78" s="398" t="n">
        <v>0.155</v>
      </c>
      <c r="AJ78" s="398" t="n">
        <v>0</v>
      </c>
      <c r="AK78" s="398" t="n">
        <v>-0.1725</v>
      </c>
      <c r="AL78" s="397" t="n">
        <v>0</v>
      </c>
      <c r="AM78" s="397" t="n">
        <v>-0.0875</v>
      </c>
      <c r="AN78" s="397" t="n">
        <v>0</v>
      </c>
      <c r="AO78" s="397" t="n">
        <v>0.065</v>
      </c>
      <c r="AP78" s="360" t="n">
        <v>0.0075</v>
      </c>
      <c r="AQ78" s="360" t="n">
        <v>0.3275</v>
      </c>
      <c r="AR78" s="360" t="n">
        <v>0.013</v>
      </c>
      <c r="AS78" s="360" t="n">
        <v>0</v>
      </c>
      <c r="AT78" s="360" t="n">
        <v>0</v>
      </c>
      <c r="AU78" s="360" t="n">
        <v>-0.305</v>
      </c>
      <c r="AV78" s="360" t="n">
        <v>0</v>
      </c>
      <c r="AW78" s="360" t="n">
        <v>0.2275</v>
      </c>
      <c r="AX78" s="360" t="n">
        <v>-0.01</v>
      </c>
      <c r="AY78" s="360" t="n">
        <v>-0.0275</v>
      </c>
      <c r="AZ78" s="360" t="n">
        <v>0.06</v>
      </c>
      <c r="BA78" s="360" t="n">
        <v>0.1625</v>
      </c>
      <c r="BB78" s="360" t="n">
        <v>0.0125</v>
      </c>
      <c r="BC78" s="360" t="n">
        <v>-0.0275</v>
      </c>
      <c r="BD78" s="360" t="n">
        <v>0.011</v>
      </c>
      <c r="BE78" s="360" t="n">
        <v>0.005</v>
      </c>
      <c r="BF78" s="360" t="n">
        <v>0</v>
      </c>
      <c r="BG78" s="360" t="n">
        <v>-0.0275</v>
      </c>
      <c r="BH78" s="360" t="n">
        <v>0.011</v>
      </c>
      <c r="BI78" s="360" t="n">
        <v>-0.081</v>
      </c>
      <c r="BJ78" s="360" t="n">
        <v>0.026</v>
      </c>
      <c r="BK78" s="360" t="n">
        <v>-0.022</v>
      </c>
      <c r="BL78" s="360" t="n">
        <v>0.018</v>
      </c>
      <c r="BM78" s="360" t="n">
        <v>0.006</v>
      </c>
      <c r="BN78" s="360" t="n">
        <v>0.01</v>
      </c>
      <c r="BO78" s="360" t="n">
        <v>0.43</v>
      </c>
      <c r="BP78" s="360" t="n">
        <v>0.035</v>
      </c>
      <c r="BQ78" s="360" t="n">
        <v>-0.319</v>
      </c>
      <c r="BR78" s="360" t="n">
        <v>0</v>
      </c>
      <c r="BS78" s="360" t="n">
        <v>0.1625</v>
      </c>
      <c r="BT78" s="360" t="n">
        <v>0.0125</v>
      </c>
      <c r="BU78" s="360" t="n">
        <v>0.125</v>
      </c>
      <c r="BV78" s="360" t="n">
        <v>0</v>
      </c>
    </row>
    <row r="79" customFormat="false" ht="12.75" hidden="false" customHeight="false" outlineLevel="0" collapsed="false">
      <c r="D79" s="359" t="n">
        <v>38565</v>
      </c>
      <c r="F79" s="397" t="n">
        <v>2.603</v>
      </c>
      <c r="G79" s="398" t="n">
        <v>0.071677966764067</v>
      </c>
      <c r="H79" s="397" t="n">
        <v>0.2325</v>
      </c>
      <c r="I79" s="397" t="n">
        <v>0.55</v>
      </c>
      <c r="J79" s="397" t="n">
        <v>0.55</v>
      </c>
      <c r="K79" s="397" t="n">
        <v>0.5</v>
      </c>
      <c r="L79" s="395" t="n">
        <v>0.6</v>
      </c>
      <c r="M79" s="395" t="n">
        <v>0.55</v>
      </c>
      <c r="N79" s="397" t="n">
        <v>0.6</v>
      </c>
      <c r="O79" s="397" t="n">
        <v>0.55</v>
      </c>
      <c r="P79" s="397" t="n">
        <v>0.6</v>
      </c>
      <c r="Q79" s="397" t="n">
        <v>0.45</v>
      </c>
      <c r="R79" s="398" t="n">
        <v>0.38</v>
      </c>
      <c r="S79" s="398" t="n">
        <v>0.6</v>
      </c>
      <c r="T79" s="397" t="n">
        <v>0.55</v>
      </c>
      <c r="U79" s="397" t="n">
        <v>-0.115</v>
      </c>
      <c r="V79" s="397" t="n">
        <v>0.01</v>
      </c>
      <c r="W79" s="397" t="n">
        <v>0.055</v>
      </c>
      <c r="X79" s="397" t="n">
        <v>0.0075</v>
      </c>
      <c r="Y79" s="397" t="n">
        <v>-0.06</v>
      </c>
      <c r="Z79" s="397" t="n">
        <v>0.018</v>
      </c>
      <c r="AA79" s="397" t="n">
        <v>-0.47</v>
      </c>
      <c r="AB79" s="397" t="n">
        <v>0.155</v>
      </c>
      <c r="AC79" s="397" t="n">
        <v>-0.055</v>
      </c>
      <c r="AD79" s="397" t="n">
        <v>0.00375</v>
      </c>
      <c r="AE79" s="397" t="n">
        <v>-0.185</v>
      </c>
      <c r="AF79" s="397" t="n">
        <v>0</v>
      </c>
      <c r="AG79" s="397" t="n">
        <v>-0.055</v>
      </c>
      <c r="AH79" s="397" t="n">
        <v>0.025</v>
      </c>
      <c r="AI79" s="398" t="n">
        <v>0.1525</v>
      </c>
      <c r="AJ79" s="398" t="n">
        <v>-0.0025</v>
      </c>
      <c r="AK79" s="398" t="n">
        <v>-0.1725</v>
      </c>
      <c r="AL79" s="397" t="n">
        <v>0</v>
      </c>
      <c r="AM79" s="397" t="n">
        <v>-0.0875</v>
      </c>
      <c r="AN79" s="397" t="n">
        <v>0</v>
      </c>
      <c r="AO79" s="397" t="n">
        <v>0.065</v>
      </c>
      <c r="AP79" s="360" t="n">
        <v>0.0075</v>
      </c>
      <c r="AQ79" s="360" t="n">
        <v>0.3275</v>
      </c>
      <c r="AR79" s="360" t="n">
        <v>0.013</v>
      </c>
      <c r="AS79" s="360" t="n">
        <v>0</v>
      </c>
      <c r="AT79" s="360" t="n">
        <v>0</v>
      </c>
      <c r="AU79" s="360" t="n">
        <v>-0.305</v>
      </c>
      <c r="AV79" s="360" t="n">
        <v>0</v>
      </c>
      <c r="AW79" s="360" t="n">
        <v>0.2275</v>
      </c>
      <c r="AX79" s="360" t="n">
        <v>-0.01</v>
      </c>
      <c r="AY79" s="360" t="n">
        <v>-0.0275</v>
      </c>
      <c r="AZ79" s="360" t="n">
        <v>0.06</v>
      </c>
      <c r="BA79" s="360" t="n">
        <v>0.1625</v>
      </c>
      <c r="BB79" s="360" t="n">
        <v>0.0125</v>
      </c>
      <c r="BC79" s="360" t="n">
        <v>-0.0275</v>
      </c>
      <c r="BD79" s="360" t="n">
        <v>0.011</v>
      </c>
      <c r="BE79" s="360" t="n">
        <v>0.005</v>
      </c>
      <c r="BF79" s="360" t="n">
        <v>0</v>
      </c>
      <c r="BG79" s="360" t="n">
        <v>-0.0275</v>
      </c>
      <c r="BH79" s="360" t="n">
        <v>0.011</v>
      </c>
      <c r="BI79" s="360" t="n">
        <v>-0.072</v>
      </c>
      <c r="BJ79" s="360" t="n">
        <v>0.026</v>
      </c>
      <c r="BK79" s="360" t="n">
        <v>-0.022</v>
      </c>
      <c r="BL79" s="360" t="n">
        <v>0.019</v>
      </c>
      <c r="BM79" s="360" t="n">
        <v>0.006</v>
      </c>
      <c r="BN79" s="360" t="n">
        <v>0.01</v>
      </c>
      <c r="BO79" s="360" t="n">
        <v>0.495</v>
      </c>
      <c r="BP79" s="360" t="n">
        <v>0.035</v>
      </c>
      <c r="BQ79" s="360" t="n">
        <v>-0.37</v>
      </c>
      <c r="BR79" s="360" t="n">
        <v>0</v>
      </c>
      <c r="BS79" s="360" t="n">
        <v>0.1625</v>
      </c>
      <c r="BT79" s="360" t="n">
        <v>0.0125</v>
      </c>
      <c r="BU79" s="360" t="n">
        <v>0.123</v>
      </c>
      <c r="BV79" s="360" t="n">
        <v>0</v>
      </c>
    </row>
    <row r="80" customFormat="false" ht="12.75" hidden="false" customHeight="false" outlineLevel="0" collapsed="false">
      <c r="D80" s="359" t="n">
        <v>38596</v>
      </c>
      <c r="F80" s="397" t="n">
        <v>2.586</v>
      </c>
      <c r="G80" s="398" t="n">
        <v>0.071696119051929</v>
      </c>
      <c r="H80" s="397" t="n">
        <v>0.2325</v>
      </c>
      <c r="I80" s="397" t="n">
        <v>0.55</v>
      </c>
      <c r="J80" s="397" t="n">
        <v>0.55</v>
      </c>
      <c r="K80" s="397" t="n">
        <v>0.55</v>
      </c>
      <c r="L80" s="395" t="n">
        <v>0.55</v>
      </c>
      <c r="M80" s="395" t="n">
        <v>0.55</v>
      </c>
      <c r="N80" s="397" t="n">
        <v>0.6</v>
      </c>
      <c r="O80" s="397" t="n">
        <v>0.6</v>
      </c>
      <c r="P80" s="397" t="n">
        <v>0.55</v>
      </c>
      <c r="Q80" s="397" t="n">
        <v>0.5</v>
      </c>
      <c r="R80" s="398" t="n">
        <v>0.35</v>
      </c>
      <c r="S80" s="398" t="n">
        <v>0.6</v>
      </c>
      <c r="T80" s="397" t="n">
        <v>0.55</v>
      </c>
      <c r="U80" s="397" t="n">
        <v>-0.105</v>
      </c>
      <c r="V80" s="397" t="n">
        <v>0.01</v>
      </c>
      <c r="W80" s="397" t="n">
        <v>0.0525</v>
      </c>
      <c r="X80" s="397" t="n">
        <v>0.0075</v>
      </c>
      <c r="Y80" s="397" t="n">
        <v>-0.06</v>
      </c>
      <c r="Z80" s="397" t="n">
        <v>0.018</v>
      </c>
      <c r="AA80" s="397" t="n">
        <v>-0.47</v>
      </c>
      <c r="AB80" s="397" t="n">
        <v>0.155</v>
      </c>
      <c r="AC80" s="397" t="n">
        <v>-0.055</v>
      </c>
      <c r="AD80" s="397" t="n">
        <v>0.00375</v>
      </c>
      <c r="AE80" s="397" t="n">
        <v>-0.185</v>
      </c>
      <c r="AF80" s="397" t="n">
        <v>0.0025</v>
      </c>
      <c r="AG80" s="397" t="n">
        <v>-0.055</v>
      </c>
      <c r="AH80" s="397" t="n">
        <v>0.025</v>
      </c>
      <c r="AI80" s="398" t="n">
        <v>0.15</v>
      </c>
      <c r="AJ80" s="398" t="n">
        <v>-0.0025</v>
      </c>
      <c r="AK80" s="398" t="n">
        <v>-0.1725</v>
      </c>
      <c r="AL80" s="397" t="n">
        <v>0</v>
      </c>
      <c r="AM80" s="397" t="n">
        <v>-0.0875</v>
      </c>
      <c r="AN80" s="397" t="n">
        <v>0</v>
      </c>
      <c r="AO80" s="397" t="n">
        <v>0.065</v>
      </c>
      <c r="AP80" s="360" t="n">
        <v>0.0075</v>
      </c>
      <c r="AQ80" s="360" t="n">
        <v>0.3275</v>
      </c>
      <c r="AR80" s="360" t="n">
        <v>0.013</v>
      </c>
      <c r="AS80" s="360" t="n">
        <v>0</v>
      </c>
      <c r="AT80" s="360" t="n">
        <v>0</v>
      </c>
      <c r="AU80" s="360" t="n">
        <v>-0.305</v>
      </c>
      <c r="AV80" s="360" t="n">
        <v>0</v>
      </c>
      <c r="AW80" s="360" t="n">
        <v>0.2275</v>
      </c>
      <c r="AX80" s="360" t="n">
        <v>-0.01</v>
      </c>
      <c r="AY80" s="360" t="n">
        <v>-0.0325</v>
      </c>
      <c r="AZ80" s="360" t="n">
        <v>0.06</v>
      </c>
      <c r="BA80" s="360" t="n">
        <v>0.1625</v>
      </c>
      <c r="BB80" s="360" t="n">
        <v>0.0125</v>
      </c>
      <c r="BC80" s="360" t="n">
        <v>-0.0325</v>
      </c>
      <c r="BD80" s="360" t="n">
        <v>0.011</v>
      </c>
      <c r="BE80" s="360" t="n">
        <v>0.005</v>
      </c>
      <c r="BF80" s="360" t="n">
        <v>0</v>
      </c>
      <c r="BG80" s="360" t="n">
        <v>-0.0325</v>
      </c>
      <c r="BH80" s="360" t="n">
        <v>0.011</v>
      </c>
      <c r="BI80" s="360" t="n">
        <v>-0.072</v>
      </c>
      <c r="BJ80" s="360" t="n">
        <v>0.025</v>
      </c>
      <c r="BK80" s="360" t="n">
        <v>-0.022</v>
      </c>
      <c r="BL80" s="360" t="n">
        <v>0.019</v>
      </c>
      <c r="BM80" s="360" t="n">
        <v>0.006</v>
      </c>
      <c r="BN80" s="360" t="n">
        <v>0.01</v>
      </c>
      <c r="BO80" s="360" t="n">
        <v>0.395</v>
      </c>
      <c r="BP80" s="360" t="n">
        <v>0.035</v>
      </c>
      <c r="BQ80" s="360" t="n">
        <v>-0.37</v>
      </c>
      <c r="BR80" s="360" t="n">
        <v>0</v>
      </c>
      <c r="BS80" s="360" t="n">
        <v>0.1625</v>
      </c>
      <c r="BT80" s="360" t="n">
        <v>0.0125</v>
      </c>
      <c r="BU80" s="360" t="n">
        <v>0.12</v>
      </c>
      <c r="BV80" s="360" t="n">
        <v>0</v>
      </c>
    </row>
    <row r="81" customFormat="false" ht="12.75" hidden="false" customHeight="false" outlineLevel="0" collapsed="false">
      <c r="D81" s="359" t="n">
        <v>38626</v>
      </c>
      <c r="F81" s="397" t="n">
        <v>2.601</v>
      </c>
      <c r="G81" s="398" t="n">
        <v>0.071713685782219</v>
      </c>
      <c r="H81" s="397" t="n">
        <v>0.23</v>
      </c>
      <c r="I81" s="397" t="n">
        <v>0.6</v>
      </c>
      <c r="J81" s="397" t="n">
        <v>0.6</v>
      </c>
      <c r="K81" s="397" t="n">
        <v>0.55</v>
      </c>
      <c r="L81" s="395" t="n">
        <v>0.6</v>
      </c>
      <c r="M81" s="395" t="n">
        <v>0.6</v>
      </c>
      <c r="N81" s="397" t="n">
        <v>0.65</v>
      </c>
      <c r="O81" s="397" t="n">
        <v>0.65</v>
      </c>
      <c r="P81" s="397" t="n">
        <v>0.6</v>
      </c>
      <c r="Q81" s="397" t="n">
        <v>0.5</v>
      </c>
      <c r="R81" s="398" t="n">
        <v>0.39</v>
      </c>
      <c r="S81" s="398" t="n">
        <v>0.65</v>
      </c>
      <c r="T81" s="397" t="n">
        <v>0.6</v>
      </c>
      <c r="U81" s="397" t="n">
        <v>-0.09</v>
      </c>
      <c r="V81" s="397" t="n">
        <v>0.01</v>
      </c>
      <c r="W81" s="397" t="n">
        <v>0.0675</v>
      </c>
      <c r="X81" s="397" t="n">
        <v>0.0075</v>
      </c>
      <c r="Y81" s="397" t="n">
        <v>-0.06</v>
      </c>
      <c r="Z81" s="397" t="n">
        <v>0.018</v>
      </c>
      <c r="AA81" s="397" t="n">
        <v>-0.47</v>
      </c>
      <c r="AB81" s="397" t="n">
        <v>0.155</v>
      </c>
      <c r="AC81" s="397" t="n">
        <v>-0.055</v>
      </c>
      <c r="AD81" s="397" t="n">
        <v>0.00375</v>
      </c>
      <c r="AE81" s="397" t="n">
        <v>-0.185</v>
      </c>
      <c r="AF81" s="397" t="n">
        <v>0.005</v>
      </c>
      <c r="AG81" s="397" t="n">
        <v>-0.055</v>
      </c>
      <c r="AH81" s="397" t="n">
        <v>0.025</v>
      </c>
      <c r="AI81" s="398" t="n">
        <v>0.165</v>
      </c>
      <c r="AJ81" s="398" t="n">
        <v>-0.0025</v>
      </c>
      <c r="AK81" s="398" t="n">
        <v>-0.1725</v>
      </c>
      <c r="AL81" s="397" t="n">
        <v>0</v>
      </c>
      <c r="AM81" s="397" t="n">
        <v>-0.0875</v>
      </c>
      <c r="AN81" s="397" t="n">
        <v>0</v>
      </c>
      <c r="AO81" s="397" t="n">
        <v>0.065</v>
      </c>
      <c r="AP81" s="360" t="n">
        <v>0.0075</v>
      </c>
      <c r="AQ81" s="360" t="n">
        <v>0.3275</v>
      </c>
      <c r="AR81" s="360" t="n">
        <v>0.013</v>
      </c>
      <c r="AS81" s="360" t="n">
        <v>0</v>
      </c>
      <c r="AT81" s="360" t="n">
        <v>0</v>
      </c>
      <c r="AU81" s="360" t="n">
        <v>-0.305</v>
      </c>
      <c r="AV81" s="360" t="n">
        <v>0.005</v>
      </c>
      <c r="AW81" s="360" t="n">
        <v>0.2275</v>
      </c>
      <c r="AX81" s="360" t="n">
        <v>-0.01</v>
      </c>
      <c r="AY81" s="360" t="n">
        <v>-0.0325</v>
      </c>
      <c r="AZ81" s="360" t="n">
        <v>0.06</v>
      </c>
      <c r="BA81" s="360" t="n">
        <v>0.165</v>
      </c>
      <c r="BB81" s="360" t="n">
        <v>0.0125</v>
      </c>
      <c r="BC81" s="360" t="n">
        <v>-0.0325</v>
      </c>
      <c r="BD81" s="360" t="n">
        <v>0.011</v>
      </c>
      <c r="BE81" s="360" t="n">
        <v>0.005</v>
      </c>
      <c r="BF81" s="360" t="n">
        <v>0</v>
      </c>
      <c r="BG81" s="360" t="n">
        <v>-0.0325</v>
      </c>
      <c r="BH81" s="360" t="n">
        <v>0.011</v>
      </c>
      <c r="BI81" s="360" t="n">
        <v>-0.057</v>
      </c>
      <c r="BJ81" s="360" t="n">
        <v>0.025</v>
      </c>
      <c r="BK81" s="360" t="n">
        <v>-0.022</v>
      </c>
      <c r="BL81" s="360" t="n">
        <v>0.02</v>
      </c>
      <c r="BM81" s="360" t="n">
        <v>0.006</v>
      </c>
      <c r="BN81" s="360" t="n">
        <v>0.01</v>
      </c>
      <c r="BO81" s="360" t="n">
        <v>0.345</v>
      </c>
      <c r="BP81" s="360" t="n">
        <v>0.035</v>
      </c>
      <c r="BQ81" s="360" t="n">
        <v>-0.37</v>
      </c>
      <c r="BR81" s="360" t="n">
        <v>0</v>
      </c>
      <c r="BS81" s="360" t="n">
        <v>0.165</v>
      </c>
      <c r="BT81" s="360" t="n">
        <v>0.0125</v>
      </c>
      <c r="BU81" s="360" t="n">
        <v>0.135</v>
      </c>
      <c r="BV81" s="360" t="n">
        <v>0</v>
      </c>
    </row>
    <row r="82" customFormat="false" ht="12.75" hidden="false" customHeight="false" outlineLevel="0" collapsed="false">
      <c r="D82" s="359" t="n">
        <v>38657</v>
      </c>
      <c r="F82" s="397" t="n">
        <v>2.688</v>
      </c>
      <c r="G82" s="398" t="n">
        <v>0.071731838070295</v>
      </c>
      <c r="H82" s="397" t="n">
        <v>0.23</v>
      </c>
      <c r="I82" s="397" t="n">
        <v>0.8</v>
      </c>
      <c r="J82" s="397" t="n">
        <v>0.85</v>
      </c>
      <c r="K82" s="397" t="n">
        <v>0.8</v>
      </c>
      <c r="L82" s="395" t="n">
        <v>0.8</v>
      </c>
      <c r="M82" s="395" t="n">
        <v>0.9</v>
      </c>
      <c r="N82" s="397" t="n">
        <v>0.95</v>
      </c>
      <c r="O82" s="397" t="n">
        <v>0.85</v>
      </c>
      <c r="P82" s="397" t="n">
        <v>0.8</v>
      </c>
      <c r="Q82" s="397" t="n">
        <v>0.95</v>
      </c>
      <c r="R82" s="398" t="n">
        <v>0.33</v>
      </c>
      <c r="S82" s="398" t="n">
        <v>0.8</v>
      </c>
      <c r="T82" s="397" t="n">
        <v>0.8</v>
      </c>
      <c r="U82" s="397" t="n">
        <v>-0.025</v>
      </c>
      <c r="V82" s="397" t="n">
        <v>0.035</v>
      </c>
      <c r="W82" s="397" t="n">
        <v>0.13</v>
      </c>
      <c r="X82" s="397" t="n">
        <v>0.0075</v>
      </c>
      <c r="Y82" s="397" t="n">
        <v>-0.08</v>
      </c>
      <c r="Z82" s="397" t="n">
        <v>0.0225</v>
      </c>
      <c r="AA82" s="397" t="n">
        <v>-0.43</v>
      </c>
      <c r="AB82" s="397" t="n">
        <v>0.155</v>
      </c>
      <c r="AC82" s="397" t="n">
        <v>-0.06</v>
      </c>
      <c r="AD82" s="397" t="n">
        <v>0.00625</v>
      </c>
      <c r="AE82" s="397" t="n">
        <v>-0.18</v>
      </c>
      <c r="AF82" s="397" t="n">
        <v>0.0125</v>
      </c>
      <c r="AG82" s="397" t="n">
        <v>-0.06</v>
      </c>
      <c r="AH82" s="397" t="n">
        <v>0.0175</v>
      </c>
      <c r="AI82" s="398" t="n">
        <v>0.2375</v>
      </c>
      <c r="AJ82" s="398" t="n">
        <v>0.005</v>
      </c>
      <c r="AK82" s="398" t="n">
        <v>-0.1875</v>
      </c>
      <c r="AL82" s="397" t="n">
        <v>0.005</v>
      </c>
      <c r="AM82" s="397" t="n">
        <v>-0.125</v>
      </c>
      <c r="AN82" s="397" t="n">
        <v>0</v>
      </c>
      <c r="AO82" s="397" t="n">
        <v>0.0925</v>
      </c>
      <c r="AP82" s="360" t="n">
        <v>0.02</v>
      </c>
      <c r="AQ82" s="360" t="n">
        <v>0.1325</v>
      </c>
      <c r="AR82" s="360" t="n">
        <v>0.0225</v>
      </c>
      <c r="AS82" s="360" t="n">
        <v>0</v>
      </c>
      <c r="AT82" s="360" t="n">
        <v>0</v>
      </c>
      <c r="AU82" s="360" t="n">
        <v>-0.25</v>
      </c>
      <c r="AV82" s="360" t="n">
        <v>0.0125</v>
      </c>
      <c r="AW82" s="360" t="n">
        <v>0.0325</v>
      </c>
      <c r="AX82" s="360" t="n">
        <v>-0.01</v>
      </c>
      <c r="AY82" s="360" t="n">
        <v>-0.0305</v>
      </c>
      <c r="AZ82" s="360" t="n">
        <v>0.06</v>
      </c>
      <c r="BA82" s="360" t="n">
        <v>0.24</v>
      </c>
      <c r="BB82" s="360" t="n">
        <v>0.0175</v>
      </c>
      <c r="BC82" s="360" t="n">
        <v>-0.0305</v>
      </c>
      <c r="BD82" s="360" t="n">
        <v>0.0087</v>
      </c>
      <c r="BE82" s="360" t="n">
        <v>0.005</v>
      </c>
      <c r="BF82" s="360" t="n">
        <v>0</v>
      </c>
      <c r="BG82" s="360" t="n">
        <v>-0.0305</v>
      </c>
      <c r="BH82" s="360" t="n">
        <v>0.0087</v>
      </c>
      <c r="BI82" s="360" t="n">
        <v>-0.0585</v>
      </c>
      <c r="BJ82" s="360" t="n">
        <v>0.025</v>
      </c>
      <c r="BK82" s="360" t="n">
        <v>-0.0145</v>
      </c>
      <c r="BL82" s="360" t="n">
        <v>0.02</v>
      </c>
      <c r="BM82" s="360" t="n">
        <v>0.0135</v>
      </c>
      <c r="BN82" s="360" t="n">
        <v>0.01</v>
      </c>
      <c r="BO82" s="360" t="n">
        <v>0.725</v>
      </c>
      <c r="BP82" s="360" t="n">
        <v>0.14</v>
      </c>
      <c r="BQ82" s="360" t="n">
        <v>-0.205</v>
      </c>
      <c r="BR82" s="360" t="n">
        <v>0</v>
      </c>
      <c r="BS82" s="360" t="n">
        <v>0.24</v>
      </c>
      <c r="BT82" s="360" t="n">
        <v>0.0175</v>
      </c>
      <c r="BU82" s="360" t="n">
        <v>0.208</v>
      </c>
      <c r="BV82" s="360" t="n">
        <v>0</v>
      </c>
    </row>
    <row r="83" customFormat="false" ht="12.75" hidden="false" customHeight="false" outlineLevel="0" collapsed="false">
      <c r="D83" s="359" t="n">
        <v>38687</v>
      </c>
      <c r="F83" s="397" t="n">
        <v>2.78</v>
      </c>
      <c r="G83" s="398" t="n">
        <v>0.071749404800793</v>
      </c>
      <c r="H83" s="397" t="n">
        <v>0.2325</v>
      </c>
      <c r="I83" s="397" t="n">
        <v>1</v>
      </c>
      <c r="J83" s="397" t="n">
        <v>1.05</v>
      </c>
      <c r="K83" s="397" t="n">
        <v>1</v>
      </c>
      <c r="L83" s="395" t="n">
        <v>1</v>
      </c>
      <c r="M83" s="395" t="n">
        <v>1.15</v>
      </c>
      <c r="N83" s="397" t="n">
        <v>1.25</v>
      </c>
      <c r="O83" s="397" t="n">
        <v>1.05</v>
      </c>
      <c r="P83" s="397" t="n">
        <v>1</v>
      </c>
      <c r="Q83" s="397" t="n">
        <v>1.35</v>
      </c>
      <c r="R83" s="398" t="n">
        <v>0.525</v>
      </c>
      <c r="S83" s="398" t="n">
        <v>1.1</v>
      </c>
      <c r="T83" s="397" t="n">
        <v>1</v>
      </c>
      <c r="U83" s="397" t="n">
        <v>-0.0175</v>
      </c>
      <c r="V83" s="397" t="n">
        <v>0.035</v>
      </c>
      <c r="W83" s="397" t="n">
        <v>0.17</v>
      </c>
      <c r="X83" s="397" t="n">
        <v>0.0075</v>
      </c>
      <c r="Y83" s="397" t="n">
        <v>-0.08</v>
      </c>
      <c r="Z83" s="397" t="n">
        <v>0.0225</v>
      </c>
      <c r="AA83" s="397" t="n">
        <v>-0.43</v>
      </c>
      <c r="AB83" s="397" t="n">
        <v>0.155</v>
      </c>
      <c r="AC83" s="397" t="n">
        <v>-0.06</v>
      </c>
      <c r="AD83" s="397" t="n">
        <v>0.00625</v>
      </c>
      <c r="AE83" s="397" t="n">
        <v>-0.1875</v>
      </c>
      <c r="AF83" s="397" t="n">
        <v>0.005</v>
      </c>
      <c r="AG83" s="397" t="n">
        <v>-0.06</v>
      </c>
      <c r="AH83" s="397" t="n">
        <v>0.0175</v>
      </c>
      <c r="AI83" s="398" t="n">
        <v>0.2775</v>
      </c>
      <c r="AJ83" s="398" t="n">
        <v>0.005</v>
      </c>
      <c r="AK83" s="398" t="n">
        <v>-0.1875</v>
      </c>
      <c r="AL83" s="397" t="n">
        <v>0.005</v>
      </c>
      <c r="AM83" s="397" t="n">
        <v>-0.125</v>
      </c>
      <c r="AN83" s="397" t="n">
        <v>0</v>
      </c>
      <c r="AO83" s="397" t="n">
        <v>0.0925</v>
      </c>
      <c r="AP83" s="360" t="n">
        <v>0.02</v>
      </c>
      <c r="AQ83" s="360" t="n">
        <v>0.1325</v>
      </c>
      <c r="AR83" s="360" t="n">
        <v>0.0225</v>
      </c>
      <c r="AS83" s="360" t="n">
        <v>0</v>
      </c>
      <c r="AT83" s="360" t="n">
        <v>0</v>
      </c>
      <c r="AU83" s="360" t="n">
        <v>-0.25</v>
      </c>
      <c r="AV83" s="360" t="n">
        <v>0.0125</v>
      </c>
      <c r="AW83" s="360" t="n">
        <v>0.0325</v>
      </c>
      <c r="AX83" s="360" t="n">
        <v>-0.01</v>
      </c>
      <c r="AY83" s="360" t="n">
        <v>-0.0305</v>
      </c>
      <c r="AZ83" s="360" t="n">
        <v>0.06</v>
      </c>
      <c r="BA83" s="360" t="n">
        <v>0.295</v>
      </c>
      <c r="BB83" s="360" t="n">
        <v>0.0225</v>
      </c>
      <c r="BC83" s="360" t="n">
        <v>-0.0305</v>
      </c>
      <c r="BD83" s="360" t="n">
        <v>0.0087</v>
      </c>
      <c r="BE83" s="360" t="n">
        <v>0.005</v>
      </c>
      <c r="BF83" s="360" t="n">
        <v>0</v>
      </c>
      <c r="BG83" s="360" t="n">
        <v>-0.0305</v>
      </c>
      <c r="BH83" s="360" t="n">
        <v>0.0087</v>
      </c>
      <c r="BI83" s="360" t="n">
        <v>-0.0625</v>
      </c>
      <c r="BJ83" s="360" t="n">
        <v>0.025</v>
      </c>
      <c r="BK83" s="360" t="n">
        <v>-0.0145</v>
      </c>
      <c r="BL83" s="360" t="n">
        <v>0.021</v>
      </c>
      <c r="BM83" s="360" t="n">
        <v>0.0135</v>
      </c>
      <c r="BN83" s="360" t="n">
        <v>0.01</v>
      </c>
      <c r="BO83" s="360" t="n">
        <v>1.045</v>
      </c>
      <c r="BP83" s="360" t="n">
        <v>0.17</v>
      </c>
      <c r="BQ83" s="360" t="n">
        <v>-0.18</v>
      </c>
      <c r="BR83" s="360" t="n">
        <v>0</v>
      </c>
      <c r="BS83" s="360" t="n">
        <v>0.295</v>
      </c>
      <c r="BT83" s="360" t="n">
        <v>0.0225</v>
      </c>
      <c r="BU83" s="360" t="n">
        <v>0.211</v>
      </c>
      <c r="BV83" s="360" t="n">
        <v>0</v>
      </c>
    </row>
    <row r="84" customFormat="false" ht="12.75" hidden="false" customHeight="false" outlineLevel="0" collapsed="false">
      <c r="D84" s="359" t="n">
        <v>38718</v>
      </c>
      <c r="F84" s="397" t="n">
        <v>2.933</v>
      </c>
      <c r="G84" s="398" t="n">
        <v>0.071767557089083</v>
      </c>
      <c r="H84" s="397" t="n">
        <v>0.235</v>
      </c>
      <c r="I84" s="397" t="n">
        <v>1</v>
      </c>
      <c r="J84" s="397" t="n">
        <v>1.05</v>
      </c>
      <c r="K84" s="397" t="n">
        <v>1</v>
      </c>
      <c r="L84" s="395" t="n">
        <v>1</v>
      </c>
      <c r="M84" s="395" t="n">
        <v>1.15</v>
      </c>
      <c r="N84" s="397" t="n">
        <v>1.45</v>
      </c>
      <c r="O84" s="397" t="n">
        <v>1.05</v>
      </c>
      <c r="P84" s="397" t="n">
        <v>1</v>
      </c>
      <c r="Q84" s="397" t="n">
        <v>1.35</v>
      </c>
      <c r="R84" s="398" t="n">
        <v>0.55</v>
      </c>
      <c r="S84" s="398" t="n">
        <v>1.1</v>
      </c>
      <c r="T84" s="397" t="n">
        <v>1</v>
      </c>
      <c r="U84" s="397" t="n">
        <v>-0.0025</v>
      </c>
      <c r="V84" s="397" t="n">
        <v>0.035</v>
      </c>
      <c r="W84" s="397" t="n">
        <v>0.215</v>
      </c>
      <c r="X84" s="397" t="n">
        <v>0.0125</v>
      </c>
      <c r="Y84" s="397" t="n">
        <v>-0.08</v>
      </c>
      <c r="Z84" s="397" t="n">
        <v>0.0225</v>
      </c>
      <c r="AA84" s="397" t="n">
        <v>-0.43</v>
      </c>
      <c r="AB84" s="397" t="n">
        <v>0.155</v>
      </c>
      <c r="AC84" s="397" t="n">
        <v>-0.06</v>
      </c>
      <c r="AD84" s="397" t="n">
        <v>0.00625</v>
      </c>
      <c r="AE84" s="397" t="n">
        <v>-0.19</v>
      </c>
      <c r="AF84" s="397" t="n">
        <v>0.0025</v>
      </c>
      <c r="AG84" s="397" t="n">
        <v>-0.06</v>
      </c>
      <c r="AH84" s="397" t="n">
        <v>0.0175</v>
      </c>
      <c r="AI84" s="398" t="n">
        <v>0.29</v>
      </c>
      <c r="AJ84" s="398" t="n">
        <v>0.005</v>
      </c>
      <c r="AK84" s="398" t="n">
        <v>-0.1875</v>
      </c>
      <c r="AL84" s="397" t="n">
        <v>0.005</v>
      </c>
      <c r="AM84" s="397" t="n">
        <v>-0.125</v>
      </c>
      <c r="AN84" s="397" t="n">
        <v>0</v>
      </c>
      <c r="AO84" s="397" t="n">
        <v>0.0925</v>
      </c>
      <c r="AP84" s="360" t="n">
        <v>0.02</v>
      </c>
      <c r="AQ84" s="360" t="n">
        <v>0.1325</v>
      </c>
      <c r="AR84" s="360" t="n">
        <v>0.0225</v>
      </c>
      <c r="AS84" s="360" t="n">
        <v>0</v>
      </c>
      <c r="AT84" s="360" t="n">
        <v>0</v>
      </c>
      <c r="AU84" s="360" t="n">
        <v>-0.25</v>
      </c>
      <c r="AV84" s="360" t="n">
        <v>0.0125</v>
      </c>
      <c r="AW84" s="360" t="n">
        <v>0.0325</v>
      </c>
      <c r="AX84" s="360" t="n">
        <v>-0.01</v>
      </c>
      <c r="AY84" s="360" t="n">
        <v>-0.026</v>
      </c>
      <c r="AZ84" s="360" t="n">
        <v>0.06</v>
      </c>
      <c r="BA84" s="360" t="n">
        <v>0.3425</v>
      </c>
      <c r="BB84" s="360" t="n">
        <v>0.0225</v>
      </c>
      <c r="BC84" s="360" t="n">
        <v>-0.026</v>
      </c>
      <c r="BD84" s="360" t="n">
        <v>0.0087</v>
      </c>
      <c r="BE84" s="360" t="n">
        <v>0.005</v>
      </c>
      <c r="BF84" s="360" t="n">
        <v>0</v>
      </c>
      <c r="BG84" s="360" t="n">
        <v>-0.026</v>
      </c>
      <c r="BH84" s="360" t="n">
        <v>0.0087</v>
      </c>
      <c r="BI84" s="360" t="n">
        <v>-0.0585</v>
      </c>
      <c r="BJ84" s="360" t="n">
        <v>0.02</v>
      </c>
      <c r="BK84" s="360" t="n">
        <v>-0.0125</v>
      </c>
      <c r="BL84" s="360" t="n">
        <v>0.022</v>
      </c>
      <c r="BM84" s="360" t="n">
        <v>0.0135</v>
      </c>
      <c r="BN84" s="360" t="n">
        <v>0.0125</v>
      </c>
      <c r="BO84" s="360" t="n">
        <v>1.52</v>
      </c>
      <c r="BP84" s="360" t="n">
        <v>0.26</v>
      </c>
      <c r="BQ84" s="360" t="n">
        <v>-0.1975</v>
      </c>
      <c r="BR84" s="360" t="n">
        <v>0</v>
      </c>
      <c r="BS84" s="360" t="n">
        <v>0.3425</v>
      </c>
      <c r="BT84" s="360" t="n">
        <v>0.0225</v>
      </c>
      <c r="BU84" s="360" t="n">
        <v>0.242</v>
      </c>
      <c r="BV84" s="360" t="n">
        <v>0</v>
      </c>
    </row>
    <row r="85" customFormat="false" ht="12.75" hidden="false" customHeight="false" outlineLevel="0" collapsed="false">
      <c r="D85" s="359" t="n">
        <v>38749</v>
      </c>
      <c r="F85" s="397" t="n">
        <v>2.81</v>
      </c>
      <c r="G85" s="398" t="n">
        <v>0.07178570937748</v>
      </c>
      <c r="H85" s="397" t="n">
        <v>0.23</v>
      </c>
      <c r="I85" s="397" t="n">
        <v>1</v>
      </c>
      <c r="J85" s="397" t="n">
        <v>1.05</v>
      </c>
      <c r="K85" s="397" t="n">
        <v>1</v>
      </c>
      <c r="L85" s="395" t="n">
        <v>1</v>
      </c>
      <c r="M85" s="395" t="n">
        <v>1.15</v>
      </c>
      <c r="N85" s="397" t="n">
        <v>1.45</v>
      </c>
      <c r="O85" s="397" t="n">
        <v>1.05</v>
      </c>
      <c r="P85" s="397" t="n">
        <v>1</v>
      </c>
      <c r="Q85" s="397" t="n">
        <v>1.35</v>
      </c>
      <c r="R85" s="398" t="n">
        <v>0.55</v>
      </c>
      <c r="S85" s="398" t="n">
        <v>1.1</v>
      </c>
      <c r="T85" s="397" t="n">
        <v>1</v>
      </c>
      <c r="U85" s="397" t="n">
        <v>-0.0025</v>
      </c>
      <c r="V85" s="397" t="n">
        <v>0.035</v>
      </c>
      <c r="W85" s="397" t="n">
        <v>0.19</v>
      </c>
      <c r="X85" s="397" t="n">
        <v>0.015</v>
      </c>
      <c r="Y85" s="397" t="n">
        <v>-0.08</v>
      </c>
      <c r="Z85" s="397" t="n">
        <v>0.0225</v>
      </c>
      <c r="AA85" s="397" t="n">
        <v>-0.43</v>
      </c>
      <c r="AB85" s="397" t="n">
        <v>0.155</v>
      </c>
      <c r="AC85" s="397" t="n">
        <v>-0.06</v>
      </c>
      <c r="AD85" s="397" t="n">
        <v>0.00625</v>
      </c>
      <c r="AE85" s="397" t="n">
        <v>-0.1925</v>
      </c>
      <c r="AF85" s="397" t="n">
        <v>0.005</v>
      </c>
      <c r="AG85" s="397" t="n">
        <v>-0.06</v>
      </c>
      <c r="AH85" s="397" t="n">
        <v>0.0175</v>
      </c>
      <c r="AI85" s="398" t="n">
        <v>0.2675</v>
      </c>
      <c r="AJ85" s="398" t="n">
        <v>0.005</v>
      </c>
      <c r="AK85" s="398" t="n">
        <v>-0.1875</v>
      </c>
      <c r="AL85" s="397" t="n">
        <v>0.005</v>
      </c>
      <c r="AM85" s="397" t="n">
        <v>-0.125</v>
      </c>
      <c r="AN85" s="397" t="n">
        <v>0</v>
      </c>
      <c r="AO85" s="397" t="n">
        <v>0.0925</v>
      </c>
      <c r="AP85" s="360" t="n">
        <v>0.02</v>
      </c>
      <c r="AQ85" s="360" t="n">
        <v>0.1325</v>
      </c>
      <c r="AR85" s="360" t="n">
        <v>0.0225</v>
      </c>
      <c r="AS85" s="360" t="n">
        <v>0</v>
      </c>
      <c r="AT85" s="360" t="n">
        <v>0</v>
      </c>
      <c r="AU85" s="360" t="n">
        <v>-0.25</v>
      </c>
      <c r="AV85" s="360" t="n">
        <v>0.0125</v>
      </c>
      <c r="AW85" s="360" t="n">
        <v>0.0325</v>
      </c>
      <c r="AX85" s="360" t="n">
        <v>-0.01</v>
      </c>
      <c r="AY85" s="360" t="n">
        <v>-0.026</v>
      </c>
      <c r="AZ85" s="360" t="n">
        <v>0.06</v>
      </c>
      <c r="BA85" s="360" t="n">
        <v>0.3375</v>
      </c>
      <c r="BB85" s="360" t="n">
        <v>0.0225</v>
      </c>
      <c r="BC85" s="360" t="n">
        <v>-0.026</v>
      </c>
      <c r="BD85" s="360" t="n">
        <v>0.0087</v>
      </c>
      <c r="BE85" s="360" t="n">
        <v>0.005</v>
      </c>
      <c r="BF85" s="360" t="n">
        <v>0</v>
      </c>
      <c r="BG85" s="360" t="n">
        <v>-0.026</v>
      </c>
      <c r="BH85" s="360" t="n">
        <v>0.0087</v>
      </c>
      <c r="BI85" s="360" t="n">
        <v>-0.0615</v>
      </c>
      <c r="BJ85" s="360" t="n">
        <v>0.02</v>
      </c>
      <c r="BK85" s="360" t="n">
        <v>-0.0125</v>
      </c>
      <c r="BL85" s="360" t="n">
        <v>0.023</v>
      </c>
      <c r="BM85" s="360" t="n">
        <v>0.0135</v>
      </c>
      <c r="BN85" s="360" t="n">
        <v>0.0125</v>
      </c>
      <c r="BO85" s="360" t="n">
        <v>1.4</v>
      </c>
      <c r="BP85" s="360" t="n">
        <v>0.26</v>
      </c>
      <c r="BQ85" s="360" t="n">
        <v>-0.2225</v>
      </c>
      <c r="BR85" s="360" t="n">
        <v>0</v>
      </c>
      <c r="BS85" s="360" t="n">
        <v>0.3375</v>
      </c>
      <c r="BT85" s="360" t="n">
        <v>0.0225</v>
      </c>
      <c r="BU85" s="360" t="n">
        <v>0.3</v>
      </c>
      <c r="BV85" s="360" t="n">
        <v>0</v>
      </c>
    </row>
    <row r="86" customFormat="false" ht="12.75" hidden="false" customHeight="false" outlineLevel="0" collapsed="false">
      <c r="D86" s="359" t="n">
        <v>38777</v>
      </c>
      <c r="F86" s="397" t="n">
        <v>2.679</v>
      </c>
      <c r="G86" s="398" t="n">
        <v>0.071802104992901</v>
      </c>
      <c r="H86" s="397" t="n">
        <v>0.19</v>
      </c>
      <c r="I86" s="397" t="n">
        <v>0.75</v>
      </c>
      <c r="J86" s="397" t="n">
        <v>0.8</v>
      </c>
      <c r="K86" s="397" t="n">
        <v>0.75</v>
      </c>
      <c r="L86" s="395" t="n">
        <v>0.75</v>
      </c>
      <c r="M86" s="395" t="n">
        <v>0.85</v>
      </c>
      <c r="N86" s="397" t="n">
        <v>1</v>
      </c>
      <c r="O86" s="397" t="n">
        <v>0.75</v>
      </c>
      <c r="P86" s="397" t="n">
        <v>0.75</v>
      </c>
      <c r="Q86" s="397" t="n">
        <v>0.95</v>
      </c>
      <c r="R86" s="398" t="n">
        <v>0.24</v>
      </c>
      <c r="S86" s="398" t="n">
        <v>0.75</v>
      </c>
      <c r="T86" s="397" t="n">
        <v>0.75</v>
      </c>
      <c r="U86" s="397" t="n">
        <v>-0.0025</v>
      </c>
      <c r="V86" s="397" t="n">
        <v>0.035</v>
      </c>
      <c r="W86" s="397" t="n">
        <v>0.1875</v>
      </c>
      <c r="X86" s="397" t="n">
        <v>0.02</v>
      </c>
      <c r="Y86" s="397" t="n">
        <v>-0.08</v>
      </c>
      <c r="Z86" s="397" t="n">
        <v>0.0225</v>
      </c>
      <c r="AA86" s="397" t="n">
        <v>-0.43</v>
      </c>
      <c r="AB86" s="397" t="n">
        <v>0.155</v>
      </c>
      <c r="AC86" s="397" t="n">
        <v>-0.06</v>
      </c>
      <c r="AD86" s="397" t="n">
        <v>0.00625</v>
      </c>
      <c r="AE86" s="397" t="n">
        <v>-0.195</v>
      </c>
      <c r="AF86" s="397" t="n">
        <v>0.0025</v>
      </c>
      <c r="AG86" s="397" t="n">
        <v>-0.06</v>
      </c>
      <c r="AH86" s="397" t="n">
        <v>0.0175</v>
      </c>
      <c r="AI86" s="398" t="n">
        <v>0.265</v>
      </c>
      <c r="AJ86" s="398" t="n">
        <v>0.005</v>
      </c>
      <c r="AK86" s="398" t="n">
        <v>-0.1875</v>
      </c>
      <c r="AL86" s="397" t="n">
        <v>0.005</v>
      </c>
      <c r="AM86" s="397" t="n">
        <v>-0.125</v>
      </c>
      <c r="AN86" s="397" t="n">
        <v>0</v>
      </c>
      <c r="AO86" s="397" t="n">
        <v>0.0925</v>
      </c>
      <c r="AP86" s="360" t="n">
        <v>0.02</v>
      </c>
      <c r="AQ86" s="360" t="n">
        <v>0.1325</v>
      </c>
      <c r="AR86" s="360" t="n">
        <v>0.0225</v>
      </c>
      <c r="AS86" s="360" t="n">
        <v>0</v>
      </c>
      <c r="AT86" s="360" t="n">
        <v>0</v>
      </c>
      <c r="AU86" s="360" t="n">
        <v>-0.25</v>
      </c>
      <c r="AV86" s="360" t="n">
        <v>0.0125</v>
      </c>
      <c r="AW86" s="360" t="n">
        <v>0.0325</v>
      </c>
      <c r="AX86" s="360" t="n">
        <v>-0.01</v>
      </c>
      <c r="AY86" s="360" t="n">
        <v>-0.026</v>
      </c>
      <c r="AZ86" s="360" t="n">
        <v>0.06</v>
      </c>
      <c r="BA86" s="360" t="n">
        <v>0.26</v>
      </c>
      <c r="BB86" s="360" t="n">
        <v>0.0225</v>
      </c>
      <c r="BC86" s="360" t="n">
        <v>-0.026</v>
      </c>
      <c r="BD86" s="360" t="n">
        <v>0.0087</v>
      </c>
      <c r="BE86" s="360" t="n">
        <v>0.005</v>
      </c>
      <c r="BF86" s="360" t="n">
        <v>0</v>
      </c>
      <c r="BG86" s="360" t="n">
        <v>-0.026</v>
      </c>
      <c r="BH86" s="360" t="n">
        <v>0.0087</v>
      </c>
      <c r="BI86" s="360" t="n">
        <v>-0.0785</v>
      </c>
      <c r="BJ86" s="360" t="n">
        <v>0.025</v>
      </c>
      <c r="BK86" s="360" t="n">
        <v>-0.0125</v>
      </c>
      <c r="BL86" s="360" t="n">
        <v>0.024</v>
      </c>
      <c r="BM86" s="360" t="n">
        <v>0.0135</v>
      </c>
      <c r="BN86" s="360" t="n">
        <v>0.0125</v>
      </c>
      <c r="BO86" s="360" t="n">
        <v>0.88</v>
      </c>
      <c r="BP86" s="360" t="n">
        <v>0.14</v>
      </c>
      <c r="BQ86" s="360" t="n">
        <v>-0.2225</v>
      </c>
      <c r="BR86" s="360" t="n">
        <v>0</v>
      </c>
      <c r="BS86" s="360" t="n">
        <v>0.26</v>
      </c>
      <c r="BT86" s="360" t="n">
        <v>0.0225</v>
      </c>
      <c r="BU86" s="360" t="n">
        <v>0.296</v>
      </c>
      <c r="BV86" s="360" t="n">
        <v>0</v>
      </c>
    </row>
    <row r="87" customFormat="false" ht="12.75" hidden="false" customHeight="false" outlineLevel="0" collapsed="false">
      <c r="D87" s="359" t="n">
        <v>38808</v>
      </c>
      <c r="F87" s="397" t="n">
        <v>2.542</v>
      </c>
      <c r="G87" s="398" t="n">
        <v>0.071820257281507</v>
      </c>
      <c r="H87" s="397" t="n">
        <v>0.1575</v>
      </c>
      <c r="I87" s="397" t="n">
        <v>0.4</v>
      </c>
      <c r="J87" s="397" t="n">
        <v>0.45</v>
      </c>
      <c r="K87" s="397" t="n">
        <v>0.4</v>
      </c>
      <c r="L87" s="395" t="n">
        <v>0.45</v>
      </c>
      <c r="M87" s="395" t="n">
        <v>0.45</v>
      </c>
      <c r="N87" s="397" t="n">
        <v>0.45</v>
      </c>
      <c r="O87" s="397" t="n">
        <v>0.45</v>
      </c>
      <c r="P87" s="397" t="n">
        <v>0.45</v>
      </c>
      <c r="Q87" s="397" t="n">
        <v>0.5</v>
      </c>
      <c r="R87" s="398" t="n">
        <v>0.3</v>
      </c>
      <c r="S87" s="398" t="n">
        <v>0.45</v>
      </c>
      <c r="T87" s="397" t="n">
        <v>0.4</v>
      </c>
      <c r="U87" s="397" t="n">
        <v>-0.13</v>
      </c>
      <c r="V87" s="397" t="n">
        <v>0.01</v>
      </c>
      <c r="W87" s="397" t="n">
        <v>0.0875</v>
      </c>
      <c r="X87" s="397" t="n">
        <v>0.0025</v>
      </c>
      <c r="Y87" s="397" t="n">
        <v>-0.0625</v>
      </c>
      <c r="Z87" s="397" t="n">
        <v>0.02</v>
      </c>
      <c r="AA87" s="397" t="n">
        <v>-0.475</v>
      </c>
      <c r="AB87" s="397" t="n">
        <v>0.155</v>
      </c>
      <c r="AC87" s="397" t="n">
        <v>-0.0575</v>
      </c>
      <c r="AD87" s="397" t="n">
        <v>0.00375</v>
      </c>
      <c r="AE87" s="397" t="n">
        <v>-0.185</v>
      </c>
      <c r="AF87" s="397" t="n">
        <v>0.01</v>
      </c>
      <c r="AG87" s="397" t="n">
        <v>-0.0575</v>
      </c>
      <c r="AH87" s="397" t="n">
        <v>0.025</v>
      </c>
      <c r="AI87" s="398" t="n">
        <v>0.1825</v>
      </c>
      <c r="AJ87" s="398" t="n">
        <v>0.0025</v>
      </c>
      <c r="AK87" s="398" t="n">
        <v>-0.1725</v>
      </c>
      <c r="AL87" s="397" t="n">
        <v>0</v>
      </c>
      <c r="AM87" s="397" t="n">
        <v>-0.1075</v>
      </c>
      <c r="AN87" s="397" t="n">
        <v>0</v>
      </c>
      <c r="AO87" s="397" t="n">
        <v>0.065</v>
      </c>
      <c r="AP87" s="360" t="n">
        <v>0.0075</v>
      </c>
      <c r="AQ87" s="360" t="n">
        <v>0.3275</v>
      </c>
      <c r="AR87" s="360" t="n">
        <v>0.015</v>
      </c>
      <c r="AS87" s="360" t="n">
        <v>0</v>
      </c>
      <c r="AT87" s="360" t="n">
        <v>0</v>
      </c>
      <c r="AU87" s="360" t="n">
        <v>-0.305</v>
      </c>
      <c r="AV87" s="360" t="n">
        <v>0</v>
      </c>
      <c r="AW87" s="360" t="n">
        <v>0.2275</v>
      </c>
      <c r="AX87" s="360" t="n">
        <v>-0.01</v>
      </c>
      <c r="AY87" s="360" t="n">
        <v>-0.0255</v>
      </c>
      <c r="AZ87" s="360" t="n">
        <v>0.06</v>
      </c>
      <c r="BA87" s="360" t="n">
        <v>0.1775</v>
      </c>
      <c r="BB87" s="360" t="n">
        <v>0.0175</v>
      </c>
      <c r="BC87" s="360" t="n">
        <v>-0.0255</v>
      </c>
      <c r="BD87" s="360" t="n">
        <v>0.011</v>
      </c>
      <c r="BE87" s="360" t="n">
        <v>0.005</v>
      </c>
      <c r="BF87" s="360" t="n">
        <v>0</v>
      </c>
      <c r="BG87" s="360" t="n">
        <v>-0.0255</v>
      </c>
      <c r="BH87" s="360" t="n">
        <v>0.011</v>
      </c>
      <c r="BI87" s="360" t="n">
        <v>-0.07</v>
      </c>
      <c r="BJ87" s="360" t="n">
        <v>0.026</v>
      </c>
      <c r="BK87" s="360" t="n">
        <v>-0.02</v>
      </c>
      <c r="BL87" s="360" t="n">
        <v>0.016</v>
      </c>
      <c r="BM87" s="360" t="n">
        <v>0.0065</v>
      </c>
      <c r="BN87" s="360" t="n">
        <v>0.01</v>
      </c>
      <c r="BO87" s="360" t="n">
        <v>0.51</v>
      </c>
      <c r="BP87" s="360" t="n">
        <v>0.02</v>
      </c>
      <c r="BQ87" s="360" t="n">
        <v>-0.0775</v>
      </c>
      <c r="BR87" s="360" t="n">
        <v>0</v>
      </c>
      <c r="BS87" s="360" t="n">
        <v>0.1775</v>
      </c>
      <c r="BT87" s="360" t="n">
        <v>0.0175</v>
      </c>
      <c r="BU87" s="360" t="n">
        <v>0.153</v>
      </c>
      <c r="BV87" s="360" t="n">
        <v>0</v>
      </c>
    </row>
    <row r="88" customFormat="false" ht="12.75" hidden="false" customHeight="false" outlineLevel="0" collapsed="false">
      <c r="D88" s="359" t="n">
        <v>38838</v>
      </c>
      <c r="F88" s="397" t="n">
        <v>2.517</v>
      </c>
      <c r="G88" s="398" t="n">
        <v>0.071837824012518</v>
      </c>
      <c r="H88" s="397" t="n">
        <v>0.1575</v>
      </c>
      <c r="I88" s="397" t="n">
        <v>0.45</v>
      </c>
      <c r="J88" s="397" t="n">
        <v>0.5</v>
      </c>
      <c r="K88" s="397" t="n">
        <v>0.4</v>
      </c>
      <c r="L88" s="395" t="n">
        <v>0.4</v>
      </c>
      <c r="M88" s="395" t="n">
        <v>0.45</v>
      </c>
      <c r="N88" s="397" t="n">
        <v>0.5</v>
      </c>
      <c r="O88" s="397" t="n">
        <v>0.45</v>
      </c>
      <c r="P88" s="397" t="n">
        <v>0.4</v>
      </c>
      <c r="Q88" s="397" t="n">
        <v>0.45</v>
      </c>
      <c r="R88" s="398" t="n">
        <v>0.25</v>
      </c>
      <c r="S88" s="398" t="n">
        <v>0.5</v>
      </c>
      <c r="T88" s="397" t="n">
        <v>0.45</v>
      </c>
      <c r="U88" s="397" t="n">
        <v>-0.145</v>
      </c>
      <c r="V88" s="397" t="n">
        <v>0.01</v>
      </c>
      <c r="W88" s="397" t="n">
        <v>0.0925</v>
      </c>
      <c r="X88" s="397" t="n">
        <v>0.0025</v>
      </c>
      <c r="Y88" s="397" t="n">
        <v>-0.0625</v>
      </c>
      <c r="Z88" s="397" t="n">
        <v>0.02</v>
      </c>
      <c r="AA88" s="397" t="n">
        <v>-0.475</v>
      </c>
      <c r="AB88" s="397" t="n">
        <v>0.155</v>
      </c>
      <c r="AC88" s="397" t="n">
        <v>-0.0575</v>
      </c>
      <c r="AD88" s="397" t="n">
        <v>0.00375</v>
      </c>
      <c r="AE88" s="397" t="n">
        <v>-0.185</v>
      </c>
      <c r="AF88" s="397" t="n">
        <v>0.0075</v>
      </c>
      <c r="AG88" s="397" t="n">
        <v>-0.0575</v>
      </c>
      <c r="AH88" s="397" t="n">
        <v>0.025</v>
      </c>
      <c r="AI88" s="398" t="n">
        <v>0.1725</v>
      </c>
      <c r="AJ88" s="398" t="n">
        <v>0.0025</v>
      </c>
      <c r="AK88" s="398" t="n">
        <v>-0.1725</v>
      </c>
      <c r="AL88" s="397" t="n">
        <v>0</v>
      </c>
      <c r="AM88" s="397" t="n">
        <v>-0.0875</v>
      </c>
      <c r="AN88" s="397" t="n">
        <v>0</v>
      </c>
      <c r="AO88" s="397" t="n">
        <v>0.065</v>
      </c>
      <c r="AP88" s="360" t="n">
        <v>0.0075</v>
      </c>
      <c r="AQ88" s="360" t="n">
        <v>0.3275</v>
      </c>
      <c r="AR88" s="360" t="n">
        <v>0.015</v>
      </c>
      <c r="AS88" s="360" t="n">
        <v>0</v>
      </c>
      <c r="AT88" s="360" t="n">
        <v>0</v>
      </c>
      <c r="AU88" s="360" t="n">
        <v>-0.305</v>
      </c>
      <c r="AV88" s="360" t="n">
        <v>0</v>
      </c>
      <c r="AW88" s="360" t="n">
        <v>0.2275</v>
      </c>
      <c r="AX88" s="360" t="n">
        <v>-0.01</v>
      </c>
      <c r="AY88" s="360" t="n">
        <v>-0.0255</v>
      </c>
      <c r="AZ88" s="360" t="n">
        <v>0.06</v>
      </c>
      <c r="BA88" s="360" t="n">
        <v>0.1625</v>
      </c>
      <c r="BB88" s="360" t="n">
        <v>0.01</v>
      </c>
      <c r="BC88" s="360" t="n">
        <v>-0.0255</v>
      </c>
      <c r="BD88" s="360" t="n">
        <v>0.011</v>
      </c>
      <c r="BE88" s="360" t="n">
        <v>0.005</v>
      </c>
      <c r="BF88" s="360" t="n">
        <v>0</v>
      </c>
      <c r="BG88" s="360" t="n">
        <v>-0.0255</v>
      </c>
      <c r="BH88" s="360" t="n">
        <v>0.011</v>
      </c>
      <c r="BI88" s="360" t="n">
        <v>-0.07</v>
      </c>
      <c r="BJ88" s="360" t="n">
        <v>0.026</v>
      </c>
      <c r="BK88" s="360" t="n">
        <v>-0.02</v>
      </c>
      <c r="BL88" s="360" t="n">
        <v>0.016</v>
      </c>
      <c r="BM88" s="360" t="n">
        <v>0.0065</v>
      </c>
      <c r="BN88" s="360" t="n">
        <v>0.01</v>
      </c>
      <c r="BO88" s="360" t="n">
        <v>0.395</v>
      </c>
      <c r="BP88" s="360" t="n">
        <v>0.02</v>
      </c>
      <c r="BQ88" s="360" t="n">
        <v>-0.2365</v>
      </c>
      <c r="BR88" s="360" t="n">
        <v>0</v>
      </c>
      <c r="BS88" s="360" t="n">
        <v>0.1625</v>
      </c>
      <c r="BT88" s="360" t="n">
        <v>0.01</v>
      </c>
      <c r="BU88" s="360" t="n">
        <v>0.143</v>
      </c>
      <c r="BV88" s="360" t="n">
        <v>0</v>
      </c>
    </row>
    <row r="89" customFormat="false" ht="12.75" hidden="false" customHeight="false" outlineLevel="0" collapsed="false">
      <c r="D89" s="359" t="n">
        <v>38869</v>
      </c>
      <c r="F89" s="397" t="n">
        <v>2.523</v>
      </c>
      <c r="G89" s="398" t="n">
        <v>0.071855976301338</v>
      </c>
      <c r="H89" s="397" t="n">
        <v>0.1575</v>
      </c>
      <c r="I89" s="397" t="n">
        <v>0.45</v>
      </c>
      <c r="J89" s="397" t="n">
        <v>0.5</v>
      </c>
      <c r="K89" s="397" t="n">
        <v>0.4</v>
      </c>
      <c r="L89" s="395" t="n">
        <v>0.5</v>
      </c>
      <c r="M89" s="395" t="n">
        <v>0.45</v>
      </c>
      <c r="N89" s="397" t="n">
        <v>0.5</v>
      </c>
      <c r="O89" s="397" t="n">
        <v>0.5</v>
      </c>
      <c r="P89" s="397" t="n">
        <v>0.5</v>
      </c>
      <c r="Q89" s="397" t="n">
        <v>0.5</v>
      </c>
      <c r="R89" s="398" t="n">
        <v>0.25</v>
      </c>
      <c r="S89" s="398" t="n">
        <v>0.5</v>
      </c>
      <c r="T89" s="397" t="n">
        <v>0.45</v>
      </c>
      <c r="U89" s="397" t="n">
        <v>-0.155</v>
      </c>
      <c r="V89" s="397" t="n">
        <v>0.01</v>
      </c>
      <c r="W89" s="397" t="n">
        <v>0.0875</v>
      </c>
      <c r="X89" s="397" t="n">
        <v>0.0025</v>
      </c>
      <c r="Y89" s="397" t="n">
        <v>-0.0625</v>
      </c>
      <c r="Z89" s="397" t="n">
        <v>0.02</v>
      </c>
      <c r="AA89" s="397" t="n">
        <v>-0.475</v>
      </c>
      <c r="AB89" s="397" t="n">
        <v>0.155</v>
      </c>
      <c r="AC89" s="397" t="n">
        <v>-0.0575</v>
      </c>
      <c r="AD89" s="397" t="n">
        <v>0.00375</v>
      </c>
      <c r="AE89" s="397" t="n">
        <v>-0.185</v>
      </c>
      <c r="AF89" s="397" t="n">
        <v>0.005</v>
      </c>
      <c r="AG89" s="397" t="n">
        <v>-0.0575</v>
      </c>
      <c r="AH89" s="397" t="n">
        <v>0.025</v>
      </c>
      <c r="AI89" s="398" t="n">
        <v>0.1675</v>
      </c>
      <c r="AJ89" s="398" t="n">
        <v>0.0025</v>
      </c>
      <c r="AK89" s="398" t="n">
        <v>-0.1725</v>
      </c>
      <c r="AL89" s="397" t="n">
        <v>0</v>
      </c>
      <c r="AM89" s="397" t="n">
        <v>-0.0875</v>
      </c>
      <c r="AN89" s="397" t="n">
        <v>0</v>
      </c>
      <c r="AO89" s="397" t="n">
        <v>0.065</v>
      </c>
      <c r="AP89" s="360" t="n">
        <v>0.0075</v>
      </c>
      <c r="AQ89" s="360" t="n">
        <v>0.3275</v>
      </c>
      <c r="AR89" s="360" t="n">
        <v>0.015</v>
      </c>
      <c r="AS89" s="360" t="n">
        <v>0</v>
      </c>
      <c r="AT89" s="360" t="n">
        <v>0</v>
      </c>
      <c r="AU89" s="360" t="n">
        <v>-0.305</v>
      </c>
      <c r="AV89" s="360" t="n">
        <v>0</v>
      </c>
      <c r="AW89" s="360" t="n">
        <v>0.2275</v>
      </c>
      <c r="AX89" s="360" t="n">
        <v>-0.01</v>
      </c>
      <c r="AY89" s="360" t="n">
        <v>-0.0255</v>
      </c>
      <c r="AZ89" s="360" t="n">
        <v>0.06</v>
      </c>
      <c r="BA89" s="360" t="n">
        <v>0.1625</v>
      </c>
      <c r="BB89" s="360" t="n">
        <v>0.0125</v>
      </c>
      <c r="BC89" s="360" t="n">
        <v>-0.0255</v>
      </c>
      <c r="BD89" s="360" t="n">
        <v>0.011</v>
      </c>
      <c r="BE89" s="360" t="n">
        <v>0.005</v>
      </c>
      <c r="BF89" s="360" t="n">
        <v>0</v>
      </c>
      <c r="BG89" s="360" t="n">
        <v>-0.0255</v>
      </c>
      <c r="BH89" s="360" t="n">
        <v>0.011</v>
      </c>
      <c r="BI89" s="360" t="n">
        <v>-0.086</v>
      </c>
      <c r="BJ89" s="360" t="n">
        <v>0.026</v>
      </c>
      <c r="BK89" s="360" t="n">
        <v>-0.02</v>
      </c>
      <c r="BL89" s="360" t="n">
        <v>0.017</v>
      </c>
      <c r="BM89" s="360" t="n">
        <v>0.0065</v>
      </c>
      <c r="BN89" s="360" t="n">
        <v>0.01</v>
      </c>
      <c r="BO89" s="360" t="n">
        <v>0.395</v>
      </c>
      <c r="BP89" s="360" t="n">
        <v>0.035</v>
      </c>
      <c r="BQ89" s="360" t="n">
        <v>-0.6235</v>
      </c>
      <c r="BR89" s="360" t="n">
        <v>0</v>
      </c>
      <c r="BS89" s="360" t="n">
        <v>0.1625</v>
      </c>
      <c r="BT89" s="360" t="n">
        <v>0.0125</v>
      </c>
      <c r="BU89" s="360" t="n">
        <v>0.138</v>
      </c>
      <c r="BV89" s="360" t="n">
        <v>0</v>
      </c>
    </row>
    <row r="90" customFormat="false" ht="12.75" hidden="false" customHeight="false" outlineLevel="0" collapsed="false">
      <c r="D90" s="359" t="n">
        <v>38899</v>
      </c>
      <c r="F90" s="397" t="n">
        <v>2.523</v>
      </c>
      <c r="G90" s="398" t="n">
        <v>0.071873543032557</v>
      </c>
      <c r="H90" s="397" t="n">
        <v>0.1575</v>
      </c>
      <c r="I90" s="397" t="n">
        <v>0.5</v>
      </c>
      <c r="J90" s="397" t="n">
        <v>0.5</v>
      </c>
      <c r="K90" s="397" t="n">
        <v>0.4</v>
      </c>
      <c r="L90" s="395" t="n">
        <v>0.5</v>
      </c>
      <c r="M90" s="395" t="n">
        <v>0.5</v>
      </c>
      <c r="N90" s="397" t="n">
        <v>0.5</v>
      </c>
      <c r="O90" s="397" t="n">
        <v>0.5</v>
      </c>
      <c r="P90" s="397" t="n">
        <v>0.5</v>
      </c>
      <c r="Q90" s="397" t="n">
        <v>0.5</v>
      </c>
      <c r="R90" s="398" t="n">
        <v>0.34</v>
      </c>
      <c r="S90" s="398" t="n">
        <v>0.55</v>
      </c>
      <c r="T90" s="397" t="n">
        <v>0.5</v>
      </c>
      <c r="U90" s="397" t="n">
        <v>-0.155</v>
      </c>
      <c r="V90" s="397" t="n">
        <v>0.01</v>
      </c>
      <c r="W90" s="397" t="n">
        <v>0.0775</v>
      </c>
      <c r="X90" s="397" t="n">
        <v>0.005</v>
      </c>
      <c r="Y90" s="397" t="n">
        <v>-0.0625</v>
      </c>
      <c r="Z90" s="397" t="n">
        <v>0.02</v>
      </c>
      <c r="AA90" s="397" t="n">
        <v>-0.475</v>
      </c>
      <c r="AB90" s="397" t="n">
        <v>0.155</v>
      </c>
      <c r="AC90" s="397" t="n">
        <v>-0.0575</v>
      </c>
      <c r="AD90" s="397" t="n">
        <v>0.00375</v>
      </c>
      <c r="AE90" s="397" t="n">
        <v>-0.185</v>
      </c>
      <c r="AF90" s="397" t="n">
        <v>0.0025</v>
      </c>
      <c r="AG90" s="397" t="n">
        <v>-0.0575</v>
      </c>
      <c r="AH90" s="397" t="n">
        <v>0.025</v>
      </c>
      <c r="AI90" s="398" t="n">
        <v>0.1575</v>
      </c>
      <c r="AJ90" s="398" t="n">
        <v>0</v>
      </c>
      <c r="AK90" s="398" t="n">
        <v>-0.1725</v>
      </c>
      <c r="AL90" s="397" t="n">
        <v>0</v>
      </c>
      <c r="AM90" s="397" t="n">
        <v>-0.0875</v>
      </c>
      <c r="AN90" s="397" t="n">
        <v>0</v>
      </c>
      <c r="AO90" s="397" t="n">
        <v>0.065</v>
      </c>
      <c r="AP90" s="360" t="n">
        <v>0.0075</v>
      </c>
      <c r="AQ90" s="360" t="n">
        <v>0.3275</v>
      </c>
      <c r="AR90" s="360" t="n">
        <v>0.015</v>
      </c>
      <c r="AS90" s="360" t="n">
        <v>0</v>
      </c>
      <c r="AT90" s="360" t="n">
        <v>0</v>
      </c>
      <c r="AU90" s="360" t="n">
        <v>-0.305</v>
      </c>
      <c r="AV90" s="360" t="n">
        <v>0</v>
      </c>
      <c r="AW90" s="360" t="n">
        <v>0.2275</v>
      </c>
      <c r="AX90" s="360" t="n">
        <v>-0.01</v>
      </c>
      <c r="AY90" s="360" t="n">
        <v>-0.0255</v>
      </c>
      <c r="AZ90" s="360" t="n">
        <v>0.06</v>
      </c>
      <c r="BA90" s="360" t="n">
        <v>0.1625</v>
      </c>
      <c r="BB90" s="360" t="n">
        <v>0.0125</v>
      </c>
      <c r="BC90" s="360" t="n">
        <v>-0.0255</v>
      </c>
      <c r="BD90" s="360" t="n">
        <v>0.011</v>
      </c>
      <c r="BE90" s="360" t="n">
        <v>0.005</v>
      </c>
      <c r="BF90" s="360" t="n">
        <v>0</v>
      </c>
      <c r="BG90" s="360" t="n">
        <v>-0.0255</v>
      </c>
      <c r="BH90" s="360" t="n">
        <v>0.011</v>
      </c>
      <c r="BI90" s="360" t="n">
        <v>-0.079</v>
      </c>
      <c r="BJ90" s="360" t="n">
        <v>0.026</v>
      </c>
      <c r="BK90" s="360" t="n">
        <v>-0.02</v>
      </c>
      <c r="BL90" s="360" t="n">
        <v>0.018</v>
      </c>
      <c r="BM90" s="360" t="n">
        <v>0.0065</v>
      </c>
      <c r="BN90" s="360" t="n">
        <v>0.01</v>
      </c>
      <c r="BO90" s="360" t="n">
        <v>0.43</v>
      </c>
      <c r="BP90" s="360" t="n">
        <v>0.035</v>
      </c>
      <c r="BQ90" s="360" t="n">
        <v>-0.3165</v>
      </c>
      <c r="BR90" s="360" t="n">
        <v>0</v>
      </c>
      <c r="BS90" s="360" t="n">
        <v>0.1625</v>
      </c>
      <c r="BT90" s="360" t="n">
        <v>0.0125</v>
      </c>
      <c r="BU90" s="360" t="n">
        <v>0.128</v>
      </c>
      <c r="BV90" s="360" t="n">
        <v>0</v>
      </c>
    </row>
    <row r="91" customFormat="false" ht="12.75" hidden="false" customHeight="false" outlineLevel="0" collapsed="false">
      <c r="D91" s="359" t="n">
        <v>38930</v>
      </c>
      <c r="F91" s="397" t="n">
        <v>2.617</v>
      </c>
      <c r="G91" s="398" t="n">
        <v>0.07189169532159</v>
      </c>
      <c r="H91" s="397" t="n">
        <v>0.1575</v>
      </c>
      <c r="I91" s="397" t="n">
        <v>0.55</v>
      </c>
      <c r="J91" s="397" t="n">
        <v>0.55</v>
      </c>
      <c r="K91" s="397" t="n">
        <v>0.5</v>
      </c>
      <c r="L91" s="395" t="n">
        <v>0.6</v>
      </c>
      <c r="M91" s="395" t="n">
        <v>0.55</v>
      </c>
      <c r="N91" s="397" t="n">
        <v>0.6</v>
      </c>
      <c r="O91" s="397" t="n">
        <v>0.55</v>
      </c>
      <c r="P91" s="397" t="n">
        <v>0.6</v>
      </c>
      <c r="Q91" s="397" t="n">
        <v>0.45</v>
      </c>
      <c r="R91" s="398" t="n">
        <v>0.38</v>
      </c>
      <c r="S91" s="398" t="n">
        <v>0.6</v>
      </c>
      <c r="T91" s="397" t="n">
        <v>0.55</v>
      </c>
      <c r="U91" s="397" t="n">
        <v>-0.155</v>
      </c>
      <c r="V91" s="397" t="n">
        <v>0.01</v>
      </c>
      <c r="W91" s="397" t="n">
        <v>0.075</v>
      </c>
      <c r="X91" s="397" t="n">
        <v>0.0075</v>
      </c>
      <c r="Y91" s="397" t="n">
        <v>-0.0625</v>
      </c>
      <c r="Z91" s="397" t="n">
        <v>0.02</v>
      </c>
      <c r="AA91" s="397" t="n">
        <v>-0.475</v>
      </c>
      <c r="AB91" s="397" t="n">
        <v>0.155</v>
      </c>
      <c r="AC91" s="397" t="n">
        <v>-0.0575</v>
      </c>
      <c r="AD91" s="397" t="n">
        <v>0.00375</v>
      </c>
      <c r="AE91" s="397" t="n">
        <v>-0.185</v>
      </c>
      <c r="AF91" s="397" t="n">
        <v>0</v>
      </c>
      <c r="AG91" s="397" t="n">
        <v>-0.0575</v>
      </c>
      <c r="AH91" s="397" t="n">
        <v>0.025</v>
      </c>
      <c r="AI91" s="398" t="n">
        <v>0.155</v>
      </c>
      <c r="AJ91" s="398" t="n">
        <v>-0.0025</v>
      </c>
      <c r="AK91" s="398" t="n">
        <v>-0.1725</v>
      </c>
      <c r="AL91" s="397" t="n">
        <v>0</v>
      </c>
      <c r="AM91" s="397" t="n">
        <v>-0.0875</v>
      </c>
      <c r="AN91" s="397" t="n">
        <v>0</v>
      </c>
      <c r="AO91" s="397" t="n">
        <v>0.065</v>
      </c>
      <c r="AP91" s="360" t="n">
        <v>0.0075</v>
      </c>
      <c r="AQ91" s="360" t="n">
        <v>0.3275</v>
      </c>
      <c r="AR91" s="360" t="n">
        <v>0.015</v>
      </c>
      <c r="AS91" s="360" t="n">
        <v>0</v>
      </c>
      <c r="AT91" s="360" t="n">
        <v>0</v>
      </c>
      <c r="AU91" s="360" t="n">
        <v>-0.305</v>
      </c>
      <c r="AV91" s="360" t="n">
        <v>0</v>
      </c>
      <c r="AW91" s="360" t="n">
        <v>0.2275</v>
      </c>
      <c r="AX91" s="360" t="n">
        <v>-0.01</v>
      </c>
      <c r="AY91" s="360" t="n">
        <v>-0.0255</v>
      </c>
      <c r="AZ91" s="360" t="n">
        <v>0.06</v>
      </c>
      <c r="BA91" s="360" t="n">
        <v>0.1625</v>
      </c>
      <c r="BB91" s="360" t="n">
        <v>0.0125</v>
      </c>
      <c r="BC91" s="360" t="n">
        <v>-0.0255</v>
      </c>
      <c r="BD91" s="360" t="n">
        <v>0.011</v>
      </c>
      <c r="BE91" s="360" t="n">
        <v>0.005</v>
      </c>
      <c r="BF91" s="360" t="n">
        <v>0</v>
      </c>
      <c r="BG91" s="360" t="n">
        <v>-0.0255</v>
      </c>
      <c r="BH91" s="360" t="n">
        <v>0.011</v>
      </c>
      <c r="BI91" s="360" t="n">
        <v>-0.07</v>
      </c>
      <c r="BJ91" s="360" t="n">
        <v>0.026</v>
      </c>
      <c r="BK91" s="360" t="n">
        <v>-0.02</v>
      </c>
      <c r="BL91" s="360" t="n">
        <v>0.019</v>
      </c>
      <c r="BM91" s="360" t="n">
        <v>0.0065</v>
      </c>
      <c r="BN91" s="360" t="n">
        <v>0.01</v>
      </c>
      <c r="BO91" s="360" t="n">
        <v>0.495</v>
      </c>
      <c r="BP91" s="360" t="n">
        <v>0.035</v>
      </c>
      <c r="BQ91" s="360" t="n">
        <v>-0.3675</v>
      </c>
      <c r="BR91" s="360" t="n">
        <v>0</v>
      </c>
      <c r="BS91" s="360" t="n">
        <v>0.1625</v>
      </c>
      <c r="BT91" s="360" t="n">
        <v>0.0125</v>
      </c>
      <c r="BU91" s="360" t="n">
        <v>0.125</v>
      </c>
      <c r="BV91" s="360" t="n">
        <v>0</v>
      </c>
    </row>
    <row r="92" customFormat="false" ht="12.75" hidden="false" customHeight="false" outlineLevel="0" collapsed="false">
      <c r="D92" s="359" t="n">
        <v>38961</v>
      </c>
      <c r="F92" s="397" t="n">
        <v>2.599</v>
      </c>
      <c r="G92" s="398" t="n">
        <v>0.071909847610733</v>
      </c>
      <c r="H92" s="397" t="n">
        <v>0.1575</v>
      </c>
      <c r="I92" s="397" t="n">
        <v>0.55</v>
      </c>
      <c r="J92" s="397" t="n">
        <v>0.55</v>
      </c>
      <c r="K92" s="397" t="n">
        <v>0.55</v>
      </c>
      <c r="L92" s="395" t="n">
        <v>0.55</v>
      </c>
      <c r="M92" s="395" t="n">
        <v>0.55</v>
      </c>
      <c r="N92" s="397" t="n">
        <v>0.6</v>
      </c>
      <c r="O92" s="397" t="n">
        <v>0.6</v>
      </c>
      <c r="P92" s="397" t="n">
        <v>0.55</v>
      </c>
      <c r="Q92" s="397" t="n">
        <v>0.5</v>
      </c>
      <c r="R92" s="398" t="n">
        <v>0.34</v>
      </c>
      <c r="S92" s="398" t="n">
        <v>0.6</v>
      </c>
      <c r="T92" s="397" t="n">
        <v>0.55</v>
      </c>
      <c r="U92" s="397" t="n">
        <v>-0.145</v>
      </c>
      <c r="V92" s="397" t="n">
        <v>0.01</v>
      </c>
      <c r="W92" s="397" t="n">
        <v>0.0725</v>
      </c>
      <c r="X92" s="397" t="n">
        <v>0.0075</v>
      </c>
      <c r="Y92" s="397" t="n">
        <v>-0.0625</v>
      </c>
      <c r="Z92" s="397" t="n">
        <v>0.02</v>
      </c>
      <c r="AA92" s="397" t="n">
        <v>-0.475</v>
      </c>
      <c r="AB92" s="397" t="n">
        <v>0.155</v>
      </c>
      <c r="AC92" s="397" t="n">
        <v>-0.0575</v>
      </c>
      <c r="AD92" s="397" t="n">
        <v>0.00375</v>
      </c>
      <c r="AE92" s="397" t="n">
        <v>-0.185</v>
      </c>
      <c r="AF92" s="397" t="n">
        <v>0.0025</v>
      </c>
      <c r="AG92" s="397" t="n">
        <v>-0.0575</v>
      </c>
      <c r="AH92" s="397" t="n">
        <v>0.025</v>
      </c>
      <c r="AI92" s="398" t="n">
        <v>0.1525</v>
      </c>
      <c r="AJ92" s="398" t="n">
        <v>-0.0025</v>
      </c>
      <c r="AK92" s="398" t="n">
        <v>-0.1725</v>
      </c>
      <c r="AL92" s="397" t="n">
        <v>0</v>
      </c>
      <c r="AM92" s="397" t="n">
        <v>-0.0875</v>
      </c>
      <c r="AN92" s="397" t="n">
        <v>0</v>
      </c>
      <c r="AO92" s="397" t="n">
        <v>0.065</v>
      </c>
      <c r="AP92" s="360" t="n">
        <v>0.0075</v>
      </c>
      <c r="AQ92" s="360" t="n">
        <v>0.3275</v>
      </c>
      <c r="AR92" s="360" t="n">
        <v>0.015</v>
      </c>
      <c r="AS92" s="360" t="n">
        <v>0</v>
      </c>
      <c r="AT92" s="360" t="n">
        <v>0</v>
      </c>
      <c r="AU92" s="360" t="n">
        <v>-0.305</v>
      </c>
      <c r="AV92" s="360" t="n">
        <v>0</v>
      </c>
      <c r="AW92" s="360" t="n">
        <v>0.2275</v>
      </c>
      <c r="AX92" s="360" t="n">
        <v>-0.01</v>
      </c>
      <c r="AY92" s="360" t="n">
        <v>-0.0305</v>
      </c>
      <c r="AZ92" s="360" t="n">
        <v>0.06</v>
      </c>
      <c r="BA92" s="360" t="n">
        <v>0.1625</v>
      </c>
      <c r="BB92" s="360" t="n">
        <v>0.0125</v>
      </c>
      <c r="BC92" s="360" t="n">
        <v>-0.0305</v>
      </c>
      <c r="BD92" s="360" t="n">
        <v>0.011</v>
      </c>
      <c r="BE92" s="360" t="n">
        <v>0.005</v>
      </c>
      <c r="BF92" s="360" t="n">
        <v>0</v>
      </c>
      <c r="BG92" s="360" t="n">
        <v>-0.0305</v>
      </c>
      <c r="BH92" s="360" t="n">
        <v>0.011</v>
      </c>
      <c r="BI92" s="360" t="n">
        <v>-0.07</v>
      </c>
      <c r="BJ92" s="360" t="n">
        <v>0.025</v>
      </c>
      <c r="BK92" s="360" t="n">
        <v>-0.02</v>
      </c>
      <c r="BL92" s="360" t="n">
        <v>0.019</v>
      </c>
      <c r="BM92" s="360" t="n">
        <v>0.0065</v>
      </c>
      <c r="BN92" s="360" t="n">
        <v>0.01</v>
      </c>
      <c r="BO92" s="360" t="n">
        <v>0.395</v>
      </c>
      <c r="BP92" s="360" t="n">
        <v>0.035</v>
      </c>
      <c r="BQ92" s="360" t="n">
        <v>-0.3675</v>
      </c>
      <c r="BR92" s="360" t="n">
        <v>0</v>
      </c>
      <c r="BS92" s="360" t="n">
        <v>0.1625</v>
      </c>
      <c r="BT92" s="360" t="n">
        <v>0.0125</v>
      </c>
      <c r="BU92" s="360" t="n">
        <v>0.123</v>
      </c>
      <c r="BV92" s="360" t="n">
        <v>0</v>
      </c>
    </row>
    <row r="93" customFormat="false" ht="12.75" hidden="false" customHeight="false" outlineLevel="0" collapsed="false">
      <c r="D93" s="359" t="n">
        <v>38991</v>
      </c>
      <c r="F93" s="397" t="n">
        <v>2.613</v>
      </c>
      <c r="G93" s="398" t="n">
        <v>0.071927414342265</v>
      </c>
      <c r="H93" s="397" t="n">
        <v>0.1575</v>
      </c>
      <c r="I93" s="397" t="n">
        <v>0.6</v>
      </c>
      <c r="J93" s="397" t="n">
        <v>0.6</v>
      </c>
      <c r="K93" s="397" t="n">
        <v>0.55</v>
      </c>
      <c r="L93" s="395" t="n">
        <v>0.6</v>
      </c>
      <c r="M93" s="395" t="n">
        <v>0.6</v>
      </c>
      <c r="N93" s="397" t="n">
        <v>0.65</v>
      </c>
      <c r="O93" s="397" t="n">
        <v>0.65</v>
      </c>
      <c r="P93" s="397" t="n">
        <v>0.6</v>
      </c>
      <c r="Q93" s="397" t="n">
        <v>0.5</v>
      </c>
      <c r="R93" s="398" t="n">
        <v>0.39</v>
      </c>
      <c r="S93" s="398" t="n">
        <v>0.65</v>
      </c>
      <c r="T93" s="397" t="n">
        <v>0.6</v>
      </c>
      <c r="U93" s="397" t="n">
        <v>-0.13</v>
      </c>
      <c r="V93" s="397" t="n">
        <v>0.01</v>
      </c>
      <c r="W93" s="397" t="n">
        <v>0.0875</v>
      </c>
      <c r="X93" s="397" t="n">
        <v>0.0075</v>
      </c>
      <c r="Y93" s="397" t="n">
        <v>-0.0625</v>
      </c>
      <c r="Z93" s="397" t="n">
        <v>0.02</v>
      </c>
      <c r="AA93" s="397" t="n">
        <v>-0.475</v>
      </c>
      <c r="AB93" s="397" t="n">
        <v>0.155</v>
      </c>
      <c r="AC93" s="397" t="n">
        <v>-0.0575</v>
      </c>
      <c r="AD93" s="397" t="n">
        <v>0.00375</v>
      </c>
      <c r="AE93" s="397" t="n">
        <v>-0.185</v>
      </c>
      <c r="AF93" s="397" t="n">
        <v>0.005</v>
      </c>
      <c r="AG93" s="397" t="n">
        <v>-0.0575</v>
      </c>
      <c r="AH93" s="397" t="n">
        <v>0.025</v>
      </c>
      <c r="AI93" s="398" t="n">
        <v>0.1675</v>
      </c>
      <c r="AJ93" s="398" t="n">
        <v>-0.0025</v>
      </c>
      <c r="AK93" s="398" t="n">
        <v>-0.1725</v>
      </c>
      <c r="AL93" s="397" t="n">
        <v>0</v>
      </c>
      <c r="AM93" s="397" t="n">
        <v>-0.0875</v>
      </c>
      <c r="AN93" s="397" t="n">
        <v>0</v>
      </c>
      <c r="AO93" s="397" t="n">
        <v>0.065</v>
      </c>
      <c r="AP93" s="360" t="n">
        <v>0.0075</v>
      </c>
      <c r="AQ93" s="360" t="n">
        <v>0.3275</v>
      </c>
      <c r="AR93" s="360" t="n">
        <v>0.015</v>
      </c>
      <c r="AS93" s="360" t="n">
        <v>0</v>
      </c>
      <c r="AT93" s="360" t="n">
        <v>0</v>
      </c>
      <c r="AU93" s="360" t="n">
        <v>-0.305</v>
      </c>
      <c r="AV93" s="360" t="n">
        <v>0.005</v>
      </c>
      <c r="AW93" s="360" t="n">
        <v>0.2275</v>
      </c>
      <c r="AX93" s="360" t="n">
        <v>-0.01</v>
      </c>
      <c r="AY93" s="360" t="n">
        <v>-0.0305</v>
      </c>
      <c r="AZ93" s="360" t="n">
        <v>0.06</v>
      </c>
      <c r="BA93" s="360" t="n">
        <v>0.165</v>
      </c>
      <c r="BB93" s="360" t="n">
        <v>0.0125</v>
      </c>
      <c r="BC93" s="360" t="n">
        <v>-0.0305</v>
      </c>
      <c r="BD93" s="360" t="n">
        <v>0.011</v>
      </c>
      <c r="BE93" s="360" t="n">
        <v>0.005</v>
      </c>
      <c r="BF93" s="360" t="n">
        <v>0</v>
      </c>
      <c r="BG93" s="360" t="n">
        <v>-0.0305</v>
      </c>
      <c r="BH93" s="360" t="n">
        <v>0.011</v>
      </c>
      <c r="BI93" s="360" t="n">
        <v>-0.055</v>
      </c>
      <c r="BJ93" s="360" t="n">
        <v>0.025</v>
      </c>
      <c r="BK93" s="360" t="n">
        <v>-0.02</v>
      </c>
      <c r="BL93" s="360" t="n">
        <v>0.02</v>
      </c>
      <c r="BM93" s="360" t="n">
        <v>0.0065</v>
      </c>
      <c r="BN93" s="360" t="n">
        <v>0.01</v>
      </c>
      <c r="BO93" s="360" t="n">
        <v>0.345</v>
      </c>
      <c r="BP93" s="360" t="n">
        <v>0.035</v>
      </c>
      <c r="BQ93" s="360" t="n">
        <v>-0.3675</v>
      </c>
      <c r="BR93" s="360" t="n">
        <v>0</v>
      </c>
      <c r="BS93" s="360" t="n">
        <v>0.165</v>
      </c>
      <c r="BT93" s="360" t="n">
        <v>0.0125</v>
      </c>
      <c r="BU93" s="360" t="n">
        <v>0.138</v>
      </c>
      <c r="BV93" s="360" t="n">
        <v>0</v>
      </c>
    </row>
    <row r="94" customFormat="false" ht="12.75" hidden="false" customHeight="false" outlineLevel="0" collapsed="false">
      <c r="D94" s="359" t="n">
        <v>39022</v>
      </c>
      <c r="F94" s="397" t="n">
        <v>2.695</v>
      </c>
      <c r="G94" s="398" t="n">
        <v>0.071945566631622</v>
      </c>
      <c r="H94" s="397" t="n">
        <v>0.1575</v>
      </c>
      <c r="I94" s="397" t="n">
        <v>0.8</v>
      </c>
      <c r="J94" s="397" t="n">
        <v>0.85</v>
      </c>
      <c r="K94" s="397" t="n">
        <v>0.8</v>
      </c>
      <c r="L94" s="395" t="n">
        <v>0.8</v>
      </c>
      <c r="M94" s="395" t="n">
        <v>0.9</v>
      </c>
      <c r="N94" s="397" t="n">
        <v>0.95</v>
      </c>
      <c r="O94" s="397" t="n">
        <v>0.85</v>
      </c>
      <c r="P94" s="397" t="n">
        <v>0.8</v>
      </c>
      <c r="Q94" s="397" t="n">
        <v>0.95</v>
      </c>
      <c r="R94" s="398" t="n">
        <v>0.33</v>
      </c>
      <c r="S94" s="398" t="n">
        <v>0.8</v>
      </c>
      <c r="T94" s="397" t="n">
        <v>0.8</v>
      </c>
      <c r="U94" s="397" t="n">
        <v>-0.0925</v>
      </c>
      <c r="V94" s="397" t="n">
        <v>0.035</v>
      </c>
      <c r="W94" s="397" t="n">
        <v>0.135</v>
      </c>
      <c r="X94" s="397" t="n">
        <v>0.0075</v>
      </c>
      <c r="Y94" s="397" t="n">
        <v>-0.0775</v>
      </c>
      <c r="Z94" s="397" t="n">
        <v>0.0245</v>
      </c>
      <c r="AA94" s="397" t="n">
        <v>-0.445</v>
      </c>
      <c r="AB94" s="397" t="n">
        <v>0.155</v>
      </c>
      <c r="AC94" s="397" t="n">
        <v>-0.0575</v>
      </c>
      <c r="AD94" s="397" t="n">
        <v>0.00625</v>
      </c>
      <c r="AE94" s="397" t="n">
        <v>-0.18</v>
      </c>
      <c r="AF94" s="397" t="n">
        <v>0.0125</v>
      </c>
      <c r="AG94" s="397" t="n">
        <v>-0.0575</v>
      </c>
      <c r="AH94" s="397" t="n">
        <v>0.0175</v>
      </c>
      <c r="AI94" s="398" t="n">
        <v>0.24</v>
      </c>
      <c r="AJ94" s="398" t="n">
        <v>0.005</v>
      </c>
      <c r="AK94" s="398" t="n">
        <v>-0.1875</v>
      </c>
      <c r="AL94" s="397" t="n">
        <v>0.005</v>
      </c>
      <c r="AM94" s="397" t="n">
        <v>-0.125</v>
      </c>
      <c r="AN94" s="397" t="n">
        <v>0</v>
      </c>
      <c r="AO94" s="397" t="n">
        <v>0.0925</v>
      </c>
      <c r="AP94" s="360" t="n">
        <v>0.02</v>
      </c>
      <c r="AQ94" s="360" t="n">
        <v>0.1325</v>
      </c>
      <c r="AR94" s="360" t="n">
        <v>0.0245</v>
      </c>
      <c r="AS94" s="360" t="n">
        <v>0</v>
      </c>
      <c r="AT94" s="360" t="n">
        <v>0</v>
      </c>
      <c r="AU94" s="360" t="n">
        <v>-0.25</v>
      </c>
      <c r="AV94" s="360" t="n">
        <v>0.0125</v>
      </c>
      <c r="AW94" s="360" t="n">
        <v>0.0325</v>
      </c>
      <c r="AX94" s="360" t="n">
        <v>-0.01</v>
      </c>
      <c r="AY94" s="360" t="n">
        <v>-0.0285</v>
      </c>
      <c r="AZ94" s="360" t="n">
        <v>0.06</v>
      </c>
      <c r="BA94" s="360" t="n">
        <v>0.24</v>
      </c>
      <c r="BB94" s="360" t="n">
        <v>0.0175</v>
      </c>
      <c r="BC94" s="360" t="n">
        <v>-0.0285</v>
      </c>
      <c r="BD94" s="360" t="n">
        <v>0.0087</v>
      </c>
      <c r="BE94" s="360" t="n">
        <v>0.005</v>
      </c>
      <c r="BF94" s="360" t="n">
        <v>0</v>
      </c>
      <c r="BG94" s="360" t="n">
        <v>-0.0285</v>
      </c>
      <c r="BH94" s="360" t="n">
        <v>0.0087</v>
      </c>
      <c r="BI94" s="360" t="n">
        <v>-0.0565</v>
      </c>
      <c r="BJ94" s="360" t="n">
        <v>0.025</v>
      </c>
      <c r="BK94" s="360" t="n">
        <v>-0.0125</v>
      </c>
      <c r="BL94" s="360" t="n">
        <v>0.02</v>
      </c>
      <c r="BM94" s="360" t="n">
        <v>0.014</v>
      </c>
      <c r="BN94" s="360" t="n">
        <v>0.015</v>
      </c>
      <c r="BO94" s="360" t="n">
        <v>0.725</v>
      </c>
      <c r="BP94" s="360" t="n">
        <v>0.14</v>
      </c>
      <c r="BQ94" s="360" t="n">
        <v>-0.2025</v>
      </c>
      <c r="BR94" s="360" t="n">
        <v>0</v>
      </c>
      <c r="BS94" s="360" t="n">
        <v>0.24</v>
      </c>
      <c r="BT94" s="360" t="n">
        <v>0.0175</v>
      </c>
      <c r="BU94" s="360" t="n">
        <v>0.209</v>
      </c>
      <c r="BV94" s="360" t="n">
        <v>0</v>
      </c>
    </row>
    <row r="95" customFormat="false" ht="12.75" hidden="false" customHeight="false" outlineLevel="0" collapsed="false">
      <c r="D95" s="359" t="n">
        <v>39052</v>
      </c>
      <c r="F95" s="397" t="n">
        <v>2.784</v>
      </c>
      <c r="G95" s="398" t="n">
        <v>0.071963133363361</v>
      </c>
      <c r="H95" s="397" t="n">
        <v>0.1575</v>
      </c>
      <c r="I95" s="397" t="n">
        <v>1</v>
      </c>
      <c r="J95" s="397" t="n">
        <v>1.05</v>
      </c>
      <c r="K95" s="397" t="n">
        <v>1</v>
      </c>
      <c r="L95" s="395" t="n">
        <v>1</v>
      </c>
      <c r="M95" s="395" t="n">
        <v>1.15</v>
      </c>
      <c r="N95" s="397" t="n">
        <v>1.25</v>
      </c>
      <c r="O95" s="397" t="n">
        <v>1.05</v>
      </c>
      <c r="P95" s="397" t="n">
        <v>1</v>
      </c>
      <c r="Q95" s="397" t="n">
        <v>1.35</v>
      </c>
      <c r="R95" s="398" t="n">
        <v>0.525</v>
      </c>
      <c r="S95" s="398" t="n">
        <v>1.1</v>
      </c>
      <c r="T95" s="397" t="n">
        <v>1</v>
      </c>
      <c r="U95" s="397" t="n">
        <v>-0.085</v>
      </c>
      <c r="V95" s="397" t="n">
        <v>0.035</v>
      </c>
      <c r="W95" s="397" t="n">
        <v>0.175</v>
      </c>
      <c r="X95" s="397" t="n">
        <v>0.0075</v>
      </c>
      <c r="Y95" s="397" t="n">
        <v>-0.0775</v>
      </c>
      <c r="Z95" s="397" t="n">
        <v>0.0245</v>
      </c>
      <c r="AA95" s="397" t="n">
        <v>-0.445</v>
      </c>
      <c r="AB95" s="397" t="n">
        <v>0.155</v>
      </c>
      <c r="AC95" s="397" t="n">
        <v>-0.0575</v>
      </c>
      <c r="AD95" s="397" t="n">
        <v>0.00625</v>
      </c>
      <c r="AE95" s="397" t="n">
        <v>-0.1875</v>
      </c>
      <c r="AF95" s="397" t="n">
        <v>0.005</v>
      </c>
      <c r="AG95" s="397" t="n">
        <v>-0.0575</v>
      </c>
      <c r="AH95" s="397" t="n">
        <v>0.0175</v>
      </c>
      <c r="AI95" s="398" t="n">
        <v>0.28</v>
      </c>
      <c r="AJ95" s="398" t="n">
        <v>0.005</v>
      </c>
      <c r="AK95" s="398" t="n">
        <v>-0.1875</v>
      </c>
      <c r="AL95" s="397" t="n">
        <v>0.005</v>
      </c>
      <c r="AM95" s="397" t="n">
        <v>-0.125</v>
      </c>
      <c r="AN95" s="397" t="n">
        <v>0</v>
      </c>
      <c r="AO95" s="397" t="n">
        <v>0.0925</v>
      </c>
      <c r="AP95" s="360" t="n">
        <v>0.02</v>
      </c>
      <c r="AQ95" s="360" t="n">
        <v>0.1325</v>
      </c>
      <c r="AR95" s="360" t="n">
        <v>0.0245</v>
      </c>
      <c r="AS95" s="360" t="n">
        <v>0</v>
      </c>
      <c r="AT95" s="360" t="n">
        <v>0</v>
      </c>
      <c r="AU95" s="360" t="n">
        <v>-0.25</v>
      </c>
      <c r="AV95" s="360" t="n">
        <v>0.0125</v>
      </c>
      <c r="AW95" s="360" t="n">
        <v>0.0325</v>
      </c>
      <c r="AX95" s="360" t="n">
        <v>-0.01</v>
      </c>
      <c r="AY95" s="360" t="n">
        <v>-0.0285</v>
      </c>
      <c r="AZ95" s="360" t="n">
        <v>0.06</v>
      </c>
      <c r="BA95" s="360" t="n">
        <v>0.295</v>
      </c>
      <c r="BB95" s="360" t="n">
        <v>0.0225</v>
      </c>
      <c r="BC95" s="360" t="n">
        <v>-0.0285</v>
      </c>
      <c r="BD95" s="360" t="n">
        <v>0.0087</v>
      </c>
      <c r="BE95" s="360" t="n">
        <v>0.005</v>
      </c>
      <c r="BF95" s="360" t="n">
        <v>0</v>
      </c>
      <c r="BG95" s="360" t="n">
        <v>-0.0285</v>
      </c>
      <c r="BH95" s="360" t="n">
        <v>0.0087</v>
      </c>
      <c r="BI95" s="360" t="n">
        <v>-0.0605</v>
      </c>
      <c r="BJ95" s="360" t="n">
        <v>0.025</v>
      </c>
      <c r="BK95" s="360" t="n">
        <v>-0.0125</v>
      </c>
      <c r="BL95" s="360" t="n">
        <v>0.021</v>
      </c>
      <c r="BM95" s="360" t="n">
        <v>0.014</v>
      </c>
      <c r="BN95" s="360" t="n">
        <v>0.015</v>
      </c>
      <c r="BO95" s="360" t="n">
        <v>1.045</v>
      </c>
      <c r="BP95" s="360" t="n">
        <v>0.17</v>
      </c>
      <c r="BQ95" s="360" t="n">
        <v>-0.1775</v>
      </c>
      <c r="BR95" s="360" t="n">
        <v>0</v>
      </c>
      <c r="BS95" s="360" t="n">
        <v>0.295</v>
      </c>
      <c r="BT95" s="360" t="n">
        <v>0.0225</v>
      </c>
      <c r="BU95" s="360" t="n">
        <v>0.212</v>
      </c>
      <c r="BV95" s="360" t="n">
        <v>0</v>
      </c>
    </row>
    <row r="96" customFormat="false" ht="12.75" hidden="false" customHeight="false" outlineLevel="0" collapsed="false">
      <c r="D96" s="359" t="n">
        <v>39083</v>
      </c>
      <c r="F96" s="397" t="n">
        <v>2.945</v>
      </c>
      <c r="G96" s="398" t="n">
        <v>0.071981285652932</v>
      </c>
      <c r="H96" s="397" t="n">
        <v>0.1575</v>
      </c>
      <c r="I96" s="397" t="n">
        <v>1</v>
      </c>
      <c r="J96" s="397" t="n">
        <v>1.05</v>
      </c>
      <c r="K96" s="397" t="n">
        <v>1</v>
      </c>
      <c r="L96" s="395" t="n">
        <v>1</v>
      </c>
      <c r="M96" s="395" t="n">
        <v>1.15</v>
      </c>
      <c r="N96" s="397" t="n">
        <v>1.45</v>
      </c>
      <c r="O96" s="397" t="n">
        <v>1.05</v>
      </c>
      <c r="P96" s="397" t="n">
        <v>1</v>
      </c>
      <c r="Q96" s="397" t="n">
        <v>1.35</v>
      </c>
      <c r="R96" s="398" t="n">
        <v>0.55</v>
      </c>
      <c r="S96" s="398" t="n">
        <v>1.1</v>
      </c>
      <c r="T96" s="397" t="n">
        <v>1</v>
      </c>
      <c r="U96" s="397" t="n">
        <v>-0.07</v>
      </c>
      <c r="V96" s="397" t="n">
        <v>0.035</v>
      </c>
      <c r="W96" s="397" t="n">
        <v>0.22</v>
      </c>
      <c r="X96" s="397" t="n">
        <v>0.0125</v>
      </c>
      <c r="Y96" s="397" t="n">
        <v>-0.0775</v>
      </c>
      <c r="Z96" s="397" t="n">
        <v>0.0245</v>
      </c>
      <c r="AA96" s="397" t="n">
        <v>-0.445</v>
      </c>
      <c r="AB96" s="397" t="n">
        <v>0.155</v>
      </c>
      <c r="AC96" s="397" t="n">
        <v>-0.0575</v>
      </c>
      <c r="AD96" s="397" t="n">
        <v>0.00625</v>
      </c>
      <c r="AE96" s="397" t="n">
        <v>-0.19</v>
      </c>
      <c r="AF96" s="397" t="n">
        <v>0.0025</v>
      </c>
      <c r="AG96" s="397" t="n">
        <v>-0.0575</v>
      </c>
      <c r="AH96" s="397" t="n">
        <v>0.0175</v>
      </c>
      <c r="AI96" s="398" t="n">
        <v>0.2925</v>
      </c>
      <c r="AJ96" s="398" t="n">
        <v>0.005</v>
      </c>
      <c r="AK96" s="398" t="n">
        <v>-0.1875</v>
      </c>
      <c r="AL96" s="397" t="n">
        <v>0.005</v>
      </c>
      <c r="AM96" s="397"/>
      <c r="AN96" s="397"/>
      <c r="AO96" s="397" t="n">
        <v>0.0925</v>
      </c>
      <c r="AP96" s="360" t="n">
        <v>0.02</v>
      </c>
      <c r="AQ96" s="360" t="n">
        <v>0.1325</v>
      </c>
      <c r="AR96" s="360" t="n">
        <v>0.0245</v>
      </c>
      <c r="AS96" s="360" t="n">
        <v>0</v>
      </c>
      <c r="AT96" s="360" t="n">
        <v>0</v>
      </c>
      <c r="AU96" s="360" t="n">
        <v>-0.25</v>
      </c>
      <c r="AV96" s="360" t="n">
        <v>0.0125</v>
      </c>
      <c r="AW96" s="360" t="n">
        <v>0.0325</v>
      </c>
      <c r="AX96" s="360" t="n">
        <v>-0.01</v>
      </c>
      <c r="AY96" s="360" t="n">
        <v>-0.024</v>
      </c>
      <c r="AZ96" s="360" t="n">
        <v>0.06</v>
      </c>
      <c r="BA96" s="360" t="n">
        <v>0.3425</v>
      </c>
      <c r="BB96" s="360" t="n">
        <v>0.0225</v>
      </c>
      <c r="BC96" s="360" t="n">
        <v>-0.024</v>
      </c>
      <c r="BD96" s="360" t="n">
        <v>0.0087</v>
      </c>
      <c r="BE96" s="360" t="n">
        <v>0.005</v>
      </c>
      <c r="BF96" s="360" t="n">
        <v>0.005</v>
      </c>
      <c r="BG96" s="360" t="n">
        <v>-0.024</v>
      </c>
      <c r="BH96" s="360" t="n">
        <v>0.0087</v>
      </c>
      <c r="BI96" s="360" t="n">
        <v>-0.0565</v>
      </c>
      <c r="BJ96" s="360" t="n">
        <v>0.02</v>
      </c>
      <c r="BK96" s="360" t="n">
        <v>-0.0105</v>
      </c>
      <c r="BL96" s="360" t="n">
        <v>0.022</v>
      </c>
      <c r="BM96" s="360" t="n">
        <v>0.014</v>
      </c>
      <c r="BN96" s="360" t="n">
        <v>0.015</v>
      </c>
      <c r="BO96" s="360" t="n">
        <v>1.52</v>
      </c>
      <c r="BP96" s="360" t="n">
        <v>0.26</v>
      </c>
      <c r="BQ96" s="360" t="n">
        <v>-0.195</v>
      </c>
      <c r="BR96" s="360" t="n">
        <v>0</v>
      </c>
      <c r="BS96" s="360" t="n">
        <v>0.3425</v>
      </c>
      <c r="BT96" s="360" t="n">
        <v>0.0225</v>
      </c>
      <c r="BU96" s="360" t="n">
        <v>0.243</v>
      </c>
      <c r="BV96" s="360" t="n">
        <v>0</v>
      </c>
    </row>
    <row r="97" customFormat="false" ht="12.75" hidden="false" customHeight="false" outlineLevel="0" collapsed="false">
      <c r="D97" s="359" t="n">
        <v>39114</v>
      </c>
      <c r="F97" s="397" t="n">
        <v>2.826</v>
      </c>
      <c r="G97" s="398" t="n">
        <v>0.071999437942611</v>
      </c>
      <c r="H97" s="397" t="n">
        <v>0.1575</v>
      </c>
      <c r="I97" s="397" t="n">
        <v>1</v>
      </c>
      <c r="J97" s="397" t="n">
        <v>1.05</v>
      </c>
      <c r="K97" s="397" t="n">
        <v>1</v>
      </c>
      <c r="L97" s="395" t="n">
        <v>1</v>
      </c>
      <c r="M97" s="395" t="n">
        <v>1.15</v>
      </c>
      <c r="N97" s="397" t="n">
        <v>1.45</v>
      </c>
      <c r="O97" s="397" t="n">
        <v>1.05</v>
      </c>
      <c r="P97" s="397" t="n">
        <v>1</v>
      </c>
      <c r="Q97" s="397" t="n">
        <v>1.35</v>
      </c>
      <c r="R97" s="398" t="n">
        <v>0.55</v>
      </c>
      <c r="S97" s="398" t="n">
        <v>1.1</v>
      </c>
      <c r="T97" s="397" t="n">
        <v>1</v>
      </c>
      <c r="U97" s="397" t="n">
        <v>-0.07</v>
      </c>
      <c r="V97" s="397" t="n">
        <v>0.035</v>
      </c>
      <c r="W97" s="397" t="n">
        <v>0.195</v>
      </c>
      <c r="X97" s="397" t="n">
        <v>0.015</v>
      </c>
      <c r="Y97" s="397" t="n">
        <v>-0.0775</v>
      </c>
      <c r="Z97" s="397" t="n">
        <v>0.0245</v>
      </c>
      <c r="AA97" s="397" t="n">
        <v>-0.445</v>
      </c>
      <c r="AB97" s="397" t="n">
        <v>0.155</v>
      </c>
      <c r="AC97" s="397" t="n">
        <v>-0.0575</v>
      </c>
      <c r="AD97" s="397" t="n">
        <v>0.00625</v>
      </c>
      <c r="AE97" s="397" t="n">
        <v>-0.1925</v>
      </c>
      <c r="AF97" s="397" t="n">
        <v>0.005</v>
      </c>
      <c r="AG97" s="397" t="n">
        <v>-0.0575</v>
      </c>
      <c r="AH97" s="397" t="n">
        <v>0.0175</v>
      </c>
      <c r="AI97" s="398" t="n">
        <v>0.27</v>
      </c>
      <c r="AJ97" s="398" t="n">
        <v>0.005</v>
      </c>
      <c r="AK97" s="398" t="n">
        <v>-0.1875</v>
      </c>
      <c r="AL97" s="397" t="n">
        <v>0.005</v>
      </c>
      <c r="AM97" s="397"/>
      <c r="AN97" s="397"/>
      <c r="AO97" s="397" t="n">
        <v>0.0925</v>
      </c>
      <c r="AP97" s="360" t="n">
        <v>0.02</v>
      </c>
      <c r="AQ97" s="360" t="n">
        <v>0.1325</v>
      </c>
      <c r="AR97" s="360" t="n">
        <v>0.0245</v>
      </c>
      <c r="AS97" s="360" t="n">
        <v>0</v>
      </c>
      <c r="AT97" s="360" t="n">
        <v>0</v>
      </c>
      <c r="AU97" s="360" t="n">
        <v>-0.25</v>
      </c>
      <c r="AV97" s="360" t="n">
        <v>0.0125</v>
      </c>
      <c r="AW97" s="360" t="n">
        <v>0.0325</v>
      </c>
      <c r="AX97" s="360" t="n">
        <v>-0.01</v>
      </c>
      <c r="AY97" s="360" t="n">
        <v>-0.024</v>
      </c>
      <c r="AZ97" s="360" t="n">
        <v>0.06</v>
      </c>
      <c r="BA97" s="360" t="n">
        <v>0.3375</v>
      </c>
      <c r="BB97" s="360" t="n">
        <v>0.0225</v>
      </c>
      <c r="BC97" s="360" t="n">
        <v>-0.024</v>
      </c>
      <c r="BD97" s="360" t="n">
        <v>0.0087</v>
      </c>
      <c r="BE97" s="360" t="n">
        <v>0.005</v>
      </c>
      <c r="BF97" s="360" t="n">
        <v>0.005</v>
      </c>
      <c r="BG97" s="360" t="n">
        <v>-0.024</v>
      </c>
      <c r="BH97" s="360" t="n">
        <v>0.0087</v>
      </c>
      <c r="BI97" s="360" t="n">
        <v>-0.0595</v>
      </c>
      <c r="BJ97" s="360" t="n">
        <v>0.02</v>
      </c>
      <c r="BK97" s="360" t="n">
        <v>-0.0105</v>
      </c>
      <c r="BL97" s="360" t="n">
        <v>0.023</v>
      </c>
      <c r="BM97" s="360" t="n">
        <v>0.014</v>
      </c>
      <c r="BN97" s="360" t="n">
        <v>0.015</v>
      </c>
      <c r="BO97" s="360" t="n">
        <v>1.4</v>
      </c>
      <c r="BP97" s="360" t="n">
        <v>0.26</v>
      </c>
      <c r="BQ97" s="360" t="n">
        <v>-0.22</v>
      </c>
      <c r="BR97" s="360" t="n">
        <v>0</v>
      </c>
      <c r="BS97" s="360" t="n">
        <v>0.3375</v>
      </c>
      <c r="BT97" s="360" t="n">
        <v>0.0225</v>
      </c>
      <c r="BU97" s="360" t="n">
        <v>0.301</v>
      </c>
      <c r="BV97" s="360" t="n">
        <v>0</v>
      </c>
    </row>
    <row r="98" customFormat="false" ht="12.75" hidden="false" customHeight="false" outlineLevel="0" collapsed="false">
      <c r="D98" s="359" t="n">
        <v>39142</v>
      </c>
      <c r="F98" s="397" t="n">
        <v>2.698</v>
      </c>
      <c r="G98" s="398" t="n">
        <v>0.07201583355919</v>
      </c>
      <c r="H98" s="397" t="n">
        <v>0.1575</v>
      </c>
      <c r="I98" s="397" t="n">
        <v>0.75</v>
      </c>
      <c r="J98" s="397" t="n">
        <v>0.8</v>
      </c>
      <c r="K98" s="397" t="n">
        <v>0.75</v>
      </c>
      <c r="L98" s="395" t="n">
        <v>0.75</v>
      </c>
      <c r="M98" s="395" t="n">
        <v>0.85</v>
      </c>
      <c r="N98" s="397" t="n">
        <v>1</v>
      </c>
      <c r="O98" s="397" t="n">
        <v>0.75</v>
      </c>
      <c r="P98" s="397" t="n">
        <v>0.75</v>
      </c>
      <c r="Q98" s="397" t="n">
        <v>0.95</v>
      </c>
      <c r="R98" s="398" t="n">
        <v>0.24</v>
      </c>
      <c r="S98" s="398" t="n">
        <v>0.75</v>
      </c>
      <c r="T98" s="397" t="n">
        <v>0.75</v>
      </c>
      <c r="U98" s="397" t="n">
        <v>-0.07</v>
      </c>
      <c r="V98" s="397" t="n">
        <v>0.035</v>
      </c>
      <c r="W98" s="397" t="n">
        <v>0.1925</v>
      </c>
      <c r="X98" s="397" t="n">
        <v>0.02</v>
      </c>
      <c r="Y98" s="397" t="n">
        <v>-0.0775</v>
      </c>
      <c r="Z98" s="397" t="n">
        <v>0.0245</v>
      </c>
      <c r="AA98" s="397" t="n">
        <v>-0.445</v>
      </c>
      <c r="AB98" s="397" t="n">
        <v>0.155</v>
      </c>
      <c r="AC98" s="397" t="n">
        <v>-0.0575</v>
      </c>
      <c r="AD98" s="397" t="n">
        <v>0.00625</v>
      </c>
      <c r="AE98" s="397" t="n">
        <v>-0.195</v>
      </c>
      <c r="AF98" s="397" t="n">
        <v>0.0025</v>
      </c>
      <c r="AG98" s="397" t="n">
        <v>-0.0575</v>
      </c>
      <c r="AH98" s="397" t="n">
        <v>0.0175</v>
      </c>
      <c r="AI98" s="398" t="n">
        <v>0.2675</v>
      </c>
      <c r="AJ98" s="398" t="n">
        <v>0.005</v>
      </c>
      <c r="AK98" s="398" t="n">
        <v>-0.1875</v>
      </c>
      <c r="AL98" s="397" t="n">
        <v>0.005</v>
      </c>
      <c r="AM98" s="397"/>
      <c r="AN98" s="397"/>
      <c r="AO98" s="397" t="n">
        <v>0.0925</v>
      </c>
      <c r="AP98" s="360" t="n">
        <v>0.02</v>
      </c>
      <c r="AQ98" s="360" t="n">
        <v>0.1325</v>
      </c>
      <c r="AR98" s="360" t="n">
        <v>0.0245</v>
      </c>
      <c r="AS98" s="360" t="n">
        <v>0</v>
      </c>
      <c r="AT98" s="360" t="n">
        <v>0</v>
      </c>
      <c r="AU98" s="360" t="n">
        <v>-0.25</v>
      </c>
      <c r="AV98" s="360" t="n">
        <v>0.0125</v>
      </c>
      <c r="AW98" s="360" t="n">
        <v>0.0325</v>
      </c>
      <c r="AX98" s="360" t="n">
        <v>-0.01</v>
      </c>
      <c r="AY98" s="360" t="n">
        <v>-0.024</v>
      </c>
      <c r="AZ98" s="360" t="n">
        <v>0.06</v>
      </c>
      <c r="BA98" s="360" t="n">
        <v>0.26</v>
      </c>
      <c r="BB98" s="360" t="n">
        <v>0.0225</v>
      </c>
      <c r="BC98" s="360" t="n">
        <v>-0.024</v>
      </c>
      <c r="BD98" s="360" t="n">
        <v>0.0087</v>
      </c>
      <c r="BE98" s="360" t="n">
        <v>0.005</v>
      </c>
      <c r="BF98" s="360" t="n">
        <v>0.005</v>
      </c>
      <c r="BG98" s="360" t="n">
        <v>-0.024</v>
      </c>
      <c r="BH98" s="360" t="n">
        <v>0.0087</v>
      </c>
      <c r="BI98" s="360" t="n">
        <v>-0.0765</v>
      </c>
      <c r="BJ98" s="360" t="n">
        <v>0.025</v>
      </c>
      <c r="BK98" s="360" t="n">
        <v>-0.0105</v>
      </c>
      <c r="BL98" s="360" t="n">
        <v>0.024</v>
      </c>
      <c r="BM98" s="360" t="n">
        <v>0.014</v>
      </c>
      <c r="BN98" s="360" t="n">
        <v>0.015</v>
      </c>
      <c r="BO98" s="360" t="n">
        <v>0.88</v>
      </c>
      <c r="BP98" s="360" t="n">
        <v>0.14</v>
      </c>
      <c r="BQ98" s="360" t="n">
        <v>-0.22</v>
      </c>
      <c r="BR98" s="360" t="n">
        <v>0</v>
      </c>
      <c r="BS98" s="360" t="n">
        <v>0.26</v>
      </c>
      <c r="BT98" s="360" t="n">
        <v>0.0225</v>
      </c>
      <c r="BU98" s="360" t="n">
        <v>0.297</v>
      </c>
      <c r="BV98" s="360" t="n">
        <v>0</v>
      </c>
    </row>
    <row r="99" customFormat="false" ht="12.75" hidden="false" customHeight="false" outlineLevel="0" collapsed="false">
      <c r="D99" s="359" t="n">
        <v>39173</v>
      </c>
      <c r="F99" s="397" t="n">
        <v>2.564</v>
      </c>
      <c r="G99" s="398" t="n">
        <v>0.072033985849077</v>
      </c>
      <c r="H99" s="397" t="n">
        <v>0.1575</v>
      </c>
      <c r="I99" s="397" t="n">
        <v>0.4</v>
      </c>
      <c r="J99" s="397" t="n">
        <v>0.45</v>
      </c>
      <c r="K99" s="397" t="n">
        <v>0.4</v>
      </c>
      <c r="L99" s="395" t="n">
        <v>0.45</v>
      </c>
      <c r="M99" s="395" t="n">
        <v>0.45</v>
      </c>
      <c r="N99" s="397" t="n">
        <v>0.45</v>
      </c>
      <c r="O99" s="397" t="n">
        <v>0.45</v>
      </c>
      <c r="P99" s="397" t="n">
        <v>0.45</v>
      </c>
      <c r="Q99" s="397" t="n">
        <v>0.5</v>
      </c>
      <c r="R99" s="398" t="n">
        <v>0.3</v>
      </c>
      <c r="S99" s="398" t="n">
        <v>0.45</v>
      </c>
      <c r="T99" s="397" t="n">
        <v>0.4</v>
      </c>
      <c r="U99" s="397" t="n">
        <v>-0.15</v>
      </c>
      <c r="V99" s="397" t="n">
        <v>0.01</v>
      </c>
      <c r="W99" s="397" t="n">
        <v>0.0975</v>
      </c>
      <c r="X99" s="397" t="n">
        <v>0.0025</v>
      </c>
      <c r="Y99" s="397" t="n">
        <v>-0.06</v>
      </c>
      <c r="Z99" s="397" t="n">
        <v>0.022</v>
      </c>
      <c r="AA99" s="397" t="n">
        <v>-0.485</v>
      </c>
      <c r="AB99" s="397" t="n">
        <v>0.155</v>
      </c>
      <c r="AC99" s="397" t="n">
        <v>-0.055</v>
      </c>
      <c r="AD99" s="397" t="n">
        <v>0.00375</v>
      </c>
      <c r="AE99" s="397" t="n">
        <v>-0.185</v>
      </c>
      <c r="AF99" s="397" t="n">
        <v>0.01</v>
      </c>
      <c r="AG99" s="397" t="n">
        <v>-0.055</v>
      </c>
      <c r="AH99" s="397" t="n">
        <v>0.025</v>
      </c>
      <c r="AI99" s="398" t="n">
        <v>0.185</v>
      </c>
      <c r="AJ99" s="398" t="n">
        <v>0.0025</v>
      </c>
      <c r="AK99" s="398" t="n">
        <v>-0.1725</v>
      </c>
      <c r="AL99" s="397" t="n">
        <v>0</v>
      </c>
      <c r="AM99" s="397"/>
      <c r="AN99" s="397"/>
      <c r="AO99" s="397" t="n">
        <v>0.065</v>
      </c>
      <c r="AP99" s="360" t="n">
        <v>0.0075</v>
      </c>
      <c r="AQ99" s="360" t="n">
        <v>0.3275</v>
      </c>
      <c r="AR99" s="360" t="n">
        <v>0.017</v>
      </c>
      <c r="AS99" s="360" t="n">
        <v>0</v>
      </c>
      <c r="AT99" s="360" t="n">
        <v>0</v>
      </c>
      <c r="AU99" s="360" t="n">
        <v>-0.305</v>
      </c>
      <c r="AV99" s="360" t="n">
        <v>0</v>
      </c>
      <c r="AW99" s="360" t="n">
        <v>0.2275</v>
      </c>
      <c r="AX99" s="360" t="n">
        <v>-0.01</v>
      </c>
      <c r="AY99" s="360" t="n">
        <v>-0.0235</v>
      </c>
      <c r="AZ99" s="360" t="n">
        <v>0.06</v>
      </c>
      <c r="BA99" s="360" t="n">
        <v>0.1775</v>
      </c>
      <c r="BB99" s="360" t="n">
        <v>0.0175</v>
      </c>
      <c r="BC99" s="360" t="n">
        <v>-0.0235</v>
      </c>
      <c r="BD99" s="360" t="n">
        <v>0.011</v>
      </c>
      <c r="BE99" s="360" t="n">
        <v>0.005</v>
      </c>
      <c r="BF99" s="360" t="n">
        <v>0.005</v>
      </c>
      <c r="BG99" s="360" t="n">
        <v>-0.0235</v>
      </c>
      <c r="BH99" s="360" t="n">
        <v>0.011</v>
      </c>
      <c r="BI99" s="360" t="n">
        <v>-0.068</v>
      </c>
      <c r="BJ99" s="360" t="n">
        <v>0.026</v>
      </c>
      <c r="BK99" s="360" t="n">
        <v>-0.018</v>
      </c>
      <c r="BL99" s="360" t="n">
        <v>0.016</v>
      </c>
      <c r="BM99" s="360" t="n">
        <v>0.0065</v>
      </c>
      <c r="BN99" s="360" t="n">
        <v>0.01</v>
      </c>
      <c r="BO99" s="360" t="n">
        <v>0.51</v>
      </c>
      <c r="BP99" s="360" t="n">
        <v>0.02</v>
      </c>
      <c r="BQ99" s="360" t="n">
        <v>-0.075</v>
      </c>
      <c r="BR99" s="360" t="n">
        <v>0</v>
      </c>
      <c r="BS99" s="360" t="n">
        <v>0.1775</v>
      </c>
      <c r="BT99" s="360" t="n">
        <v>0.0175</v>
      </c>
      <c r="BU99" s="360" t="n">
        <v>0.155</v>
      </c>
      <c r="BV99" s="360" t="n">
        <v>0</v>
      </c>
    </row>
    <row r="100" customFormat="false" ht="12.75" hidden="false" customHeight="false" outlineLevel="0" collapsed="false">
      <c r="D100" s="359" t="n">
        <v>39203</v>
      </c>
      <c r="F100" s="397" t="n">
        <v>2.54</v>
      </c>
      <c r="G100" s="398" t="n">
        <v>0.072051552581329</v>
      </c>
      <c r="H100" s="397" t="n">
        <v>0.1575</v>
      </c>
      <c r="I100" s="397" t="n">
        <v>0.45</v>
      </c>
      <c r="J100" s="397" t="n">
        <v>0.5</v>
      </c>
      <c r="K100" s="397" t="n">
        <v>0.4</v>
      </c>
      <c r="L100" s="395" t="n">
        <v>0.4</v>
      </c>
      <c r="M100" s="395" t="n">
        <v>0.45</v>
      </c>
      <c r="N100" s="397" t="n">
        <v>0.5</v>
      </c>
      <c r="O100" s="397" t="n">
        <v>0.45</v>
      </c>
      <c r="P100" s="397" t="n">
        <v>0.4</v>
      </c>
      <c r="Q100" s="397" t="n">
        <v>0.45</v>
      </c>
      <c r="R100" s="398" t="n">
        <v>0.25</v>
      </c>
      <c r="S100" s="398" t="n">
        <v>0.5</v>
      </c>
      <c r="T100" s="397" t="n">
        <v>0.45</v>
      </c>
      <c r="U100" s="397" t="n">
        <v>-0.165</v>
      </c>
      <c r="V100" s="397" t="n">
        <v>0.01</v>
      </c>
      <c r="W100" s="397" t="n">
        <v>0.1025</v>
      </c>
      <c r="X100" s="397" t="n">
        <v>0.0025</v>
      </c>
      <c r="Y100" s="397" t="n">
        <v>-0.06</v>
      </c>
      <c r="Z100" s="397" t="n">
        <v>0.022</v>
      </c>
      <c r="AA100" s="397" t="n">
        <v>-0.485</v>
      </c>
      <c r="AB100" s="397" t="n">
        <v>0.155</v>
      </c>
      <c r="AC100" s="397" t="n">
        <v>-0.055</v>
      </c>
      <c r="AD100" s="397" t="n">
        <v>0.00375</v>
      </c>
      <c r="AE100" s="397" t="n">
        <v>-0.185</v>
      </c>
      <c r="AF100" s="397" t="n">
        <v>0.0075</v>
      </c>
      <c r="AG100" s="397" t="n">
        <v>-0.055</v>
      </c>
      <c r="AH100" s="397" t="n">
        <v>0.025</v>
      </c>
      <c r="AI100" s="398" t="n">
        <v>0.175</v>
      </c>
      <c r="AJ100" s="398" t="n">
        <v>0.0025</v>
      </c>
      <c r="AK100" s="398" t="n">
        <v>-0.1725</v>
      </c>
      <c r="AL100" s="397" t="n">
        <v>0</v>
      </c>
      <c r="AM100" s="397"/>
      <c r="AN100" s="397"/>
      <c r="AO100" s="397" t="n">
        <v>0.065</v>
      </c>
      <c r="AP100" s="360" t="n">
        <v>0.0075</v>
      </c>
      <c r="AQ100" s="360" t="n">
        <v>0.3275</v>
      </c>
      <c r="AR100" s="360" t="n">
        <v>0.017</v>
      </c>
      <c r="AS100" s="360" t="n">
        <v>0</v>
      </c>
      <c r="AT100" s="360" t="n">
        <v>0</v>
      </c>
      <c r="AU100" s="360" t="n">
        <v>-0.305</v>
      </c>
      <c r="AV100" s="360" t="n">
        <v>0</v>
      </c>
      <c r="AW100" s="360" t="n">
        <v>0.2275</v>
      </c>
      <c r="AX100" s="360" t="n">
        <v>-0.01</v>
      </c>
      <c r="AY100" s="360" t="n">
        <v>-0.0235</v>
      </c>
      <c r="AZ100" s="360" t="n">
        <v>0.06</v>
      </c>
      <c r="BA100" s="360" t="n">
        <v>0.1625</v>
      </c>
      <c r="BB100" s="360" t="n">
        <v>0.01</v>
      </c>
      <c r="BC100" s="360" t="n">
        <v>-0.0235</v>
      </c>
      <c r="BD100" s="360" t="n">
        <v>0.011</v>
      </c>
      <c r="BE100" s="360" t="n">
        <v>0.005</v>
      </c>
      <c r="BF100" s="360" t="n">
        <v>0.005</v>
      </c>
      <c r="BG100" s="360" t="n">
        <v>-0.0235</v>
      </c>
      <c r="BH100" s="360" t="n">
        <v>0.011</v>
      </c>
      <c r="BI100" s="360" t="n">
        <v>-0.068</v>
      </c>
      <c r="BJ100" s="360" t="n">
        <v>0.026</v>
      </c>
      <c r="BK100" s="360" t="n">
        <v>-0.018</v>
      </c>
      <c r="BL100" s="360" t="n">
        <v>0.016</v>
      </c>
      <c r="BM100" s="360" t="n">
        <v>0.0065</v>
      </c>
      <c r="BN100" s="360" t="n">
        <v>0.01</v>
      </c>
      <c r="BO100" s="360" t="n">
        <v>0.395</v>
      </c>
      <c r="BP100" s="360" t="n">
        <v>0.02</v>
      </c>
      <c r="BQ100" s="360" t="n">
        <v>-0.234</v>
      </c>
      <c r="BR100" s="360" t="n">
        <v>0</v>
      </c>
      <c r="BS100" s="360" t="n">
        <v>0.1625</v>
      </c>
      <c r="BT100" s="360" t="n">
        <v>0.01</v>
      </c>
      <c r="BU100" s="360" t="n">
        <v>0.145</v>
      </c>
      <c r="BV100" s="360" t="n">
        <v>0</v>
      </c>
    </row>
    <row r="101" customFormat="false" ht="12.75" hidden="false" customHeight="false" outlineLevel="0" collapsed="false">
      <c r="D101" s="359" t="n">
        <v>39234</v>
      </c>
      <c r="F101" s="397" t="n">
        <v>2.547</v>
      </c>
      <c r="G101" s="398" t="n">
        <v>0.07206970487143</v>
      </c>
      <c r="H101" s="397" t="n">
        <v>0.1575</v>
      </c>
      <c r="I101" s="397" t="n">
        <v>0.45</v>
      </c>
      <c r="J101" s="397" t="n">
        <v>0.5</v>
      </c>
      <c r="K101" s="397" t="n">
        <v>0.4</v>
      </c>
      <c r="L101" s="395" t="n">
        <v>0.5</v>
      </c>
      <c r="M101" s="395" t="n">
        <v>0.45</v>
      </c>
      <c r="N101" s="397" t="n">
        <v>0.5</v>
      </c>
      <c r="O101" s="397" t="n">
        <v>0.5</v>
      </c>
      <c r="P101" s="397" t="n">
        <v>0.5</v>
      </c>
      <c r="Q101" s="397" t="n">
        <v>0.5</v>
      </c>
      <c r="R101" s="398" t="n">
        <v>0.25</v>
      </c>
      <c r="S101" s="398" t="n">
        <v>0.5</v>
      </c>
      <c r="T101" s="397" t="n">
        <v>0.45</v>
      </c>
      <c r="U101" s="397" t="n">
        <v>-0.175</v>
      </c>
      <c r="V101" s="397" t="n">
        <v>0.01</v>
      </c>
      <c r="W101" s="397" t="n">
        <v>0.0975</v>
      </c>
      <c r="X101" s="397" t="n">
        <v>0.0025</v>
      </c>
      <c r="Y101" s="397" t="n">
        <v>-0.06</v>
      </c>
      <c r="Z101" s="397" t="n">
        <v>0.022</v>
      </c>
      <c r="AA101" s="397" t="n">
        <v>-0.485</v>
      </c>
      <c r="AB101" s="397" t="n">
        <v>0.155</v>
      </c>
      <c r="AC101" s="397" t="n">
        <v>-0.055</v>
      </c>
      <c r="AD101" s="397" t="n">
        <v>0.00375</v>
      </c>
      <c r="AE101" s="397" t="n">
        <v>-0.185</v>
      </c>
      <c r="AF101" s="397" t="n">
        <v>0.005</v>
      </c>
      <c r="AG101" s="397" t="n">
        <v>-0.055</v>
      </c>
      <c r="AH101" s="397" t="n">
        <v>0.025</v>
      </c>
      <c r="AI101" s="398" t="n">
        <v>0.17</v>
      </c>
      <c r="AJ101" s="398" t="n">
        <v>0.0025</v>
      </c>
      <c r="AK101" s="398" t="n">
        <v>-0.1725</v>
      </c>
      <c r="AL101" s="397" t="n">
        <v>0</v>
      </c>
      <c r="AM101" s="397"/>
      <c r="AN101" s="397"/>
      <c r="AO101" s="397" t="n">
        <v>0.065</v>
      </c>
      <c r="AP101" s="360" t="n">
        <v>0.0075</v>
      </c>
      <c r="AQ101" s="360" t="n">
        <v>0.3275</v>
      </c>
      <c r="AR101" s="360" t="n">
        <v>0.017</v>
      </c>
      <c r="AS101" s="360" t="n">
        <v>0</v>
      </c>
      <c r="AT101" s="360" t="n">
        <v>0</v>
      </c>
      <c r="AU101" s="360" t="n">
        <v>-0.305</v>
      </c>
      <c r="AV101" s="360" t="n">
        <v>0</v>
      </c>
      <c r="AW101" s="360" t="n">
        <v>0</v>
      </c>
      <c r="AX101" s="360" t="n">
        <v>-0.01</v>
      </c>
      <c r="AY101" s="360" t="n">
        <v>-0.0235</v>
      </c>
      <c r="AZ101" s="360" t="n">
        <v>0.06</v>
      </c>
      <c r="BA101" s="360" t="n">
        <v>0.1625</v>
      </c>
      <c r="BB101" s="360" t="n">
        <v>0.0125</v>
      </c>
      <c r="BC101" s="360" t="n">
        <v>-0.0235</v>
      </c>
      <c r="BD101" s="360" t="n">
        <v>0.011</v>
      </c>
      <c r="BE101" s="360" t="n">
        <v>0.005</v>
      </c>
      <c r="BF101" s="360" t="n">
        <v>0.005</v>
      </c>
      <c r="BG101" s="360" t="n">
        <v>-0.0235</v>
      </c>
      <c r="BH101" s="360" t="n">
        <v>0.011</v>
      </c>
      <c r="BI101" s="360" t="n">
        <v>-0.084</v>
      </c>
      <c r="BJ101" s="360" t="n">
        <v>0.026</v>
      </c>
      <c r="BK101" s="360" t="n">
        <v>-0.018</v>
      </c>
      <c r="BL101" s="360" t="n">
        <v>0.017</v>
      </c>
      <c r="BM101" s="360" t="n">
        <v>0.0065</v>
      </c>
      <c r="BN101" s="360" t="n">
        <v>0.01</v>
      </c>
      <c r="BO101" s="360" t="n">
        <v>0.395</v>
      </c>
      <c r="BP101" s="360" t="n">
        <v>0.035</v>
      </c>
      <c r="BQ101" s="360" t="n">
        <v>-0.621</v>
      </c>
      <c r="BR101" s="360" t="n">
        <v>0</v>
      </c>
      <c r="BS101" s="360" t="n">
        <v>0.1625</v>
      </c>
      <c r="BT101" s="360" t="n">
        <v>0.0125</v>
      </c>
      <c r="BU101" s="360" t="n">
        <v>0.14</v>
      </c>
      <c r="BV101" s="360" t="n">
        <v>0</v>
      </c>
    </row>
    <row r="102" customFormat="false" ht="12.75" hidden="false" customHeight="false" outlineLevel="0" collapsed="false">
      <c r="D102" s="359" t="n">
        <v>39264</v>
      </c>
      <c r="F102" s="397" t="n">
        <v>2.547</v>
      </c>
      <c r="G102" s="398" t="n">
        <v>0.072087271603889</v>
      </c>
      <c r="H102" s="397" t="n">
        <v>0.1575</v>
      </c>
      <c r="I102" s="397" t="n">
        <v>0.5</v>
      </c>
      <c r="J102" s="397" t="n">
        <v>0.5</v>
      </c>
      <c r="K102" s="397" t="n">
        <v>0.4</v>
      </c>
      <c r="L102" s="395" t="n">
        <v>0.5</v>
      </c>
      <c r="M102" s="395" t="n">
        <v>0.5</v>
      </c>
      <c r="N102" s="397" t="n">
        <v>0.5</v>
      </c>
      <c r="O102" s="397" t="n">
        <v>0.5</v>
      </c>
      <c r="P102" s="397" t="n">
        <v>0.5</v>
      </c>
      <c r="Q102" s="397" t="n">
        <v>0.5</v>
      </c>
      <c r="R102" s="398" t="n">
        <v>0.35</v>
      </c>
      <c r="S102" s="398" t="n">
        <v>0.55</v>
      </c>
      <c r="T102" s="397" t="n">
        <v>0.5</v>
      </c>
      <c r="U102" s="397" t="n">
        <v>-0.175</v>
      </c>
      <c r="V102" s="397" t="n">
        <v>0.01</v>
      </c>
      <c r="W102" s="397" t="n">
        <v>0.0875</v>
      </c>
      <c r="X102" s="397" t="n">
        <v>0.005</v>
      </c>
      <c r="Y102" s="397" t="n">
        <v>-0.06</v>
      </c>
      <c r="Z102" s="397" t="n">
        <v>0.022</v>
      </c>
      <c r="AA102" s="397" t="n">
        <v>-0.485</v>
      </c>
      <c r="AB102" s="397" t="n">
        <v>0.155</v>
      </c>
      <c r="AC102" s="397" t="n">
        <v>-0.055</v>
      </c>
      <c r="AD102" s="397" t="n">
        <v>0.00375</v>
      </c>
      <c r="AE102" s="397" t="n">
        <v>-0.185</v>
      </c>
      <c r="AF102" s="397" t="n">
        <v>0.0025</v>
      </c>
      <c r="AG102" s="397" t="n">
        <v>-0.055</v>
      </c>
      <c r="AH102" s="397" t="n">
        <v>0.025</v>
      </c>
      <c r="AI102" s="398" t="n">
        <v>0.16</v>
      </c>
      <c r="AJ102" s="398" t="n">
        <v>0</v>
      </c>
      <c r="AK102" s="398" t="n">
        <v>-0.1725</v>
      </c>
      <c r="AL102" s="397" t="n">
        <v>0</v>
      </c>
      <c r="AM102" s="397"/>
      <c r="AN102" s="397"/>
      <c r="AO102" s="397" t="n">
        <v>0.065</v>
      </c>
      <c r="AP102" s="360" t="n">
        <v>0.0075</v>
      </c>
      <c r="AQ102" s="360" t="n">
        <v>0.3275</v>
      </c>
      <c r="AR102" s="360" t="n">
        <v>0.017</v>
      </c>
      <c r="AS102" s="360" t="n">
        <v>0</v>
      </c>
      <c r="AT102" s="360" t="n">
        <v>0</v>
      </c>
      <c r="AU102" s="360" t="n">
        <v>-0.305</v>
      </c>
      <c r="AV102" s="360" t="n">
        <v>0</v>
      </c>
      <c r="AW102" s="360" t="n">
        <v>0</v>
      </c>
      <c r="AX102" s="360" t="n">
        <v>-0.01</v>
      </c>
      <c r="AY102" s="360" t="n">
        <v>-0.0235</v>
      </c>
      <c r="AZ102" s="360" t="n">
        <v>0.06</v>
      </c>
      <c r="BA102" s="360" t="n">
        <v>0.1625</v>
      </c>
      <c r="BB102" s="360" t="n">
        <v>0.0125</v>
      </c>
      <c r="BC102" s="360" t="n">
        <v>-0.0235</v>
      </c>
      <c r="BD102" s="360" t="n">
        <v>0.011</v>
      </c>
      <c r="BE102" s="360" t="n">
        <v>0.005</v>
      </c>
      <c r="BF102" s="360" t="n">
        <v>0.005</v>
      </c>
      <c r="BG102" s="360" t="n">
        <v>-0.0235</v>
      </c>
      <c r="BH102" s="360" t="n">
        <v>0.011</v>
      </c>
      <c r="BI102" s="360" t="n">
        <v>-0.077</v>
      </c>
      <c r="BJ102" s="360" t="n">
        <v>0.026</v>
      </c>
      <c r="BK102" s="360" t="n">
        <v>-0.018</v>
      </c>
      <c r="BL102" s="360" t="n">
        <v>0.018</v>
      </c>
      <c r="BM102" s="360" t="n">
        <v>0.0065</v>
      </c>
      <c r="BN102" s="360" t="n">
        <v>0.01</v>
      </c>
      <c r="BO102" s="360" t="n">
        <v>0.43</v>
      </c>
      <c r="BP102" s="360" t="n">
        <v>0.035</v>
      </c>
      <c r="BQ102" s="360" t="n">
        <v>-0.314</v>
      </c>
      <c r="BR102" s="360" t="n">
        <v>0</v>
      </c>
      <c r="BS102" s="360" t="n">
        <v>0.1625</v>
      </c>
      <c r="BT102" s="360" t="n">
        <v>0.0125</v>
      </c>
      <c r="BU102" s="360" t="n">
        <v>0.13</v>
      </c>
      <c r="BV102" s="360" t="n">
        <v>0</v>
      </c>
    </row>
    <row r="103" customFormat="false" ht="12.75" hidden="false" customHeight="false" outlineLevel="0" collapsed="false">
      <c r="D103" s="359" t="n">
        <v>39295</v>
      </c>
      <c r="F103" s="397" t="n">
        <v>2.641</v>
      </c>
      <c r="G103" s="398" t="n">
        <v>0.072097771088356</v>
      </c>
      <c r="H103" s="397" t="n">
        <v>0.1575</v>
      </c>
      <c r="I103" s="397" t="n">
        <v>0.55</v>
      </c>
      <c r="J103" s="397" t="n">
        <v>0.55</v>
      </c>
      <c r="K103" s="397" t="n">
        <v>0.5</v>
      </c>
      <c r="L103" s="395" t="n">
        <v>0.6</v>
      </c>
      <c r="M103" s="395" t="n">
        <v>0.55</v>
      </c>
      <c r="N103" s="397" t="n">
        <v>0.6</v>
      </c>
      <c r="O103" s="397" t="n">
        <v>0.55</v>
      </c>
      <c r="P103" s="397" t="n">
        <v>0.6</v>
      </c>
      <c r="Q103" s="397" t="n">
        <v>0.45</v>
      </c>
      <c r="R103" s="398" t="n">
        <v>0.38</v>
      </c>
      <c r="S103" s="398" t="n">
        <v>0.6</v>
      </c>
      <c r="T103" s="397" t="n">
        <v>0.55</v>
      </c>
      <c r="U103" s="397" t="n">
        <v>-0.175</v>
      </c>
      <c r="V103" s="397" t="n">
        <v>0.01</v>
      </c>
      <c r="W103" s="397" t="n">
        <v>0.085</v>
      </c>
      <c r="X103" s="397" t="n">
        <v>0.0075</v>
      </c>
      <c r="Y103" s="397" t="n">
        <v>-0.06</v>
      </c>
      <c r="Z103" s="397" t="n">
        <v>0.022</v>
      </c>
      <c r="AA103" s="397" t="n">
        <v>-0.485</v>
      </c>
      <c r="AB103" s="397" t="n">
        <v>0.155</v>
      </c>
      <c r="AC103" s="397" t="n">
        <v>-0.055</v>
      </c>
      <c r="AD103" s="397" t="n">
        <v>0.00375</v>
      </c>
      <c r="AE103" s="397" t="n">
        <v>-0.185</v>
      </c>
      <c r="AF103" s="397" t="n">
        <v>0</v>
      </c>
      <c r="AG103" s="397" t="n">
        <v>-0.055</v>
      </c>
      <c r="AH103" s="397" t="n">
        <v>0.025</v>
      </c>
      <c r="AI103" s="398" t="n">
        <v>0.1575</v>
      </c>
      <c r="AJ103" s="398" t="n">
        <v>-0.0025</v>
      </c>
      <c r="AK103" s="398" t="n">
        <v>-0.1725</v>
      </c>
      <c r="AL103" s="397" t="n">
        <v>0</v>
      </c>
      <c r="AM103" s="397"/>
      <c r="AN103" s="397"/>
      <c r="AO103" s="397" t="n">
        <v>0.065</v>
      </c>
      <c r="AP103" s="360" t="n">
        <v>0.0075</v>
      </c>
      <c r="AQ103" s="360" t="n">
        <v>0.3275</v>
      </c>
      <c r="AR103" s="360" t="n">
        <v>0.017</v>
      </c>
      <c r="AS103" s="360" t="n">
        <v>0</v>
      </c>
      <c r="AT103" s="360" t="n">
        <v>0</v>
      </c>
      <c r="AU103" s="360" t="n">
        <v>-0.305</v>
      </c>
      <c r="AV103" s="360" t="n">
        <v>0</v>
      </c>
      <c r="AW103" s="360" t="n">
        <v>0</v>
      </c>
      <c r="AX103" s="360" t="n">
        <v>-0.01</v>
      </c>
      <c r="AY103" s="360" t="n">
        <v>-0.0235</v>
      </c>
      <c r="AZ103" s="360" t="n">
        <v>0.06</v>
      </c>
      <c r="BA103" s="360" t="n">
        <v>0.1625</v>
      </c>
      <c r="BB103" s="360" t="n">
        <v>0.0125</v>
      </c>
      <c r="BC103" s="360" t="n">
        <v>-0.0235</v>
      </c>
      <c r="BD103" s="360" t="n">
        <v>0.011</v>
      </c>
      <c r="BE103" s="360" t="n">
        <v>0.005</v>
      </c>
      <c r="BF103" s="360" t="n">
        <v>0.005</v>
      </c>
      <c r="BG103" s="360" t="n">
        <v>-0.0235</v>
      </c>
      <c r="BH103" s="360" t="n">
        <v>0.011</v>
      </c>
      <c r="BI103" s="360" t="n">
        <v>-0.068</v>
      </c>
      <c r="BJ103" s="360" t="n">
        <v>0.026</v>
      </c>
      <c r="BK103" s="360" t="n">
        <v>-0.018</v>
      </c>
      <c r="BL103" s="360" t="n">
        <v>0.019</v>
      </c>
      <c r="BM103" s="360" t="n">
        <v>0.0065</v>
      </c>
      <c r="BN103" s="360" t="n">
        <v>0.01</v>
      </c>
      <c r="BO103" s="360" t="n">
        <v>0.495</v>
      </c>
      <c r="BP103" s="360" t="n">
        <v>0.035</v>
      </c>
      <c r="BQ103" s="360" t="n">
        <v>-0.365</v>
      </c>
      <c r="BR103" s="360" t="n">
        <v>0</v>
      </c>
      <c r="BS103" s="360" t="n">
        <v>0.1625</v>
      </c>
      <c r="BT103" s="360" t="n">
        <v>0.0125</v>
      </c>
      <c r="BU103" s="360" t="n">
        <v>0.128</v>
      </c>
      <c r="BV103" s="360" t="n">
        <v>0</v>
      </c>
    </row>
    <row r="104" customFormat="false" ht="12.75" hidden="false" customHeight="false" outlineLevel="0" collapsed="false">
      <c r="D104" s="359" t="n">
        <v>39326</v>
      </c>
      <c r="F104" s="397" t="n">
        <v>2.622</v>
      </c>
      <c r="G104" s="398" t="n">
        <v>0.072105139879552</v>
      </c>
      <c r="H104" s="397" t="n">
        <v>0.1575</v>
      </c>
      <c r="I104" s="397" t="n">
        <v>0.55</v>
      </c>
      <c r="J104" s="397" t="n">
        <v>0.55</v>
      </c>
      <c r="K104" s="397" t="n">
        <v>0.55</v>
      </c>
      <c r="L104" s="395" t="n">
        <v>0.55</v>
      </c>
      <c r="M104" s="395" t="n">
        <v>0.55</v>
      </c>
      <c r="N104" s="397" t="n">
        <v>0.6</v>
      </c>
      <c r="O104" s="397" t="n">
        <v>0.6</v>
      </c>
      <c r="P104" s="397" t="n">
        <v>0.55</v>
      </c>
      <c r="Q104" s="397" t="n">
        <v>0.5</v>
      </c>
      <c r="R104" s="398" t="n">
        <v>0.34</v>
      </c>
      <c r="S104" s="398" t="n">
        <v>0.6</v>
      </c>
      <c r="T104" s="397" t="n">
        <v>0.55</v>
      </c>
      <c r="U104" s="397" t="n">
        <v>-0.165</v>
      </c>
      <c r="V104" s="397" t="n">
        <v>0.01</v>
      </c>
      <c r="W104" s="397" t="n">
        <v>0.0825</v>
      </c>
      <c r="X104" s="397" t="n">
        <v>0.0075</v>
      </c>
      <c r="Y104" s="397" t="n">
        <v>-0.06</v>
      </c>
      <c r="Z104" s="397" t="n">
        <v>0.022</v>
      </c>
      <c r="AA104" s="397" t="n">
        <v>-0.485</v>
      </c>
      <c r="AB104" s="397" t="n">
        <v>0.155</v>
      </c>
      <c r="AC104" s="397" t="n">
        <v>-0.055</v>
      </c>
      <c r="AD104" s="397" t="n">
        <v>0.00375</v>
      </c>
      <c r="AE104" s="397" t="n">
        <v>-0.185</v>
      </c>
      <c r="AF104" s="397" t="n">
        <v>0.0025</v>
      </c>
      <c r="AG104" s="397" t="n">
        <v>-0.055</v>
      </c>
      <c r="AH104" s="397" t="n">
        <v>0.025</v>
      </c>
      <c r="AI104" s="398" t="n">
        <v>0.155</v>
      </c>
      <c r="AJ104" s="398" t="n">
        <v>-0.0025</v>
      </c>
      <c r="AK104" s="398" t="n">
        <v>-0.1725</v>
      </c>
      <c r="AL104" s="397" t="n">
        <v>0</v>
      </c>
      <c r="AM104" s="397"/>
      <c r="AN104" s="397"/>
      <c r="AO104" s="397" t="n">
        <v>0.065</v>
      </c>
      <c r="AP104" s="360" t="n">
        <v>0.0075</v>
      </c>
      <c r="AQ104" s="360" t="n">
        <v>0.3275</v>
      </c>
      <c r="AR104" s="360" t="n">
        <v>0.017</v>
      </c>
      <c r="AS104" s="360" t="n">
        <v>0</v>
      </c>
      <c r="AT104" s="360" t="n">
        <v>0</v>
      </c>
      <c r="AU104" s="360" t="n">
        <v>-0.305</v>
      </c>
      <c r="AV104" s="360" t="n">
        <v>0</v>
      </c>
      <c r="AW104" s="360" t="n">
        <v>0</v>
      </c>
      <c r="AX104" s="360" t="n">
        <v>-0.01</v>
      </c>
      <c r="AY104" s="360" t="n">
        <v>-0.0285</v>
      </c>
      <c r="AZ104" s="360" t="n">
        <v>0.06</v>
      </c>
      <c r="BA104" s="360" t="n">
        <v>0.1625</v>
      </c>
      <c r="BB104" s="360" t="n">
        <v>0.0125</v>
      </c>
      <c r="BC104" s="360" t="n">
        <v>-0.0285</v>
      </c>
      <c r="BD104" s="360" t="n">
        <v>0.011</v>
      </c>
      <c r="BE104" s="360" t="n">
        <v>0.005</v>
      </c>
      <c r="BF104" s="360" t="n">
        <v>0.005</v>
      </c>
      <c r="BG104" s="360" t="n">
        <v>-0.0285</v>
      </c>
      <c r="BH104" s="360" t="n">
        <v>0.011</v>
      </c>
      <c r="BI104" s="360" t="n">
        <v>-0.068</v>
      </c>
      <c r="BJ104" s="360" t="n">
        <v>0.025</v>
      </c>
      <c r="BK104" s="360" t="n">
        <v>-0.018</v>
      </c>
      <c r="BL104" s="360" t="n">
        <v>0.019</v>
      </c>
      <c r="BM104" s="360" t="n">
        <v>0.0065</v>
      </c>
      <c r="BN104" s="360" t="n">
        <v>0.01</v>
      </c>
      <c r="BO104" s="360" t="n">
        <v>0.395</v>
      </c>
      <c r="BP104" s="360" t="n">
        <v>0.035</v>
      </c>
      <c r="BQ104" s="360" t="n">
        <v>-0.365</v>
      </c>
      <c r="BR104" s="360" t="n">
        <v>0</v>
      </c>
      <c r="BS104" s="360" t="n">
        <v>0.1625</v>
      </c>
      <c r="BT104" s="360" t="n">
        <v>0.0125</v>
      </c>
      <c r="BU104" s="360" t="n">
        <v>0.125</v>
      </c>
      <c r="BV104" s="360" t="n">
        <v>0</v>
      </c>
    </row>
    <row r="105" customFormat="false" ht="12.75" hidden="false" customHeight="false" outlineLevel="0" collapsed="false">
      <c r="D105" s="359" t="n">
        <v>39356</v>
      </c>
      <c r="F105" s="397" t="n">
        <v>2.635</v>
      </c>
      <c r="G105" s="398" t="n">
        <v>0.072112270967824</v>
      </c>
      <c r="H105" s="397" t="n">
        <v>0.1575</v>
      </c>
      <c r="I105" s="397" t="n">
        <v>0.6</v>
      </c>
      <c r="J105" s="397" t="n">
        <v>0.6</v>
      </c>
      <c r="K105" s="397" t="n">
        <v>0.55</v>
      </c>
      <c r="L105" s="395" t="n">
        <v>0.6</v>
      </c>
      <c r="M105" s="395" t="n">
        <v>0.6</v>
      </c>
      <c r="N105" s="397" t="n">
        <v>0.65</v>
      </c>
      <c r="O105" s="397" t="n">
        <v>0.65</v>
      </c>
      <c r="P105" s="397" t="n">
        <v>0.6</v>
      </c>
      <c r="Q105" s="397" t="n">
        <v>0.5</v>
      </c>
      <c r="R105" s="398" t="n">
        <v>0.39</v>
      </c>
      <c r="S105" s="398" t="n">
        <v>0.65</v>
      </c>
      <c r="T105" s="397" t="n">
        <v>0.6</v>
      </c>
      <c r="U105" s="397" t="n">
        <v>-0.15</v>
      </c>
      <c r="V105" s="397" t="n">
        <v>0.01</v>
      </c>
      <c r="W105" s="397" t="n">
        <v>0.0975</v>
      </c>
      <c r="X105" s="397" t="n">
        <v>0.0075</v>
      </c>
      <c r="Y105" s="397" t="n">
        <v>-0.06</v>
      </c>
      <c r="Z105" s="397" t="n">
        <v>0.022</v>
      </c>
      <c r="AA105" s="397" t="n">
        <v>-0.485</v>
      </c>
      <c r="AB105" s="397" t="n">
        <v>0.155</v>
      </c>
      <c r="AC105" s="397" t="n">
        <v>-0.055</v>
      </c>
      <c r="AD105" s="397" t="n">
        <v>0.00375</v>
      </c>
      <c r="AE105" s="397" t="n">
        <v>-0.185</v>
      </c>
      <c r="AF105" s="397" t="n">
        <v>0.005</v>
      </c>
      <c r="AG105" s="397" t="n">
        <v>-0.055</v>
      </c>
      <c r="AH105" s="397" t="n">
        <v>0.025</v>
      </c>
      <c r="AI105" s="398" t="n">
        <v>0.17</v>
      </c>
      <c r="AJ105" s="398" t="n">
        <v>-0.0025</v>
      </c>
      <c r="AK105" s="398" t="n">
        <v>-0.1725</v>
      </c>
      <c r="AL105" s="397" t="n">
        <v>0</v>
      </c>
      <c r="AM105" s="397"/>
      <c r="AN105" s="397"/>
      <c r="AO105" s="397" t="n">
        <v>0.065</v>
      </c>
      <c r="AP105" s="360" t="n">
        <v>0.0075</v>
      </c>
      <c r="AQ105" s="360" t="n">
        <v>0.3275</v>
      </c>
      <c r="AR105" s="360" t="n">
        <v>0.017</v>
      </c>
      <c r="AS105" s="360" t="n">
        <v>0</v>
      </c>
      <c r="AT105" s="360" t="n">
        <v>0</v>
      </c>
      <c r="AU105" s="360" t="n">
        <v>-0.305</v>
      </c>
      <c r="AV105" s="360" t="n">
        <v>0.005</v>
      </c>
      <c r="AW105" s="360" t="n">
        <v>0</v>
      </c>
      <c r="AX105" s="360" t="n">
        <v>-0.01</v>
      </c>
      <c r="AY105" s="360" t="n">
        <v>-0.0285</v>
      </c>
      <c r="AZ105" s="360" t="n">
        <v>0.06</v>
      </c>
      <c r="BA105" s="360" t="n">
        <v>0.165</v>
      </c>
      <c r="BB105" s="360" t="n">
        <v>0.0125</v>
      </c>
      <c r="BC105" s="360" t="n">
        <v>-0.0285</v>
      </c>
      <c r="BD105" s="360" t="n">
        <v>0.011</v>
      </c>
      <c r="BE105" s="360" t="n">
        <v>0.005</v>
      </c>
      <c r="BF105" s="360" t="n">
        <v>0.005</v>
      </c>
      <c r="BG105" s="360" t="n">
        <v>-0.0285</v>
      </c>
      <c r="BH105" s="360" t="n">
        <v>0.011</v>
      </c>
      <c r="BI105" s="360" t="n">
        <v>-0.053</v>
      </c>
      <c r="BJ105" s="360" t="n">
        <v>0.025</v>
      </c>
      <c r="BK105" s="360" t="n">
        <v>-0.018</v>
      </c>
      <c r="BL105" s="360" t="n">
        <v>0.02</v>
      </c>
      <c r="BM105" s="360" t="n">
        <v>0.0065</v>
      </c>
      <c r="BN105" s="360" t="n">
        <v>0.01</v>
      </c>
      <c r="BO105" s="360" t="n">
        <v>0.345</v>
      </c>
      <c r="BP105" s="360" t="n">
        <v>0.035</v>
      </c>
      <c r="BQ105" s="360" t="n">
        <v>-0.365</v>
      </c>
      <c r="BR105" s="360" t="n">
        <v>0</v>
      </c>
      <c r="BS105" s="360" t="n">
        <v>0.165</v>
      </c>
      <c r="BT105" s="360" t="n">
        <v>0.0125</v>
      </c>
      <c r="BU105" s="360" t="n">
        <v>0.14</v>
      </c>
      <c r="BV105" s="360" t="n">
        <v>0</v>
      </c>
    </row>
    <row r="106" customFormat="false" ht="12.75" hidden="false" customHeight="false" outlineLevel="0" collapsed="false">
      <c r="D106" s="359" t="n">
        <v>39387</v>
      </c>
      <c r="F106" s="397" t="n">
        <v>2.712</v>
      </c>
      <c r="G106" s="398" t="n">
        <v>0.072119639759056</v>
      </c>
      <c r="H106" s="397" t="n">
        <v>0.1575</v>
      </c>
      <c r="I106" s="397" t="n">
        <v>0.8</v>
      </c>
      <c r="J106" s="397" t="n">
        <v>0.85</v>
      </c>
      <c r="K106" s="397" t="n">
        <v>0.8</v>
      </c>
      <c r="L106" s="395" t="n">
        <v>0.8</v>
      </c>
      <c r="M106" s="395" t="n">
        <v>0.9</v>
      </c>
      <c r="N106" s="397" t="n">
        <v>0.95</v>
      </c>
      <c r="O106" s="397" t="n">
        <v>0.85</v>
      </c>
      <c r="P106" s="397" t="n">
        <v>0.8</v>
      </c>
      <c r="Q106" s="397" t="n">
        <v>0.95</v>
      </c>
      <c r="R106" s="398" t="n">
        <v>0.33</v>
      </c>
      <c r="S106" s="398" t="n">
        <v>0.8</v>
      </c>
      <c r="T106" s="397" t="n">
        <v>0.8</v>
      </c>
      <c r="U106" s="397" t="n">
        <v>-0.1125</v>
      </c>
      <c r="V106" s="397" t="n">
        <v>0.035</v>
      </c>
      <c r="W106" s="397" t="n">
        <v>0.165</v>
      </c>
      <c r="X106" s="397" t="n">
        <v>0.0075</v>
      </c>
      <c r="Y106" s="397" t="n">
        <v>-0.075</v>
      </c>
      <c r="Z106" s="397" t="n">
        <v>0.0265</v>
      </c>
      <c r="AA106" s="397" t="n">
        <v>-0.455</v>
      </c>
      <c r="AB106" s="397" t="n">
        <v>0.155</v>
      </c>
      <c r="AC106" s="397" t="n">
        <v>-0.055</v>
      </c>
      <c r="AD106" s="397" t="n">
        <v>0.00625</v>
      </c>
      <c r="AE106" s="397" t="n">
        <v>-0.18</v>
      </c>
      <c r="AF106" s="397" t="n">
        <v>0.0125</v>
      </c>
      <c r="AG106" s="397" t="n">
        <v>-0.055</v>
      </c>
      <c r="AH106" s="397" t="n">
        <v>0.0175</v>
      </c>
      <c r="AI106" s="398" t="n">
        <v>0.2425</v>
      </c>
      <c r="AJ106" s="398" t="n">
        <v>0.005</v>
      </c>
      <c r="AK106" s="398" t="n">
        <v>-0.1875</v>
      </c>
      <c r="AL106" s="397" t="n">
        <v>0.005</v>
      </c>
      <c r="AM106" s="397"/>
      <c r="AN106" s="397"/>
      <c r="AO106" s="397" t="n">
        <v>0.0925</v>
      </c>
      <c r="AP106" s="360" t="n">
        <v>0.02</v>
      </c>
      <c r="AQ106" s="360" t="n">
        <v>0.1325</v>
      </c>
      <c r="AR106" s="360" t="n">
        <v>0.0265</v>
      </c>
      <c r="AS106" s="360" t="n">
        <v>0</v>
      </c>
      <c r="AT106" s="360" t="n">
        <v>0</v>
      </c>
      <c r="AU106" s="360" t="n">
        <v>-0.25</v>
      </c>
      <c r="AV106" s="360" t="n">
        <v>0</v>
      </c>
      <c r="AW106" s="360" t="n">
        <v>0</v>
      </c>
      <c r="AX106" s="360" t="n">
        <v>-0.01</v>
      </c>
      <c r="AY106" s="360" t="n">
        <v>-0.0265</v>
      </c>
      <c r="AZ106" s="360" t="n">
        <v>0.06</v>
      </c>
      <c r="BA106" s="360" t="n">
        <v>0.24</v>
      </c>
      <c r="BB106" s="360" t="n">
        <v>0.0175</v>
      </c>
      <c r="BC106" s="360" t="n">
        <v>-0.0265</v>
      </c>
      <c r="BD106" s="360" t="n">
        <v>0.0087</v>
      </c>
      <c r="BE106" s="360" t="n">
        <v>0.005</v>
      </c>
      <c r="BF106" s="360" t="n">
        <v>0.005</v>
      </c>
      <c r="BG106" s="360" t="n">
        <v>-0.0265</v>
      </c>
      <c r="BH106" s="360" t="n">
        <v>0.0087</v>
      </c>
      <c r="BI106" s="360" t="n">
        <v>-0.0545</v>
      </c>
      <c r="BJ106" s="360" t="n">
        <v>0.025</v>
      </c>
      <c r="BK106" s="360" t="n">
        <v>-0.0105</v>
      </c>
      <c r="BL106" s="360" t="n">
        <v>0.02</v>
      </c>
      <c r="BM106" s="360" t="n">
        <v>0.015</v>
      </c>
      <c r="BN106" s="360" t="n">
        <v>0.015</v>
      </c>
      <c r="BO106" s="360" t="n">
        <v>0.725</v>
      </c>
      <c r="BP106" s="360" t="n">
        <v>0.14</v>
      </c>
      <c r="BQ106" s="360" t="n">
        <v>0</v>
      </c>
      <c r="BR106" s="360" t="n">
        <v>0</v>
      </c>
      <c r="BS106" s="360" t="n">
        <v>0.24</v>
      </c>
      <c r="BT106" s="360" t="n">
        <v>0.0175</v>
      </c>
      <c r="BU106" s="360" t="n">
        <v>0.209</v>
      </c>
      <c r="BV106" s="360" t="n">
        <v>0</v>
      </c>
    </row>
    <row r="107" customFormat="false" ht="12.75" hidden="false" customHeight="false" outlineLevel="0" collapsed="false">
      <c r="D107" s="359" t="n">
        <v>39417</v>
      </c>
      <c r="F107" s="397" t="n">
        <v>2.798</v>
      </c>
      <c r="G107" s="398" t="n">
        <v>0.072126770847362</v>
      </c>
      <c r="H107" s="397" t="n">
        <v>0.1575</v>
      </c>
      <c r="I107" s="397" t="n">
        <v>1</v>
      </c>
      <c r="J107" s="397" t="n">
        <v>1.05</v>
      </c>
      <c r="K107" s="397" t="n">
        <v>1</v>
      </c>
      <c r="L107" s="395" t="n">
        <v>1</v>
      </c>
      <c r="M107" s="395" t="n">
        <v>1.15</v>
      </c>
      <c r="N107" s="397" t="n">
        <v>1.25</v>
      </c>
      <c r="O107" s="397" t="n">
        <v>1.05</v>
      </c>
      <c r="P107" s="397" t="n">
        <v>1</v>
      </c>
      <c r="Q107" s="397" t="n">
        <v>1.35</v>
      </c>
      <c r="R107" s="398" t="n">
        <v>0.525</v>
      </c>
      <c r="S107" s="398" t="n">
        <v>1.1</v>
      </c>
      <c r="T107" s="397" t="n">
        <v>1</v>
      </c>
      <c r="U107" s="397" t="n">
        <v>-0.105</v>
      </c>
      <c r="V107" s="397" t="n">
        <v>0.035</v>
      </c>
      <c r="W107" s="397" t="n">
        <v>0.205</v>
      </c>
      <c r="X107" s="397" t="n">
        <v>0.0075</v>
      </c>
      <c r="Y107" s="397" t="n">
        <v>-0.075</v>
      </c>
      <c r="Z107" s="397" t="n">
        <v>0.0265</v>
      </c>
      <c r="AA107" s="397" t="n">
        <v>-0.455</v>
      </c>
      <c r="AB107" s="397" t="n">
        <v>0.155</v>
      </c>
      <c r="AC107" s="397" t="n">
        <v>-0.055</v>
      </c>
      <c r="AD107" s="397" t="n">
        <v>0.00625</v>
      </c>
      <c r="AE107" s="397" t="n">
        <v>-0.1875</v>
      </c>
      <c r="AF107" s="397" t="n">
        <v>0.005</v>
      </c>
      <c r="AG107" s="397" t="n">
        <v>-0.055</v>
      </c>
      <c r="AH107" s="397" t="n">
        <v>0.0175</v>
      </c>
      <c r="AI107" s="398" t="n">
        <v>0.2825</v>
      </c>
      <c r="AJ107" s="398" t="n">
        <v>0.005</v>
      </c>
      <c r="AK107" s="398" t="n">
        <v>-0.1875</v>
      </c>
      <c r="AL107" s="397" t="n">
        <v>0.005</v>
      </c>
      <c r="AM107" s="397"/>
      <c r="AN107" s="397"/>
      <c r="AO107" s="397" t="n">
        <v>0.0925</v>
      </c>
      <c r="AP107" s="360" t="n">
        <v>0.02</v>
      </c>
      <c r="AQ107" s="360" t="n">
        <v>0.1325</v>
      </c>
      <c r="AR107" s="360" t="n">
        <v>0.0265</v>
      </c>
      <c r="AS107" s="360" t="n">
        <v>0</v>
      </c>
      <c r="AT107" s="360" t="n">
        <v>0</v>
      </c>
      <c r="AU107" s="360" t="n">
        <v>-0.25</v>
      </c>
      <c r="AV107" s="360" t="n">
        <v>0</v>
      </c>
      <c r="AW107" s="360" t="n">
        <v>0</v>
      </c>
      <c r="AX107" s="360" t="n">
        <v>-0.01</v>
      </c>
      <c r="AY107" s="360" t="n">
        <v>-0.0265</v>
      </c>
      <c r="AZ107" s="360" t="n">
        <v>0.06</v>
      </c>
      <c r="BA107" s="360" t="n">
        <v>0.295</v>
      </c>
      <c r="BB107" s="360" t="n">
        <v>0.0225</v>
      </c>
      <c r="BC107" s="360" t="n">
        <v>-0.0265</v>
      </c>
      <c r="BD107" s="360" t="n">
        <v>0.0087</v>
      </c>
      <c r="BE107" s="360" t="n">
        <v>0.005</v>
      </c>
      <c r="BF107" s="360" t="n">
        <v>0.005</v>
      </c>
      <c r="BG107" s="360" t="n">
        <v>-0.0265</v>
      </c>
      <c r="BH107" s="360" t="n">
        <v>0.0087</v>
      </c>
      <c r="BI107" s="360" t="n">
        <v>-0.0585</v>
      </c>
      <c r="BJ107" s="360" t="n">
        <v>0.025</v>
      </c>
      <c r="BK107" s="360" t="n">
        <v>-0.0105</v>
      </c>
      <c r="BL107" s="360" t="n">
        <v>0.021</v>
      </c>
      <c r="BM107" s="360" t="n">
        <v>0.015</v>
      </c>
      <c r="BN107" s="360" t="n">
        <v>0.015</v>
      </c>
      <c r="BO107" s="360" t="n">
        <v>1.045</v>
      </c>
      <c r="BP107" s="360" t="n">
        <v>0.17</v>
      </c>
      <c r="BQ107" s="360" t="n">
        <v>0</v>
      </c>
      <c r="BR107" s="360" t="n">
        <v>0</v>
      </c>
      <c r="BS107" s="360" t="n">
        <v>0.295</v>
      </c>
      <c r="BT107" s="360" t="n">
        <v>0.0225</v>
      </c>
      <c r="BU107" s="360" t="n">
        <v>0.212</v>
      </c>
      <c r="BV107" s="360" t="n">
        <v>0</v>
      </c>
    </row>
    <row r="108" customFormat="false" ht="12.75" hidden="false" customHeight="false" outlineLevel="0" collapsed="false">
      <c r="D108" s="359" t="n">
        <v>39448</v>
      </c>
      <c r="F108" s="397" t="n">
        <v>2.967</v>
      </c>
      <c r="G108" s="398" t="n">
        <v>0.072134139638629</v>
      </c>
      <c r="H108" s="397" t="n">
        <v>0.1575</v>
      </c>
      <c r="I108" s="397" t="n">
        <v>1</v>
      </c>
      <c r="J108" s="397" t="n">
        <v>1.05</v>
      </c>
      <c r="K108" s="397" t="n">
        <v>1</v>
      </c>
      <c r="L108" s="395" t="n">
        <v>1</v>
      </c>
      <c r="M108" s="395" t="n">
        <v>1.15</v>
      </c>
      <c r="N108" s="397" t="n">
        <v>1.45</v>
      </c>
      <c r="O108" s="397" t="n">
        <v>1.05</v>
      </c>
      <c r="P108" s="397" t="n">
        <v>1</v>
      </c>
      <c r="Q108" s="397" t="n">
        <v>1.35</v>
      </c>
      <c r="R108" s="398" t="n">
        <v>0.55</v>
      </c>
      <c r="S108" s="398" t="n">
        <v>1.1</v>
      </c>
      <c r="T108" s="397" t="n">
        <v>1</v>
      </c>
      <c r="U108" s="397" t="n">
        <v>-0.09</v>
      </c>
      <c r="V108" s="397" t="n">
        <v>0.035</v>
      </c>
      <c r="W108" s="397" t="n">
        <v>0.26</v>
      </c>
      <c r="X108" s="397" t="n">
        <v>0.0125</v>
      </c>
      <c r="Y108" s="397" t="n">
        <v>-0.075</v>
      </c>
      <c r="Z108" s="397" t="n">
        <v>0.0265</v>
      </c>
      <c r="AA108" s="397" t="n">
        <v>-0.455</v>
      </c>
      <c r="AB108" s="397" t="n">
        <v>0.155</v>
      </c>
      <c r="AC108" s="397" t="n">
        <v>-0.055</v>
      </c>
      <c r="AD108" s="397" t="n">
        <v>0.00625</v>
      </c>
      <c r="AE108" s="397" t="n">
        <v>-0.19</v>
      </c>
      <c r="AF108" s="397" t="n">
        <v>0.0025</v>
      </c>
      <c r="AG108" s="397" t="n">
        <v>-0.055</v>
      </c>
      <c r="AH108" s="397" t="n">
        <v>0.0175</v>
      </c>
      <c r="AI108" s="398" t="n">
        <v>0.295</v>
      </c>
      <c r="AJ108" s="398" t="n">
        <v>0.005</v>
      </c>
      <c r="AK108" s="398" t="n">
        <v>-0.1875</v>
      </c>
      <c r="AL108" s="397" t="n">
        <v>0.005</v>
      </c>
      <c r="AM108" s="397"/>
      <c r="AN108" s="397"/>
      <c r="AO108" s="397" t="n">
        <v>0.0925</v>
      </c>
      <c r="AP108" s="360" t="n">
        <v>0.02</v>
      </c>
      <c r="AQ108" s="360" t="n">
        <v>0.1325</v>
      </c>
      <c r="AR108" s="360" t="n">
        <v>0.0265</v>
      </c>
      <c r="AS108" s="360" t="n">
        <v>0</v>
      </c>
      <c r="AT108" s="360" t="n">
        <v>0</v>
      </c>
      <c r="AU108" s="360" t="n">
        <v>-0.25</v>
      </c>
      <c r="AV108" s="360" t="n">
        <v>0</v>
      </c>
      <c r="AW108" s="360" t="n">
        <v>0</v>
      </c>
      <c r="AX108" s="360" t="n">
        <v>-0.01</v>
      </c>
      <c r="AY108" s="360" t="n">
        <v>-0.022</v>
      </c>
      <c r="AZ108" s="360" t="n">
        <v>0.06</v>
      </c>
      <c r="BA108" s="360" t="n">
        <v>0.3425</v>
      </c>
      <c r="BB108" s="360" t="n">
        <v>0.0225</v>
      </c>
      <c r="BC108" s="360" t="n">
        <v>-0.022</v>
      </c>
      <c r="BD108" s="360" t="n">
        <v>0.0087</v>
      </c>
      <c r="BE108" s="360" t="n">
        <v>0.005</v>
      </c>
      <c r="BF108" s="360" t="n">
        <v>0.005</v>
      </c>
      <c r="BG108" s="360" t="n">
        <v>-0.022</v>
      </c>
      <c r="BH108" s="360" t="n">
        <v>0.0087</v>
      </c>
      <c r="BI108" s="360" t="n">
        <v>-0.0545</v>
      </c>
      <c r="BJ108" s="360" t="n">
        <v>0.02</v>
      </c>
      <c r="BK108" s="360" t="n">
        <v>-0.0085</v>
      </c>
      <c r="BL108" s="360" t="n">
        <v>0.022</v>
      </c>
      <c r="BM108" s="360" t="n">
        <v>0.015</v>
      </c>
      <c r="BN108" s="360" t="n">
        <v>0.015</v>
      </c>
      <c r="BO108" s="360" t="n">
        <v>1.52</v>
      </c>
      <c r="BP108" s="360" t="n">
        <v>0.26</v>
      </c>
      <c r="BQ108" s="360" t="n">
        <v>0</v>
      </c>
      <c r="BR108" s="360" t="n">
        <v>0</v>
      </c>
      <c r="BS108" s="360" t="n">
        <v>0.3425</v>
      </c>
      <c r="BT108" s="360" t="n">
        <v>0.0225</v>
      </c>
      <c r="BU108" s="360" t="n">
        <v>0.243</v>
      </c>
      <c r="BV108" s="360" t="n">
        <v>0</v>
      </c>
    </row>
    <row r="109" customFormat="false" ht="12.75" hidden="false" customHeight="false" outlineLevel="0" collapsed="false">
      <c r="D109" s="359" t="n">
        <v>39479</v>
      </c>
      <c r="F109" s="397" t="n">
        <v>2.852</v>
      </c>
      <c r="G109" s="398" t="n">
        <v>0.072141508429914</v>
      </c>
      <c r="H109" s="397" t="n">
        <v>0.1575</v>
      </c>
      <c r="I109" s="397" t="n">
        <v>1</v>
      </c>
      <c r="J109" s="397" t="n">
        <v>1.05</v>
      </c>
      <c r="K109" s="397" t="n">
        <v>1</v>
      </c>
      <c r="L109" s="395" t="n">
        <v>1</v>
      </c>
      <c r="M109" s="395" t="n">
        <v>1.15</v>
      </c>
      <c r="N109" s="397" t="n">
        <v>1.45</v>
      </c>
      <c r="O109" s="397" t="n">
        <v>1.05</v>
      </c>
      <c r="P109" s="397" t="n">
        <v>1</v>
      </c>
      <c r="Q109" s="397" t="n">
        <v>1.35</v>
      </c>
      <c r="R109" s="398" t="n">
        <v>0.55</v>
      </c>
      <c r="S109" s="398" t="n">
        <v>1.1</v>
      </c>
      <c r="T109" s="397" t="n">
        <v>1</v>
      </c>
      <c r="U109" s="397" t="n">
        <v>-0.09</v>
      </c>
      <c r="V109" s="397" t="n">
        <v>0.035</v>
      </c>
      <c r="W109" s="397" t="n">
        <v>0.235</v>
      </c>
      <c r="X109" s="397" t="n">
        <v>0.015</v>
      </c>
      <c r="Y109" s="397" t="n">
        <v>-0.075</v>
      </c>
      <c r="Z109" s="397" t="n">
        <v>0.0265</v>
      </c>
      <c r="AA109" s="397" t="n">
        <v>-0.455</v>
      </c>
      <c r="AB109" s="397" t="n">
        <v>0.155</v>
      </c>
      <c r="AC109" s="397" t="n">
        <v>-0.055</v>
      </c>
      <c r="AD109" s="397" t="n">
        <v>0.00625</v>
      </c>
      <c r="AE109" s="397" t="n">
        <v>-0.1925</v>
      </c>
      <c r="AF109" s="397" t="n">
        <v>0.005</v>
      </c>
      <c r="AG109" s="397" t="n">
        <v>-0.055</v>
      </c>
      <c r="AH109" s="397" t="n">
        <v>0.0175</v>
      </c>
      <c r="AI109" s="398" t="n">
        <v>0.2725</v>
      </c>
      <c r="AJ109" s="398" t="n">
        <v>0.005</v>
      </c>
      <c r="AK109" s="398" t="n">
        <v>-0.1875</v>
      </c>
      <c r="AL109" s="397" t="n">
        <v>0.005</v>
      </c>
      <c r="AM109" s="397"/>
      <c r="AN109" s="397"/>
      <c r="AO109" s="397" t="n">
        <v>0.0925</v>
      </c>
      <c r="AP109" s="360" t="n">
        <v>0.02</v>
      </c>
      <c r="AQ109" s="360" t="n">
        <v>0.1325</v>
      </c>
      <c r="AR109" s="360" t="n">
        <v>0.0265</v>
      </c>
      <c r="AS109" s="360" t="n">
        <v>0</v>
      </c>
      <c r="AT109" s="360" t="n">
        <v>0</v>
      </c>
      <c r="AU109" s="360" t="n">
        <v>-0.25</v>
      </c>
      <c r="AV109" s="360" t="n">
        <v>0</v>
      </c>
      <c r="AW109" s="360" t="n">
        <v>0</v>
      </c>
      <c r="AX109" s="360" t="n">
        <v>-0.01</v>
      </c>
      <c r="AY109" s="360" t="n">
        <v>-0.022</v>
      </c>
      <c r="AZ109" s="360" t="n">
        <v>0.06</v>
      </c>
      <c r="BA109" s="360" t="n">
        <v>0.3375</v>
      </c>
      <c r="BB109" s="360" t="n">
        <v>0.0225</v>
      </c>
      <c r="BC109" s="360" t="n">
        <v>-0.022</v>
      </c>
      <c r="BD109" s="360" t="n">
        <v>0.0087</v>
      </c>
      <c r="BE109" s="360" t="n">
        <v>0.005</v>
      </c>
      <c r="BF109" s="360" t="n">
        <v>0.005</v>
      </c>
      <c r="BG109" s="360" t="n">
        <v>-0.022</v>
      </c>
      <c r="BH109" s="360" t="n">
        <v>0.0087</v>
      </c>
      <c r="BI109" s="360" t="n">
        <v>-0.0575</v>
      </c>
      <c r="BJ109" s="360" t="n">
        <v>0.02</v>
      </c>
      <c r="BK109" s="360" t="n">
        <v>-0.0085</v>
      </c>
      <c r="BL109" s="360" t="n">
        <v>0.023</v>
      </c>
      <c r="BM109" s="360" t="n">
        <v>0.015</v>
      </c>
      <c r="BN109" s="360" t="n">
        <v>0.015</v>
      </c>
      <c r="BO109" s="360" t="n">
        <v>1.4</v>
      </c>
      <c r="BP109" s="360" t="n">
        <v>0.26</v>
      </c>
      <c r="BQ109" s="360" t="n">
        <v>0</v>
      </c>
      <c r="BR109" s="360" t="n">
        <v>0</v>
      </c>
      <c r="BS109" s="360" t="n">
        <v>0.3375</v>
      </c>
      <c r="BT109" s="360" t="n">
        <v>0.0225</v>
      </c>
      <c r="BU109" s="360" t="n">
        <v>0.301</v>
      </c>
      <c r="BV109" s="360" t="n">
        <v>0</v>
      </c>
    </row>
    <row r="110" customFormat="false" ht="12.75" hidden="false" customHeight="false" outlineLevel="0" collapsed="false">
      <c r="D110" s="359" t="n">
        <v>39508</v>
      </c>
      <c r="F110" s="397" t="n">
        <v>2.727</v>
      </c>
      <c r="G110" s="398" t="n">
        <v>0.072148401815325</v>
      </c>
      <c r="H110" s="397" t="n">
        <v>0.1575</v>
      </c>
      <c r="I110" s="397" t="n">
        <v>0.75</v>
      </c>
      <c r="J110" s="397" t="n">
        <v>0.8</v>
      </c>
      <c r="K110" s="397" t="n">
        <v>0.75</v>
      </c>
      <c r="L110" s="395" t="n">
        <v>0.75</v>
      </c>
      <c r="M110" s="395" t="n">
        <v>0.85</v>
      </c>
      <c r="N110" s="397" t="n">
        <v>1</v>
      </c>
      <c r="O110" s="397" t="n">
        <v>0.75</v>
      </c>
      <c r="P110" s="397" t="n">
        <v>0.75</v>
      </c>
      <c r="Q110" s="397" t="n">
        <v>0.95</v>
      </c>
      <c r="R110" s="398" t="n">
        <v>0.24</v>
      </c>
      <c r="S110" s="398" t="n">
        <v>0.75</v>
      </c>
      <c r="T110" s="397" t="n">
        <v>0.75</v>
      </c>
      <c r="U110" s="397" t="n">
        <v>-0.09</v>
      </c>
      <c r="V110" s="397" t="n">
        <v>0.035</v>
      </c>
      <c r="W110" s="397" t="n">
        <v>0.2325</v>
      </c>
      <c r="X110" s="397" t="n">
        <v>0.02</v>
      </c>
      <c r="Y110" s="397" t="n">
        <v>-0.075</v>
      </c>
      <c r="Z110" s="397" t="n">
        <v>0.0265</v>
      </c>
      <c r="AA110" s="397" t="n">
        <v>-0.455</v>
      </c>
      <c r="AB110" s="397" t="n">
        <v>0.155</v>
      </c>
      <c r="AC110" s="397" t="n">
        <v>-0.055</v>
      </c>
      <c r="AD110" s="397" t="n">
        <v>0.00625</v>
      </c>
      <c r="AE110" s="397" t="n">
        <v>-0.195</v>
      </c>
      <c r="AF110" s="397" t="n">
        <v>0.0025</v>
      </c>
      <c r="AG110" s="397" t="n">
        <v>-0.055</v>
      </c>
      <c r="AH110" s="397" t="n">
        <v>0.0175</v>
      </c>
      <c r="AI110" s="398" t="n">
        <v>0.27</v>
      </c>
      <c r="AJ110" s="398" t="n">
        <v>0.005</v>
      </c>
      <c r="AK110" s="398" t="n">
        <v>-0.1875</v>
      </c>
      <c r="AL110" s="397" t="n">
        <v>0.005</v>
      </c>
      <c r="AM110" s="397"/>
      <c r="AN110" s="397"/>
      <c r="AO110" s="397" t="n">
        <v>0.0925</v>
      </c>
      <c r="AP110" s="360" t="n">
        <v>0.02</v>
      </c>
      <c r="AQ110" s="360" t="n">
        <v>0.1325</v>
      </c>
      <c r="AR110" s="360" t="n">
        <v>0.0265</v>
      </c>
      <c r="AS110" s="360" t="n">
        <v>0</v>
      </c>
      <c r="AT110" s="360" t="n">
        <v>0</v>
      </c>
      <c r="AU110" s="360" t="n">
        <v>-0.25</v>
      </c>
      <c r="AV110" s="360" t="n">
        <v>0</v>
      </c>
      <c r="AW110" s="360" t="n">
        <v>0</v>
      </c>
      <c r="AX110" s="360" t="n">
        <v>-0.01</v>
      </c>
      <c r="AY110" s="360" t="n">
        <v>-0.022</v>
      </c>
      <c r="AZ110" s="360" t="n">
        <v>0.06</v>
      </c>
      <c r="BA110" s="360" t="n">
        <v>0.26</v>
      </c>
      <c r="BB110" s="360" t="n">
        <v>0.0225</v>
      </c>
      <c r="BC110" s="360" t="n">
        <v>-0.022</v>
      </c>
      <c r="BD110" s="360" t="n">
        <v>0.0087</v>
      </c>
      <c r="BE110" s="360" t="n">
        <v>0.005</v>
      </c>
      <c r="BF110" s="360" t="n">
        <v>0.005</v>
      </c>
      <c r="BG110" s="360" t="n">
        <v>-0.022</v>
      </c>
      <c r="BH110" s="360" t="n">
        <v>0.0087</v>
      </c>
      <c r="BI110" s="360" t="n">
        <v>-0.0745</v>
      </c>
      <c r="BJ110" s="360" t="n">
        <v>0.025</v>
      </c>
      <c r="BK110" s="360" t="n">
        <v>-0.0085</v>
      </c>
      <c r="BL110" s="360" t="n">
        <v>0.024</v>
      </c>
      <c r="BM110" s="360" t="n">
        <v>0.015</v>
      </c>
      <c r="BN110" s="360" t="n">
        <v>0.015</v>
      </c>
      <c r="BO110" s="360" t="n">
        <v>0.88</v>
      </c>
      <c r="BP110" s="360" t="n">
        <v>0.14</v>
      </c>
      <c r="BQ110" s="360" t="n">
        <v>0</v>
      </c>
      <c r="BR110" s="360" t="n">
        <v>0</v>
      </c>
      <c r="BS110" s="360" t="n">
        <v>0.26</v>
      </c>
      <c r="BT110" s="360" t="n">
        <v>0.0225</v>
      </c>
      <c r="BU110" s="360" t="n">
        <v>0.297</v>
      </c>
      <c r="BV110" s="360" t="n">
        <v>0</v>
      </c>
    </row>
    <row r="111" customFormat="false" ht="12.75" hidden="false" customHeight="false" outlineLevel="0" collapsed="false">
      <c r="D111" s="359" t="n">
        <v>39539</v>
      </c>
      <c r="F111" s="397" t="n">
        <v>2.596</v>
      </c>
      <c r="G111" s="398" t="n">
        <v>0.072155770606645</v>
      </c>
      <c r="H111" s="397" t="n">
        <v>0.1575</v>
      </c>
      <c r="I111" s="397" t="n">
        <v>0.4</v>
      </c>
      <c r="J111" s="397" t="n">
        <v>0.45</v>
      </c>
      <c r="K111" s="397" t="n">
        <v>0.4</v>
      </c>
      <c r="L111" s="395" t="n">
        <v>0.45</v>
      </c>
      <c r="M111" s="395" t="n">
        <v>0.45</v>
      </c>
      <c r="N111" s="397" t="n">
        <v>0.45</v>
      </c>
      <c r="O111" s="397" t="n">
        <v>0.45</v>
      </c>
      <c r="P111" s="397" t="n">
        <v>0.45</v>
      </c>
      <c r="Q111" s="397" t="n">
        <v>0.5</v>
      </c>
      <c r="R111" s="398" t="n">
        <v>0.3</v>
      </c>
      <c r="S111" s="398" t="n">
        <v>0.45</v>
      </c>
      <c r="T111" s="397" t="n">
        <v>0.4</v>
      </c>
      <c r="U111" s="397" t="n">
        <v>-0.17</v>
      </c>
      <c r="V111" s="397" t="n">
        <v>0.01</v>
      </c>
      <c r="W111" s="397" t="n">
        <v>0.1375</v>
      </c>
      <c r="X111" s="397" t="n">
        <v>0.0025</v>
      </c>
      <c r="Y111" s="397" t="n">
        <v>-0.0575</v>
      </c>
      <c r="Z111" s="397" t="n">
        <v>0.024</v>
      </c>
      <c r="AA111" s="397" t="n">
        <v>-0.495</v>
      </c>
      <c r="AB111" s="397" t="n">
        <v>0.155</v>
      </c>
      <c r="AC111" s="397" t="n">
        <v>-0.0525</v>
      </c>
      <c r="AD111" s="397" t="n">
        <v>0.00375</v>
      </c>
      <c r="AE111" s="397" t="n">
        <v>-0.185</v>
      </c>
      <c r="AF111" s="397" t="n">
        <v>0.01</v>
      </c>
      <c r="AG111" s="397" t="n">
        <v>-0.0525</v>
      </c>
      <c r="AH111" s="397" t="n">
        <v>0.025</v>
      </c>
      <c r="AI111" s="398" t="n">
        <v>0.1875</v>
      </c>
      <c r="AJ111" s="398" t="n">
        <v>0.0025</v>
      </c>
      <c r="AK111" s="398" t="n">
        <v>-0.1725</v>
      </c>
      <c r="AL111" s="397" t="n">
        <v>0</v>
      </c>
      <c r="AM111" s="397"/>
      <c r="AN111" s="397"/>
      <c r="AO111" s="397" t="n">
        <v>0.065</v>
      </c>
      <c r="AP111" s="360" t="n">
        <v>0.0075</v>
      </c>
      <c r="AQ111" s="360" t="n">
        <v>0.3275</v>
      </c>
      <c r="AR111" s="360" t="n">
        <v>0.019</v>
      </c>
      <c r="AS111" s="360" t="n">
        <v>0</v>
      </c>
      <c r="AT111" s="360" t="n">
        <v>0</v>
      </c>
      <c r="AU111" s="360" t="n">
        <v>-0.305</v>
      </c>
      <c r="AV111" s="360" t="n">
        <v>0</v>
      </c>
      <c r="AW111" s="360" t="n">
        <v>0</v>
      </c>
      <c r="AX111" s="360" t="n">
        <v>-0.01</v>
      </c>
      <c r="AY111" s="360" t="n">
        <v>-0.0215</v>
      </c>
      <c r="AZ111" s="360" t="n">
        <v>0.06</v>
      </c>
      <c r="BA111" s="360" t="n">
        <v>0.1775</v>
      </c>
      <c r="BB111" s="360" t="n">
        <v>0.0175</v>
      </c>
      <c r="BC111" s="360" t="n">
        <v>-0.0215</v>
      </c>
      <c r="BD111" s="360" t="n">
        <v>0.011</v>
      </c>
      <c r="BE111" s="360" t="n">
        <v>0.005</v>
      </c>
      <c r="BF111" s="360" t="n">
        <v>0.005</v>
      </c>
      <c r="BG111" s="360" t="n">
        <v>-0.0215</v>
      </c>
      <c r="BH111" s="360" t="n">
        <v>0.011</v>
      </c>
      <c r="BI111" s="360" t="n">
        <v>-0.066</v>
      </c>
      <c r="BJ111" s="360" t="n">
        <v>0.026</v>
      </c>
      <c r="BK111" s="360" t="n">
        <v>-0.016</v>
      </c>
      <c r="BL111" s="360" t="n">
        <v>0.016</v>
      </c>
      <c r="BM111" s="360" t="n">
        <v>0.0065</v>
      </c>
      <c r="BN111" s="360" t="n">
        <v>0.01</v>
      </c>
      <c r="BO111" s="360" t="n">
        <v>0.51</v>
      </c>
      <c r="BP111" s="360" t="n">
        <v>0.02</v>
      </c>
      <c r="BQ111" s="360" t="n">
        <v>0</v>
      </c>
      <c r="BR111" s="360" t="n">
        <v>0</v>
      </c>
      <c r="BS111" s="360" t="n">
        <v>0.1775</v>
      </c>
      <c r="BT111" s="360" t="n">
        <v>0.0175</v>
      </c>
      <c r="BU111" s="360" t="n">
        <v>0.158</v>
      </c>
      <c r="BV111" s="360" t="n">
        <v>0</v>
      </c>
    </row>
    <row r="112" customFormat="false" ht="12.75" hidden="false" customHeight="false" outlineLevel="0" collapsed="false">
      <c r="D112" s="359" t="n">
        <v>39569</v>
      </c>
      <c r="F112" s="397" t="n">
        <v>2.573</v>
      </c>
      <c r="G112" s="398" t="n">
        <v>0.072162901695036</v>
      </c>
      <c r="H112" s="397" t="n">
        <v>0.1575</v>
      </c>
      <c r="I112" s="397" t="n">
        <v>0.45</v>
      </c>
      <c r="J112" s="397" t="n">
        <v>0.5</v>
      </c>
      <c r="K112" s="397" t="n">
        <v>0.4</v>
      </c>
      <c r="L112" s="395" t="n">
        <v>0.4</v>
      </c>
      <c r="M112" s="395" t="n">
        <v>0.45</v>
      </c>
      <c r="N112" s="397" t="n">
        <v>0.5</v>
      </c>
      <c r="O112" s="397" t="n">
        <v>0.45</v>
      </c>
      <c r="P112" s="397" t="n">
        <v>0.4</v>
      </c>
      <c r="Q112" s="397" t="n">
        <v>0.45</v>
      </c>
      <c r="R112" s="398" t="n">
        <v>0.25</v>
      </c>
      <c r="S112" s="398" t="n">
        <v>0.5</v>
      </c>
      <c r="T112" s="397" t="n">
        <v>0.45</v>
      </c>
      <c r="U112" s="397" t="n">
        <v>-0.185</v>
      </c>
      <c r="V112" s="397" t="n">
        <v>0.01</v>
      </c>
      <c r="W112" s="397" t="n">
        <v>0.1425</v>
      </c>
      <c r="X112" s="397" t="n">
        <v>0.0025</v>
      </c>
      <c r="Y112" s="397" t="n">
        <v>-0.0575</v>
      </c>
      <c r="Z112" s="397" t="n">
        <v>0.024</v>
      </c>
      <c r="AA112" s="397" t="n">
        <v>-0.495</v>
      </c>
      <c r="AB112" s="397" t="n">
        <v>0.155</v>
      </c>
      <c r="AC112" s="397" t="n">
        <v>-0.0525</v>
      </c>
      <c r="AD112" s="397" t="n">
        <v>0.00375</v>
      </c>
      <c r="AE112" s="397" t="n">
        <v>-0.185</v>
      </c>
      <c r="AF112" s="397" t="n">
        <v>0.0075</v>
      </c>
      <c r="AG112" s="397" t="n">
        <v>-0.0525</v>
      </c>
      <c r="AH112" s="397" t="n">
        <v>0.025</v>
      </c>
      <c r="AI112" s="398" t="n">
        <v>0.1775</v>
      </c>
      <c r="AJ112" s="398" t="n">
        <v>0.0025</v>
      </c>
      <c r="AK112" s="398" t="n">
        <v>-0.1725</v>
      </c>
      <c r="AL112" s="397" t="n">
        <v>0</v>
      </c>
      <c r="AM112" s="397"/>
      <c r="AN112" s="397"/>
      <c r="AO112" s="397" t="n">
        <v>0.065</v>
      </c>
      <c r="AP112" s="360" t="n">
        <v>0.0075</v>
      </c>
      <c r="AQ112" s="360" t="n">
        <v>0.3275</v>
      </c>
      <c r="AR112" s="360" t="n">
        <v>0.019</v>
      </c>
      <c r="AS112" s="360" t="n">
        <v>0</v>
      </c>
      <c r="AT112" s="360" t="n">
        <v>0</v>
      </c>
      <c r="AU112" s="360" t="n">
        <v>-0.305</v>
      </c>
      <c r="AV112" s="360" t="n">
        <v>0</v>
      </c>
      <c r="AW112" s="360" t="n">
        <v>0</v>
      </c>
      <c r="AX112" s="360" t="n">
        <v>-0.01</v>
      </c>
      <c r="AY112" s="360" t="n">
        <v>-0.0215</v>
      </c>
      <c r="AZ112" s="360" t="n">
        <v>0.06</v>
      </c>
      <c r="BA112" s="360" t="n">
        <v>0.1625</v>
      </c>
      <c r="BB112" s="360" t="n">
        <v>0.01</v>
      </c>
      <c r="BC112" s="360" t="n">
        <v>-0.0215</v>
      </c>
      <c r="BD112" s="360" t="n">
        <v>0.011</v>
      </c>
      <c r="BE112" s="360" t="n">
        <v>0.005</v>
      </c>
      <c r="BF112" s="360" t="n">
        <v>0.005</v>
      </c>
      <c r="BG112" s="360" t="n">
        <v>-0.0215</v>
      </c>
      <c r="BH112" s="360" t="n">
        <v>0.011</v>
      </c>
      <c r="BI112" s="360" t="n">
        <v>-0.066</v>
      </c>
      <c r="BJ112" s="360" t="n">
        <v>0.026</v>
      </c>
      <c r="BK112" s="360" t="n">
        <v>-0.016</v>
      </c>
      <c r="BL112" s="360" t="n">
        <v>0.016</v>
      </c>
      <c r="BM112" s="360" t="n">
        <v>0.0065</v>
      </c>
      <c r="BN112" s="360" t="n">
        <v>0.01</v>
      </c>
      <c r="BO112" s="360" t="n">
        <v>0.395</v>
      </c>
      <c r="BP112" s="360" t="n">
        <v>0.02</v>
      </c>
      <c r="BQ112" s="360" t="n">
        <v>0</v>
      </c>
      <c r="BR112" s="360" t="n">
        <v>0</v>
      </c>
      <c r="BS112" s="360" t="n">
        <v>0.1625</v>
      </c>
      <c r="BT112" s="360" t="n">
        <v>0.01</v>
      </c>
      <c r="BU112" s="360" t="n">
        <v>0.148</v>
      </c>
      <c r="BV112" s="360" t="n">
        <v>0</v>
      </c>
    </row>
    <row r="113" customFormat="false" ht="12.75" hidden="false" customHeight="false" outlineLevel="0" collapsed="false">
      <c r="D113" s="359" t="n">
        <v>39600</v>
      </c>
      <c r="F113" s="397" t="n">
        <v>2.581</v>
      </c>
      <c r="G113" s="398" t="n">
        <v>0.072170270486391</v>
      </c>
      <c r="H113" s="397" t="n">
        <v>0.1575</v>
      </c>
      <c r="I113" s="397" t="n">
        <v>0.45</v>
      </c>
      <c r="J113" s="397" t="n">
        <v>0.5</v>
      </c>
      <c r="K113" s="397" t="n">
        <v>0.4</v>
      </c>
      <c r="L113" s="395" t="n">
        <v>0.5</v>
      </c>
      <c r="M113" s="395" t="n">
        <v>0.45</v>
      </c>
      <c r="N113" s="397" t="n">
        <v>0.5</v>
      </c>
      <c r="O113" s="397" t="n">
        <v>0.5</v>
      </c>
      <c r="P113" s="397" t="n">
        <v>0.5</v>
      </c>
      <c r="Q113" s="397" t="n">
        <v>0.5</v>
      </c>
      <c r="R113" s="398" t="n">
        <v>0.25</v>
      </c>
      <c r="S113" s="398" t="n">
        <v>0.5</v>
      </c>
      <c r="T113" s="397" t="n">
        <v>0.45</v>
      </c>
      <c r="U113" s="397" t="n">
        <v>-0.195</v>
      </c>
      <c r="V113" s="397" t="n">
        <v>0.01</v>
      </c>
      <c r="W113" s="397" t="n">
        <v>0.1375</v>
      </c>
      <c r="X113" s="397" t="n">
        <v>0.0025</v>
      </c>
      <c r="Y113" s="397" t="n">
        <v>-0.0575</v>
      </c>
      <c r="Z113" s="397" t="n">
        <v>0.024</v>
      </c>
      <c r="AA113" s="397" t="n">
        <v>-0.495</v>
      </c>
      <c r="AB113" s="397" t="n">
        <v>0.155</v>
      </c>
      <c r="AC113" s="397" t="n">
        <v>-0.0525</v>
      </c>
      <c r="AD113" s="397" t="n">
        <v>0.00375</v>
      </c>
      <c r="AE113" s="397" t="n">
        <v>-0.185</v>
      </c>
      <c r="AF113" s="397" t="n">
        <v>0.005</v>
      </c>
      <c r="AG113" s="397" t="n">
        <v>-0.0525</v>
      </c>
      <c r="AH113" s="397" t="n">
        <v>0.025</v>
      </c>
      <c r="AI113" s="398" t="n">
        <v>0.1725</v>
      </c>
      <c r="AJ113" s="398" t="n">
        <v>0.0025</v>
      </c>
      <c r="AK113" s="398" t="n">
        <v>-0.1725</v>
      </c>
      <c r="AL113" s="397" t="n">
        <v>0</v>
      </c>
      <c r="AM113" s="397"/>
      <c r="AN113" s="397"/>
      <c r="AO113" s="397" t="n">
        <v>0.065</v>
      </c>
      <c r="AP113" s="360" t="n">
        <v>0.0075</v>
      </c>
      <c r="AQ113" s="360" t="n">
        <v>0.3275</v>
      </c>
      <c r="AR113" s="360" t="n">
        <v>0.019</v>
      </c>
      <c r="AS113" s="360" t="n">
        <v>0</v>
      </c>
      <c r="AT113" s="360" t="n">
        <v>0</v>
      </c>
      <c r="AU113" s="360" t="n">
        <v>-0.305</v>
      </c>
      <c r="AV113" s="360" t="n">
        <v>0</v>
      </c>
      <c r="AW113" s="360" t="n">
        <v>0</v>
      </c>
      <c r="AX113" s="360" t="n">
        <v>-0.01</v>
      </c>
      <c r="AY113" s="360" t="n">
        <v>-0.0215</v>
      </c>
      <c r="AZ113" s="360" t="n">
        <v>0.06</v>
      </c>
      <c r="BA113" s="360" t="n">
        <v>0.1625</v>
      </c>
      <c r="BB113" s="360" t="n">
        <v>0.0125</v>
      </c>
      <c r="BC113" s="360" t="n">
        <v>-0.0215</v>
      </c>
      <c r="BD113" s="360" t="n">
        <v>0.011</v>
      </c>
      <c r="BE113" s="360" t="n">
        <v>0.005</v>
      </c>
      <c r="BF113" s="360" t="n">
        <v>0.005</v>
      </c>
      <c r="BG113" s="360" t="n">
        <v>-0.0215</v>
      </c>
      <c r="BH113" s="360" t="n">
        <v>0.011</v>
      </c>
      <c r="BI113" s="360" t="n">
        <v>-0.082</v>
      </c>
      <c r="BJ113" s="360" t="n">
        <v>0.026</v>
      </c>
      <c r="BK113" s="360" t="n">
        <v>-0.016</v>
      </c>
      <c r="BL113" s="360" t="n">
        <v>0.017</v>
      </c>
      <c r="BM113" s="360" t="n">
        <v>0.0065</v>
      </c>
      <c r="BN113" s="360" t="n">
        <v>0.01</v>
      </c>
      <c r="BO113" s="360" t="n">
        <v>0.395</v>
      </c>
      <c r="BP113" s="360" t="n">
        <v>0.035</v>
      </c>
      <c r="BQ113" s="360" t="n">
        <v>0</v>
      </c>
      <c r="BR113" s="360" t="n">
        <v>0</v>
      </c>
      <c r="BS113" s="360" t="n">
        <v>0.1625</v>
      </c>
      <c r="BT113" s="360" t="n">
        <v>0.0125</v>
      </c>
      <c r="BU113" s="360" t="n">
        <v>0.143</v>
      </c>
      <c r="BV113" s="360" t="n">
        <v>0</v>
      </c>
    </row>
    <row r="114" customFormat="false" ht="12.75" hidden="false" customHeight="false" outlineLevel="0" collapsed="false">
      <c r="D114" s="359" t="n">
        <v>39630</v>
      </c>
      <c r="F114" s="397" t="n">
        <v>2.581</v>
      </c>
      <c r="G114" s="398" t="n">
        <v>0.072177401574816</v>
      </c>
      <c r="H114" s="397" t="n">
        <v>0.1575</v>
      </c>
      <c r="I114" s="397" t="n">
        <v>0.5</v>
      </c>
      <c r="J114" s="397" t="n">
        <v>0.5</v>
      </c>
      <c r="K114" s="397" t="n">
        <v>0.4</v>
      </c>
      <c r="L114" s="395" t="n">
        <v>0.5</v>
      </c>
      <c r="M114" s="395" t="n">
        <v>0.5</v>
      </c>
      <c r="N114" s="397" t="n">
        <v>0.5</v>
      </c>
      <c r="O114" s="397" t="n">
        <v>0.5</v>
      </c>
      <c r="P114" s="397" t="n">
        <v>0.5</v>
      </c>
      <c r="Q114" s="397" t="n">
        <v>0.5</v>
      </c>
      <c r="R114" s="398" t="n">
        <v>0.35</v>
      </c>
      <c r="S114" s="398" t="n">
        <v>0.55</v>
      </c>
      <c r="T114" s="397" t="n">
        <v>0.5</v>
      </c>
      <c r="U114" s="397" t="n">
        <v>-0.195</v>
      </c>
      <c r="V114" s="397" t="n">
        <v>0.01</v>
      </c>
      <c r="W114" s="397" t="n">
        <v>0.1275</v>
      </c>
      <c r="X114" s="397" t="n">
        <v>0.005</v>
      </c>
      <c r="Y114" s="397" t="n">
        <v>-0.0575</v>
      </c>
      <c r="Z114" s="397" t="n">
        <v>0.024</v>
      </c>
      <c r="AA114" s="397" t="n">
        <v>-0.495</v>
      </c>
      <c r="AB114" s="397" t="n">
        <v>0.155</v>
      </c>
      <c r="AC114" s="397" t="n">
        <v>-0.0525</v>
      </c>
      <c r="AD114" s="397" t="n">
        <v>0.00375</v>
      </c>
      <c r="AE114" s="397" t="n">
        <v>-0.185</v>
      </c>
      <c r="AF114" s="397" t="n">
        <v>0.0025</v>
      </c>
      <c r="AG114" s="397" t="n">
        <v>-0.0525</v>
      </c>
      <c r="AH114" s="397" t="n">
        <v>0.025</v>
      </c>
      <c r="AI114" s="398" t="n">
        <v>0.1625</v>
      </c>
      <c r="AJ114" s="398" t="n">
        <v>0</v>
      </c>
      <c r="AK114" s="398" t="n">
        <v>-0.1725</v>
      </c>
      <c r="AL114" s="397" t="n">
        <v>0</v>
      </c>
      <c r="AM114" s="397"/>
      <c r="AN114" s="397"/>
      <c r="AO114" s="397" t="n">
        <v>0.065</v>
      </c>
      <c r="AP114" s="360" t="n">
        <v>0.0075</v>
      </c>
      <c r="AQ114" s="360" t="n">
        <v>0.3275</v>
      </c>
      <c r="AR114" s="360" t="n">
        <v>0.019</v>
      </c>
      <c r="AS114" s="360" t="n">
        <v>0</v>
      </c>
      <c r="AT114" s="360" t="n">
        <v>0</v>
      </c>
      <c r="AU114" s="360" t="n">
        <v>-0.305</v>
      </c>
      <c r="AV114" s="360" t="n">
        <v>0</v>
      </c>
      <c r="AW114" s="360" t="n">
        <v>0</v>
      </c>
      <c r="AX114" s="360" t="n">
        <v>-0.01</v>
      </c>
      <c r="AY114" s="360" t="n">
        <v>-0.0215</v>
      </c>
      <c r="AZ114" s="360" t="n">
        <v>0.06</v>
      </c>
      <c r="BA114" s="360" t="n">
        <v>0.1625</v>
      </c>
      <c r="BB114" s="360" t="n">
        <v>0.0125</v>
      </c>
      <c r="BC114" s="360" t="n">
        <v>-0.0215</v>
      </c>
      <c r="BD114" s="360" t="n">
        <v>0.011</v>
      </c>
      <c r="BE114" s="360" t="n">
        <v>0.005</v>
      </c>
      <c r="BF114" s="360" t="n">
        <v>0.005</v>
      </c>
      <c r="BG114" s="360" t="n">
        <v>-0.0215</v>
      </c>
      <c r="BH114" s="360" t="n">
        <v>0.011</v>
      </c>
      <c r="BI114" s="360" t="n">
        <v>-0.075</v>
      </c>
      <c r="BJ114" s="360" t="n">
        <v>0.026</v>
      </c>
      <c r="BK114" s="360" t="n">
        <v>-0.016</v>
      </c>
      <c r="BL114" s="360" t="n">
        <v>0.018</v>
      </c>
      <c r="BM114" s="360" t="n">
        <v>0.0065</v>
      </c>
      <c r="BN114" s="360" t="n">
        <v>0.01</v>
      </c>
      <c r="BO114" s="360" t="n">
        <v>0.43</v>
      </c>
      <c r="BP114" s="360" t="n">
        <v>0.035</v>
      </c>
      <c r="BQ114" s="360" t="n">
        <v>0</v>
      </c>
      <c r="BR114" s="360" t="n">
        <v>0</v>
      </c>
      <c r="BS114" s="360" t="n">
        <v>0.1625</v>
      </c>
      <c r="BT114" s="360" t="n">
        <v>0.0125</v>
      </c>
      <c r="BU114" s="360" t="n">
        <v>0.133</v>
      </c>
      <c r="BV114" s="360" t="n">
        <v>0</v>
      </c>
    </row>
    <row r="115" customFormat="false" ht="12.75" hidden="false" customHeight="false" outlineLevel="0" collapsed="false">
      <c r="D115" s="359" t="n">
        <v>39661</v>
      </c>
      <c r="F115" s="397" t="n">
        <v>2.675</v>
      </c>
      <c r="G115" s="398" t="n">
        <v>0.072184770366206</v>
      </c>
      <c r="H115" s="397" t="n">
        <v>0.1575</v>
      </c>
      <c r="I115" s="397" t="n">
        <v>0.55</v>
      </c>
      <c r="J115" s="397" t="n">
        <v>0.55</v>
      </c>
      <c r="K115" s="397" t="n">
        <v>0.5</v>
      </c>
      <c r="L115" s="395" t="n">
        <v>0.6</v>
      </c>
      <c r="M115" s="395" t="n">
        <v>0.55</v>
      </c>
      <c r="N115" s="397" t="n">
        <v>0.6</v>
      </c>
      <c r="O115" s="397" t="n">
        <v>0.55</v>
      </c>
      <c r="P115" s="397" t="n">
        <v>0.6</v>
      </c>
      <c r="Q115" s="397" t="n">
        <v>0.45</v>
      </c>
      <c r="R115" s="398" t="n">
        <v>0.38</v>
      </c>
      <c r="S115" s="398" t="n">
        <v>0.6</v>
      </c>
      <c r="T115" s="397" t="n">
        <v>0.55</v>
      </c>
      <c r="U115" s="397" t="n">
        <v>-0.195</v>
      </c>
      <c r="V115" s="397" t="n">
        <v>0.01</v>
      </c>
      <c r="W115" s="397" t="n">
        <v>0.125</v>
      </c>
      <c r="X115" s="397" t="n">
        <v>0.0075</v>
      </c>
      <c r="Y115" s="397" t="n">
        <v>-0.0575</v>
      </c>
      <c r="Z115" s="397" t="n">
        <v>0.024</v>
      </c>
      <c r="AA115" s="397" t="n">
        <v>-0.495</v>
      </c>
      <c r="AB115" s="397" t="n">
        <v>0.155</v>
      </c>
      <c r="AC115" s="397" t="n">
        <v>-0.0525</v>
      </c>
      <c r="AD115" s="397" t="n">
        <v>0.00375</v>
      </c>
      <c r="AE115" s="397" t="n">
        <v>-0.185</v>
      </c>
      <c r="AF115" s="397" t="n">
        <v>0</v>
      </c>
      <c r="AG115" s="397" t="n">
        <v>-0.0525</v>
      </c>
      <c r="AH115" s="397" t="n">
        <v>0.025</v>
      </c>
      <c r="AI115" s="398" t="n">
        <v>0.16</v>
      </c>
      <c r="AJ115" s="398" t="n">
        <v>-0.0025</v>
      </c>
      <c r="AK115" s="398" t="n">
        <v>-0.1725</v>
      </c>
      <c r="AL115" s="397" t="n">
        <v>0</v>
      </c>
      <c r="AM115" s="397"/>
      <c r="AN115" s="397"/>
      <c r="AO115" s="397" t="n">
        <v>0.065</v>
      </c>
      <c r="AP115" s="360" t="n">
        <v>0.0075</v>
      </c>
      <c r="AQ115" s="360" t="n">
        <v>0.3275</v>
      </c>
      <c r="AR115" s="360" t="n">
        <v>0.019</v>
      </c>
      <c r="AS115" s="360" t="n">
        <v>0</v>
      </c>
      <c r="AT115" s="360" t="n">
        <v>0</v>
      </c>
      <c r="AU115" s="360" t="n">
        <v>-0.305</v>
      </c>
      <c r="AV115" s="360" t="n">
        <v>0</v>
      </c>
      <c r="AW115" s="360" t="n">
        <v>0</v>
      </c>
      <c r="AX115" s="360" t="n">
        <v>-0.01</v>
      </c>
      <c r="AY115" s="360" t="n">
        <v>-0.0215</v>
      </c>
      <c r="AZ115" s="360" t="n">
        <v>0.06</v>
      </c>
      <c r="BA115" s="360" t="n">
        <v>0.1625</v>
      </c>
      <c r="BB115" s="360" t="n">
        <v>0.0125</v>
      </c>
      <c r="BC115" s="360" t="n">
        <v>-0.0215</v>
      </c>
      <c r="BD115" s="360" t="n">
        <v>0.011</v>
      </c>
      <c r="BE115" s="360" t="n">
        <v>0.005</v>
      </c>
      <c r="BF115" s="360" t="n">
        <v>0.005</v>
      </c>
      <c r="BG115" s="360" t="n">
        <v>-0.0215</v>
      </c>
      <c r="BH115" s="360" t="n">
        <v>0.011</v>
      </c>
      <c r="BI115" s="360" t="n">
        <v>-0.066</v>
      </c>
      <c r="BJ115" s="360" t="n">
        <v>0.026</v>
      </c>
      <c r="BK115" s="360" t="n">
        <v>-0.016</v>
      </c>
      <c r="BL115" s="360" t="n">
        <v>0.019</v>
      </c>
      <c r="BM115" s="360" t="n">
        <v>0.0065</v>
      </c>
      <c r="BN115" s="360" t="n">
        <v>0.01</v>
      </c>
      <c r="BO115" s="360" t="n">
        <v>0.495</v>
      </c>
      <c r="BP115" s="360" t="n">
        <v>0.035</v>
      </c>
      <c r="BQ115" s="360" t="n">
        <v>0</v>
      </c>
      <c r="BR115" s="360" t="n">
        <v>0</v>
      </c>
      <c r="BS115" s="360" t="n">
        <v>0.1625</v>
      </c>
      <c r="BT115" s="360" t="n">
        <v>0.0125</v>
      </c>
      <c r="BU115" s="360" t="n">
        <v>0.13</v>
      </c>
      <c r="BV115" s="360" t="n">
        <v>0</v>
      </c>
    </row>
    <row r="116" customFormat="false" ht="12.75" hidden="false" customHeight="false" outlineLevel="0" collapsed="false">
      <c r="D116" s="359" t="n">
        <v>39692</v>
      </c>
      <c r="F116" s="397" t="n">
        <v>2.655</v>
      </c>
      <c r="G116" s="398" t="n">
        <v>0.072192139157615</v>
      </c>
      <c r="H116" s="397" t="n">
        <v>0.1575</v>
      </c>
      <c r="I116" s="397" t="n">
        <v>0.55</v>
      </c>
      <c r="J116" s="397" t="n">
        <v>0.55</v>
      </c>
      <c r="K116" s="397" t="n">
        <v>0.55</v>
      </c>
      <c r="L116" s="395" t="n">
        <v>0.55</v>
      </c>
      <c r="M116" s="395" t="n">
        <v>0.55</v>
      </c>
      <c r="N116" s="397" t="n">
        <v>0.6</v>
      </c>
      <c r="O116" s="397" t="n">
        <v>0.6</v>
      </c>
      <c r="P116" s="397" t="n">
        <v>0.55</v>
      </c>
      <c r="Q116" s="397" t="n">
        <v>0.5</v>
      </c>
      <c r="R116" s="398" t="n">
        <v>0.34</v>
      </c>
      <c r="S116" s="398" t="n">
        <v>0.6</v>
      </c>
      <c r="T116" s="397" t="n">
        <v>0.55</v>
      </c>
      <c r="U116" s="397" t="n">
        <v>-0.185</v>
      </c>
      <c r="V116" s="397" t="n">
        <v>0.01</v>
      </c>
      <c r="W116" s="397" t="n">
        <v>0.1225</v>
      </c>
      <c r="X116" s="397" t="n">
        <v>0.0075</v>
      </c>
      <c r="Y116" s="397" t="n">
        <v>-0.0575</v>
      </c>
      <c r="Z116" s="397" t="n">
        <v>0.024</v>
      </c>
      <c r="AA116" s="397" t="n">
        <v>-0.495</v>
      </c>
      <c r="AB116" s="397" t="n">
        <v>0.155</v>
      </c>
      <c r="AC116" s="397" t="n">
        <v>-0.0525</v>
      </c>
      <c r="AD116" s="397" t="n">
        <v>0.00375</v>
      </c>
      <c r="AE116" s="397" t="n">
        <v>-0.185</v>
      </c>
      <c r="AF116" s="397" t="n">
        <v>0.0025</v>
      </c>
      <c r="AG116" s="397" t="n">
        <v>-0.0525</v>
      </c>
      <c r="AH116" s="397" t="n">
        <v>0.025</v>
      </c>
      <c r="AI116" s="398" t="n">
        <v>0.1575</v>
      </c>
      <c r="AJ116" s="398" t="n">
        <v>-0.0025</v>
      </c>
      <c r="AK116" s="398" t="n">
        <v>-0.1725</v>
      </c>
      <c r="AL116" s="397" t="n">
        <v>0</v>
      </c>
      <c r="AM116" s="397"/>
      <c r="AN116" s="397"/>
      <c r="AO116" s="397" t="n">
        <v>0.065</v>
      </c>
      <c r="AP116" s="360" t="n">
        <v>0.0075</v>
      </c>
      <c r="AQ116" s="360" t="n">
        <v>0.3275</v>
      </c>
      <c r="AR116" s="360" t="n">
        <v>0.019</v>
      </c>
      <c r="AS116" s="360" t="n">
        <v>0</v>
      </c>
      <c r="AT116" s="360" t="n">
        <v>0</v>
      </c>
      <c r="AU116" s="360" t="n">
        <v>-0.305</v>
      </c>
      <c r="AV116" s="360" t="n">
        <v>0</v>
      </c>
      <c r="AW116" s="360" t="n">
        <v>0</v>
      </c>
      <c r="AX116" s="360" t="n">
        <v>-0.01</v>
      </c>
      <c r="AY116" s="360" t="n">
        <v>-0.0265</v>
      </c>
      <c r="AZ116" s="360" t="n">
        <v>0.06</v>
      </c>
      <c r="BA116" s="360" t="n">
        <v>0.1625</v>
      </c>
      <c r="BB116" s="360" t="n">
        <v>0.0125</v>
      </c>
      <c r="BC116" s="360" t="n">
        <v>-0.0265</v>
      </c>
      <c r="BD116" s="360" t="n">
        <v>0.011</v>
      </c>
      <c r="BE116" s="360" t="n">
        <v>0.005</v>
      </c>
      <c r="BF116" s="360" t="n">
        <v>0.005</v>
      </c>
      <c r="BG116" s="360" t="n">
        <v>-0.0265</v>
      </c>
      <c r="BH116" s="360" t="n">
        <v>0.011</v>
      </c>
      <c r="BI116" s="360" t="n">
        <v>-0.066</v>
      </c>
      <c r="BJ116" s="360" t="n">
        <v>0.025</v>
      </c>
      <c r="BK116" s="360" t="n">
        <v>-0.016</v>
      </c>
      <c r="BL116" s="360" t="n">
        <v>0.019</v>
      </c>
      <c r="BM116" s="360" t="n">
        <v>0.0065</v>
      </c>
      <c r="BN116" s="360" t="n">
        <v>0.01</v>
      </c>
      <c r="BO116" s="360" t="n">
        <v>0.395</v>
      </c>
      <c r="BP116" s="360" t="n">
        <v>0.035</v>
      </c>
      <c r="BQ116" s="360" t="n">
        <v>0</v>
      </c>
      <c r="BR116" s="360" t="n">
        <v>0</v>
      </c>
      <c r="BS116" s="360" t="n">
        <v>0.1625</v>
      </c>
      <c r="BT116" s="360" t="n">
        <v>0.0125</v>
      </c>
      <c r="BU116" s="360" t="n">
        <v>0.128</v>
      </c>
      <c r="BV116" s="360" t="n">
        <v>0</v>
      </c>
    </row>
    <row r="117" customFormat="false" ht="12.75" hidden="false" customHeight="false" outlineLevel="0" collapsed="false">
      <c r="D117" s="359" t="n">
        <v>39722</v>
      </c>
      <c r="F117" s="397" t="n">
        <v>2.667</v>
      </c>
      <c r="G117" s="398" t="n">
        <v>0.072199270246091</v>
      </c>
      <c r="H117" s="397" t="n">
        <v>0.1575</v>
      </c>
      <c r="I117" s="397" t="n">
        <v>0.6</v>
      </c>
      <c r="J117" s="397" t="n">
        <v>0.6</v>
      </c>
      <c r="K117" s="397" t="n">
        <v>0.55</v>
      </c>
      <c r="L117" s="395" t="n">
        <v>0.6</v>
      </c>
      <c r="M117" s="395" t="n">
        <v>0.6</v>
      </c>
      <c r="N117" s="397" t="n">
        <v>0.65</v>
      </c>
      <c r="O117" s="397" t="n">
        <v>0.65</v>
      </c>
      <c r="P117" s="397" t="n">
        <v>0.6</v>
      </c>
      <c r="Q117" s="397" t="n">
        <v>0.5</v>
      </c>
      <c r="R117" s="398" t="n">
        <v>0.39</v>
      </c>
      <c r="S117" s="398" t="n">
        <v>0.65</v>
      </c>
      <c r="T117" s="397" t="n">
        <v>0.6</v>
      </c>
      <c r="U117" s="397" t="n">
        <v>-0.17</v>
      </c>
      <c r="V117" s="397" t="n">
        <v>0.01</v>
      </c>
      <c r="W117" s="397" t="n">
        <v>0.1375</v>
      </c>
      <c r="X117" s="397" t="n">
        <v>0.0075</v>
      </c>
      <c r="Y117" s="397" t="n">
        <v>-0.0575</v>
      </c>
      <c r="Z117" s="397" t="n">
        <v>0.024</v>
      </c>
      <c r="AA117" s="397" t="n">
        <v>-0.495</v>
      </c>
      <c r="AB117" s="397" t="n">
        <v>0.155</v>
      </c>
      <c r="AC117" s="397" t="n">
        <v>-0.0525</v>
      </c>
      <c r="AD117" s="397" t="n">
        <v>0.00375</v>
      </c>
      <c r="AE117" s="397" t="n">
        <v>-0.185</v>
      </c>
      <c r="AF117" s="397" t="n">
        <v>0.005</v>
      </c>
      <c r="AG117" s="397" t="n">
        <v>-0.0525</v>
      </c>
      <c r="AH117" s="397" t="n">
        <v>0.025</v>
      </c>
      <c r="AI117" s="398" t="n">
        <v>0.1725</v>
      </c>
      <c r="AJ117" s="398" t="n">
        <v>-0.0025</v>
      </c>
      <c r="AK117" s="398" t="n">
        <v>-0.1725</v>
      </c>
      <c r="AL117" s="397" t="n">
        <v>0</v>
      </c>
      <c r="AM117" s="397"/>
      <c r="AN117" s="397"/>
      <c r="AO117" s="397" t="n">
        <v>0.065</v>
      </c>
      <c r="AP117" s="360" t="n">
        <v>0.0075</v>
      </c>
      <c r="AQ117" s="360" t="n">
        <v>0.3275</v>
      </c>
      <c r="AR117" s="360" t="n">
        <v>0.019</v>
      </c>
      <c r="AS117" s="360" t="n">
        <v>0</v>
      </c>
      <c r="AT117" s="360" t="n">
        <v>0</v>
      </c>
      <c r="AU117" s="360" t="n">
        <v>-0.305</v>
      </c>
      <c r="AV117" s="360" t="n">
        <v>0</v>
      </c>
      <c r="AW117" s="360" t="n">
        <v>0</v>
      </c>
      <c r="AX117" s="360" t="n">
        <v>-0.01</v>
      </c>
      <c r="AY117" s="360" t="n">
        <v>-0.0265</v>
      </c>
      <c r="AZ117" s="360" t="n">
        <v>0.06</v>
      </c>
      <c r="BA117" s="360" t="n">
        <v>0.165</v>
      </c>
      <c r="BB117" s="360" t="n">
        <v>0.0125</v>
      </c>
      <c r="BC117" s="360" t="n">
        <v>-0.0265</v>
      </c>
      <c r="BD117" s="360" t="n">
        <v>0.011</v>
      </c>
      <c r="BE117" s="360" t="n">
        <v>0.005</v>
      </c>
      <c r="BF117" s="360" t="n">
        <v>0.005</v>
      </c>
      <c r="BG117" s="360" t="n">
        <v>-0.0265</v>
      </c>
      <c r="BH117" s="360" t="n">
        <v>0.011</v>
      </c>
      <c r="BI117" s="360" t="n">
        <v>-0.051</v>
      </c>
      <c r="BJ117" s="360" t="n">
        <v>0.025</v>
      </c>
      <c r="BK117" s="360" t="n">
        <v>-0.016</v>
      </c>
      <c r="BL117" s="360" t="n">
        <v>0.02</v>
      </c>
      <c r="BM117" s="360" t="n">
        <v>0.0065</v>
      </c>
      <c r="BN117" s="360" t="n">
        <v>0.01</v>
      </c>
      <c r="BO117" s="360" t="n">
        <v>0.345</v>
      </c>
      <c r="BP117" s="360" t="n">
        <v>0.035</v>
      </c>
      <c r="BQ117" s="360" t="n">
        <v>0</v>
      </c>
      <c r="BR117" s="360" t="n">
        <v>0</v>
      </c>
      <c r="BS117" s="360" t="n">
        <v>0.165</v>
      </c>
      <c r="BT117" s="360" t="n">
        <v>0.0125</v>
      </c>
      <c r="BU117" s="360" t="n">
        <v>0.143</v>
      </c>
      <c r="BV117" s="360" t="n">
        <v>0</v>
      </c>
    </row>
    <row r="118" customFormat="false" ht="12.75" hidden="false" customHeight="false" outlineLevel="0" collapsed="false">
      <c r="D118" s="359" t="n">
        <v>39753</v>
      </c>
      <c r="F118" s="397" t="n">
        <v>2.739</v>
      </c>
      <c r="G118" s="398" t="n">
        <v>0.072206639037534</v>
      </c>
      <c r="H118" s="397" t="n">
        <v>0.1575</v>
      </c>
      <c r="I118" s="397" t="n">
        <v>0.8</v>
      </c>
      <c r="J118" s="397" t="n">
        <v>0.85</v>
      </c>
      <c r="K118" s="397" t="n">
        <v>0.8</v>
      </c>
      <c r="L118" s="395" t="n">
        <v>0.8</v>
      </c>
      <c r="M118" s="395" t="n">
        <v>0.9</v>
      </c>
      <c r="N118" s="397" t="n">
        <v>0.95</v>
      </c>
      <c r="O118" s="397" t="n">
        <v>0.85</v>
      </c>
      <c r="P118" s="397" t="n">
        <v>0.8</v>
      </c>
      <c r="Q118" s="397" t="n">
        <v>0.95</v>
      </c>
      <c r="R118" s="398" t="n">
        <v>0.33</v>
      </c>
      <c r="S118" s="398" t="n">
        <v>0.8</v>
      </c>
      <c r="T118" s="397" t="n">
        <v>0.8</v>
      </c>
      <c r="U118" s="397" t="n">
        <v>-0.1325</v>
      </c>
      <c r="V118" s="397" t="n">
        <v>0.035</v>
      </c>
      <c r="W118" s="397" t="n">
        <v>0.205</v>
      </c>
      <c r="X118" s="397" t="n">
        <v>0.0075</v>
      </c>
      <c r="Y118" s="397" t="n">
        <v>-0.0725</v>
      </c>
      <c r="Z118" s="397" t="n">
        <v>0.0285</v>
      </c>
      <c r="AA118" s="397" t="n">
        <v>-0.47</v>
      </c>
      <c r="AB118" s="397" t="n">
        <v>0.155</v>
      </c>
      <c r="AC118" s="397" t="n">
        <v>-0.0525</v>
      </c>
      <c r="AD118" s="397" t="n">
        <v>0.00625</v>
      </c>
      <c r="AE118" s="397" t="n">
        <v>-0.18</v>
      </c>
      <c r="AF118" s="397" t="n">
        <v>0.0125</v>
      </c>
      <c r="AG118" s="397" t="n">
        <v>-0.0525</v>
      </c>
      <c r="AH118" s="397" t="n">
        <v>0.022</v>
      </c>
      <c r="AI118" s="398" t="n">
        <v>0.245</v>
      </c>
      <c r="AJ118" s="398" t="n">
        <v>0.005</v>
      </c>
      <c r="AK118" s="398" t="n">
        <v>-0.1875</v>
      </c>
      <c r="AL118" s="397" t="n">
        <v>0.005</v>
      </c>
      <c r="AM118" s="397"/>
      <c r="AN118" s="397"/>
      <c r="AO118" s="397" t="n">
        <v>0.055</v>
      </c>
      <c r="AP118" s="360" t="n">
        <v>0.02</v>
      </c>
      <c r="AQ118" s="360" t="n">
        <v>0.1325</v>
      </c>
      <c r="AR118" s="360" t="n">
        <v>0.0285</v>
      </c>
      <c r="AS118" s="360" t="n">
        <v>-0.105</v>
      </c>
      <c r="AT118" s="360" t="n">
        <v>0</v>
      </c>
      <c r="AU118" s="360" t="n">
        <v>-0.25</v>
      </c>
      <c r="AV118" s="360" t="n">
        <v>0</v>
      </c>
      <c r="AW118" s="360" t="n">
        <v>0</v>
      </c>
      <c r="AX118" s="360" t="n">
        <v>-0.01</v>
      </c>
      <c r="AY118" s="360" t="n">
        <v>-0.0245</v>
      </c>
      <c r="AZ118" s="360" t="n">
        <v>0.06</v>
      </c>
      <c r="BA118" s="360" t="n">
        <v>0.24</v>
      </c>
      <c r="BB118" s="360" t="n">
        <v>0.0175</v>
      </c>
      <c r="BC118" s="360" t="n">
        <v>-0.0245</v>
      </c>
      <c r="BD118" s="360" t="n">
        <v>0.0087</v>
      </c>
      <c r="BE118" s="360" t="n">
        <v>0.005</v>
      </c>
      <c r="BF118" s="360" t="n">
        <v>0.005</v>
      </c>
      <c r="BG118" s="360" t="n">
        <v>-0.0245</v>
      </c>
      <c r="BH118" s="360" t="n">
        <v>0.0087</v>
      </c>
      <c r="BI118" s="360" t="n">
        <v>-0.0525</v>
      </c>
      <c r="BJ118" s="360" t="n">
        <v>0.025</v>
      </c>
      <c r="BK118" s="360" t="n">
        <v>-0.0085</v>
      </c>
      <c r="BL118" s="360" t="n">
        <v>0.02</v>
      </c>
      <c r="BM118" s="360" t="n">
        <v>0.016</v>
      </c>
      <c r="BN118" s="360" t="n">
        <v>0.015</v>
      </c>
      <c r="BO118" s="360" t="n">
        <v>0.725</v>
      </c>
      <c r="BP118" s="360" t="n">
        <v>0.14</v>
      </c>
      <c r="BQ118" s="360" t="n">
        <v>0</v>
      </c>
      <c r="BR118" s="360" t="n">
        <v>0</v>
      </c>
      <c r="BS118" s="360" t="n">
        <v>0.24</v>
      </c>
      <c r="BT118" s="360" t="n">
        <v>0.0175</v>
      </c>
      <c r="BU118" s="360" t="n">
        <v>0.21</v>
      </c>
      <c r="BV118" s="360" t="n">
        <v>0</v>
      </c>
    </row>
    <row r="119" customFormat="false" ht="12.75" hidden="false" customHeight="false" outlineLevel="0" collapsed="false">
      <c r="D119" s="359" t="n">
        <v>39783</v>
      </c>
      <c r="F119" s="397" t="n">
        <v>2.822</v>
      </c>
      <c r="G119" s="398" t="n">
        <v>0.072213770126045</v>
      </c>
      <c r="H119" s="397" t="n">
        <v>0.1575</v>
      </c>
      <c r="I119" s="397" t="n">
        <v>1</v>
      </c>
      <c r="J119" s="397" t="n">
        <v>1.05</v>
      </c>
      <c r="K119" s="397" t="n">
        <v>1</v>
      </c>
      <c r="L119" s="395" t="n">
        <v>1</v>
      </c>
      <c r="M119" s="395" t="n">
        <v>1.15</v>
      </c>
      <c r="N119" s="397" t="n">
        <v>1.25</v>
      </c>
      <c r="O119" s="397" t="n">
        <v>1.05</v>
      </c>
      <c r="P119" s="397" t="n">
        <v>1</v>
      </c>
      <c r="Q119" s="397" t="n">
        <v>1.35</v>
      </c>
      <c r="R119" s="398" t="n">
        <v>0.525</v>
      </c>
      <c r="S119" s="398" t="n">
        <v>1.1</v>
      </c>
      <c r="T119" s="397" t="n">
        <v>1</v>
      </c>
      <c r="U119" s="397" t="n">
        <v>-0.125</v>
      </c>
      <c r="V119" s="397" t="n">
        <v>0.035</v>
      </c>
      <c r="W119" s="397" t="n">
        <v>0.245</v>
      </c>
      <c r="X119" s="397" t="n">
        <v>0.0075</v>
      </c>
      <c r="Y119" s="397" t="n">
        <v>-0.0725</v>
      </c>
      <c r="Z119" s="397" t="n">
        <v>0.0285</v>
      </c>
      <c r="AA119" s="397" t="n">
        <v>-0.47</v>
      </c>
      <c r="AB119" s="397" t="n">
        <v>0.155</v>
      </c>
      <c r="AC119" s="397" t="n">
        <v>-0.0525</v>
      </c>
      <c r="AD119" s="397" t="n">
        <v>0.00625</v>
      </c>
      <c r="AE119" s="397" t="n">
        <v>-0.1875</v>
      </c>
      <c r="AF119" s="397" t="n">
        <v>0.005</v>
      </c>
      <c r="AG119" s="397" t="n">
        <v>-0.0525</v>
      </c>
      <c r="AH119" s="397" t="n">
        <v>0.022</v>
      </c>
      <c r="AI119" s="398" t="n">
        <v>0.285</v>
      </c>
      <c r="AJ119" s="398" t="n">
        <v>0.005</v>
      </c>
      <c r="AK119" s="398" t="n">
        <v>-0.1875</v>
      </c>
      <c r="AL119" s="397" t="n">
        <v>0.005</v>
      </c>
      <c r="AM119" s="397"/>
      <c r="AN119" s="397"/>
      <c r="AO119" s="397" t="n">
        <v>0.055</v>
      </c>
      <c r="AP119" s="360" t="n">
        <v>0.02</v>
      </c>
      <c r="AQ119" s="360" t="n">
        <v>0.1325</v>
      </c>
      <c r="AR119" s="360" t="n">
        <v>0.0285</v>
      </c>
      <c r="AS119" s="360" t="n">
        <v>-0.105</v>
      </c>
      <c r="AT119" s="360" t="n">
        <v>0</v>
      </c>
      <c r="AU119" s="360" t="n">
        <v>-0.25</v>
      </c>
      <c r="AV119" s="360" t="n">
        <v>0</v>
      </c>
      <c r="AW119" s="360" t="n">
        <v>0</v>
      </c>
      <c r="AX119" s="360" t="n">
        <v>-0.01</v>
      </c>
      <c r="AY119" s="360" t="n">
        <v>-0.0245</v>
      </c>
      <c r="AZ119" s="360" t="n">
        <v>0.06</v>
      </c>
      <c r="BA119" s="360" t="n">
        <v>0.295</v>
      </c>
      <c r="BB119" s="360" t="n">
        <v>0.0225</v>
      </c>
      <c r="BC119" s="360" t="n">
        <v>-0.0245</v>
      </c>
      <c r="BD119" s="360" t="n">
        <v>0.0087</v>
      </c>
      <c r="BE119" s="360" t="n">
        <v>0.005</v>
      </c>
      <c r="BF119" s="360" t="n">
        <v>0.005</v>
      </c>
      <c r="BG119" s="360" t="n">
        <v>-0.0245</v>
      </c>
      <c r="BH119" s="360" t="n">
        <v>0.0087</v>
      </c>
      <c r="BI119" s="360" t="n">
        <v>-0.0565</v>
      </c>
      <c r="BJ119" s="360" t="n">
        <v>0.025</v>
      </c>
      <c r="BK119" s="360" t="n">
        <v>-0.0085</v>
      </c>
      <c r="BL119" s="360" t="n">
        <v>0.021</v>
      </c>
      <c r="BM119" s="360" t="n">
        <v>0.016</v>
      </c>
      <c r="BN119" s="360" t="n">
        <v>0.015</v>
      </c>
      <c r="BO119" s="360" t="n">
        <v>1.045</v>
      </c>
      <c r="BP119" s="360" t="n">
        <v>0.17</v>
      </c>
      <c r="BQ119" s="360" t="n">
        <v>0</v>
      </c>
      <c r="BR119" s="360" t="n">
        <v>0</v>
      </c>
      <c r="BS119" s="360" t="n">
        <v>0.295</v>
      </c>
      <c r="BT119" s="360" t="n">
        <v>0.0225</v>
      </c>
      <c r="BU119" s="360" t="n">
        <v>0.213</v>
      </c>
      <c r="BV119" s="360" t="n">
        <v>0</v>
      </c>
    </row>
    <row r="120" customFormat="false" ht="12.75" hidden="false" customHeight="false" outlineLevel="0" collapsed="false">
      <c r="D120" s="359" t="n">
        <v>39814</v>
      </c>
      <c r="F120" s="397" t="n">
        <v>2.999</v>
      </c>
      <c r="G120" s="398" t="n">
        <v>0.072221138917524</v>
      </c>
      <c r="H120" s="397" t="n">
        <v>0.1575</v>
      </c>
      <c r="I120" s="397" t="n">
        <v>1</v>
      </c>
      <c r="J120" s="397" t="n">
        <v>1.05</v>
      </c>
      <c r="K120" s="397" t="n">
        <v>1</v>
      </c>
      <c r="L120" s="395" t="n">
        <v>1</v>
      </c>
      <c r="M120" s="395" t="n">
        <v>1.15</v>
      </c>
      <c r="N120" s="397" t="n">
        <v>1.45</v>
      </c>
      <c r="O120" s="397" t="n">
        <v>1.05</v>
      </c>
      <c r="P120" s="397" t="n">
        <v>1</v>
      </c>
      <c r="Q120" s="397" t="n">
        <v>1.35</v>
      </c>
      <c r="R120" s="398" t="n">
        <v>0.55</v>
      </c>
      <c r="S120" s="398" t="n">
        <v>1.1</v>
      </c>
      <c r="T120" s="397" t="n">
        <v>1</v>
      </c>
      <c r="U120" s="397" t="n">
        <v>-0.11</v>
      </c>
      <c r="V120" s="397" t="n">
        <v>0.035</v>
      </c>
      <c r="W120" s="397" t="n">
        <v>0.31</v>
      </c>
      <c r="X120" s="397" t="n">
        <v>0.0125</v>
      </c>
      <c r="Y120" s="397" t="n">
        <v>-0.0725</v>
      </c>
      <c r="Z120" s="397" t="n">
        <v>0.0285</v>
      </c>
      <c r="AA120" s="397" t="n">
        <v>-0.47</v>
      </c>
      <c r="AB120" s="397" t="n">
        <v>0.155</v>
      </c>
      <c r="AC120" s="397" t="n">
        <v>-0.0525</v>
      </c>
      <c r="AD120" s="397" t="n">
        <v>0.00625</v>
      </c>
      <c r="AE120" s="397" t="n">
        <v>-0.19</v>
      </c>
      <c r="AF120" s="397" t="n">
        <v>0.0025</v>
      </c>
      <c r="AG120" s="397" t="n">
        <v>-0.0525</v>
      </c>
      <c r="AH120" s="397" t="n">
        <v>0.022</v>
      </c>
      <c r="AI120" s="398" t="n">
        <v>0.2975</v>
      </c>
      <c r="AJ120" s="398" t="n">
        <v>0.005</v>
      </c>
      <c r="AK120" s="398" t="n">
        <v>-0.1875</v>
      </c>
      <c r="AL120" s="397" t="n">
        <v>0.005</v>
      </c>
      <c r="AM120" s="397"/>
      <c r="AN120" s="397"/>
      <c r="AO120" s="397" t="n">
        <v>0.055</v>
      </c>
      <c r="AP120" s="360" t="n">
        <v>0.02</v>
      </c>
      <c r="AQ120" s="360" t="n">
        <v>0.1325</v>
      </c>
      <c r="AR120" s="360" t="n">
        <v>0.0285</v>
      </c>
      <c r="AS120" s="360" t="n">
        <v>-0.105</v>
      </c>
      <c r="AT120" s="360" t="n">
        <v>0</v>
      </c>
      <c r="AU120" s="360" t="n">
        <v>-0.25</v>
      </c>
      <c r="AV120" s="360" t="n">
        <v>0</v>
      </c>
      <c r="AW120" s="360" t="n">
        <v>0</v>
      </c>
      <c r="AX120" s="360" t="n">
        <v>-0.01</v>
      </c>
      <c r="AY120" s="360" t="n">
        <v>-0.02</v>
      </c>
      <c r="AZ120" s="360" t="n">
        <v>0.06</v>
      </c>
      <c r="BA120" s="360" t="n">
        <v>0.3425</v>
      </c>
      <c r="BB120" s="360" t="n">
        <v>0.0225</v>
      </c>
      <c r="BC120" s="360" t="n">
        <v>-0.02</v>
      </c>
      <c r="BD120" s="360" t="n">
        <v>0.0087</v>
      </c>
      <c r="BE120" s="360" t="n">
        <v>0.005</v>
      </c>
      <c r="BF120" s="360" t="n">
        <v>0.005</v>
      </c>
      <c r="BG120" s="360" t="n">
        <v>-0.02</v>
      </c>
      <c r="BH120" s="360" t="n">
        <v>0.0087</v>
      </c>
      <c r="BI120" s="360" t="n">
        <v>-0.0525</v>
      </c>
      <c r="BJ120" s="360" t="n">
        <v>0.02</v>
      </c>
      <c r="BK120" s="360" t="n">
        <v>-0.0065</v>
      </c>
      <c r="BL120" s="360" t="n">
        <v>0.022</v>
      </c>
      <c r="BM120" s="360" t="n">
        <v>0.016</v>
      </c>
      <c r="BN120" s="360" t="n">
        <v>0.015</v>
      </c>
      <c r="BO120" s="360" t="n">
        <v>1.52</v>
      </c>
      <c r="BP120" s="360" t="n">
        <v>0.26</v>
      </c>
      <c r="BQ120" s="360" t="n">
        <v>0</v>
      </c>
      <c r="BR120" s="360" t="n">
        <v>0</v>
      </c>
      <c r="BS120" s="360" t="n">
        <v>0.3425</v>
      </c>
      <c r="BT120" s="360" t="n">
        <v>0.0225</v>
      </c>
      <c r="BU120" s="360" t="n">
        <v>0.244</v>
      </c>
      <c r="BV120" s="360" t="n">
        <v>0</v>
      </c>
    </row>
    <row r="121" customFormat="false" ht="12.75" hidden="false" customHeight="false" outlineLevel="0" collapsed="false">
      <c r="D121" s="359" t="n">
        <v>39845</v>
      </c>
      <c r="F121" s="397" t="n">
        <v>2.888</v>
      </c>
      <c r="G121" s="398" t="n">
        <v>0.072228507709021</v>
      </c>
      <c r="H121" s="397" t="n">
        <v>0.1575</v>
      </c>
      <c r="I121" s="397" t="n">
        <v>1</v>
      </c>
      <c r="J121" s="397" t="n">
        <v>1.05</v>
      </c>
      <c r="K121" s="397" t="n">
        <v>1</v>
      </c>
      <c r="L121" s="395" t="n">
        <v>1</v>
      </c>
      <c r="M121" s="395" t="n">
        <v>1.15</v>
      </c>
      <c r="N121" s="397" t="n">
        <v>1.45</v>
      </c>
      <c r="O121" s="397" t="n">
        <v>1.05</v>
      </c>
      <c r="P121" s="397" t="n">
        <v>1</v>
      </c>
      <c r="Q121" s="397" t="n">
        <v>1.35</v>
      </c>
      <c r="R121" s="398" t="n">
        <v>0.55</v>
      </c>
      <c r="S121" s="398" t="n">
        <v>1.1</v>
      </c>
      <c r="T121" s="397" t="n">
        <v>1</v>
      </c>
      <c r="U121" s="397" t="n">
        <v>-0.11</v>
      </c>
      <c r="V121" s="397" t="n">
        <v>0.035</v>
      </c>
      <c r="W121" s="397" t="n">
        <v>0.285</v>
      </c>
      <c r="X121" s="397" t="n">
        <v>0.015</v>
      </c>
      <c r="Y121" s="397" t="n">
        <v>-0.0725</v>
      </c>
      <c r="Z121" s="397" t="n">
        <v>0.0285</v>
      </c>
      <c r="AA121" s="397" t="n">
        <v>-0.47</v>
      </c>
      <c r="AB121" s="397" t="n">
        <v>0.155</v>
      </c>
      <c r="AC121" s="397" t="n">
        <v>-0.0525</v>
      </c>
      <c r="AD121" s="397" t="n">
        <v>0.00625</v>
      </c>
      <c r="AE121" s="397" t="n">
        <v>-0.1925</v>
      </c>
      <c r="AF121" s="397" t="n">
        <v>0.005</v>
      </c>
      <c r="AG121" s="397" t="n">
        <v>-0.0525</v>
      </c>
      <c r="AH121" s="397" t="n">
        <v>0.022</v>
      </c>
      <c r="AI121" s="398" t="n">
        <v>0.275</v>
      </c>
      <c r="AJ121" s="398" t="n">
        <v>0.005</v>
      </c>
      <c r="AK121" s="398" t="n">
        <v>-0.1875</v>
      </c>
      <c r="AL121" s="397" t="n">
        <v>0.005</v>
      </c>
      <c r="AM121" s="397"/>
      <c r="AN121" s="397"/>
      <c r="AO121" s="397" t="n">
        <v>0.055</v>
      </c>
      <c r="AP121" s="360" t="n">
        <v>0.02</v>
      </c>
      <c r="AQ121" s="360" t="n">
        <v>0.1325</v>
      </c>
      <c r="AR121" s="360" t="n">
        <v>0.0285</v>
      </c>
      <c r="AS121" s="360" t="n">
        <v>-0.105</v>
      </c>
      <c r="AT121" s="360" t="n">
        <v>0</v>
      </c>
      <c r="AU121" s="360" t="n">
        <v>-0.25</v>
      </c>
      <c r="AV121" s="360" t="n">
        <v>0</v>
      </c>
      <c r="AW121" s="360" t="n">
        <v>0</v>
      </c>
      <c r="AX121" s="360" t="n">
        <v>-0.01</v>
      </c>
      <c r="AY121" s="360" t="n">
        <v>-0.02</v>
      </c>
      <c r="AZ121" s="360" t="n">
        <v>0.06</v>
      </c>
      <c r="BA121" s="360" t="n">
        <v>0.3375</v>
      </c>
      <c r="BB121" s="360" t="n">
        <v>0.0225</v>
      </c>
      <c r="BC121" s="360" t="n">
        <v>-0.02</v>
      </c>
      <c r="BD121" s="360" t="n">
        <v>0.0087</v>
      </c>
      <c r="BE121" s="360" t="n">
        <v>0.005</v>
      </c>
      <c r="BF121" s="360" t="n">
        <v>0.005</v>
      </c>
      <c r="BG121" s="360" t="n">
        <v>-0.02</v>
      </c>
      <c r="BH121" s="360" t="n">
        <v>0.0087</v>
      </c>
      <c r="BI121" s="360" t="n">
        <v>-0.0555</v>
      </c>
      <c r="BJ121" s="360" t="n">
        <v>0.02</v>
      </c>
      <c r="BK121" s="360" t="n">
        <v>-0.0065</v>
      </c>
      <c r="BL121" s="360" t="n">
        <v>0.023</v>
      </c>
      <c r="BM121" s="360" t="n">
        <v>0.016</v>
      </c>
      <c r="BN121" s="360" t="n">
        <v>0.015</v>
      </c>
      <c r="BO121" s="360" t="n">
        <v>1.4</v>
      </c>
      <c r="BP121" s="360" t="n">
        <v>0.26</v>
      </c>
      <c r="BQ121" s="360" t="n">
        <v>0</v>
      </c>
      <c r="BR121" s="360" t="n">
        <v>0</v>
      </c>
      <c r="BS121" s="360" t="n">
        <v>0.3375</v>
      </c>
      <c r="BT121" s="360" t="n">
        <v>0.0225</v>
      </c>
      <c r="BU121" s="360" t="n">
        <v>0.303</v>
      </c>
      <c r="BV121" s="360" t="n">
        <v>0</v>
      </c>
    </row>
    <row r="122" customFormat="false" ht="12.75" hidden="false" customHeight="false" outlineLevel="0" collapsed="false">
      <c r="D122" s="359" t="n">
        <v>39873</v>
      </c>
      <c r="F122" s="397" t="n">
        <v>2.766</v>
      </c>
      <c r="G122" s="398" t="n">
        <v>0.072235163391678</v>
      </c>
      <c r="H122" s="397" t="n">
        <v>0.1575</v>
      </c>
      <c r="I122" s="397" t="n">
        <v>0.75</v>
      </c>
      <c r="J122" s="397" t="n">
        <v>0.8</v>
      </c>
      <c r="K122" s="397" t="n">
        <v>0.75</v>
      </c>
      <c r="L122" s="395" t="n">
        <v>0.75</v>
      </c>
      <c r="M122" s="395" t="n">
        <v>0.85</v>
      </c>
      <c r="N122" s="397" t="n">
        <v>1</v>
      </c>
      <c r="O122" s="397" t="n">
        <v>0.75</v>
      </c>
      <c r="P122" s="397" t="n">
        <v>0.75</v>
      </c>
      <c r="Q122" s="397" t="n">
        <v>0.95</v>
      </c>
      <c r="R122" s="398" t="n">
        <v>0.24</v>
      </c>
      <c r="S122" s="398" t="n">
        <v>0.75</v>
      </c>
      <c r="T122" s="397" t="n">
        <v>0.75</v>
      </c>
      <c r="U122" s="397" t="n">
        <v>-0.11</v>
      </c>
      <c r="V122" s="397" t="n">
        <v>0.035</v>
      </c>
      <c r="W122" s="397" t="n">
        <v>0.2825</v>
      </c>
      <c r="X122" s="397" t="n">
        <v>0.02</v>
      </c>
      <c r="Y122" s="397" t="n">
        <v>-0.0725</v>
      </c>
      <c r="Z122" s="397" t="n">
        <v>0.0285</v>
      </c>
      <c r="AA122" s="397" t="n">
        <v>-0.47</v>
      </c>
      <c r="AB122" s="397" t="n">
        <v>0.155</v>
      </c>
      <c r="AC122" s="397" t="n">
        <v>-0.0525</v>
      </c>
      <c r="AD122" s="397" t="n">
        <v>0.00625</v>
      </c>
      <c r="AE122" s="397" t="n">
        <v>-0.195</v>
      </c>
      <c r="AF122" s="397" t="n">
        <v>0.0025</v>
      </c>
      <c r="AG122" s="397" t="n">
        <v>-0.0525</v>
      </c>
      <c r="AH122" s="397" t="n">
        <v>0.022</v>
      </c>
      <c r="AI122" s="398" t="n">
        <v>0.2725</v>
      </c>
      <c r="AJ122" s="398" t="n">
        <v>0.005</v>
      </c>
      <c r="AK122" s="398" t="n">
        <v>-0.1875</v>
      </c>
      <c r="AL122" s="397" t="n">
        <v>0.005</v>
      </c>
      <c r="AM122" s="397"/>
      <c r="AN122" s="397"/>
      <c r="AO122" s="397" t="n">
        <v>0.055</v>
      </c>
      <c r="AP122" s="360" t="n">
        <v>0.02</v>
      </c>
      <c r="AQ122" s="360" t="n">
        <v>0.1325</v>
      </c>
      <c r="AR122" s="360" t="n">
        <v>0.0285</v>
      </c>
      <c r="AS122" s="360" t="n">
        <v>-0.105</v>
      </c>
      <c r="AT122" s="360" t="n">
        <v>0</v>
      </c>
      <c r="AU122" s="360" t="n">
        <v>-0.25</v>
      </c>
      <c r="AV122" s="360" t="n">
        <v>0</v>
      </c>
      <c r="AW122" s="360" t="n">
        <v>0</v>
      </c>
      <c r="AX122" s="360" t="n">
        <v>-0.01</v>
      </c>
      <c r="AY122" s="360" t="n">
        <v>-0.02</v>
      </c>
      <c r="AZ122" s="360" t="n">
        <v>0.06</v>
      </c>
      <c r="BA122" s="360" t="n">
        <v>0.26</v>
      </c>
      <c r="BB122" s="360" t="n">
        <v>0.0225</v>
      </c>
      <c r="BC122" s="360" t="n">
        <v>-0.02</v>
      </c>
      <c r="BD122" s="360" t="n">
        <v>0.0087</v>
      </c>
      <c r="BE122" s="360" t="n">
        <v>0.005</v>
      </c>
      <c r="BF122" s="360" t="n">
        <v>0.005</v>
      </c>
      <c r="BG122" s="360" t="n">
        <v>-0.02</v>
      </c>
      <c r="BH122" s="360" t="n">
        <v>0.0087</v>
      </c>
      <c r="BI122" s="360" t="n">
        <v>-0.0725</v>
      </c>
      <c r="BJ122" s="360" t="n">
        <v>0.025</v>
      </c>
      <c r="BK122" s="360" t="n">
        <v>-0.0065</v>
      </c>
      <c r="BL122" s="360" t="n">
        <v>0.024</v>
      </c>
      <c r="BM122" s="360" t="n">
        <v>0.016</v>
      </c>
      <c r="BN122" s="360" t="n">
        <v>0.015</v>
      </c>
      <c r="BO122" s="360" t="n">
        <v>0.88</v>
      </c>
      <c r="BP122" s="360" t="n">
        <v>0.14</v>
      </c>
      <c r="BQ122" s="360" t="n">
        <v>0</v>
      </c>
      <c r="BR122" s="360" t="n">
        <v>0</v>
      </c>
      <c r="BS122" s="360" t="n">
        <v>0.26</v>
      </c>
      <c r="BT122" s="360" t="n">
        <v>0.0225</v>
      </c>
      <c r="BU122" s="360" t="n">
        <v>0.299</v>
      </c>
      <c r="BV122" s="360" t="n">
        <v>0</v>
      </c>
    </row>
    <row r="123" customFormat="false" ht="12.75" hidden="false" customHeight="false" outlineLevel="0" collapsed="false">
      <c r="D123" s="359" t="n">
        <v>39904</v>
      </c>
      <c r="F123" s="397" t="n">
        <v>2.638</v>
      </c>
      <c r="G123" s="398" t="n">
        <v>0.072242532183209</v>
      </c>
      <c r="H123" s="397" t="n">
        <v>0.1575</v>
      </c>
      <c r="I123" s="397" t="n">
        <v>0.4</v>
      </c>
      <c r="J123" s="397" t="n">
        <v>0.45</v>
      </c>
      <c r="K123" s="397" t="n">
        <v>0.4</v>
      </c>
      <c r="L123" s="395" t="n">
        <v>0.45</v>
      </c>
      <c r="M123" s="395" t="n">
        <v>0.45</v>
      </c>
      <c r="N123" s="397" t="n">
        <v>0.45</v>
      </c>
      <c r="O123" s="397" t="n">
        <v>0.45</v>
      </c>
      <c r="P123" s="397" t="n">
        <v>0.45</v>
      </c>
      <c r="Q123" s="397" t="n">
        <v>0.5</v>
      </c>
      <c r="R123" s="398" t="n">
        <v>0.3</v>
      </c>
      <c r="S123" s="398" t="n">
        <v>0.45</v>
      </c>
      <c r="T123" s="397" t="n">
        <v>0.4</v>
      </c>
      <c r="U123" s="397" t="n">
        <v>-0.155</v>
      </c>
      <c r="V123" s="397" t="n">
        <v>0.01</v>
      </c>
      <c r="W123" s="397" t="n">
        <v>0.1875</v>
      </c>
      <c r="X123" s="397" t="n">
        <v>0.0025</v>
      </c>
      <c r="Y123" s="397" t="n">
        <v>-0.055</v>
      </c>
      <c r="Z123" s="397" t="n">
        <v>0.026</v>
      </c>
      <c r="AA123" s="397" t="n">
        <v>-0.51</v>
      </c>
      <c r="AB123" s="397" t="n">
        <v>0.155</v>
      </c>
      <c r="AC123" s="397" t="n">
        <v>-0.05</v>
      </c>
      <c r="AD123" s="397" t="n">
        <v>0.00375</v>
      </c>
      <c r="AE123" s="397" t="n">
        <v>-0.185</v>
      </c>
      <c r="AF123" s="397" t="n">
        <v>0.01</v>
      </c>
      <c r="AG123" s="397" t="n">
        <v>-0.05</v>
      </c>
      <c r="AH123" s="397" t="n">
        <v>0.014</v>
      </c>
      <c r="AI123" s="398" t="n">
        <v>0.19</v>
      </c>
      <c r="AJ123" s="398" t="n">
        <v>0.0025</v>
      </c>
      <c r="AK123" s="398" t="n">
        <v>-0.1725</v>
      </c>
      <c r="AL123" s="397" t="n">
        <v>0</v>
      </c>
      <c r="AM123" s="397"/>
      <c r="AN123" s="397"/>
      <c r="AO123" s="397" t="n">
        <v>0.075</v>
      </c>
      <c r="AP123" s="360" t="n">
        <v>0.0075</v>
      </c>
      <c r="AQ123" s="360" t="n">
        <v>0.3275</v>
      </c>
      <c r="AR123" s="360" t="n">
        <v>0.021</v>
      </c>
      <c r="AS123" s="360" t="n">
        <v>-0.085</v>
      </c>
      <c r="AT123" s="360" t="n">
        <v>0</v>
      </c>
      <c r="AU123" s="360" t="n">
        <v>-0.305</v>
      </c>
      <c r="AV123" s="360" t="n">
        <v>0</v>
      </c>
      <c r="AW123" s="360" t="n">
        <v>0</v>
      </c>
      <c r="AX123" s="360" t="n">
        <v>-0.01</v>
      </c>
      <c r="AY123" s="360" t="n">
        <v>-0.0195</v>
      </c>
      <c r="AZ123" s="360" t="n">
        <v>0.06</v>
      </c>
      <c r="BA123" s="360" t="n">
        <v>0.1775</v>
      </c>
      <c r="BB123" s="360" t="n">
        <v>0.0175</v>
      </c>
      <c r="BC123" s="360" t="n">
        <v>-0.0195</v>
      </c>
      <c r="BD123" s="360" t="n">
        <v>0.011</v>
      </c>
      <c r="BE123" s="360" t="n">
        <v>0.005</v>
      </c>
      <c r="BF123" s="360" t="n">
        <v>0.005</v>
      </c>
      <c r="BG123" s="360" t="n">
        <v>-0.0195</v>
      </c>
      <c r="BH123" s="360" t="n">
        <v>0.011</v>
      </c>
      <c r="BI123" s="360" t="n">
        <v>-0.064</v>
      </c>
      <c r="BJ123" s="360" t="n">
        <v>0.026</v>
      </c>
      <c r="BK123" s="360" t="n">
        <v>-0.014</v>
      </c>
      <c r="BL123" s="360" t="n">
        <v>0.016</v>
      </c>
      <c r="BM123" s="360" t="n">
        <v>0.0065</v>
      </c>
      <c r="BN123" s="360" t="n">
        <v>0.01</v>
      </c>
      <c r="BO123" s="360" t="n">
        <v>0.51</v>
      </c>
      <c r="BP123" s="360" t="n">
        <v>0.02</v>
      </c>
      <c r="BQ123" s="360" t="n">
        <v>0</v>
      </c>
      <c r="BR123" s="360" t="n">
        <v>0</v>
      </c>
      <c r="BS123" s="360" t="n">
        <v>0.1775</v>
      </c>
      <c r="BT123" s="360" t="n">
        <v>0.0175</v>
      </c>
      <c r="BU123" s="360" t="n">
        <v>0.16</v>
      </c>
      <c r="BV123" s="360" t="n">
        <v>0</v>
      </c>
    </row>
    <row r="124" customFormat="false" ht="12.75" hidden="false" customHeight="false" outlineLevel="0" collapsed="false">
      <c r="D124" s="359" t="n">
        <v>39934</v>
      </c>
      <c r="F124" s="397" t="n">
        <v>2.616</v>
      </c>
      <c r="G124" s="398" t="n">
        <v>0.072249663271804</v>
      </c>
      <c r="H124" s="397" t="n">
        <v>0.1575</v>
      </c>
      <c r="I124" s="397" t="n">
        <v>0.45</v>
      </c>
      <c r="J124" s="397" t="n">
        <v>0.5</v>
      </c>
      <c r="K124" s="397" t="n">
        <v>0.4</v>
      </c>
      <c r="L124" s="395" t="n">
        <v>0.4</v>
      </c>
      <c r="M124" s="395" t="n">
        <v>0.45</v>
      </c>
      <c r="N124" s="397" t="n">
        <v>0.5</v>
      </c>
      <c r="O124" s="397" t="n">
        <v>0.45</v>
      </c>
      <c r="P124" s="397" t="n">
        <v>0.4</v>
      </c>
      <c r="Q124" s="397" t="n">
        <v>0.45</v>
      </c>
      <c r="R124" s="398" t="n">
        <v>0.25</v>
      </c>
      <c r="S124" s="398" t="n">
        <v>0.5</v>
      </c>
      <c r="T124" s="397" t="n">
        <v>0.45</v>
      </c>
      <c r="U124" s="397" t="n">
        <v>-0.17</v>
      </c>
      <c r="V124" s="397" t="n">
        <v>0.01</v>
      </c>
      <c r="W124" s="397" t="n">
        <v>0.1925</v>
      </c>
      <c r="X124" s="397" t="n">
        <v>0.0025</v>
      </c>
      <c r="Y124" s="397" t="n">
        <v>-0.055</v>
      </c>
      <c r="Z124" s="397" t="n">
        <v>0.026</v>
      </c>
      <c r="AA124" s="397" t="n">
        <v>-0.51</v>
      </c>
      <c r="AB124" s="397" t="n">
        <v>0.155</v>
      </c>
      <c r="AC124" s="397" t="n">
        <v>-0.05</v>
      </c>
      <c r="AD124" s="397" t="n">
        <v>0.00375</v>
      </c>
      <c r="AE124" s="397" t="n">
        <v>-0.185</v>
      </c>
      <c r="AF124" s="397" t="n">
        <v>0.0075</v>
      </c>
      <c r="AG124" s="397" t="n">
        <v>-0.05</v>
      </c>
      <c r="AH124" s="397" t="n">
        <v>0.014</v>
      </c>
      <c r="AI124" s="398" t="n">
        <v>0.18</v>
      </c>
      <c r="AJ124" s="398" t="n">
        <v>0.0025</v>
      </c>
      <c r="AK124" s="398" t="n">
        <v>-0.1725</v>
      </c>
      <c r="AL124" s="397" t="n">
        <v>0</v>
      </c>
      <c r="AM124" s="397"/>
      <c r="AN124" s="397"/>
      <c r="AO124" s="397" t="n">
        <v>0.075</v>
      </c>
      <c r="AP124" s="360" t="n">
        <v>0.0075</v>
      </c>
      <c r="AQ124" s="360" t="n">
        <v>0.3275</v>
      </c>
      <c r="AR124" s="360" t="n">
        <v>0.021</v>
      </c>
      <c r="AS124" s="360" t="n">
        <v>-0.085</v>
      </c>
      <c r="AT124" s="360" t="n">
        <v>0</v>
      </c>
      <c r="AU124" s="360" t="n">
        <v>-0.305</v>
      </c>
      <c r="AV124" s="360" t="n">
        <v>0</v>
      </c>
      <c r="AW124" s="360" t="n">
        <v>0</v>
      </c>
      <c r="AX124" s="360" t="n">
        <v>-0.01</v>
      </c>
      <c r="AY124" s="360" t="n">
        <v>-0.0195</v>
      </c>
      <c r="AZ124" s="360" t="n">
        <v>0.06</v>
      </c>
      <c r="BA124" s="360" t="n">
        <v>0.1625</v>
      </c>
      <c r="BB124" s="360" t="n">
        <v>0.01</v>
      </c>
      <c r="BC124" s="360" t="n">
        <v>-0.0195</v>
      </c>
      <c r="BD124" s="360" t="n">
        <v>0.011</v>
      </c>
      <c r="BE124" s="360" t="n">
        <v>0.005</v>
      </c>
      <c r="BF124" s="360" t="n">
        <v>0.005</v>
      </c>
      <c r="BG124" s="360" t="n">
        <v>-0.0195</v>
      </c>
      <c r="BH124" s="360" t="n">
        <v>0.011</v>
      </c>
      <c r="BI124" s="360" t="n">
        <v>-0.064</v>
      </c>
      <c r="BJ124" s="360" t="n">
        <v>0.026</v>
      </c>
      <c r="BK124" s="360" t="n">
        <v>-0.014</v>
      </c>
      <c r="BL124" s="360" t="n">
        <v>0.016</v>
      </c>
      <c r="BM124" s="360" t="n">
        <v>0.0065</v>
      </c>
      <c r="BN124" s="360" t="n">
        <v>0.01</v>
      </c>
      <c r="BO124" s="360" t="n">
        <v>0.395</v>
      </c>
      <c r="BP124" s="360" t="n">
        <v>0.02</v>
      </c>
      <c r="BQ124" s="360" t="n">
        <v>0</v>
      </c>
      <c r="BR124" s="360" t="n">
        <v>0</v>
      </c>
      <c r="BS124" s="360" t="n">
        <v>0.1625</v>
      </c>
      <c r="BT124" s="360" t="n">
        <v>0.01</v>
      </c>
      <c r="BU124" s="360" t="n">
        <v>0.15</v>
      </c>
      <c r="BV124" s="360" t="n">
        <v>0</v>
      </c>
    </row>
    <row r="125" customFormat="false" ht="12.75" hidden="false" customHeight="false" outlineLevel="0" collapsed="false">
      <c r="D125" s="359" t="n">
        <v>39965</v>
      </c>
      <c r="F125" s="397" t="n">
        <v>2.625</v>
      </c>
      <c r="G125" s="398" t="n">
        <v>0.07225703206337</v>
      </c>
      <c r="H125" s="397" t="n">
        <v>0.1575</v>
      </c>
      <c r="I125" s="397" t="n">
        <v>0.45</v>
      </c>
      <c r="J125" s="397" t="n">
        <v>0.5</v>
      </c>
      <c r="K125" s="397" t="n">
        <v>0.4</v>
      </c>
      <c r="L125" s="395" t="n">
        <v>0.5</v>
      </c>
      <c r="M125" s="395" t="n">
        <v>0.45</v>
      </c>
      <c r="N125" s="397" t="n">
        <v>0.5</v>
      </c>
      <c r="O125" s="397" t="n">
        <v>0.5</v>
      </c>
      <c r="P125" s="397" t="n">
        <v>0.5</v>
      </c>
      <c r="Q125" s="397" t="n">
        <v>0.5</v>
      </c>
      <c r="R125" s="398" t="n">
        <v>0.25</v>
      </c>
      <c r="S125" s="398" t="n">
        <v>0.5</v>
      </c>
      <c r="T125" s="397" t="n">
        <v>0.45</v>
      </c>
      <c r="U125" s="397" t="n">
        <v>-0.18</v>
      </c>
      <c r="V125" s="397" t="n">
        <v>0.01</v>
      </c>
      <c r="W125" s="397" t="n">
        <v>0.1875</v>
      </c>
      <c r="X125" s="397" t="n">
        <v>0.0025</v>
      </c>
      <c r="Y125" s="397" t="n">
        <v>-0.055</v>
      </c>
      <c r="Z125" s="397" t="n">
        <v>0.026</v>
      </c>
      <c r="AA125" s="397" t="n">
        <v>-0.51</v>
      </c>
      <c r="AB125" s="397" t="n">
        <v>0.155</v>
      </c>
      <c r="AC125" s="397" t="n">
        <v>-0.05</v>
      </c>
      <c r="AD125" s="397" t="n">
        <v>0.00375</v>
      </c>
      <c r="AE125" s="397" t="n">
        <v>-0.185</v>
      </c>
      <c r="AF125" s="397" t="n">
        <v>0.005</v>
      </c>
      <c r="AG125" s="397" t="n">
        <v>-0.05</v>
      </c>
      <c r="AH125" s="397" t="n">
        <v>0.014</v>
      </c>
      <c r="AI125" s="398" t="n">
        <v>0.175</v>
      </c>
      <c r="AJ125" s="398" t="n">
        <v>0.0025</v>
      </c>
      <c r="AK125" s="398" t="n">
        <v>-0.1725</v>
      </c>
      <c r="AL125" s="397" t="n">
        <v>0</v>
      </c>
      <c r="AM125" s="397"/>
      <c r="AN125" s="397"/>
      <c r="AO125" s="397" t="n">
        <v>0.075</v>
      </c>
      <c r="AP125" s="360" t="n">
        <v>0.0075</v>
      </c>
      <c r="AQ125" s="360" t="n">
        <v>0.3275</v>
      </c>
      <c r="AR125" s="360" t="n">
        <v>0.021</v>
      </c>
      <c r="AS125" s="360" t="n">
        <v>-0.085</v>
      </c>
      <c r="AT125" s="360" t="n">
        <v>0</v>
      </c>
      <c r="AU125" s="360" t="n">
        <v>-0.305</v>
      </c>
      <c r="AV125" s="360" t="n">
        <v>0</v>
      </c>
      <c r="AW125" s="360" t="n">
        <v>0</v>
      </c>
      <c r="AX125" s="360" t="n">
        <v>-0.01</v>
      </c>
      <c r="AY125" s="360" t="n">
        <v>-0.0195</v>
      </c>
      <c r="AZ125" s="360" t="n">
        <v>0.06</v>
      </c>
      <c r="BA125" s="360" t="n">
        <v>0.1625</v>
      </c>
      <c r="BB125" s="360" t="n">
        <v>0.0125</v>
      </c>
      <c r="BC125" s="360" t="n">
        <v>-0.0195</v>
      </c>
      <c r="BD125" s="360" t="n">
        <v>0.011</v>
      </c>
      <c r="BE125" s="360" t="n">
        <v>0.005</v>
      </c>
      <c r="BF125" s="360" t="n">
        <v>0.005</v>
      </c>
      <c r="BG125" s="360" t="n">
        <v>-0.0195</v>
      </c>
      <c r="BH125" s="360" t="n">
        <v>0.011</v>
      </c>
      <c r="BI125" s="360" t="n">
        <v>-0.08</v>
      </c>
      <c r="BJ125" s="360" t="n">
        <v>0.026</v>
      </c>
      <c r="BK125" s="360" t="n">
        <v>-0.014</v>
      </c>
      <c r="BL125" s="360" t="n">
        <v>0.017</v>
      </c>
      <c r="BM125" s="360" t="n">
        <v>0.0065</v>
      </c>
      <c r="BN125" s="360" t="n">
        <v>0.01</v>
      </c>
      <c r="BO125" s="360" t="n">
        <v>0.395</v>
      </c>
      <c r="BP125" s="360" t="n">
        <v>0.035</v>
      </c>
      <c r="BQ125" s="360" t="n">
        <v>0</v>
      </c>
      <c r="BR125" s="360" t="n">
        <v>0</v>
      </c>
      <c r="BS125" s="360" t="n">
        <v>0.1625</v>
      </c>
      <c r="BT125" s="360" t="n">
        <v>0.0125</v>
      </c>
      <c r="BU125" s="360" t="n">
        <v>0.145</v>
      </c>
      <c r="BV125" s="360" t="n">
        <v>0</v>
      </c>
    </row>
    <row r="126" customFormat="false" ht="12.75" hidden="false" customHeight="false" outlineLevel="0" collapsed="false">
      <c r="D126" s="359" t="n">
        <v>39995</v>
      </c>
      <c r="F126" s="397" t="n">
        <v>2.625</v>
      </c>
      <c r="G126" s="398" t="n">
        <v>0.072264163152</v>
      </c>
      <c r="H126" s="397" t="n">
        <v>0.1575</v>
      </c>
      <c r="I126" s="397" t="n">
        <v>0.5</v>
      </c>
      <c r="J126" s="397" t="n">
        <v>0.5</v>
      </c>
      <c r="K126" s="397" t="n">
        <v>0.4</v>
      </c>
      <c r="L126" s="395" t="n">
        <v>0.5</v>
      </c>
      <c r="M126" s="395" t="n">
        <v>0.5</v>
      </c>
      <c r="N126" s="397" t="n">
        <v>0.5</v>
      </c>
      <c r="O126" s="397" t="n">
        <v>0.5</v>
      </c>
      <c r="P126" s="397" t="n">
        <v>0.5</v>
      </c>
      <c r="Q126" s="397" t="n">
        <v>0.5</v>
      </c>
      <c r="R126" s="398" t="n">
        <v>0.35</v>
      </c>
      <c r="S126" s="398" t="n">
        <v>0.55</v>
      </c>
      <c r="T126" s="397" t="n">
        <v>0.5</v>
      </c>
      <c r="U126" s="397" t="n">
        <v>-0.18</v>
      </c>
      <c r="V126" s="397" t="n">
        <v>0.01</v>
      </c>
      <c r="W126" s="397" t="n">
        <v>0.1775</v>
      </c>
      <c r="X126" s="397" t="n">
        <v>0.005</v>
      </c>
      <c r="Y126" s="397" t="n">
        <v>-0.055</v>
      </c>
      <c r="Z126" s="397" t="n">
        <v>0.026</v>
      </c>
      <c r="AA126" s="397" t="n">
        <v>-0.51</v>
      </c>
      <c r="AB126" s="397" t="n">
        <v>0.155</v>
      </c>
      <c r="AC126" s="397" t="n">
        <v>-0.05</v>
      </c>
      <c r="AD126" s="397" t="n">
        <v>0.00375</v>
      </c>
      <c r="AE126" s="397" t="n">
        <v>-0.185</v>
      </c>
      <c r="AF126" s="397" t="n">
        <v>0.0025</v>
      </c>
      <c r="AG126" s="397" t="n">
        <v>-0.05</v>
      </c>
      <c r="AH126" s="397" t="n">
        <v>0.012</v>
      </c>
      <c r="AI126" s="398" t="n">
        <v>0.165</v>
      </c>
      <c r="AJ126" s="398" t="n">
        <v>0</v>
      </c>
      <c r="AK126" s="398" t="n">
        <v>-0.1725</v>
      </c>
      <c r="AL126" s="397" t="n">
        <v>0</v>
      </c>
      <c r="AM126" s="397"/>
      <c r="AN126" s="397"/>
      <c r="AO126" s="397" t="n">
        <v>0.075</v>
      </c>
      <c r="AP126" s="360" t="n">
        <v>0.0075</v>
      </c>
      <c r="AQ126" s="360" t="n">
        <v>0.3275</v>
      </c>
      <c r="AR126" s="360" t="n">
        <v>0.021</v>
      </c>
      <c r="AS126" s="360" t="n">
        <v>-0.085</v>
      </c>
      <c r="AT126" s="360" t="n">
        <v>0</v>
      </c>
      <c r="AU126" s="360" t="n">
        <v>-0.305</v>
      </c>
      <c r="AV126" s="360" t="n">
        <v>0</v>
      </c>
      <c r="AW126" s="360" t="n">
        <v>0</v>
      </c>
      <c r="AX126" s="360" t="n">
        <v>-0.01</v>
      </c>
      <c r="AY126" s="360" t="n">
        <v>-0.0195</v>
      </c>
      <c r="AZ126" s="360" t="n">
        <v>0.06</v>
      </c>
      <c r="BA126" s="360" t="n">
        <v>0.1625</v>
      </c>
      <c r="BB126" s="360" t="n">
        <v>0.0125</v>
      </c>
      <c r="BC126" s="360" t="n">
        <v>-0.0195</v>
      </c>
      <c r="BD126" s="360" t="n">
        <v>0.011</v>
      </c>
      <c r="BE126" s="360" t="n">
        <v>0.005</v>
      </c>
      <c r="BF126" s="360" t="n">
        <v>0.005</v>
      </c>
      <c r="BG126" s="360" t="n">
        <v>-0.0195</v>
      </c>
      <c r="BH126" s="360" t="n">
        <v>0.011</v>
      </c>
      <c r="BI126" s="360" t="n">
        <v>-0.073</v>
      </c>
      <c r="BJ126" s="360" t="n">
        <v>0.026</v>
      </c>
      <c r="BK126" s="360" t="n">
        <v>-0.014</v>
      </c>
      <c r="BL126" s="360" t="n">
        <v>0.018</v>
      </c>
      <c r="BM126" s="360" t="n">
        <v>0.0065</v>
      </c>
      <c r="BN126" s="360" t="n">
        <v>0.01</v>
      </c>
      <c r="BO126" s="360" t="n">
        <v>0.43</v>
      </c>
      <c r="BP126" s="360" t="n">
        <v>0.035</v>
      </c>
      <c r="BQ126" s="360" t="n">
        <v>0</v>
      </c>
      <c r="BR126" s="360" t="n">
        <v>0</v>
      </c>
      <c r="BS126" s="360" t="n">
        <v>0.1625</v>
      </c>
      <c r="BT126" s="360" t="n">
        <v>0.0125</v>
      </c>
      <c r="BU126" s="360" t="n">
        <v>0.135</v>
      </c>
      <c r="BV126" s="360" t="n">
        <v>0</v>
      </c>
    </row>
    <row r="127" customFormat="false" ht="12.75" hidden="false" customHeight="false" outlineLevel="0" collapsed="false">
      <c r="D127" s="359" t="n">
        <v>40026</v>
      </c>
      <c r="F127" s="397" t="n">
        <v>2.719</v>
      </c>
      <c r="G127" s="398" t="n">
        <v>0.072271531943601</v>
      </c>
      <c r="H127" s="397" t="n">
        <v>0.1575</v>
      </c>
      <c r="I127" s="397" t="n">
        <v>0.55</v>
      </c>
      <c r="J127" s="397" t="n">
        <v>0.55</v>
      </c>
      <c r="K127" s="397" t="n">
        <v>0.5</v>
      </c>
      <c r="L127" s="395" t="n">
        <v>0.6</v>
      </c>
      <c r="M127" s="395" t="n">
        <v>0.55</v>
      </c>
      <c r="N127" s="397" t="n">
        <v>0.6</v>
      </c>
      <c r="O127" s="397" t="n">
        <v>0.55</v>
      </c>
      <c r="P127" s="397" t="n">
        <v>0.6</v>
      </c>
      <c r="Q127" s="397" t="n">
        <v>0.45</v>
      </c>
      <c r="R127" s="398" t="n">
        <v>0.38</v>
      </c>
      <c r="S127" s="398" t="n">
        <v>0.6</v>
      </c>
      <c r="T127" s="397" t="n">
        <v>0.55</v>
      </c>
      <c r="U127" s="397" t="n">
        <v>-0.18</v>
      </c>
      <c r="V127" s="397" t="n">
        <v>0.01</v>
      </c>
      <c r="W127" s="397" t="n">
        <v>0.175</v>
      </c>
      <c r="X127" s="397" t="n">
        <v>0.0075</v>
      </c>
      <c r="Y127" s="397" t="n">
        <v>-0.055</v>
      </c>
      <c r="Z127" s="397" t="n">
        <v>0.026</v>
      </c>
      <c r="AA127" s="397" t="n">
        <v>-0.51</v>
      </c>
      <c r="AB127" s="397" t="n">
        <v>0.155</v>
      </c>
      <c r="AC127" s="397" t="n">
        <v>-0.05</v>
      </c>
      <c r="AD127" s="397" t="n">
        <v>0.00375</v>
      </c>
      <c r="AE127" s="397" t="n">
        <v>-0.185</v>
      </c>
      <c r="AF127" s="397" t="n">
        <v>0</v>
      </c>
      <c r="AG127" s="397" t="n">
        <v>-0.05</v>
      </c>
      <c r="AH127" s="397" t="n">
        <v>0.012</v>
      </c>
      <c r="AI127" s="398" t="n">
        <v>0.1625</v>
      </c>
      <c r="AJ127" s="398" t="n">
        <v>-0.0025</v>
      </c>
      <c r="AK127" s="398" t="n">
        <v>-0.1725</v>
      </c>
      <c r="AL127" s="397" t="n">
        <v>0</v>
      </c>
      <c r="AM127" s="397"/>
      <c r="AN127" s="397"/>
      <c r="AO127" s="397" t="n">
        <v>0.075</v>
      </c>
      <c r="AP127" s="360" t="n">
        <v>0.0075</v>
      </c>
      <c r="AQ127" s="360" t="n">
        <v>0.3275</v>
      </c>
      <c r="AR127" s="360" t="n">
        <v>0.021</v>
      </c>
      <c r="AS127" s="360" t="n">
        <v>-0.085</v>
      </c>
      <c r="AT127" s="360" t="n">
        <v>0</v>
      </c>
      <c r="AU127" s="360" t="n">
        <v>-0.305</v>
      </c>
      <c r="AV127" s="360" t="n">
        <v>0</v>
      </c>
      <c r="AW127" s="360" t="n">
        <v>0</v>
      </c>
      <c r="AX127" s="360" t="n">
        <v>-0.01</v>
      </c>
      <c r="AY127" s="360" t="n">
        <v>-0.0195</v>
      </c>
      <c r="AZ127" s="360" t="n">
        <v>0.06</v>
      </c>
      <c r="BA127" s="360" t="n">
        <v>0.1625</v>
      </c>
      <c r="BB127" s="360" t="n">
        <v>0.0125</v>
      </c>
      <c r="BC127" s="360" t="n">
        <v>-0.0195</v>
      </c>
      <c r="BD127" s="360" t="n">
        <v>0.011</v>
      </c>
      <c r="BE127" s="360" t="n">
        <v>0.005</v>
      </c>
      <c r="BF127" s="360" t="n">
        <v>0.005</v>
      </c>
      <c r="BG127" s="360" t="n">
        <v>-0.0195</v>
      </c>
      <c r="BH127" s="360" t="n">
        <v>0.011</v>
      </c>
      <c r="BI127" s="360" t="n">
        <v>-0.064</v>
      </c>
      <c r="BJ127" s="360" t="n">
        <v>0.026</v>
      </c>
      <c r="BK127" s="360" t="n">
        <v>-0.014</v>
      </c>
      <c r="BL127" s="360" t="n">
        <v>0.019</v>
      </c>
      <c r="BM127" s="360" t="n">
        <v>0.0065</v>
      </c>
      <c r="BN127" s="360" t="n">
        <v>0.01</v>
      </c>
      <c r="BO127" s="360" t="n">
        <v>0.495</v>
      </c>
      <c r="BP127" s="360" t="n">
        <v>0.035</v>
      </c>
      <c r="BQ127" s="360" t="n">
        <v>0</v>
      </c>
      <c r="BR127" s="360" t="n">
        <v>0</v>
      </c>
      <c r="BS127" s="360" t="n">
        <v>0.1625</v>
      </c>
      <c r="BT127" s="360" t="n">
        <v>0.0125</v>
      </c>
      <c r="BU127" s="360" t="n">
        <v>0.133</v>
      </c>
      <c r="BV127" s="360" t="n">
        <v>0</v>
      </c>
    </row>
    <row r="128" customFormat="false" ht="12.75" hidden="false" customHeight="false" outlineLevel="0" collapsed="false">
      <c r="D128" s="359" t="n">
        <v>40057</v>
      </c>
      <c r="F128" s="397" t="n">
        <v>2.698</v>
      </c>
      <c r="G128" s="398" t="n">
        <v>0.07227890073522</v>
      </c>
      <c r="H128" s="397" t="n">
        <v>0.1575</v>
      </c>
      <c r="I128" s="397" t="n">
        <v>0.55</v>
      </c>
      <c r="J128" s="397" t="n">
        <v>0.55</v>
      </c>
      <c r="K128" s="397" t="n">
        <v>0.55</v>
      </c>
      <c r="L128" s="395" t="n">
        <v>0.55</v>
      </c>
      <c r="M128" s="395" t="n">
        <v>0.55</v>
      </c>
      <c r="N128" s="397" t="n">
        <v>0.6</v>
      </c>
      <c r="O128" s="397" t="n">
        <v>0.6</v>
      </c>
      <c r="P128" s="397" t="n">
        <v>0.55</v>
      </c>
      <c r="Q128" s="397" t="n">
        <v>0.5</v>
      </c>
      <c r="R128" s="398" t="n">
        <v>0.34</v>
      </c>
      <c r="S128" s="398" t="n">
        <v>0.6</v>
      </c>
      <c r="T128" s="397" t="n">
        <v>0.55</v>
      </c>
      <c r="U128" s="397" t="n">
        <v>-0.17</v>
      </c>
      <c r="V128" s="397" t="n">
        <v>0.01</v>
      </c>
      <c r="W128" s="397" t="n">
        <v>0.1725</v>
      </c>
      <c r="X128" s="397" t="n">
        <v>0.0075</v>
      </c>
      <c r="Y128" s="397" t="n">
        <v>-0.055</v>
      </c>
      <c r="Z128" s="397" t="n">
        <v>0.026</v>
      </c>
      <c r="AA128" s="397" t="n">
        <v>-0.51</v>
      </c>
      <c r="AB128" s="397" t="n">
        <v>0.155</v>
      </c>
      <c r="AC128" s="397" t="n">
        <v>-0.05</v>
      </c>
      <c r="AD128" s="397" t="n">
        <v>0.00375</v>
      </c>
      <c r="AE128" s="397" t="n">
        <v>-0.185</v>
      </c>
      <c r="AF128" s="397" t="n">
        <v>0.0025</v>
      </c>
      <c r="AG128" s="397" t="n">
        <v>-0.05</v>
      </c>
      <c r="AH128" s="397" t="n">
        <v>0.012</v>
      </c>
      <c r="AI128" s="398" t="n">
        <v>0.16</v>
      </c>
      <c r="AJ128" s="398" t="n">
        <v>-0.0025</v>
      </c>
      <c r="AK128" s="398" t="n">
        <v>-0.1725</v>
      </c>
      <c r="AL128" s="397" t="n">
        <v>0</v>
      </c>
      <c r="AM128" s="397"/>
      <c r="AN128" s="397"/>
      <c r="AO128" s="397" t="n">
        <v>0.075</v>
      </c>
      <c r="AP128" s="360" t="n">
        <v>0.0075</v>
      </c>
      <c r="AQ128" s="360" t="n">
        <v>0.3275</v>
      </c>
      <c r="AR128" s="360" t="n">
        <v>0.021</v>
      </c>
      <c r="AS128" s="360" t="n">
        <v>-0.085</v>
      </c>
      <c r="AT128" s="360" t="n">
        <v>0</v>
      </c>
      <c r="AU128" s="360" t="n">
        <v>-0.305</v>
      </c>
      <c r="AV128" s="360" t="n">
        <v>0</v>
      </c>
      <c r="AW128" s="360" t="n">
        <v>0</v>
      </c>
      <c r="AX128" s="360" t="n">
        <v>-0.01</v>
      </c>
      <c r="AY128" s="360" t="n">
        <v>-0.0245</v>
      </c>
      <c r="AZ128" s="360" t="n">
        <v>0.06</v>
      </c>
      <c r="BA128" s="360" t="n">
        <v>0.1625</v>
      </c>
      <c r="BB128" s="360" t="n">
        <v>0.0125</v>
      </c>
      <c r="BC128" s="360" t="n">
        <v>-0.0245</v>
      </c>
      <c r="BD128" s="360" t="n">
        <v>0.011</v>
      </c>
      <c r="BE128" s="360" t="n">
        <v>0.005</v>
      </c>
      <c r="BF128" s="360" t="n">
        <v>0.005</v>
      </c>
      <c r="BG128" s="360" t="n">
        <v>-0.0245</v>
      </c>
      <c r="BH128" s="360" t="n">
        <v>0.011</v>
      </c>
      <c r="BI128" s="360" t="n">
        <v>-0.064</v>
      </c>
      <c r="BJ128" s="360" t="n">
        <v>0.025</v>
      </c>
      <c r="BK128" s="360" t="n">
        <v>-0.014</v>
      </c>
      <c r="BL128" s="360" t="n">
        <v>0.019</v>
      </c>
      <c r="BM128" s="360" t="n">
        <v>0.0065</v>
      </c>
      <c r="BN128" s="360" t="n">
        <v>0.01</v>
      </c>
      <c r="BO128" s="360" t="n">
        <v>0.395</v>
      </c>
      <c r="BP128" s="360" t="n">
        <v>0.035</v>
      </c>
      <c r="BQ128" s="360" t="n">
        <v>0</v>
      </c>
      <c r="BR128" s="360" t="n">
        <v>0</v>
      </c>
      <c r="BS128" s="360" t="n">
        <v>0.1625</v>
      </c>
      <c r="BT128" s="360" t="n">
        <v>0.0125</v>
      </c>
      <c r="BU128" s="360" t="n">
        <v>0.13</v>
      </c>
      <c r="BV128" s="360" t="n">
        <v>0</v>
      </c>
    </row>
    <row r="129" customFormat="false" ht="12.75" hidden="false" customHeight="false" outlineLevel="0" collapsed="false">
      <c r="D129" s="359" t="n">
        <v>40087</v>
      </c>
      <c r="F129" s="397" t="n">
        <v>2.709</v>
      </c>
      <c r="G129" s="398" t="n">
        <v>0.072286031823901</v>
      </c>
      <c r="H129" s="397" t="n">
        <v>0.1575</v>
      </c>
      <c r="I129" s="397" t="n">
        <v>0.6</v>
      </c>
      <c r="J129" s="397" t="n">
        <v>0.6</v>
      </c>
      <c r="K129" s="397" t="n">
        <v>0.55</v>
      </c>
      <c r="L129" s="395" t="n">
        <v>0.6</v>
      </c>
      <c r="M129" s="395" t="n">
        <v>0.6</v>
      </c>
      <c r="N129" s="397" t="n">
        <v>0.65</v>
      </c>
      <c r="O129" s="397" t="n">
        <v>0.65</v>
      </c>
      <c r="P129" s="397" t="n">
        <v>0.6</v>
      </c>
      <c r="Q129" s="397" t="n">
        <v>0.5</v>
      </c>
      <c r="R129" s="398" t="n">
        <v>0.39</v>
      </c>
      <c r="S129" s="398" t="n">
        <v>0.65</v>
      </c>
      <c r="T129" s="397" t="n">
        <v>0.6</v>
      </c>
      <c r="U129" s="397" t="n">
        <v>-0.155</v>
      </c>
      <c r="V129" s="397" t="n">
        <v>0.01</v>
      </c>
      <c r="W129" s="397" t="n">
        <v>0.1875</v>
      </c>
      <c r="X129" s="397" t="n">
        <v>0.0075</v>
      </c>
      <c r="Y129" s="397" t="n">
        <v>-0.055</v>
      </c>
      <c r="Z129" s="397" t="n">
        <v>0.026</v>
      </c>
      <c r="AA129" s="397" t="n">
        <v>-0.51</v>
      </c>
      <c r="AB129" s="397" t="n">
        <v>0.155</v>
      </c>
      <c r="AC129" s="397" t="n">
        <v>-0.05</v>
      </c>
      <c r="AD129" s="397" t="n">
        <v>0.00375</v>
      </c>
      <c r="AE129" s="397" t="n">
        <v>-0.185</v>
      </c>
      <c r="AF129" s="397" t="n">
        <v>0.005</v>
      </c>
      <c r="AG129" s="397" t="n">
        <v>-0.05</v>
      </c>
      <c r="AH129" s="397" t="n">
        <v>0.012</v>
      </c>
      <c r="AI129" s="398" t="n">
        <v>0.175</v>
      </c>
      <c r="AJ129" s="398" t="n">
        <v>-0.0025</v>
      </c>
      <c r="AK129" s="398" t="n">
        <v>-0.1725</v>
      </c>
      <c r="AL129" s="397" t="n">
        <v>0</v>
      </c>
      <c r="AM129" s="397"/>
      <c r="AN129" s="397"/>
      <c r="AO129" s="397" t="n">
        <v>0.075</v>
      </c>
      <c r="AP129" s="360" t="n">
        <v>0.0075</v>
      </c>
      <c r="AQ129" s="360" t="n">
        <v>0.3275</v>
      </c>
      <c r="AR129" s="360" t="n">
        <v>0.021</v>
      </c>
      <c r="AS129" s="360" t="n">
        <v>-0.085</v>
      </c>
      <c r="AT129" s="360" t="n">
        <v>0</v>
      </c>
      <c r="AU129" s="360" t="n">
        <v>-0.305</v>
      </c>
      <c r="AV129" s="360" t="n">
        <v>0</v>
      </c>
      <c r="AW129" s="360" t="n">
        <v>0</v>
      </c>
      <c r="AX129" s="360" t="n">
        <v>-0.01</v>
      </c>
      <c r="AY129" s="360" t="n">
        <v>-0.0245</v>
      </c>
      <c r="AZ129" s="360" t="n">
        <v>0.06</v>
      </c>
      <c r="BA129" s="360" t="n">
        <v>0.165</v>
      </c>
      <c r="BB129" s="360" t="n">
        <v>0.0125</v>
      </c>
      <c r="BC129" s="360" t="n">
        <v>-0.0245</v>
      </c>
      <c r="BD129" s="360" t="n">
        <v>0.011</v>
      </c>
      <c r="BE129" s="360" t="n">
        <v>0.005</v>
      </c>
      <c r="BF129" s="360" t="n">
        <v>0.005</v>
      </c>
      <c r="BG129" s="360" t="n">
        <v>-0.0245</v>
      </c>
      <c r="BH129" s="360" t="n">
        <v>0.011</v>
      </c>
      <c r="BI129" s="360" t="n">
        <v>-0.049</v>
      </c>
      <c r="BJ129" s="360" t="n">
        <v>0.025</v>
      </c>
      <c r="BK129" s="360" t="n">
        <v>-0.014</v>
      </c>
      <c r="BL129" s="360" t="n">
        <v>0.02</v>
      </c>
      <c r="BM129" s="360" t="n">
        <v>0.0065</v>
      </c>
      <c r="BN129" s="360" t="n">
        <v>0.01</v>
      </c>
      <c r="BO129" s="360" t="n">
        <v>0.345</v>
      </c>
      <c r="BP129" s="360" t="n">
        <v>0.035</v>
      </c>
      <c r="BQ129" s="360" t="n">
        <v>0</v>
      </c>
      <c r="BR129" s="360" t="n">
        <v>0</v>
      </c>
      <c r="BS129" s="360" t="n">
        <v>0.165</v>
      </c>
      <c r="BT129" s="360" t="n">
        <v>0.0125</v>
      </c>
      <c r="BU129" s="360" t="n">
        <v>0.145</v>
      </c>
      <c r="BV129" s="360" t="n">
        <v>0</v>
      </c>
    </row>
    <row r="130" customFormat="false" ht="12.75" hidden="false" customHeight="false" outlineLevel="0" collapsed="false">
      <c r="D130" s="359" t="n">
        <v>40118</v>
      </c>
      <c r="F130" s="397" t="n">
        <v>2.776</v>
      </c>
      <c r="G130" s="398" t="n">
        <v>0.072293400615556</v>
      </c>
      <c r="H130" s="397" t="n">
        <v>0.1575</v>
      </c>
      <c r="I130" s="397" t="n">
        <v>0.8</v>
      </c>
      <c r="J130" s="397" t="n">
        <v>0.85</v>
      </c>
      <c r="K130" s="397" t="n">
        <v>0.8</v>
      </c>
      <c r="L130" s="395" t="n">
        <v>0.8</v>
      </c>
      <c r="M130" s="395" t="n">
        <v>0.9</v>
      </c>
      <c r="N130" s="397" t="n">
        <v>0.95</v>
      </c>
      <c r="O130" s="397" t="n">
        <v>0.85</v>
      </c>
      <c r="P130" s="397" t="n">
        <v>0.8</v>
      </c>
      <c r="Q130" s="397" t="n">
        <v>0.95</v>
      </c>
      <c r="R130" s="398" t="n">
        <v>0.33</v>
      </c>
      <c r="S130" s="398" t="n">
        <v>0.8</v>
      </c>
      <c r="T130" s="397" t="n">
        <v>0.8</v>
      </c>
      <c r="U130" s="397" t="n">
        <v>-0.1175</v>
      </c>
      <c r="V130" s="397" t="n">
        <v>0.035</v>
      </c>
      <c r="W130" s="397" t="n">
        <v>0.255</v>
      </c>
      <c r="X130" s="397" t="n">
        <v>0.0075</v>
      </c>
      <c r="Y130" s="397" t="n">
        <v>-0.0695</v>
      </c>
      <c r="Z130" s="397" t="n">
        <v>0.0305</v>
      </c>
      <c r="AA130" s="397" t="n">
        <v>-0.4</v>
      </c>
      <c r="AB130" s="397" t="n">
        <v>0.155</v>
      </c>
      <c r="AC130" s="397" t="n">
        <v>-0.0495</v>
      </c>
      <c r="AD130" s="397" t="n">
        <v>0.00625</v>
      </c>
      <c r="AE130" s="397" t="n">
        <v>-0.18</v>
      </c>
      <c r="AF130" s="397" t="n">
        <v>0.0125</v>
      </c>
      <c r="AG130" s="397" t="n">
        <v>-0.0495</v>
      </c>
      <c r="AH130" s="397" t="n">
        <v>0.022</v>
      </c>
      <c r="AI130" s="398" t="n">
        <v>0.2475</v>
      </c>
      <c r="AJ130" s="398" t="n">
        <v>0.005</v>
      </c>
      <c r="AK130" s="398" t="n">
        <v>-0.1875</v>
      </c>
      <c r="AL130" s="397" t="n">
        <v>0.005</v>
      </c>
      <c r="AM130" s="397"/>
      <c r="AN130" s="397"/>
      <c r="AO130" s="397" t="n">
        <v>0.055</v>
      </c>
      <c r="AP130" s="360" t="n">
        <v>0.02</v>
      </c>
      <c r="AQ130" s="360" t="n">
        <v>0.1325</v>
      </c>
      <c r="AR130" s="360" t="n">
        <v>0.0305</v>
      </c>
      <c r="AS130" s="360" t="n">
        <v>-0.105</v>
      </c>
      <c r="AT130" s="360" t="n">
        <v>0</v>
      </c>
      <c r="AU130" s="360" t="n">
        <v>-0.25</v>
      </c>
      <c r="AV130" s="360" t="n">
        <v>0</v>
      </c>
      <c r="AW130" s="360" t="n">
        <v>0</v>
      </c>
      <c r="AX130" s="360" t="n">
        <v>-0.01</v>
      </c>
      <c r="AY130" s="360" t="n">
        <v>-0.0225</v>
      </c>
      <c r="AZ130" s="360" t="n">
        <v>0.06</v>
      </c>
      <c r="BA130" s="360" t="n">
        <v>0.24</v>
      </c>
      <c r="BB130" s="360" t="n">
        <v>0.0175</v>
      </c>
      <c r="BC130" s="360" t="n">
        <v>-0.0225</v>
      </c>
      <c r="BD130" s="360" t="n">
        <v>0.0087</v>
      </c>
      <c r="BE130" s="360" t="n">
        <v>0.005</v>
      </c>
      <c r="BF130" s="360" t="n">
        <v>0.005</v>
      </c>
      <c r="BG130" s="360" t="n">
        <v>-0.0225</v>
      </c>
      <c r="BH130" s="360" t="n">
        <v>0.0087</v>
      </c>
      <c r="BI130" s="360" t="n">
        <v>-0.0505</v>
      </c>
      <c r="BJ130" s="360" t="n">
        <v>0.025</v>
      </c>
      <c r="BK130" s="360" t="n">
        <v>-0.0065</v>
      </c>
      <c r="BL130" s="360" t="n">
        <v>0.02</v>
      </c>
      <c r="BM130" s="360" t="n">
        <v>0.016</v>
      </c>
      <c r="BN130" s="360" t="n">
        <v>0.015</v>
      </c>
      <c r="BO130" s="360" t="n">
        <v>0.725</v>
      </c>
      <c r="BP130" s="360" t="n">
        <v>0.14</v>
      </c>
      <c r="BQ130" s="360" t="n">
        <v>0</v>
      </c>
      <c r="BR130" s="360" t="n">
        <v>0</v>
      </c>
      <c r="BS130" s="360" t="n">
        <v>0.24</v>
      </c>
      <c r="BT130" s="360" t="n">
        <v>0.0175</v>
      </c>
      <c r="BU130" s="360" t="n">
        <v>0.211</v>
      </c>
      <c r="BV130" s="360" t="n">
        <v>0</v>
      </c>
    </row>
    <row r="131" customFormat="false" ht="12.75" hidden="false" customHeight="false" outlineLevel="0" collapsed="false">
      <c r="D131" s="359" t="n">
        <v>40148</v>
      </c>
      <c r="F131" s="397" t="n">
        <v>2.856</v>
      </c>
      <c r="G131" s="398" t="n">
        <v>0.072300531704271</v>
      </c>
      <c r="H131" s="397" t="n">
        <v>0.155</v>
      </c>
      <c r="I131" s="397" t="n">
        <v>1</v>
      </c>
      <c r="J131" s="397" t="n">
        <v>1.05</v>
      </c>
      <c r="K131" s="397" t="n">
        <v>1</v>
      </c>
      <c r="L131" s="395" t="n">
        <v>1</v>
      </c>
      <c r="M131" s="395" t="n">
        <v>1.15</v>
      </c>
      <c r="N131" s="397" t="n">
        <v>1.25</v>
      </c>
      <c r="O131" s="397" t="n">
        <v>1.05</v>
      </c>
      <c r="P131" s="397" t="n">
        <v>1</v>
      </c>
      <c r="Q131" s="397" t="n">
        <v>1.35</v>
      </c>
      <c r="R131" s="398" t="n">
        <v>0.525</v>
      </c>
      <c r="S131" s="398" t="n">
        <v>1.1</v>
      </c>
      <c r="T131" s="397" t="n">
        <v>1</v>
      </c>
      <c r="U131" s="397" t="n">
        <v>-0.11</v>
      </c>
      <c r="V131" s="397" t="n">
        <v>0.035</v>
      </c>
      <c r="W131" s="397" t="n">
        <v>0.295</v>
      </c>
      <c r="X131" s="397" t="n">
        <v>0.0075</v>
      </c>
      <c r="Y131" s="397" t="n">
        <v>-0.0695</v>
      </c>
      <c r="Z131" s="397" t="n">
        <v>0.0305</v>
      </c>
      <c r="AA131" s="397" t="n">
        <v>-0.4</v>
      </c>
      <c r="AB131" s="397" t="n">
        <v>0.155</v>
      </c>
      <c r="AC131" s="397" t="n">
        <v>-0.0495</v>
      </c>
      <c r="AD131" s="397" t="n">
        <v>0.00625</v>
      </c>
      <c r="AE131" s="397" t="n">
        <v>-0.1875</v>
      </c>
      <c r="AF131" s="397" t="n">
        <v>0.005</v>
      </c>
      <c r="AG131" s="397" t="n">
        <v>-0.0495</v>
      </c>
      <c r="AH131" s="397" t="n">
        <v>0.022</v>
      </c>
      <c r="AI131" s="398" t="n">
        <v>0.2875</v>
      </c>
      <c r="AJ131" s="398" t="n">
        <v>0.005</v>
      </c>
      <c r="AK131" s="398" t="n">
        <v>-0.1875</v>
      </c>
      <c r="AL131" s="397" t="n">
        <v>0.005</v>
      </c>
      <c r="AM131" s="397"/>
      <c r="AN131" s="397"/>
      <c r="AO131" s="397" t="n">
        <v>0.055</v>
      </c>
      <c r="AP131" s="360" t="n">
        <v>0.02</v>
      </c>
      <c r="AQ131" s="360" t="n">
        <v>0.1325</v>
      </c>
      <c r="AR131" s="360" t="n">
        <v>0.0305</v>
      </c>
      <c r="AS131" s="360" t="n">
        <v>-0.105</v>
      </c>
      <c r="AT131" s="360" t="n">
        <v>0</v>
      </c>
      <c r="AU131" s="360" t="n">
        <v>-0.25</v>
      </c>
      <c r="AV131" s="360" t="n">
        <v>0</v>
      </c>
      <c r="AW131" s="360" t="n">
        <v>0</v>
      </c>
      <c r="AX131" s="360" t="n">
        <v>-0.01</v>
      </c>
      <c r="AY131" s="360" t="n">
        <v>-0.0225</v>
      </c>
      <c r="AZ131" s="360" t="n">
        <v>0.06</v>
      </c>
      <c r="BA131" s="360" t="n">
        <v>0.295</v>
      </c>
      <c r="BB131" s="360" t="n">
        <v>0.0225</v>
      </c>
      <c r="BC131" s="360" t="n">
        <v>-0.0225</v>
      </c>
      <c r="BD131" s="360" t="n">
        <v>0.0087</v>
      </c>
      <c r="BE131" s="360" t="n">
        <v>0.005</v>
      </c>
      <c r="BF131" s="360" t="n">
        <v>0.005</v>
      </c>
      <c r="BG131" s="360" t="n">
        <v>-0.0225</v>
      </c>
      <c r="BH131" s="360" t="n">
        <v>0.0087</v>
      </c>
      <c r="BI131" s="360" t="n">
        <v>-0.0545</v>
      </c>
      <c r="BJ131" s="360" t="n">
        <v>0.025</v>
      </c>
      <c r="BK131" s="360" t="n">
        <v>-0.0065</v>
      </c>
      <c r="BL131" s="360" t="n">
        <v>0.021</v>
      </c>
      <c r="BM131" s="360" t="n">
        <v>0.016</v>
      </c>
      <c r="BN131" s="360" t="n">
        <v>0.015</v>
      </c>
      <c r="BO131" s="360" t="n">
        <v>1.045</v>
      </c>
      <c r="BP131" s="360" t="n">
        <v>0.17</v>
      </c>
      <c r="BQ131" s="360" t="n">
        <v>0</v>
      </c>
      <c r="BR131" s="360" t="n">
        <v>0</v>
      </c>
      <c r="BS131" s="360" t="n">
        <v>0.295</v>
      </c>
      <c r="BT131" s="360" t="n">
        <v>0.0225</v>
      </c>
      <c r="BU131" s="360" t="n">
        <v>0.214</v>
      </c>
      <c r="BV131" s="360" t="n">
        <v>0</v>
      </c>
    </row>
    <row r="132" customFormat="false" ht="12.75" hidden="false" customHeight="false" outlineLevel="0" collapsed="false">
      <c r="D132" s="359" t="n">
        <v>40179</v>
      </c>
      <c r="F132" s="397" t="n">
        <v>3.041</v>
      </c>
      <c r="G132" s="398" t="n">
        <v>0.072307900495961</v>
      </c>
      <c r="H132" s="397" t="n">
        <v>0.15</v>
      </c>
      <c r="I132" s="397" t="n">
        <v>1</v>
      </c>
      <c r="J132" s="397" t="n">
        <v>1.05</v>
      </c>
      <c r="K132" s="397" t="n">
        <v>1</v>
      </c>
      <c r="L132" s="395" t="n">
        <v>1</v>
      </c>
      <c r="M132" s="395" t="n">
        <v>1.15</v>
      </c>
      <c r="N132" s="397" t="n">
        <v>1.45</v>
      </c>
      <c r="O132" s="397" t="n">
        <v>1.05</v>
      </c>
      <c r="P132" s="397" t="n">
        <v>1</v>
      </c>
      <c r="Q132" s="397" t="n">
        <v>1.35</v>
      </c>
      <c r="R132" s="398" t="n">
        <v>0.55</v>
      </c>
      <c r="S132" s="398" t="n">
        <v>1.1</v>
      </c>
      <c r="T132" s="397" t="n">
        <v>1</v>
      </c>
      <c r="U132" s="397" t="n">
        <v>-0.095</v>
      </c>
      <c r="V132" s="397" t="n">
        <v>0.035</v>
      </c>
      <c r="W132" s="397" t="n">
        <v>0.305</v>
      </c>
      <c r="X132" s="397" t="n">
        <v>0.0125</v>
      </c>
      <c r="Y132" s="397" t="n">
        <v>-0.0695</v>
      </c>
      <c r="Z132" s="397" t="n">
        <v>0.0305</v>
      </c>
      <c r="AA132" s="397" t="n">
        <v>-0.4</v>
      </c>
      <c r="AB132" s="397" t="n">
        <v>0.155</v>
      </c>
      <c r="AC132" s="397" t="n">
        <v>-0.0495</v>
      </c>
      <c r="AD132" s="397" t="n">
        <v>0.00625</v>
      </c>
      <c r="AE132" s="397" t="n">
        <v>-0.19</v>
      </c>
      <c r="AF132" s="397" t="n">
        <v>0.0025</v>
      </c>
      <c r="AG132" s="397" t="n">
        <v>-0.0495</v>
      </c>
      <c r="AH132" s="397" t="n">
        <v>0.022</v>
      </c>
      <c r="AI132" s="398" t="n">
        <v>0.3</v>
      </c>
      <c r="AJ132" s="398" t="n">
        <v>0.005</v>
      </c>
      <c r="AK132" s="398" t="n">
        <v>-0.1875</v>
      </c>
      <c r="AL132" s="397" t="n">
        <v>0.005</v>
      </c>
      <c r="AM132" s="397"/>
      <c r="AN132" s="397"/>
      <c r="AO132" s="397" t="n">
        <v>-0.17</v>
      </c>
      <c r="AP132" s="360" t="n">
        <v>0.02</v>
      </c>
      <c r="AQ132" s="360" t="n">
        <v>0.1325</v>
      </c>
      <c r="AR132" s="360" t="n">
        <v>0.0305</v>
      </c>
      <c r="AS132" s="360" t="n">
        <v>-0.33</v>
      </c>
      <c r="AT132" s="360" t="n">
        <v>0</v>
      </c>
      <c r="AU132" s="360" t="n">
        <v>-0.25</v>
      </c>
      <c r="AV132" s="360" t="n">
        <v>0</v>
      </c>
      <c r="AW132" s="360" t="n">
        <v>0</v>
      </c>
      <c r="AX132" s="360" t="n">
        <v>-0.01</v>
      </c>
      <c r="AY132" s="360" t="n">
        <v>-0.018</v>
      </c>
      <c r="AZ132" s="360" t="n">
        <v>0.06</v>
      </c>
      <c r="BA132" s="360" t="n">
        <v>0.3425</v>
      </c>
      <c r="BB132" s="360" t="n">
        <v>0.0225</v>
      </c>
      <c r="BC132" s="360" t="n">
        <v>-0.018</v>
      </c>
      <c r="BD132" s="360" t="n">
        <v>0.0087</v>
      </c>
      <c r="BE132" s="360" t="n">
        <v>0.005</v>
      </c>
      <c r="BF132" s="360" t="n">
        <v>0.005</v>
      </c>
      <c r="BG132" s="360" t="n">
        <v>-0.018</v>
      </c>
      <c r="BH132" s="360" t="n">
        <v>0.0087</v>
      </c>
      <c r="BI132" s="360" t="n">
        <v>-0.0505</v>
      </c>
      <c r="BJ132" s="360" t="n">
        <v>0.02</v>
      </c>
      <c r="BK132" s="360" t="n">
        <v>-0.0045</v>
      </c>
      <c r="BL132" s="360" t="n">
        <v>0.022</v>
      </c>
      <c r="BM132" s="360" t="n">
        <v>0.016</v>
      </c>
      <c r="BN132" s="360" t="n">
        <v>0.015</v>
      </c>
      <c r="BO132" s="360" t="n">
        <v>1.52</v>
      </c>
      <c r="BP132" s="360" t="n">
        <v>0.26</v>
      </c>
      <c r="BQ132" s="360" t="n">
        <v>0</v>
      </c>
      <c r="BR132" s="360" t="n">
        <v>0</v>
      </c>
      <c r="BS132" s="360" t="n">
        <v>0.3425</v>
      </c>
      <c r="BT132" s="360" t="n">
        <v>0.0225</v>
      </c>
      <c r="BU132" s="360" t="n">
        <v>0.246</v>
      </c>
      <c r="BV132" s="360" t="n">
        <v>0</v>
      </c>
    </row>
    <row r="133" customFormat="false" ht="12.75" hidden="false" customHeight="false" outlineLevel="0" collapsed="false">
      <c r="D133" s="359" t="n">
        <v>40210</v>
      </c>
      <c r="F133" s="397" t="n">
        <v>2.934</v>
      </c>
      <c r="G133" s="398" t="n">
        <v>0.072315269287669</v>
      </c>
      <c r="H133" s="397" t="n">
        <v>0.15</v>
      </c>
      <c r="I133" s="397" t="n">
        <v>1</v>
      </c>
      <c r="J133" s="397" t="n">
        <v>1.05</v>
      </c>
      <c r="K133" s="397" t="n">
        <v>1</v>
      </c>
      <c r="L133" s="395" t="n">
        <v>1</v>
      </c>
      <c r="M133" s="395" t="n">
        <v>1.15</v>
      </c>
      <c r="N133" s="397" t="n">
        <v>1.45</v>
      </c>
      <c r="O133" s="397" t="n">
        <v>1.05</v>
      </c>
      <c r="P133" s="397" t="n">
        <v>1</v>
      </c>
      <c r="Q133" s="397" t="n">
        <v>1.35</v>
      </c>
      <c r="R133" s="398" t="n">
        <v>0.55</v>
      </c>
      <c r="S133" s="398" t="n">
        <v>1.1</v>
      </c>
      <c r="T133" s="397" t="n">
        <v>1</v>
      </c>
      <c r="U133" s="397" t="n">
        <v>-0.095</v>
      </c>
      <c r="V133" s="397" t="n">
        <v>0.035</v>
      </c>
      <c r="W133" s="397" t="n">
        <v>0.28</v>
      </c>
      <c r="X133" s="397" t="n">
        <v>0.015</v>
      </c>
      <c r="Y133" s="397" t="n">
        <v>-0.0695</v>
      </c>
      <c r="Z133" s="397" t="n">
        <v>0.0305</v>
      </c>
      <c r="AA133" s="397" t="n">
        <v>-0.4</v>
      </c>
      <c r="AB133" s="397" t="n">
        <v>0.155</v>
      </c>
      <c r="AC133" s="397" t="n">
        <v>-0.0495</v>
      </c>
      <c r="AD133" s="397" t="n">
        <v>0.00625</v>
      </c>
      <c r="AE133" s="397" t="n">
        <v>-0.1925</v>
      </c>
      <c r="AF133" s="397" t="n">
        <v>0.005</v>
      </c>
      <c r="AG133" s="397" t="n">
        <v>-0.0495</v>
      </c>
      <c r="AH133" s="397" t="n">
        <v>0.022</v>
      </c>
      <c r="AI133" s="398" t="n">
        <v>0.2775</v>
      </c>
      <c r="AJ133" s="398" t="n">
        <v>0.005</v>
      </c>
      <c r="AK133" s="398" t="n">
        <v>-0.1875</v>
      </c>
      <c r="AL133" s="397" t="n">
        <v>0.005</v>
      </c>
      <c r="AM133" s="397"/>
      <c r="AN133" s="397"/>
      <c r="AO133" s="397" t="n">
        <v>-0.17</v>
      </c>
      <c r="AP133" s="360" t="n">
        <v>0.02</v>
      </c>
      <c r="AQ133" s="360" t="n">
        <v>0.1325</v>
      </c>
      <c r="AR133" s="360" t="n">
        <v>0.0305</v>
      </c>
      <c r="AS133" s="360" t="n">
        <v>-0.33</v>
      </c>
      <c r="AT133" s="360" t="n">
        <v>0</v>
      </c>
      <c r="AU133" s="360" t="n">
        <v>-0.25</v>
      </c>
      <c r="AV133" s="360" t="n">
        <v>0</v>
      </c>
      <c r="AW133" s="360" t="n">
        <v>0</v>
      </c>
      <c r="AX133" s="360" t="n">
        <v>-0.01</v>
      </c>
      <c r="AY133" s="360" t="n">
        <v>-0.018</v>
      </c>
      <c r="AZ133" s="360" t="n">
        <v>0.06</v>
      </c>
      <c r="BA133" s="360" t="n">
        <v>0.3375</v>
      </c>
      <c r="BB133" s="360" t="n">
        <v>0.0225</v>
      </c>
      <c r="BC133" s="360" t="n">
        <v>-0.018</v>
      </c>
      <c r="BD133" s="360" t="n">
        <v>0.0087</v>
      </c>
      <c r="BE133" s="360" t="n">
        <v>0.005</v>
      </c>
      <c r="BF133" s="360" t="n">
        <v>0.005</v>
      </c>
      <c r="BG133" s="360" t="n">
        <v>-0.018</v>
      </c>
      <c r="BH133" s="360" t="n">
        <v>0.0087</v>
      </c>
      <c r="BI133" s="360" t="n">
        <v>-0.0535</v>
      </c>
      <c r="BJ133" s="360" t="n">
        <v>0.02</v>
      </c>
      <c r="BK133" s="360" t="n">
        <v>-0.0045</v>
      </c>
      <c r="BL133" s="360" t="n">
        <v>0.023</v>
      </c>
      <c r="BM133" s="360" t="n">
        <v>0.016</v>
      </c>
      <c r="BN133" s="360" t="n">
        <v>0.015</v>
      </c>
      <c r="BO133" s="360" t="n">
        <v>1.4</v>
      </c>
      <c r="BP133" s="360" t="n">
        <v>0.26</v>
      </c>
      <c r="BQ133" s="360" t="n">
        <v>0</v>
      </c>
      <c r="BR133" s="360" t="n">
        <v>0</v>
      </c>
      <c r="BS133" s="360" t="n">
        <v>0.3375</v>
      </c>
      <c r="BT133" s="360" t="n">
        <v>0.0225</v>
      </c>
      <c r="BU133" s="360" t="n">
        <v>0.304</v>
      </c>
      <c r="BV133" s="360" t="n">
        <v>0</v>
      </c>
    </row>
    <row r="134" customFormat="false" ht="12.75" hidden="false" customHeight="false" outlineLevel="0" collapsed="false">
      <c r="D134" s="359" t="n">
        <v>40238</v>
      </c>
      <c r="F134" s="397" t="n">
        <v>2.815</v>
      </c>
      <c r="G134" s="398" t="n">
        <v>0.072321924970517</v>
      </c>
      <c r="H134" s="397" t="n">
        <v>0.15</v>
      </c>
      <c r="I134" s="397" t="n">
        <v>0.75</v>
      </c>
      <c r="J134" s="397" t="n">
        <v>0.8</v>
      </c>
      <c r="K134" s="397" t="n">
        <v>0.75</v>
      </c>
      <c r="L134" s="395" t="n">
        <v>0.75</v>
      </c>
      <c r="M134" s="395" t="n">
        <v>0.85</v>
      </c>
      <c r="N134" s="397" t="n">
        <v>1</v>
      </c>
      <c r="O134" s="397" t="n">
        <v>0.75</v>
      </c>
      <c r="P134" s="397" t="n">
        <v>0.75</v>
      </c>
      <c r="Q134" s="397" t="n">
        <v>0.95</v>
      </c>
      <c r="R134" s="398" t="n">
        <v>0.24</v>
      </c>
      <c r="S134" s="398" t="n">
        <v>0.75</v>
      </c>
      <c r="T134" s="397" t="n">
        <v>0.75</v>
      </c>
      <c r="U134" s="397" t="n">
        <v>-0.095</v>
      </c>
      <c r="V134" s="397" t="n">
        <v>0.035</v>
      </c>
      <c r="W134" s="397" t="n">
        <v>0.278</v>
      </c>
      <c r="X134" s="397" t="n">
        <v>0.02</v>
      </c>
      <c r="Y134" s="397" t="n">
        <v>-0.0695</v>
      </c>
      <c r="Z134" s="397" t="n">
        <v>0.0305</v>
      </c>
      <c r="AA134" s="397" t="n">
        <v>-0.4</v>
      </c>
      <c r="AB134" s="397" t="n">
        <v>0.155</v>
      </c>
      <c r="AC134" s="397" t="n">
        <v>-0.0495</v>
      </c>
      <c r="AD134" s="397" t="n">
        <v>0.00625</v>
      </c>
      <c r="AE134" s="397" t="n">
        <v>-0.195</v>
      </c>
      <c r="AF134" s="397" t="n">
        <v>0.0025</v>
      </c>
      <c r="AG134" s="397" t="n">
        <v>-0.0495</v>
      </c>
      <c r="AH134" s="397" t="n">
        <v>0.022</v>
      </c>
      <c r="AI134" s="398" t="n">
        <v>0.275</v>
      </c>
      <c r="AJ134" s="398" t="n">
        <v>0.005</v>
      </c>
      <c r="AK134" s="398" t="n">
        <v>-0.1875</v>
      </c>
      <c r="AL134" s="397" t="n">
        <v>0.005</v>
      </c>
      <c r="AM134" s="397"/>
      <c r="AN134" s="397"/>
      <c r="AO134" s="397" t="n">
        <v>-0.17</v>
      </c>
      <c r="AP134" s="360" t="n">
        <v>0.02</v>
      </c>
      <c r="AQ134" s="360" t="n">
        <v>0.1325</v>
      </c>
      <c r="AR134" s="360" t="n">
        <v>0.0305</v>
      </c>
      <c r="AS134" s="360" t="n">
        <v>-0.33</v>
      </c>
      <c r="AT134" s="360" t="n">
        <v>0</v>
      </c>
      <c r="AU134" s="360" t="n">
        <v>-0.25</v>
      </c>
      <c r="AV134" s="360" t="n">
        <v>0</v>
      </c>
      <c r="AW134" s="360" t="n">
        <v>0</v>
      </c>
      <c r="AX134" s="360" t="n">
        <v>-0.01</v>
      </c>
      <c r="AY134" s="360" t="n">
        <v>-0.018</v>
      </c>
      <c r="AZ134" s="360" t="n">
        <v>0.06</v>
      </c>
      <c r="BA134" s="360" t="n">
        <v>0.26</v>
      </c>
      <c r="BB134" s="360" t="n">
        <v>0.0225</v>
      </c>
      <c r="BC134" s="360" t="n">
        <v>-0.018</v>
      </c>
      <c r="BD134" s="360" t="n">
        <v>0.0087</v>
      </c>
      <c r="BE134" s="360" t="n">
        <v>0.005</v>
      </c>
      <c r="BF134" s="360" t="n">
        <v>0.005</v>
      </c>
      <c r="BG134" s="360" t="n">
        <v>-0.018</v>
      </c>
      <c r="BH134" s="360" t="n">
        <v>0.0087</v>
      </c>
      <c r="BI134" s="360" t="n">
        <v>-0.0705</v>
      </c>
      <c r="BJ134" s="360" t="n">
        <v>0.025</v>
      </c>
      <c r="BK134" s="360" t="n">
        <v>-0.0045</v>
      </c>
      <c r="BL134" s="360" t="n">
        <v>0.024</v>
      </c>
      <c r="BM134" s="360" t="n">
        <v>0.016</v>
      </c>
      <c r="BN134" s="360" t="n">
        <v>0.015</v>
      </c>
      <c r="BO134" s="360" t="n">
        <v>0.88</v>
      </c>
      <c r="BP134" s="360" t="n">
        <v>0.14</v>
      </c>
      <c r="BQ134" s="360" t="n">
        <v>0</v>
      </c>
      <c r="BR134" s="360" t="n">
        <v>0</v>
      </c>
      <c r="BS134" s="360" t="n">
        <v>0.26</v>
      </c>
      <c r="BT134" s="360" t="n">
        <v>0.0225</v>
      </c>
      <c r="BU134" s="360" t="n">
        <v>0.3</v>
      </c>
      <c r="BV134" s="360" t="n">
        <v>0</v>
      </c>
    </row>
    <row r="135" customFormat="false" ht="12.75" hidden="false" customHeight="false" outlineLevel="0" collapsed="false">
      <c r="D135" s="359" t="n">
        <v>40269</v>
      </c>
      <c r="F135" s="397" t="n">
        <v>2.69</v>
      </c>
      <c r="G135" s="398" t="n">
        <v>0.072329293762259</v>
      </c>
      <c r="H135" s="397" t="n">
        <v>0.15</v>
      </c>
      <c r="I135" s="397" t="n">
        <v>0.4</v>
      </c>
      <c r="J135" s="397" t="n">
        <v>0.45</v>
      </c>
      <c r="K135" s="397" t="n">
        <v>0.4</v>
      </c>
      <c r="L135" s="395" t="n">
        <v>0.45</v>
      </c>
      <c r="M135" s="395" t="n">
        <v>0.45</v>
      </c>
      <c r="N135" s="397" t="n">
        <v>0.45</v>
      </c>
      <c r="O135" s="397" t="n">
        <v>0.45</v>
      </c>
      <c r="P135" s="397" t="n">
        <v>0.45</v>
      </c>
      <c r="Q135" s="397" t="n">
        <v>0.5</v>
      </c>
      <c r="R135" s="398" t="n">
        <v>0.3</v>
      </c>
      <c r="S135" s="398" t="n">
        <v>0.45</v>
      </c>
      <c r="T135" s="397" t="n">
        <v>0.4</v>
      </c>
      <c r="U135" s="397" t="n">
        <v>-0.14</v>
      </c>
      <c r="V135" s="397" t="n">
        <v>0.01</v>
      </c>
      <c r="W135" s="397" t="n">
        <v>0.183</v>
      </c>
      <c r="X135" s="397" t="n">
        <v>0.0025</v>
      </c>
      <c r="Y135" s="397" t="n">
        <v>-0.052</v>
      </c>
      <c r="Z135" s="397" t="n">
        <v>0.028</v>
      </c>
      <c r="AA135" s="397" t="n">
        <v>-0.165</v>
      </c>
      <c r="AB135" s="397" t="n">
        <v>0.155</v>
      </c>
      <c r="AC135" s="397" t="n">
        <v>-0.047</v>
      </c>
      <c r="AD135" s="397" t="n">
        <v>0.00375</v>
      </c>
      <c r="AE135" s="397" t="n">
        <v>-0.185</v>
      </c>
      <c r="AF135" s="397" t="n">
        <v>0.01</v>
      </c>
      <c r="AG135" s="397" t="n">
        <v>-0.047</v>
      </c>
      <c r="AH135" s="397" t="n">
        <v>0.014</v>
      </c>
      <c r="AI135" s="398" t="n">
        <v>0.1925</v>
      </c>
      <c r="AJ135" s="398" t="n">
        <v>0.0025</v>
      </c>
      <c r="AK135" s="398" t="n">
        <v>-0.1725</v>
      </c>
      <c r="AL135" s="397" t="n">
        <v>0</v>
      </c>
      <c r="AM135" s="397"/>
      <c r="AN135" s="397"/>
      <c r="AO135" s="397" t="n">
        <v>-0.17</v>
      </c>
      <c r="AP135" s="360" t="n">
        <v>0.0075</v>
      </c>
      <c r="AQ135" s="360" t="n">
        <v>0.3275</v>
      </c>
      <c r="AR135" s="360" t="n">
        <v>0.023</v>
      </c>
      <c r="AS135" s="360" t="n">
        <v>-0.33</v>
      </c>
      <c r="AT135" s="360" t="n">
        <v>0</v>
      </c>
      <c r="AU135" s="360" t="n">
        <v>-0.305</v>
      </c>
      <c r="AV135" s="360" t="n">
        <v>0</v>
      </c>
      <c r="AW135" s="360" t="n">
        <v>0</v>
      </c>
      <c r="AX135" s="360" t="n">
        <v>-0.01</v>
      </c>
      <c r="AY135" s="360" t="n">
        <v>-0.0175</v>
      </c>
      <c r="AZ135" s="360" t="n">
        <v>0.06</v>
      </c>
      <c r="BA135" s="360" t="n">
        <v>0.1775</v>
      </c>
      <c r="BB135" s="360" t="n">
        <v>0.0175</v>
      </c>
      <c r="BC135" s="360" t="n">
        <v>-0.0175</v>
      </c>
      <c r="BD135" s="360" t="n">
        <v>0.011</v>
      </c>
      <c r="BE135" s="360" t="n">
        <v>0.005</v>
      </c>
      <c r="BF135" s="360" t="n">
        <v>0.005</v>
      </c>
      <c r="BG135" s="360" t="n">
        <v>-0.0175</v>
      </c>
      <c r="BH135" s="360" t="n">
        <v>0.011</v>
      </c>
      <c r="BI135" s="360" t="n">
        <v>-0.062</v>
      </c>
      <c r="BJ135" s="360" t="n">
        <v>0.026</v>
      </c>
      <c r="BK135" s="360" t="n">
        <v>-0.012</v>
      </c>
      <c r="BL135" s="360" t="n">
        <v>0.016</v>
      </c>
      <c r="BM135" s="360" t="n">
        <v>0.0065</v>
      </c>
      <c r="BN135" s="360" t="n">
        <v>0.01</v>
      </c>
      <c r="BO135" s="360" t="n">
        <v>0.51</v>
      </c>
      <c r="BP135" s="360" t="n">
        <v>0.02</v>
      </c>
      <c r="BQ135" s="360" t="n">
        <v>0</v>
      </c>
      <c r="BR135" s="360" t="n">
        <v>0</v>
      </c>
      <c r="BS135" s="360" t="n">
        <v>0.1775</v>
      </c>
      <c r="BT135" s="360" t="n">
        <v>0.0175</v>
      </c>
      <c r="BU135" s="360" t="n">
        <v>0.163</v>
      </c>
      <c r="BV135" s="360" t="n">
        <v>0</v>
      </c>
    </row>
    <row r="136" customFormat="false" ht="12.75" hidden="false" customHeight="false" outlineLevel="0" collapsed="false">
      <c r="D136" s="359" t="n">
        <v>40299</v>
      </c>
      <c r="F136" s="397" t="n">
        <v>2.669</v>
      </c>
      <c r="G136" s="398" t="n">
        <v>0.072336424851059</v>
      </c>
      <c r="H136" s="397" t="n">
        <v>0.15</v>
      </c>
      <c r="I136" s="397" t="n">
        <v>0.45</v>
      </c>
      <c r="J136" s="397" t="n">
        <v>0.5</v>
      </c>
      <c r="K136" s="397" t="n">
        <v>0.4</v>
      </c>
      <c r="L136" s="395" t="n">
        <v>0.4</v>
      </c>
      <c r="M136" s="395" t="n">
        <v>0.45</v>
      </c>
      <c r="N136" s="397" t="n">
        <v>0.5</v>
      </c>
      <c r="O136" s="397" t="n">
        <v>0.45</v>
      </c>
      <c r="P136" s="397" t="n">
        <v>0.4</v>
      </c>
      <c r="Q136" s="397" t="n">
        <v>0.45</v>
      </c>
      <c r="R136" s="398" t="n">
        <v>0.25</v>
      </c>
      <c r="S136" s="398" t="n">
        <v>0.5</v>
      </c>
      <c r="T136" s="397" t="n">
        <v>0.45</v>
      </c>
      <c r="U136" s="397" t="n">
        <v>-0.155</v>
      </c>
      <c r="V136" s="397" t="n">
        <v>0.01</v>
      </c>
      <c r="W136" s="397" t="n">
        <v>0.188</v>
      </c>
      <c r="X136" s="397" t="n">
        <v>0.0025</v>
      </c>
      <c r="Y136" s="397" t="n">
        <v>-0.052</v>
      </c>
      <c r="Z136" s="397" t="n">
        <v>0.028</v>
      </c>
      <c r="AA136" s="397" t="n">
        <v>-0.165</v>
      </c>
      <c r="AB136" s="397" t="n">
        <v>0.155</v>
      </c>
      <c r="AC136" s="397" t="n">
        <v>-0.047</v>
      </c>
      <c r="AD136" s="397" t="n">
        <v>0.00375</v>
      </c>
      <c r="AE136" s="397" t="n">
        <v>-0.185</v>
      </c>
      <c r="AF136" s="397" t="n">
        <v>0.0075</v>
      </c>
      <c r="AG136" s="397" t="n">
        <v>-0.047</v>
      </c>
      <c r="AH136" s="397" t="n">
        <v>0.014</v>
      </c>
      <c r="AI136" s="398" t="n">
        <v>0.1825</v>
      </c>
      <c r="AJ136" s="398" t="n">
        <v>0.0025</v>
      </c>
      <c r="AK136" s="398" t="n">
        <v>-0.1725</v>
      </c>
      <c r="AL136" s="397" t="n">
        <v>0</v>
      </c>
      <c r="AM136" s="397"/>
      <c r="AN136" s="397"/>
      <c r="AO136" s="397" t="n">
        <v>-0.17</v>
      </c>
      <c r="AP136" s="360" t="n">
        <v>0.0075</v>
      </c>
      <c r="AQ136" s="360" t="n">
        <v>0.3275</v>
      </c>
      <c r="AR136" s="360" t="n">
        <v>0.023</v>
      </c>
      <c r="AS136" s="360" t="n">
        <v>-0.33</v>
      </c>
      <c r="AT136" s="360" t="n">
        <v>0</v>
      </c>
      <c r="AU136" s="360" t="n">
        <v>-0.305</v>
      </c>
      <c r="AV136" s="360" t="n">
        <v>0</v>
      </c>
      <c r="AW136" s="360" t="n">
        <v>0</v>
      </c>
      <c r="AX136" s="360" t="n">
        <v>-0.01</v>
      </c>
      <c r="AY136" s="360" t="n">
        <v>-0.0175</v>
      </c>
      <c r="AZ136" s="360" t="n">
        <v>0.06</v>
      </c>
      <c r="BA136" s="360" t="n">
        <v>0.1625</v>
      </c>
      <c r="BB136" s="360" t="n">
        <v>0.01</v>
      </c>
      <c r="BC136" s="360" t="n">
        <v>-0.0175</v>
      </c>
      <c r="BD136" s="360" t="n">
        <v>0.011</v>
      </c>
      <c r="BE136" s="360" t="n">
        <v>0.005</v>
      </c>
      <c r="BF136" s="360" t="n">
        <v>0.005</v>
      </c>
      <c r="BG136" s="360" t="n">
        <v>-0.0175</v>
      </c>
      <c r="BH136" s="360" t="n">
        <v>0.011</v>
      </c>
      <c r="BI136" s="360" t="n">
        <v>-0.062</v>
      </c>
      <c r="BJ136" s="360" t="n">
        <v>0.026</v>
      </c>
      <c r="BK136" s="360" t="n">
        <v>-0.012</v>
      </c>
      <c r="BL136" s="360" t="n">
        <v>0.016</v>
      </c>
      <c r="BM136" s="360" t="n">
        <v>0.0065</v>
      </c>
      <c r="BN136" s="360" t="n">
        <v>0.01</v>
      </c>
      <c r="BO136" s="360" t="n">
        <v>0.395</v>
      </c>
      <c r="BP136" s="360" t="n">
        <v>0.02</v>
      </c>
      <c r="BQ136" s="360" t="n">
        <v>0</v>
      </c>
      <c r="BR136" s="360" t="n">
        <v>0</v>
      </c>
      <c r="BS136" s="360" t="n">
        <v>0.1625</v>
      </c>
      <c r="BT136" s="360" t="n">
        <v>0.01</v>
      </c>
      <c r="BU136" s="360" t="n">
        <v>0.153</v>
      </c>
      <c r="BV136" s="360" t="n">
        <v>0</v>
      </c>
    </row>
    <row r="137" customFormat="false" ht="12.75" hidden="false" customHeight="false" outlineLevel="0" collapsed="false">
      <c r="D137" s="359" t="n">
        <v>40330</v>
      </c>
      <c r="F137" s="397" t="n">
        <v>2.679</v>
      </c>
      <c r="G137" s="398" t="n">
        <v>0.072343793642835</v>
      </c>
      <c r="H137" s="397" t="n">
        <v>0.15</v>
      </c>
      <c r="I137" s="397" t="n">
        <v>0.45</v>
      </c>
      <c r="J137" s="397" t="n">
        <v>0.5</v>
      </c>
      <c r="K137" s="397" t="n">
        <v>0.4</v>
      </c>
      <c r="L137" s="395" t="n">
        <v>0.5</v>
      </c>
      <c r="M137" s="395" t="n">
        <v>0.45</v>
      </c>
      <c r="N137" s="397" t="n">
        <v>0.5</v>
      </c>
      <c r="O137" s="397" t="n">
        <v>0.5</v>
      </c>
      <c r="P137" s="397" t="n">
        <v>0.5</v>
      </c>
      <c r="Q137" s="397" t="n">
        <v>0.5</v>
      </c>
      <c r="R137" s="398" t="n">
        <v>0.25</v>
      </c>
      <c r="S137" s="398" t="n">
        <v>0.5</v>
      </c>
      <c r="T137" s="397" t="n">
        <v>0.45</v>
      </c>
      <c r="U137" s="397" t="n">
        <v>-0.165</v>
      </c>
      <c r="V137" s="397" t="n">
        <v>0.01</v>
      </c>
      <c r="W137" s="397" t="n">
        <v>0.183</v>
      </c>
      <c r="X137" s="397" t="n">
        <v>0.0025</v>
      </c>
      <c r="Y137" s="397" t="n">
        <v>-0.052</v>
      </c>
      <c r="Z137" s="397" t="n">
        <v>0.028</v>
      </c>
      <c r="AA137" s="397" t="n">
        <v>-0.165</v>
      </c>
      <c r="AB137" s="397" t="n">
        <v>0.155</v>
      </c>
      <c r="AC137" s="397" t="n">
        <v>-0.047</v>
      </c>
      <c r="AD137" s="397" t="n">
        <v>0.00375</v>
      </c>
      <c r="AE137" s="397" t="n">
        <v>-0.185</v>
      </c>
      <c r="AF137" s="397" t="n">
        <v>0.005</v>
      </c>
      <c r="AG137" s="397" t="n">
        <v>-0.047</v>
      </c>
      <c r="AH137" s="397" t="n">
        <v>0.014</v>
      </c>
      <c r="AI137" s="398" t="n">
        <v>0.1775</v>
      </c>
      <c r="AJ137" s="398" t="n">
        <v>0.0025</v>
      </c>
      <c r="AK137" s="398" t="n">
        <v>-0.1725</v>
      </c>
      <c r="AL137" s="397" t="n">
        <v>0</v>
      </c>
      <c r="AM137" s="397"/>
      <c r="AN137" s="397"/>
      <c r="AO137" s="397" t="n">
        <v>-0.17</v>
      </c>
      <c r="AP137" s="360" t="n">
        <v>0.0075</v>
      </c>
      <c r="AQ137" s="360" t="n">
        <v>0.3275</v>
      </c>
      <c r="AR137" s="360" t="n">
        <v>0.023</v>
      </c>
      <c r="AS137" s="360" t="n">
        <v>-0.33</v>
      </c>
      <c r="AT137" s="360" t="n">
        <v>0</v>
      </c>
      <c r="AU137" s="360" t="n">
        <v>-0.305</v>
      </c>
      <c r="AV137" s="360" t="n">
        <v>0</v>
      </c>
      <c r="AW137" s="360" t="n">
        <v>0</v>
      </c>
      <c r="AX137" s="360" t="n">
        <v>-0.01</v>
      </c>
      <c r="AY137" s="360" t="n">
        <v>-0.0175</v>
      </c>
      <c r="AZ137" s="360" t="n">
        <v>0.06</v>
      </c>
      <c r="BA137" s="360" t="n">
        <v>0.1625</v>
      </c>
      <c r="BB137" s="360" t="n">
        <v>0.0125</v>
      </c>
      <c r="BC137" s="360" t="n">
        <v>-0.0175</v>
      </c>
      <c r="BD137" s="360" t="n">
        <v>0.011</v>
      </c>
      <c r="BE137" s="360" t="n">
        <v>0.005</v>
      </c>
      <c r="BF137" s="360" t="n">
        <v>0.005</v>
      </c>
      <c r="BG137" s="360" t="n">
        <v>-0.0175</v>
      </c>
      <c r="BH137" s="360" t="n">
        <v>0.011</v>
      </c>
      <c r="BI137" s="360" t="n">
        <v>-0.078</v>
      </c>
      <c r="BJ137" s="360" t="n">
        <v>0.026</v>
      </c>
      <c r="BK137" s="360" t="n">
        <v>-0.012</v>
      </c>
      <c r="BL137" s="360" t="n">
        <v>0.017</v>
      </c>
      <c r="BM137" s="360" t="n">
        <v>0.0065</v>
      </c>
      <c r="BN137" s="360" t="n">
        <v>0.01</v>
      </c>
      <c r="BO137" s="360" t="n">
        <v>0.395</v>
      </c>
      <c r="BP137" s="360" t="n">
        <v>0.035</v>
      </c>
      <c r="BQ137" s="360" t="n">
        <v>0</v>
      </c>
      <c r="BR137" s="360" t="n">
        <v>0</v>
      </c>
      <c r="BS137" s="360" t="n">
        <v>0.1625</v>
      </c>
      <c r="BT137" s="360" t="n">
        <v>0.0125</v>
      </c>
      <c r="BU137" s="360" t="n">
        <v>0.148</v>
      </c>
      <c r="BV137" s="360" t="n">
        <v>0</v>
      </c>
    </row>
    <row r="138" customFormat="false" ht="12.75" hidden="false" customHeight="false" outlineLevel="0" collapsed="false">
      <c r="D138" s="359" t="n">
        <v>40360</v>
      </c>
      <c r="F138" s="397" t="n">
        <v>2.679</v>
      </c>
      <c r="G138" s="398" t="n">
        <v>0.072350924731669</v>
      </c>
      <c r="H138" s="397" t="n">
        <v>0.15</v>
      </c>
      <c r="I138" s="397" t="n">
        <v>0.5</v>
      </c>
      <c r="J138" s="397" t="n">
        <v>0.5</v>
      </c>
      <c r="K138" s="397" t="n">
        <v>0.4</v>
      </c>
      <c r="L138" s="395" t="n">
        <v>0.5</v>
      </c>
      <c r="M138" s="395" t="n">
        <v>0.5</v>
      </c>
      <c r="N138" s="397" t="n">
        <v>0.5</v>
      </c>
      <c r="O138" s="397" t="n">
        <v>0.5</v>
      </c>
      <c r="P138" s="397" t="n">
        <v>0.5</v>
      </c>
      <c r="Q138" s="397" t="n">
        <v>0.5</v>
      </c>
      <c r="R138" s="398" t="n">
        <v>0.35</v>
      </c>
      <c r="S138" s="398" t="n">
        <v>0.55</v>
      </c>
      <c r="T138" s="397" t="n">
        <v>0.5</v>
      </c>
      <c r="U138" s="397" t="n">
        <v>-0.165</v>
      </c>
      <c r="V138" s="397" t="n">
        <v>0.01</v>
      </c>
      <c r="W138" s="397" t="n">
        <v>0.173</v>
      </c>
      <c r="X138" s="397" t="n">
        <v>0.005</v>
      </c>
      <c r="Y138" s="397" t="n">
        <v>-0.052</v>
      </c>
      <c r="Z138" s="397" t="n">
        <v>0.028</v>
      </c>
      <c r="AA138" s="397" t="n">
        <v>-0.165</v>
      </c>
      <c r="AB138" s="397" t="n">
        <v>0.155</v>
      </c>
      <c r="AC138" s="397" t="n">
        <v>-0.047</v>
      </c>
      <c r="AD138" s="397" t="n">
        <v>0.00375</v>
      </c>
      <c r="AE138" s="397" t="n">
        <v>-0.185</v>
      </c>
      <c r="AF138" s="397" t="n">
        <v>0.0025</v>
      </c>
      <c r="AG138" s="397" t="n">
        <v>-0.047</v>
      </c>
      <c r="AH138" s="397" t="n">
        <v>0.012</v>
      </c>
      <c r="AI138" s="398" t="n">
        <v>0.1675</v>
      </c>
      <c r="AJ138" s="398" t="n">
        <v>0</v>
      </c>
      <c r="AK138" s="398" t="n">
        <v>-0.1725</v>
      </c>
      <c r="AL138" s="397" t="n">
        <v>0</v>
      </c>
      <c r="AM138" s="397"/>
      <c r="AN138" s="397"/>
      <c r="AO138" s="397" t="n">
        <v>-0.17</v>
      </c>
      <c r="AP138" s="360" t="n">
        <v>0.0075</v>
      </c>
      <c r="AQ138" s="360" t="n">
        <v>0.3275</v>
      </c>
      <c r="AR138" s="360" t="n">
        <v>0.023</v>
      </c>
      <c r="AS138" s="360" t="n">
        <v>-0.33</v>
      </c>
      <c r="AT138" s="360" t="n">
        <v>0</v>
      </c>
      <c r="AU138" s="360" t="n">
        <v>-0.305</v>
      </c>
      <c r="AV138" s="360" t="n">
        <v>0</v>
      </c>
      <c r="AW138" s="360" t="n">
        <v>0</v>
      </c>
      <c r="AX138" s="360" t="n">
        <v>-0.01</v>
      </c>
      <c r="AY138" s="360" t="n">
        <v>-0.0175</v>
      </c>
      <c r="AZ138" s="360" t="n">
        <v>0.06</v>
      </c>
      <c r="BA138" s="360" t="n">
        <v>0.1625</v>
      </c>
      <c r="BB138" s="360" t="n">
        <v>0.0125</v>
      </c>
      <c r="BC138" s="360" t="n">
        <v>-0.0175</v>
      </c>
      <c r="BD138" s="360" t="n">
        <v>0.011</v>
      </c>
      <c r="BE138" s="360" t="n">
        <v>0.005</v>
      </c>
      <c r="BF138" s="360" t="n">
        <v>0.005</v>
      </c>
      <c r="BG138" s="360" t="n">
        <v>-0.0175</v>
      </c>
      <c r="BH138" s="360" t="n">
        <v>0.011</v>
      </c>
      <c r="BI138" s="360" t="n">
        <v>-0.071</v>
      </c>
      <c r="BJ138" s="360" t="n">
        <v>0.026</v>
      </c>
      <c r="BK138" s="360" t="n">
        <v>-0.012</v>
      </c>
      <c r="BL138" s="360" t="n">
        <v>0.018</v>
      </c>
      <c r="BM138" s="360" t="n">
        <v>0.0065</v>
      </c>
      <c r="BN138" s="360" t="n">
        <v>0.01</v>
      </c>
      <c r="BO138" s="360" t="n">
        <v>0.43</v>
      </c>
      <c r="BP138" s="360" t="n">
        <v>0.035</v>
      </c>
      <c r="BQ138" s="360" t="n">
        <v>0</v>
      </c>
      <c r="BR138" s="360" t="n">
        <v>0</v>
      </c>
      <c r="BS138" s="360" t="n">
        <v>0.1625</v>
      </c>
      <c r="BT138" s="360" t="n">
        <v>0.0125</v>
      </c>
      <c r="BU138" s="360" t="n">
        <v>0.138</v>
      </c>
      <c r="BV138" s="360" t="n">
        <v>0</v>
      </c>
    </row>
    <row r="139" customFormat="false" ht="12.75" hidden="false" customHeight="false" outlineLevel="0" collapsed="false">
      <c r="D139" s="359" t="n">
        <v>40391</v>
      </c>
      <c r="F139" s="397" t="n">
        <v>2.773</v>
      </c>
      <c r="G139" s="398" t="n">
        <v>0.072355700252788</v>
      </c>
      <c r="H139" s="397" t="n">
        <v>0.15</v>
      </c>
      <c r="I139" s="397" t="n">
        <v>0.55</v>
      </c>
      <c r="J139" s="397" t="n">
        <v>0.55</v>
      </c>
      <c r="K139" s="397" t="n">
        <v>0.5</v>
      </c>
      <c r="L139" s="395" t="n">
        <v>0.6</v>
      </c>
      <c r="M139" s="395" t="n">
        <v>0.55</v>
      </c>
      <c r="N139" s="397" t="n">
        <v>0.6</v>
      </c>
      <c r="O139" s="397" t="n">
        <v>0.55</v>
      </c>
      <c r="P139" s="397" t="n">
        <v>0.6</v>
      </c>
      <c r="Q139" s="397" t="n">
        <v>0.45</v>
      </c>
      <c r="R139" s="398" t="n">
        <v>0.38</v>
      </c>
      <c r="S139" s="398" t="n">
        <v>0.6</v>
      </c>
      <c r="T139" s="397" t="n">
        <v>0.55</v>
      </c>
      <c r="U139" s="397" t="n">
        <v>-0.165</v>
      </c>
      <c r="V139" s="397" t="n">
        <v>0.01</v>
      </c>
      <c r="W139" s="397" t="n">
        <v>0.17</v>
      </c>
      <c r="X139" s="397" t="n">
        <v>0.0075</v>
      </c>
      <c r="Y139" s="397" t="n">
        <v>-0.052</v>
      </c>
      <c r="Z139" s="397" t="n">
        <v>0.028</v>
      </c>
      <c r="AA139" s="397" t="n">
        <v>-0.165</v>
      </c>
      <c r="AB139" s="397" t="n">
        <v>0.155</v>
      </c>
      <c r="AC139" s="397" t="n">
        <v>-0.047</v>
      </c>
      <c r="AD139" s="397" t="n">
        <v>0.00375</v>
      </c>
      <c r="AE139" s="397" t="n">
        <v>-0.185</v>
      </c>
      <c r="AF139" s="397" t="n">
        <v>0</v>
      </c>
      <c r="AG139" s="397" t="n">
        <v>-0.047</v>
      </c>
      <c r="AH139" s="397" t="n">
        <v>0.012</v>
      </c>
      <c r="AI139" s="398" t="n">
        <v>0.165</v>
      </c>
      <c r="AJ139" s="398" t="n">
        <v>-0.0025</v>
      </c>
      <c r="AK139" s="398" t="n">
        <v>-0.1725</v>
      </c>
      <c r="AL139" s="397" t="n">
        <v>0</v>
      </c>
      <c r="AM139" s="397"/>
      <c r="AN139" s="397"/>
      <c r="AO139" s="397" t="n">
        <v>-0.17</v>
      </c>
      <c r="AP139" s="360" t="n">
        <v>0.0075</v>
      </c>
      <c r="AQ139" s="360" t="n">
        <v>0.3275</v>
      </c>
      <c r="AR139" s="360" t="n">
        <v>0.023</v>
      </c>
      <c r="AS139" s="360" t="n">
        <v>-0.33</v>
      </c>
      <c r="AT139" s="360" t="n">
        <v>0</v>
      </c>
      <c r="AU139" s="360" t="n">
        <v>-0.305</v>
      </c>
      <c r="AV139" s="360" t="n">
        <v>0</v>
      </c>
      <c r="AW139" s="360" t="n">
        <v>0</v>
      </c>
      <c r="AX139" s="360" t="n">
        <v>-0.01</v>
      </c>
      <c r="AY139" s="360" t="n">
        <v>-0.0175</v>
      </c>
      <c r="AZ139" s="360" t="n">
        <v>0.06</v>
      </c>
      <c r="BA139" s="360" t="n">
        <v>0.1625</v>
      </c>
      <c r="BB139" s="360" t="n">
        <v>0.0125</v>
      </c>
      <c r="BC139" s="360" t="n">
        <v>-0.0175</v>
      </c>
      <c r="BD139" s="360" t="n">
        <v>0.011</v>
      </c>
      <c r="BE139" s="360" t="n">
        <v>0.005</v>
      </c>
      <c r="BF139" s="360" t="n">
        <v>0.005</v>
      </c>
      <c r="BG139" s="360" t="n">
        <v>-0.0175</v>
      </c>
      <c r="BH139" s="360" t="n">
        <v>0.011</v>
      </c>
      <c r="BI139" s="360" t="n">
        <v>-0.062</v>
      </c>
      <c r="BJ139" s="360" t="n">
        <v>0.026</v>
      </c>
      <c r="BK139" s="360" t="n">
        <v>-0.012</v>
      </c>
      <c r="BL139" s="360" t="n">
        <v>0.019</v>
      </c>
      <c r="BM139" s="360" t="n">
        <v>0.0065</v>
      </c>
      <c r="BN139" s="360" t="n">
        <v>0.01</v>
      </c>
      <c r="BO139" s="360" t="n">
        <v>0.495</v>
      </c>
      <c r="BP139" s="360" t="n">
        <v>0.035</v>
      </c>
      <c r="BQ139" s="360" t="n">
        <v>0</v>
      </c>
      <c r="BR139" s="360" t="n">
        <v>0</v>
      </c>
      <c r="BS139" s="360" t="n">
        <v>0.1625</v>
      </c>
      <c r="BT139" s="360" t="n">
        <v>0.0125</v>
      </c>
      <c r="BU139" s="360" t="n">
        <v>0.135</v>
      </c>
      <c r="BV139" s="360" t="n">
        <v>0</v>
      </c>
    </row>
    <row r="140" customFormat="false" ht="12.75" hidden="false" customHeight="false" outlineLevel="0" collapsed="false">
      <c r="D140" s="359" t="n">
        <v>40422</v>
      </c>
      <c r="F140" s="397" t="n">
        <v>2.751</v>
      </c>
      <c r="G140" s="398" t="n">
        <v>0.072359049475032</v>
      </c>
      <c r="H140" s="397" t="n">
        <v>0.15</v>
      </c>
      <c r="I140" s="397" t="n">
        <v>0.55</v>
      </c>
      <c r="J140" s="397" t="n">
        <v>0.55</v>
      </c>
      <c r="K140" s="397" t="n">
        <v>0.55</v>
      </c>
      <c r="L140" s="395" t="n">
        <v>0.55</v>
      </c>
      <c r="M140" s="395" t="n">
        <v>0.55</v>
      </c>
      <c r="N140" s="397" t="n">
        <v>0.6</v>
      </c>
      <c r="O140" s="397" t="n">
        <v>0.6</v>
      </c>
      <c r="P140" s="397" t="n">
        <v>0.55</v>
      </c>
      <c r="Q140" s="397" t="n">
        <v>0.5</v>
      </c>
      <c r="R140" s="398" t="n">
        <v>0.34</v>
      </c>
      <c r="S140" s="398" t="n">
        <v>0.6</v>
      </c>
      <c r="T140" s="397" t="n">
        <v>0.55</v>
      </c>
      <c r="U140" s="397" t="n">
        <v>-0.155</v>
      </c>
      <c r="V140" s="397" t="n">
        <v>0.01</v>
      </c>
      <c r="W140" s="397" t="n">
        <v>0.168</v>
      </c>
      <c r="X140" s="397" t="n">
        <v>0.0075</v>
      </c>
      <c r="Y140" s="397" t="n">
        <v>-0.052</v>
      </c>
      <c r="Z140" s="397" t="n">
        <v>0.028</v>
      </c>
      <c r="AA140" s="397" t="n">
        <v>-0.165</v>
      </c>
      <c r="AB140" s="397" t="n">
        <v>0.155</v>
      </c>
      <c r="AC140" s="397" t="n">
        <v>-0.047</v>
      </c>
      <c r="AD140" s="397" t="n">
        <v>0.00375</v>
      </c>
      <c r="AE140" s="397" t="n">
        <v>-0.185</v>
      </c>
      <c r="AF140" s="397" t="n">
        <v>0.0025</v>
      </c>
      <c r="AG140" s="397" t="n">
        <v>-0.047</v>
      </c>
      <c r="AH140" s="397" t="n">
        <v>0.012</v>
      </c>
      <c r="AI140" s="398" t="n">
        <v>0.1625</v>
      </c>
      <c r="AJ140" s="398" t="n">
        <v>-0.0025</v>
      </c>
      <c r="AK140" s="398" t="n">
        <v>-0.1725</v>
      </c>
      <c r="AL140" s="397" t="n">
        <v>0</v>
      </c>
      <c r="AM140" s="397"/>
      <c r="AN140" s="397"/>
      <c r="AO140" s="397" t="n">
        <v>-0.17</v>
      </c>
      <c r="AP140" s="360" t="n">
        <v>0.0075</v>
      </c>
      <c r="AQ140" s="360" t="n">
        <v>0.3275</v>
      </c>
      <c r="AR140" s="360" t="n">
        <v>0.023</v>
      </c>
      <c r="AS140" s="360" t="n">
        <v>-0.33</v>
      </c>
      <c r="AT140" s="360" t="n">
        <v>0</v>
      </c>
      <c r="AU140" s="360" t="n">
        <v>-0.305</v>
      </c>
      <c r="AV140" s="360" t="n">
        <v>0</v>
      </c>
      <c r="AW140" s="360" t="n">
        <v>0</v>
      </c>
      <c r="AX140" s="360" t="n">
        <v>-0.01</v>
      </c>
      <c r="AY140" s="360" t="n">
        <v>-0.0225</v>
      </c>
      <c r="AZ140" s="360" t="n">
        <v>0.06</v>
      </c>
      <c r="BA140" s="360" t="n">
        <v>0.1625</v>
      </c>
      <c r="BB140" s="360" t="n">
        <v>0.0125</v>
      </c>
      <c r="BC140" s="360" t="n">
        <v>-0.0225</v>
      </c>
      <c r="BD140" s="360" t="n">
        <v>0.011</v>
      </c>
      <c r="BE140" s="360" t="n">
        <v>0.005</v>
      </c>
      <c r="BF140" s="360" t="n">
        <v>0.005</v>
      </c>
      <c r="BG140" s="360" t="n">
        <v>-0.0225</v>
      </c>
      <c r="BH140" s="360" t="n">
        <v>0.011</v>
      </c>
      <c r="BI140" s="360" t="n">
        <v>-0.062</v>
      </c>
      <c r="BJ140" s="360" t="n">
        <v>0.025</v>
      </c>
      <c r="BK140" s="360" t="n">
        <v>-0.012</v>
      </c>
      <c r="BL140" s="360" t="n">
        <v>0.019</v>
      </c>
      <c r="BM140" s="360" t="n">
        <v>0.0065</v>
      </c>
      <c r="BN140" s="360" t="n">
        <v>0.01</v>
      </c>
      <c r="BO140" s="360" t="n">
        <v>0.395</v>
      </c>
      <c r="BP140" s="360" t="n">
        <v>0.035</v>
      </c>
      <c r="BQ140" s="360" t="n">
        <v>0</v>
      </c>
      <c r="BR140" s="360" t="n">
        <v>0</v>
      </c>
      <c r="BS140" s="360" t="n">
        <v>0.1625</v>
      </c>
      <c r="BT140" s="360" t="n">
        <v>0.0125</v>
      </c>
      <c r="BU140" s="360" t="n">
        <v>0.133</v>
      </c>
      <c r="BV140" s="360" t="n">
        <v>0</v>
      </c>
    </row>
    <row r="141" customFormat="false" ht="12.75" hidden="false" customHeight="false" outlineLevel="0" collapsed="false">
      <c r="D141" s="359" t="n">
        <v>40452</v>
      </c>
      <c r="F141" s="397" t="n">
        <v>2.761</v>
      </c>
      <c r="G141" s="398" t="n">
        <v>0.072362290657852</v>
      </c>
      <c r="H141" s="397" t="n">
        <v>0.15</v>
      </c>
      <c r="I141" s="397" t="n">
        <v>0.6</v>
      </c>
      <c r="J141" s="397" t="n">
        <v>0.6</v>
      </c>
      <c r="K141" s="397" t="n">
        <v>0.55</v>
      </c>
      <c r="L141" s="395" t="n">
        <v>0.6</v>
      </c>
      <c r="M141" s="395" t="n">
        <v>0.6</v>
      </c>
      <c r="N141" s="397" t="n">
        <v>0.65</v>
      </c>
      <c r="O141" s="397" t="n">
        <v>0.65</v>
      </c>
      <c r="P141" s="397" t="n">
        <v>0.6</v>
      </c>
      <c r="Q141" s="397" t="n">
        <v>0.5</v>
      </c>
      <c r="R141" s="398" t="n">
        <v>0.39</v>
      </c>
      <c r="S141" s="398" t="n">
        <v>0.65</v>
      </c>
      <c r="T141" s="397" t="n">
        <v>0.6</v>
      </c>
      <c r="U141" s="397" t="n">
        <v>-0.14</v>
      </c>
      <c r="V141" s="397" t="n">
        <v>0.01</v>
      </c>
      <c r="W141" s="397" t="n">
        <v>0.183</v>
      </c>
      <c r="X141" s="397" t="n">
        <v>0.0075</v>
      </c>
      <c r="Y141" s="397" t="n">
        <v>-0.052</v>
      </c>
      <c r="Z141" s="397" t="n">
        <v>0.028</v>
      </c>
      <c r="AA141" s="397" t="n">
        <v>-0.165</v>
      </c>
      <c r="AB141" s="397" t="n">
        <v>0.155</v>
      </c>
      <c r="AC141" s="397" t="n">
        <v>-0.047</v>
      </c>
      <c r="AD141" s="397" t="n">
        <v>0.00375</v>
      </c>
      <c r="AE141" s="397" t="n">
        <v>-0.185</v>
      </c>
      <c r="AF141" s="397" t="n">
        <v>0.005</v>
      </c>
      <c r="AG141" s="397" t="n">
        <v>-0.047</v>
      </c>
      <c r="AH141" s="397" t="n">
        <v>0.012</v>
      </c>
      <c r="AI141" s="398" t="n">
        <v>0.1775</v>
      </c>
      <c r="AJ141" s="398" t="n">
        <v>-0.0025</v>
      </c>
      <c r="AK141" s="398" t="n">
        <v>-0.1725</v>
      </c>
      <c r="AL141" s="397" t="n">
        <v>0</v>
      </c>
      <c r="AM141" s="397"/>
      <c r="AN141" s="397"/>
      <c r="AO141" s="397" t="n">
        <v>-0.17</v>
      </c>
      <c r="AP141" s="360" t="n">
        <v>0.0075</v>
      </c>
      <c r="AQ141" s="360" t="n">
        <v>0.3275</v>
      </c>
      <c r="AR141" s="360" t="n">
        <v>0.023</v>
      </c>
      <c r="AS141" s="360" t="n">
        <v>-0.33</v>
      </c>
      <c r="AT141" s="360" t="n">
        <v>0</v>
      </c>
      <c r="AU141" s="360" t="n">
        <v>-0.305</v>
      </c>
      <c r="AV141" s="360" t="n">
        <v>0</v>
      </c>
      <c r="AW141" s="360" t="n">
        <v>0</v>
      </c>
      <c r="AX141" s="360" t="n">
        <v>-0.01</v>
      </c>
      <c r="AY141" s="360" t="n">
        <v>-0.0225</v>
      </c>
      <c r="AZ141" s="360" t="n">
        <v>0.06</v>
      </c>
      <c r="BA141" s="360" t="n">
        <v>0.165</v>
      </c>
      <c r="BB141" s="360" t="n">
        <v>0.0125</v>
      </c>
      <c r="BC141" s="360" t="n">
        <v>-0.0225</v>
      </c>
      <c r="BD141" s="360" t="n">
        <v>0.011</v>
      </c>
      <c r="BE141" s="360" t="n">
        <v>0.005</v>
      </c>
      <c r="BF141" s="360" t="n">
        <v>0.005</v>
      </c>
      <c r="BG141" s="360" t="n">
        <v>-0.0225</v>
      </c>
      <c r="BH141" s="360" t="n">
        <v>0.011</v>
      </c>
      <c r="BI141" s="360" t="n">
        <v>-0.047</v>
      </c>
      <c r="BJ141" s="360" t="n">
        <v>0.025</v>
      </c>
      <c r="BK141" s="360" t="n">
        <v>-0.012</v>
      </c>
      <c r="BL141" s="360" t="n">
        <v>0.02</v>
      </c>
      <c r="BM141" s="360" t="n">
        <v>0.0065</v>
      </c>
      <c r="BN141" s="360" t="n">
        <v>0.01</v>
      </c>
      <c r="BO141" s="360" t="n">
        <v>0.345</v>
      </c>
      <c r="BP141" s="360" t="n">
        <v>0.035</v>
      </c>
      <c r="BQ141" s="360" t="n">
        <v>0</v>
      </c>
      <c r="BR141" s="360" t="n">
        <v>0</v>
      </c>
      <c r="BS141" s="360" t="n">
        <v>0.165</v>
      </c>
      <c r="BT141" s="360" t="n">
        <v>0.0125</v>
      </c>
      <c r="BU141" s="360" t="n">
        <v>0.148</v>
      </c>
      <c r="BV141" s="360" t="n">
        <v>0</v>
      </c>
    </row>
    <row r="142" customFormat="false" ht="12.75" hidden="false" customHeight="false" outlineLevel="0" collapsed="false">
      <c r="D142" s="359" t="n">
        <v>40483</v>
      </c>
      <c r="F142" s="397" t="n">
        <v>2.823</v>
      </c>
      <c r="G142" s="398" t="n">
        <v>0.072365639880102</v>
      </c>
      <c r="H142" s="397" t="n">
        <v>0.15</v>
      </c>
      <c r="I142" s="397" t="n">
        <v>0.8</v>
      </c>
      <c r="J142" s="397" t="n">
        <v>0.85</v>
      </c>
      <c r="K142" s="397" t="n">
        <v>0.8</v>
      </c>
      <c r="L142" s="395" t="n">
        <v>0.8</v>
      </c>
      <c r="M142" s="395" t="n">
        <v>0.9</v>
      </c>
      <c r="N142" s="397" t="n">
        <v>0.95</v>
      </c>
      <c r="O142" s="397" t="n">
        <v>0.85</v>
      </c>
      <c r="P142" s="397" t="n">
        <v>0.8</v>
      </c>
      <c r="Q142" s="397" t="n">
        <v>0.95</v>
      </c>
      <c r="R142" s="398" t="n">
        <v>0.33</v>
      </c>
      <c r="S142" s="398" t="n">
        <v>0.8</v>
      </c>
      <c r="T142" s="397" t="n">
        <v>0.8</v>
      </c>
      <c r="U142" s="397" t="n">
        <v>-0.1025</v>
      </c>
      <c r="V142" s="397" t="n">
        <v>0.035</v>
      </c>
      <c r="W142" s="397" t="n">
        <v>0.25</v>
      </c>
      <c r="X142" s="397" t="n">
        <v>0.0075</v>
      </c>
      <c r="Y142" s="397" t="n">
        <v>-0.0665</v>
      </c>
      <c r="Z142" s="397" t="n">
        <v>0.0325</v>
      </c>
      <c r="AA142" s="397" t="n">
        <v>-0.16</v>
      </c>
      <c r="AB142" s="397" t="n">
        <v>0.155</v>
      </c>
      <c r="AC142" s="397" t="n">
        <v>-0.0465</v>
      </c>
      <c r="AD142" s="397" t="n">
        <v>0.00625</v>
      </c>
      <c r="AE142" s="397" t="n">
        <v>-0.18</v>
      </c>
      <c r="AF142" s="397" t="n">
        <v>0.0125</v>
      </c>
      <c r="AG142" s="397" t="n">
        <v>-0.0465</v>
      </c>
      <c r="AH142" s="397" t="n">
        <v>0.022</v>
      </c>
      <c r="AI142" s="398" t="n">
        <v>0.25</v>
      </c>
      <c r="AJ142" s="398" t="n">
        <v>0.005</v>
      </c>
      <c r="AK142" s="398" t="n">
        <v>-0.1875</v>
      </c>
      <c r="AL142" s="397" t="n">
        <v>0.005</v>
      </c>
      <c r="AM142" s="397"/>
      <c r="AN142" s="397"/>
      <c r="AO142" s="397" t="n">
        <v>-0.17</v>
      </c>
      <c r="AP142" s="360" t="n">
        <v>0.02</v>
      </c>
      <c r="AQ142" s="360" t="n">
        <v>0.1325</v>
      </c>
      <c r="AR142" s="360" t="n">
        <v>0.0325</v>
      </c>
      <c r="AS142" s="360" t="n">
        <v>-0.33</v>
      </c>
      <c r="AT142" s="360" t="n">
        <v>0</v>
      </c>
      <c r="AU142" s="360" t="n">
        <v>-0.25</v>
      </c>
      <c r="AV142" s="360" t="n">
        <v>0</v>
      </c>
      <c r="AW142" s="360" t="n">
        <v>0</v>
      </c>
      <c r="AX142" s="360" t="n">
        <v>-0.01</v>
      </c>
      <c r="AY142" s="360" t="n">
        <v>-0.0205</v>
      </c>
      <c r="AZ142" s="360" t="n">
        <v>0.06</v>
      </c>
      <c r="BA142" s="360" t="n">
        <v>0.24</v>
      </c>
      <c r="BB142" s="360" t="n">
        <v>0.0175</v>
      </c>
      <c r="BC142" s="360" t="n">
        <v>-0.0205</v>
      </c>
      <c r="BD142" s="360" t="n">
        <v>0.0087</v>
      </c>
      <c r="BE142" s="360" t="n">
        <v>0.005</v>
      </c>
      <c r="BF142" s="360" t="n">
        <v>0.005</v>
      </c>
      <c r="BG142" s="360" t="n">
        <v>-0.0205</v>
      </c>
      <c r="BH142" s="360" t="n">
        <v>0.0087</v>
      </c>
      <c r="BI142" s="360" t="n">
        <v>-0.0485</v>
      </c>
      <c r="BJ142" s="360" t="n">
        <v>0.025</v>
      </c>
      <c r="BK142" s="360" t="n">
        <v>-0.0045</v>
      </c>
      <c r="BL142" s="360" t="n">
        <v>0.02</v>
      </c>
      <c r="BM142" s="360" t="n">
        <v>0.016</v>
      </c>
      <c r="BN142" s="360" t="n">
        <v>0.015</v>
      </c>
      <c r="BO142" s="360" t="n">
        <v>0.725</v>
      </c>
      <c r="BP142" s="360" t="n">
        <v>0.14</v>
      </c>
      <c r="BQ142" s="360" t="n">
        <v>0</v>
      </c>
      <c r="BR142" s="360" t="n">
        <v>0</v>
      </c>
      <c r="BS142" s="360" t="n">
        <v>0.24</v>
      </c>
      <c r="BT142" s="360" t="n">
        <v>0.0175</v>
      </c>
      <c r="BU142" s="360" t="n">
        <v>0.213</v>
      </c>
      <c r="BV142" s="360" t="n">
        <v>0</v>
      </c>
    </row>
    <row r="143" customFormat="false" ht="12.75" hidden="false" customHeight="false" outlineLevel="0" collapsed="false">
      <c r="D143" s="359" t="n">
        <v>40513</v>
      </c>
      <c r="F143" s="397" t="n">
        <v>2.9</v>
      </c>
      <c r="G143" s="398" t="n">
        <v>0.072368881062929</v>
      </c>
      <c r="H143" s="397" t="n">
        <v>0.15</v>
      </c>
      <c r="I143" s="397" t="n">
        <v>1</v>
      </c>
      <c r="J143" s="397" t="n">
        <v>1.05</v>
      </c>
      <c r="K143" s="397" t="n">
        <v>1</v>
      </c>
      <c r="L143" s="395" t="n">
        <v>1</v>
      </c>
      <c r="M143" s="395" t="n">
        <v>1.15</v>
      </c>
      <c r="N143" s="397" t="n">
        <v>1.25</v>
      </c>
      <c r="O143" s="397" t="n">
        <v>1.05</v>
      </c>
      <c r="P143" s="397" t="n">
        <v>1</v>
      </c>
      <c r="Q143" s="397" t="n">
        <v>1.35</v>
      </c>
      <c r="R143" s="398" t="n">
        <v>0.525</v>
      </c>
      <c r="S143" s="398" t="n">
        <v>1.1</v>
      </c>
      <c r="T143" s="397" t="n">
        <v>1</v>
      </c>
      <c r="U143" s="397" t="n">
        <v>-0.095</v>
      </c>
      <c r="V143" s="397" t="n">
        <v>0.035</v>
      </c>
      <c r="W143" s="397" t="n">
        <v>0.29</v>
      </c>
      <c r="X143" s="397" t="n">
        <v>0.0075</v>
      </c>
      <c r="Y143" s="397" t="n">
        <v>-0.0665</v>
      </c>
      <c r="Z143" s="397" t="n">
        <v>0.0325</v>
      </c>
      <c r="AA143" s="397" t="n">
        <v>-0.1675</v>
      </c>
      <c r="AB143" s="397" t="n">
        <v>0.155</v>
      </c>
      <c r="AC143" s="397" t="n">
        <v>-0.0465</v>
      </c>
      <c r="AD143" s="397" t="n">
        <v>0.00625</v>
      </c>
      <c r="AE143" s="397" t="n">
        <v>-0.1875</v>
      </c>
      <c r="AF143" s="397" t="n">
        <v>0.005</v>
      </c>
      <c r="AG143" s="397" t="n">
        <v>-0.0465</v>
      </c>
      <c r="AH143" s="397" t="n">
        <v>0.022</v>
      </c>
      <c r="AI143" s="398" t="n">
        <v>0.29</v>
      </c>
      <c r="AJ143" s="398" t="n">
        <v>0.005</v>
      </c>
      <c r="AK143" s="398" t="n">
        <v>-0.1875</v>
      </c>
      <c r="AL143" s="397" t="n">
        <v>0.005</v>
      </c>
      <c r="AM143" s="397"/>
      <c r="AN143" s="397"/>
      <c r="AO143" s="397" t="n">
        <v>-0.17</v>
      </c>
      <c r="AP143" s="360" t="n">
        <v>0.02</v>
      </c>
      <c r="AQ143" s="360" t="n">
        <v>0.1325</v>
      </c>
      <c r="AR143" s="360" t="n">
        <v>0.0325</v>
      </c>
      <c r="AS143" s="360" t="n">
        <v>-0.33</v>
      </c>
      <c r="AT143" s="360" t="n">
        <v>0</v>
      </c>
      <c r="AU143" s="360" t="n">
        <v>-0.25</v>
      </c>
      <c r="AV143" s="360" t="n">
        <v>0</v>
      </c>
      <c r="AW143" s="360" t="n">
        <v>0</v>
      </c>
      <c r="AX143" s="360" t="n">
        <v>-0.01</v>
      </c>
      <c r="AY143" s="360" t="n">
        <v>-0.0205</v>
      </c>
      <c r="AZ143" s="360" t="n">
        <v>0.06</v>
      </c>
      <c r="BA143" s="360" t="n">
        <v>0.295</v>
      </c>
      <c r="BB143" s="360" t="n">
        <v>0.0225</v>
      </c>
      <c r="BC143" s="360" t="n">
        <v>-0.0205</v>
      </c>
      <c r="BD143" s="360" t="n">
        <v>0.0087</v>
      </c>
      <c r="BE143" s="360" t="n">
        <v>0.005</v>
      </c>
      <c r="BF143" s="360" t="n">
        <v>0.005</v>
      </c>
      <c r="BG143" s="360" t="n">
        <v>-0.0205</v>
      </c>
      <c r="BH143" s="360" t="n">
        <v>0.0087</v>
      </c>
      <c r="BI143" s="360" t="n">
        <v>-0.0525</v>
      </c>
      <c r="BJ143" s="360" t="n">
        <v>0.025</v>
      </c>
      <c r="BK143" s="360" t="n">
        <v>-0.0045</v>
      </c>
      <c r="BL143" s="360" t="n">
        <v>0.021</v>
      </c>
      <c r="BM143" s="360" t="n">
        <v>0.016</v>
      </c>
      <c r="BN143" s="360" t="n">
        <v>0.015</v>
      </c>
      <c r="BO143" s="360" t="n">
        <v>1.045</v>
      </c>
      <c r="BP143" s="360" t="n">
        <v>0.17</v>
      </c>
      <c r="BQ143" s="360" t="n">
        <v>0</v>
      </c>
      <c r="BR143" s="360" t="n">
        <v>0</v>
      </c>
      <c r="BS143" s="360" t="n">
        <v>0.295</v>
      </c>
      <c r="BT143" s="360" t="n">
        <v>0.0225</v>
      </c>
      <c r="BU143" s="360" t="n">
        <v>0.215</v>
      </c>
      <c r="BV143" s="360" t="n">
        <v>0</v>
      </c>
    </row>
    <row r="144" customFormat="false" ht="12.75" hidden="false" customHeight="false" outlineLevel="0" collapsed="false">
      <c r="D144" s="359" t="n">
        <v>40544</v>
      </c>
      <c r="F144" s="397" t="n">
        <v>3.093</v>
      </c>
      <c r="G144" s="398" t="n">
        <v>0.072372230285187</v>
      </c>
      <c r="H144" s="397" t="n">
        <v>0.15</v>
      </c>
      <c r="I144" s="397" t="n">
        <v>1</v>
      </c>
      <c r="J144" s="397" t="n">
        <v>1.05</v>
      </c>
      <c r="K144" s="397" t="n">
        <v>1</v>
      </c>
      <c r="L144" s="395" t="n">
        <v>1</v>
      </c>
      <c r="M144" s="395" t="n">
        <v>1.15</v>
      </c>
      <c r="N144" s="397" t="n">
        <v>1.45</v>
      </c>
      <c r="O144" s="397" t="n">
        <v>1.05</v>
      </c>
      <c r="P144" s="397" t="n">
        <v>1</v>
      </c>
      <c r="Q144" s="397" t="n">
        <v>1.35</v>
      </c>
      <c r="R144" s="398" t="n">
        <v>0.55</v>
      </c>
      <c r="S144" s="398" t="n">
        <v>1.1</v>
      </c>
      <c r="T144" s="397" t="n">
        <v>1</v>
      </c>
      <c r="U144" s="397" t="n">
        <v>-0.08</v>
      </c>
      <c r="V144" s="397" t="n">
        <v>0.035</v>
      </c>
      <c r="W144" s="397" t="n">
        <v>0.3</v>
      </c>
      <c r="X144" s="397" t="n">
        <v>0.0125</v>
      </c>
      <c r="Y144" s="397" t="n">
        <v>-0.0665</v>
      </c>
      <c r="Z144" s="397" t="n">
        <v>0.0325</v>
      </c>
      <c r="AA144" s="397" t="n">
        <v>-0.17</v>
      </c>
      <c r="AB144" s="397" t="n">
        <v>0.155</v>
      </c>
      <c r="AC144" s="397" t="n">
        <v>-0.0465</v>
      </c>
      <c r="AD144" s="397" t="n">
        <v>0.00625</v>
      </c>
      <c r="AE144" s="397" t="n">
        <v>-0.19</v>
      </c>
      <c r="AF144" s="397" t="n">
        <v>0.0025</v>
      </c>
      <c r="AG144" s="397" t="n">
        <v>-0.0465</v>
      </c>
      <c r="AH144" s="397" t="n">
        <v>0.022</v>
      </c>
      <c r="AI144" s="398" t="n">
        <v>0.3025</v>
      </c>
      <c r="AJ144" s="398" t="n">
        <v>0.005</v>
      </c>
      <c r="AK144" s="398" t="n">
        <v>-0.1875</v>
      </c>
      <c r="AL144" s="397" t="n">
        <v>0.005</v>
      </c>
      <c r="AM144" s="397"/>
      <c r="AN144" s="397"/>
      <c r="AO144" s="397" t="n">
        <v>-0.17</v>
      </c>
      <c r="AP144" s="360" t="n">
        <v>0.02</v>
      </c>
      <c r="AQ144" s="360" t="n">
        <v>0.1325</v>
      </c>
      <c r="AR144" s="360" t="n">
        <v>0.0325</v>
      </c>
      <c r="AS144" s="360" t="n">
        <v>-0.33</v>
      </c>
      <c r="AT144" s="360" t="n">
        <v>0</v>
      </c>
      <c r="AU144" s="360" t="n">
        <v>-0.25</v>
      </c>
      <c r="AV144" s="360" t="n">
        <v>0</v>
      </c>
      <c r="AW144" s="360" t="n">
        <v>0</v>
      </c>
      <c r="AX144" s="360" t="n">
        <v>-0.01</v>
      </c>
      <c r="AY144" s="360" t="n">
        <v>-0.016</v>
      </c>
      <c r="AZ144" s="360" t="n">
        <v>0.06</v>
      </c>
      <c r="BA144" s="360" t="n">
        <v>0.3425</v>
      </c>
      <c r="BB144" s="360" t="n">
        <v>0.0225</v>
      </c>
      <c r="BC144" s="360" t="n">
        <v>-0.016</v>
      </c>
      <c r="BD144" s="360" t="n">
        <v>0.0087</v>
      </c>
      <c r="BE144" s="360" t="n">
        <v>0.005</v>
      </c>
      <c r="BF144" s="360" t="n">
        <v>0.005</v>
      </c>
      <c r="BG144" s="360" t="n">
        <v>-0.016</v>
      </c>
      <c r="BH144" s="360" t="n">
        <v>0.0087</v>
      </c>
      <c r="BI144" s="360" t="n">
        <v>-0.0485</v>
      </c>
      <c r="BJ144" s="360" t="n">
        <v>0.02</v>
      </c>
      <c r="BK144" s="360" t="n">
        <v>-0.0025</v>
      </c>
      <c r="BL144" s="360" t="n">
        <v>0.022</v>
      </c>
      <c r="BM144" s="360" t="n">
        <v>0.016</v>
      </c>
      <c r="BN144" s="360" t="n">
        <v>0.015</v>
      </c>
      <c r="BO144" s="360" t="n">
        <v>1.52</v>
      </c>
      <c r="BP144" s="360" t="n">
        <v>0.26</v>
      </c>
      <c r="BQ144" s="360" t="n">
        <v>0</v>
      </c>
      <c r="BR144" s="360" t="n">
        <v>0</v>
      </c>
      <c r="BS144" s="360" t="n">
        <v>0.3425</v>
      </c>
      <c r="BT144" s="360" t="n">
        <v>0.0225</v>
      </c>
      <c r="BU144" s="360" t="n">
        <v>0.247</v>
      </c>
      <c r="BV144" s="360" t="n">
        <v>0</v>
      </c>
    </row>
    <row r="145" customFormat="false" ht="12.75" hidden="false" customHeight="false" outlineLevel="0" collapsed="false">
      <c r="D145" s="359" t="n">
        <v>40575</v>
      </c>
      <c r="F145" s="397" t="n">
        <v>2.99</v>
      </c>
      <c r="G145" s="398" t="n">
        <v>0.072375579507449</v>
      </c>
      <c r="H145" s="397" t="n">
        <v>0.15</v>
      </c>
      <c r="I145" s="397" t="n">
        <v>1</v>
      </c>
      <c r="J145" s="397" t="n">
        <v>1.05</v>
      </c>
      <c r="K145" s="397" t="n">
        <v>1</v>
      </c>
      <c r="L145" s="395" t="n">
        <v>1</v>
      </c>
      <c r="M145" s="395" t="n">
        <v>1.15</v>
      </c>
      <c r="N145" s="397" t="n">
        <v>1.45</v>
      </c>
      <c r="O145" s="397" t="n">
        <v>1.05</v>
      </c>
      <c r="P145" s="397" t="n">
        <v>1</v>
      </c>
      <c r="Q145" s="397" t="n">
        <v>1.35</v>
      </c>
      <c r="R145" s="398" t="n">
        <v>0.55</v>
      </c>
      <c r="S145" s="398" t="n">
        <v>1.1</v>
      </c>
      <c r="T145" s="397" t="n">
        <v>1</v>
      </c>
      <c r="U145" s="397" t="n">
        <v>-0.08</v>
      </c>
      <c r="V145" s="397" t="n">
        <v>0.035</v>
      </c>
      <c r="W145" s="397" t="n">
        <v>0.275</v>
      </c>
      <c r="X145" s="397" t="n">
        <v>0.015</v>
      </c>
      <c r="Y145" s="397" t="n">
        <v>-0.0665</v>
      </c>
      <c r="Z145" s="397" t="n">
        <v>0.0325</v>
      </c>
      <c r="AA145" s="397" t="n">
        <v>-0.1725</v>
      </c>
      <c r="AB145" s="397" t="n">
        <v>0.155</v>
      </c>
      <c r="AC145" s="397" t="n">
        <v>-0.0465</v>
      </c>
      <c r="AD145" s="397" t="n">
        <v>0.00625</v>
      </c>
      <c r="AE145" s="397" t="n">
        <v>-0.1925</v>
      </c>
      <c r="AF145" s="397" t="n">
        <v>0.005</v>
      </c>
      <c r="AG145" s="397" t="n">
        <v>-0.0465</v>
      </c>
      <c r="AH145" s="397" t="n">
        <v>0.022</v>
      </c>
      <c r="AI145" s="398" t="n">
        <v>0.28</v>
      </c>
      <c r="AJ145" s="398" t="n">
        <v>0.005</v>
      </c>
      <c r="AK145" s="398" t="n">
        <v>-0.1875</v>
      </c>
      <c r="AL145" s="397" t="n">
        <v>0.005</v>
      </c>
      <c r="AM145" s="397"/>
      <c r="AN145" s="397"/>
      <c r="AO145" s="397" t="n">
        <v>-0.17</v>
      </c>
      <c r="AP145" s="360" t="n">
        <v>0.02</v>
      </c>
      <c r="AQ145" s="360" t="n">
        <v>0.1325</v>
      </c>
      <c r="AR145" s="360" t="n">
        <v>0.0325</v>
      </c>
      <c r="AS145" s="360" t="n">
        <v>-0.33</v>
      </c>
      <c r="AT145" s="360" t="n">
        <v>0</v>
      </c>
      <c r="AU145" s="360" t="n">
        <v>-0.25</v>
      </c>
      <c r="AV145" s="360" t="n">
        <v>0</v>
      </c>
      <c r="AW145" s="360" t="n">
        <v>0</v>
      </c>
      <c r="AX145" s="360" t="n">
        <v>-0.01</v>
      </c>
      <c r="AY145" s="360" t="n">
        <v>-0.016</v>
      </c>
      <c r="AZ145" s="360" t="n">
        <v>0.06</v>
      </c>
      <c r="BA145" s="360" t="n">
        <v>0.3375</v>
      </c>
      <c r="BB145" s="360" t="n">
        <v>0.0225</v>
      </c>
      <c r="BC145" s="360" t="n">
        <v>-0.016</v>
      </c>
      <c r="BD145" s="360" t="n">
        <v>0.0087</v>
      </c>
      <c r="BE145" s="360" t="n">
        <v>0.005</v>
      </c>
      <c r="BF145" s="360" t="n">
        <v>0.005</v>
      </c>
      <c r="BG145" s="360" t="n">
        <v>-0.016</v>
      </c>
      <c r="BH145" s="360" t="n">
        <v>0.0087</v>
      </c>
      <c r="BI145" s="360" t="n">
        <v>-0.0515</v>
      </c>
      <c r="BJ145" s="360" t="n">
        <v>0.02</v>
      </c>
      <c r="BK145" s="360" t="n">
        <v>-0.0025</v>
      </c>
      <c r="BL145" s="360" t="n">
        <v>0.023</v>
      </c>
      <c r="BM145" s="360" t="n">
        <v>0.016</v>
      </c>
      <c r="BN145" s="360" t="n">
        <v>0.015</v>
      </c>
      <c r="BO145" s="360" t="n">
        <v>1.4</v>
      </c>
      <c r="BP145" s="360" t="n">
        <v>0.26</v>
      </c>
      <c r="BQ145" s="360" t="n">
        <v>0</v>
      </c>
      <c r="BR145" s="360" t="n">
        <v>0</v>
      </c>
      <c r="BS145" s="360" t="n">
        <v>0.3375</v>
      </c>
      <c r="BT145" s="360" t="n">
        <v>0.0225</v>
      </c>
      <c r="BU145" s="360" t="n">
        <v>0.306</v>
      </c>
      <c r="BV145" s="360" t="n">
        <v>0</v>
      </c>
    </row>
    <row r="146" customFormat="false" ht="12.75" hidden="false" customHeight="false" outlineLevel="0" collapsed="false">
      <c r="D146" s="359" t="n">
        <v>40603</v>
      </c>
      <c r="F146" s="397" t="n">
        <v>2.874</v>
      </c>
      <c r="G146" s="398" t="n">
        <v>0.072378604611431</v>
      </c>
      <c r="H146" s="397" t="n">
        <v>0.15</v>
      </c>
      <c r="I146" s="397" t="n">
        <v>0.75</v>
      </c>
      <c r="J146" s="397" t="n">
        <v>0.8</v>
      </c>
      <c r="K146" s="397" t="n">
        <v>0.75</v>
      </c>
      <c r="L146" s="395" t="n">
        <v>0.75</v>
      </c>
      <c r="M146" s="395" t="n">
        <v>0.85</v>
      </c>
      <c r="N146" s="397" t="n">
        <v>1</v>
      </c>
      <c r="O146" s="397" t="n">
        <v>0.75</v>
      </c>
      <c r="P146" s="397" t="n">
        <v>0.75</v>
      </c>
      <c r="Q146" s="397" t="n">
        <v>0.95</v>
      </c>
      <c r="R146" s="398" t="n">
        <v>0.24</v>
      </c>
      <c r="S146" s="398" t="n">
        <v>0.75</v>
      </c>
      <c r="T146" s="397" t="n">
        <v>0.75</v>
      </c>
      <c r="U146" s="397" t="n">
        <v>-0.08</v>
      </c>
      <c r="V146" s="397" t="n">
        <v>0.035</v>
      </c>
      <c r="W146" s="397" t="n">
        <v>0.273</v>
      </c>
      <c r="X146" s="397" t="n">
        <v>0.02</v>
      </c>
      <c r="Y146" s="397" t="n">
        <v>-0.0665</v>
      </c>
      <c r="Z146" s="397" t="n">
        <v>0.0325</v>
      </c>
      <c r="AA146" s="397" t="n">
        <v>-0.175</v>
      </c>
      <c r="AB146" s="397" t="n">
        <v>0.155</v>
      </c>
      <c r="AC146" s="397" t="n">
        <v>-0.0465</v>
      </c>
      <c r="AD146" s="397" t="n">
        <v>0.00625</v>
      </c>
      <c r="AE146" s="397" t="n">
        <v>-0.195</v>
      </c>
      <c r="AF146" s="397" t="n">
        <v>0.0025</v>
      </c>
      <c r="AG146" s="397" t="n">
        <v>-0.0465</v>
      </c>
      <c r="AH146" s="397" t="n">
        <v>0.022</v>
      </c>
      <c r="AI146" s="398" t="n">
        <v>0.2775</v>
      </c>
      <c r="AJ146" s="398" t="n">
        <v>0.005</v>
      </c>
      <c r="AK146" s="398" t="n">
        <v>-0.1875</v>
      </c>
      <c r="AL146" s="397" t="n">
        <v>0.005</v>
      </c>
      <c r="AM146" s="397"/>
      <c r="AN146" s="397"/>
      <c r="AO146" s="397" t="n">
        <v>-0.17</v>
      </c>
      <c r="AP146" s="360" t="n">
        <v>0.02</v>
      </c>
      <c r="AQ146" s="360" t="n">
        <v>0.1325</v>
      </c>
      <c r="AR146" s="360" t="n">
        <v>0.0325</v>
      </c>
      <c r="AS146" s="360" t="n">
        <v>-0.33</v>
      </c>
      <c r="AT146" s="360" t="n">
        <v>0</v>
      </c>
      <c r="AU146" s="360" t="n">
        <v>-0.25</v>
      </c>
      <c r="AV146" s="360" t="n">
        <v>0</v>
      </c>
      <c r="AW146" s="360" t="n">
        <v>0</v>
      </c>
      <c r="AX146" s="360" t="n">
        <v>-0.01</v>
      </c>
      <c r="AY146" s="360" t="n">
        <v>-0.016</v>
      </c>
      <c r="AZ146" s="360" t="n">
        <v>0.06</v>
      </c>
      <c r="BA146" s="360" t="n">
        <v>0.26</v>
      </c>
      <c r="BB146" s="360" t="n">
        <v>0.0225</v>
      </c>
      <c r="BC146" s="360" t="n">
        <v>-0.016</v>
      </c>
      <c r="BD146" s="360" t="n">
        <v>0.0087</v>
      </c>
      <c r="BE146" s="360" t="n">
        <v>0.005</v>
      </c>
      <c r="BF146" s="360" t="n">
        <v>0.005</v>
      </c>
      <c r="BG146" s="360" t="n">
        <v>-0.016</v>
      </c>
      <c r="BH146" s="360" t="n">
        <v>0.0087</v>
      </c>
      <c r="BI146" s="360" t="n">
        <v>-0.0685</v>
      </c>
      <c r="BJ146" s="360" t="n">
        <v>0.025</v>
      </c>
      <c r="BK146" s="360" t="n">
        <v>-0.0025</v>
      </c>
      <c r="BL146" s="360" t="n">
        <v>0.024</v>
      </c>
      <c r="BM146" s="360" t="n">
        <v>0.016</v>
      </c>
      <c r="BN146" s="360" t="n">
        <v>0.015</v>
      </c>
      <c r="BO146" s="360" t="n">
        <v>0.88</v>
      </c>
      <c r="BP146" s="360" t="n">
        <v>0.14</v>
      </c>
      <c r="BQ146" s="360" t="n">
        <v>0</v>
      </c>
      <c r="BR146" s="360" t="n">
        <v>0</v>
      </c>
      <c r="BS146" s="360" t="n">
        <v>0.26</v>
      </c>
      <c r="BT146" s="360" t="n">
        <v>0.0225</v>
      </c>
      <c r="BU146" s="360" t="n">
        <v>0.302</v>
      </c>
      <c r="BV146" s="360" t="n">
        <v>0</v>
      </c>
    </row>
    <row r="147" customFormat="false" ht="12.75" hidden="false" customHeight="false" outlineLevel="0" collapsed="false">
      <c r="D147" s="359" t="n">
        <v>40634</v>
      </c>
      <c r="F147" s="397" t="n">
        <v>2.752</v>
      </c>
      <c r="G147" s="398" t="n">
        <v>0.0723819538337</v>
      </c>
      <c r="H147" s="397" t="n">
        <v>0.15</v>
      </c>
      <c r="I147" s="397" t="n">
        <v>0.4</v>
      </c>
      <c r="J147" s="397" t="n">
        <v>0.45</v>
      </c>
      <c r="K147" s="397" t="n">
        <v>0.4</v>
      </c>
      <c r="L147" s="395" t="n">
        <v>0.45</v>
      </c>
      <c r="M147" s="395" t="n">
        <v>0.45</v>
      </c>
      <c r="N147" s="397" t="n">
        <v>0.45</v>
      </c>
      <c r="O147" s="397" t="n">
        <v>0.45</v>
      </c>
      <c r="P147" s="397" t="n">
        <v>0.45</v>
      </c>
      <c r="Q147" s="397" t="n">
        <v>0.5</v>
      </c>
      <c r="R147" s="398" t="n">
        <v>0.3</v>
      </c>
      <c r="S147" s="398" t="n">
        <v>0.45</v>
      </c>
      <c r="T147" s="397" t="n">
        <v>0.4</v>
      </c>
      <c r="U147" s="397" t="n">
        <v>-0.125</v>
      </c>
      <c r="V147" s="397" t="n">
        <v>0.01</v>
      </c>
      <c r="W147" s="397" t="n">
        <v>0.178</v>
      </c>
      <c r="X147" s="397" t="n">
        <v>0.0025</v>
      </c>
      <c r="Y147" s="397" t="n">
        <v>-0.049</v>
      </c>
      <c r="Z147" s="397" t="n">
        <v>0.03</v>
      </c>
      <c r="AA147" s="397" t="n">
        <v>-0.165</v>
      </c>
      <c r="AB147" s="397" t="n">
        <v>0.155</v>
      </c>
      <c r="AC147" s="397" t="n">
        <v>-0.044</v>
      </c>
      <c r="AD147" s="397" t="n">
        <v>0.00375</v>
      </c>
      <c r="AE147" s="397" t="n">
        <v>-0.185</v>
      </c>
      <c r="AF147" s="397" t="n">
        <v>0.01</v>
      </c>
      <c r="AG147" s="397" t="n">
        <v>-0.044</v>
      </c>
      <c r="AH147" s="397" t="n">
        <v>0.014</v>
      </c>
      <c r="AI147" s="398" t="n">
        <v>0.195</v>
      </c>
      <c r="AJ147" s="398" t="n">
        <v>0.0025</v>
      </c>
      <c r="AK147" s="398" t="n">
        <v>-0.19</v>
      </c>
      <c r="AL147" s="397" t="n">
        <v>0</v>
      </c>
      <c r="AM147" s="397"/>
      <c r="AN147" s="397"/>
      <c r="AO147" s="397" t="n">
        <v>-0.17</v>
      </c>
      <c r="AP147" s="360" t="n">
        <v>0.0075</v>
      </c>
      <c r="AQ147" s="360" t="n">
        <v>0.1875</v>
      </c>
      <c r="AR147" s="360" t="n">
        <v>0.025</v>
      </c>
      <c r="AS147" s="360" t="n">
        <v>-0.33</v>
      </c>
      <c r="AT147" s="360" t="n">
        <v>0</v>
      </c>
      <c r="AU147" s="360" t="n">
        <v>0</v>
      </c>
      <c r="AV147" s="360" t="n">
        <v>0</v>
      </c>
      <c r="AW147" s="360" t="n">
        <v>0</v>
      </c>
      <c r="AX147" s="360" t="n">
        <v>-0.01</v>
      </c>
      <c r="AY147" s="360" t="n">
        <v>-0.0155</v>
      </c>
      <c r="AZ147" s="360" t="n">
        <v>0.06</v>
      </c>
      <c r="BA147" s="360" t="n">
        <v>0.1775</v>
      </c>
      <c r="BB147" s="360" t="n">
        <v>0.0175</v>
      </c>
      <c r="BC147" s="360" t="n">
        <v>-0.0155</v>
      </c>
      <c r="BD147" s="360" t="n">
        <v>0.011</v>
      </c>
      <c r="BE147" s="360" t="n">
        <v>0.005</v>
      </c>
      <c r="BF147" s="360" t="n">
        <v>0.005</v>
      </c>
      <c r="BG147" s="360" t="n">
        <v>-0.0155</v>
      </c>
      <c r="BH147" s="360" t="n">
        <v>0.011</v>
      </c>
      <c r="BI147" s="360" t="n">
        <v>-0.06</v>
      </c>
      <c r="BJ147" s="360" t="n">
        <v>0.026</v>
      </c>
      <c r="BK147" s="360" t="n">
        <v>-0.00999999999999999</v>
      </c>
      <c r="BL147" s="360" t="n">
        <v>0.016</v>
      </c>
      <c r="BM147" s="360" t="n">
        <v>0.0065</v>
      </c>
      <c r="BN147" s="360" t="n">
        <v>0.01</v>
      </c>
      <c r="BO147" s="360" t="n">
        <v>0.51</v>
      </c>
      <c r="BP147" s="360" t="n">
        <v>0.02</v>
      </c>
      <c r="BQ147" s="360" t="n">
        <v>0</v>
      </c>
      <c r="BR147" s="360" t="n">
        <v>0</v>
      </c>
      <c r="BS147" s="360" t="n">
        <v>0.1775</v>
      </c>
      <c r="BT147" s="360" t="n">
        <v>0.0175</v>
      </c>
      <c r="BU147" s="360" t="n">
        <v>0.165</v>
      </c>
      <c r="BV147" s="360" t="n">
        <v>0</v>
      </c>
    </row>
    <row r="148" customFormat="false" ht="12.75" hidden="false" customHeight="false" outlineLevel="0" collapsed="false">
      <c r="D148" s="359" t="n">
        <v>40664</v>
      </c>
      <c r="F148" s="397" t="n">
        <v>2.732</v>
      </c>
      <c r="G148" s="398" t="n">
        <v>0.072385195016543</v>
      </c>
      <c r="H148" s="397" t="n">
        <v>0.15</v>
      </c>
      <c r="I148" s="397" t="n">
        <v>0.45</v>
      </c>
      <c r="J148" s="397" t="n">
        <v>0.5</v>
      </c>
      <c r="K148" s="397" t="n">
        <v>0.4</v>
      </c>
      <c r="L148" s="395" t="n">
        <v>0.4</v>
      </c>
      <c r="M148" s="395" t="n">
        <v>0.45</v>
      </c>
      <c r="N148" s="397" t="n">
        <v>0.5</v>
      </c>
      <c r="O148" s="397" t="n">
        <v>0.45</v>
      </c>
      <c r="P148" s="397" t="n">
        <v>0.4</v>
      </c>
      <c r="Q148" s="397" t="n">
        <v>0.45</v>
      </c>
      <c r="R148" s="398" t="n">
        <v>0.25</v>
      </c>
      <c r="S148" s="398" t="n">
        <v>0.5</v>
      </c>
      <c r="T148" s="397" t="n">
        <v>0.45</v>
      </c>
      <c r="U148" s="397" t="n">
        <v>-0.14</v>
      </c>
      <c r="V148" s="397" t="n">
        <v>0.01</v>
      </c>
      <c r="W148" s="397" t="n">
        <v>0.183</v>
      </c>
      <c r="X148" s="397" t="n">
        <v>0.0025</v>
      </c>
      <c r="Y148" s="397" t="n">
        <v>-0.049</v>
      </c>
      <c r="Z148" s="397" t="n">
        <v>0.03</v>
      </c>
      <c r="AA148" s="397" t="n">
        <v>-0.165</v>
      </c>
      <c r="AB148" s="397" t="n">
        <v>0.155</v>
      </c>
      <c r="AC148" s="397" t="n">
        <v>-0.044</v>
      </c>
      <c r="AD148" s="397" t="n">
        <v>0.00375</v>
      </c>
      <c r="AE148" s="397" t="n">
        <v>-0.185</v>
      </c>
      <c r="AF148" s="397" t="n">
        <v>0.0075</v>
      </c>
      <c r="AG148" s="397" t="n">
        <v>-0.044</v>
      </c>
      <c r="AH148" s="397" t="n">
        <v>0.014</v>
      </c>
      <c r="AI148" s="398" t="n">
        <v>0.185</v>
      </c>
      <c r="AJ148" s="398" t="n">
        <v>0.0025</v>
      </c>
      <c r="AK148" s="398" t="n">
        <v>-0.19</v>
      </c>
      <c r="AL148" s="397" t="n">
        <v>0</v>
      </c>
      <c r="AM148" s="397"/>
      <c r="AN148" s="397"/>
      <c r="AO148" s="397" t="n">
        <v>-0.17</v>
      </c>
      <c r="AP148" s="360" t="n">
        <v>0.0075</v>
      </c>
      <c r="AQ148" s="360" t="n">
        <v>0.1875</v>
      </c>
      <c r="AR148" s="360" t="n">
        <v>0</v>
      </c>
      <c r="AS148" s="360" t="n">
        <v>-0.33</v>
      </c>
      <c r="AT148" s="360" t="n">
        <v>0</v>
      </c>
      <c r="AU148" s="360" t="n">
        <v>0</v>
      </c>
      <c r="AV148" s="360" t="n">
        <v>0</v>
      </c>
      <c r="AW148" s="360" t="n">
        <v>0</v>
      </c>
      <c r="AX148" s="360" t="n">
        <v>-0.01</v>
      </c>
      <c r="AY148" s="360" t="n">
        <v>-0.0155</v>
      </c>
      <c r="AZ148" s="360" t="n">
        <v>0.06</v>
      </c>
      <c r="BA148" s="360" t="n">
        <v>0.1625</v>
      </c>
      <c r="BB148" s="360" t="n">
        <v>0.01</v>
      </c>
      <c r="BC148" s="360" t="n">
        <v>-0.0155</v>
      </c>
      <c r="BD148" s="360" t="n">
        <v>0.011</v>
      </c>
      <c r="BE148" s="360" t="n">
        <v>0.005</v>
      </c>
      <c r="BF148" s="360" t="n">
        <v>0.005</v>
      </c>
      <c r="BG148" s="360" t="n">
        <v>-0.0155</v>
      </c>
      <c r="BH148" s="360" t="n">
        <v>0.011</v>
      </c>
      <c r="BI148" s="360" t="n">
        <v>-0.06</v>
      </c>
      <c r="BJ148" s="360" t="n">
        <v>0.026</v>
      </c>
      <c r="BK148" s="360" t="n">
        <v>-0.00999999999999999</v>
      </c>
      <c r="BL148" s="360" t="n">
        <v>0.016</v>
      </c>
      <c r="BM148" s="360" t="n">
        <v>0.0065</v>
      </c>
      <c r="BN148" s="360" t="n">
        <v>0.01</v>
      </c>
      <c r="BO148" s="360" t="n">
        <v>0.395</v>
      </c>
      <c r="BP148" s="360" t="n">
        <v>0.02</v>
      </c>
      <c r="BQ148" s="360" t="n">
        <v>0</v>
      </c>
      <c r="BR148" s="360" t="n">
        <v>0</v>
      </c>
      <c r="BS148" s="360" t="n">
        <v>0.1625</v>
      </c>
      <c r="BT148" s="360" t="n">
        <v>0.01</v>
      </c>
      <c r="BU148" s="360" t="n">
        <v>0.155</v>
      </c>
      <c r="BV148" s="360" t="n">
        <v>0</v>
      </c>
    </row>
    <row r="149" customFormat="false" ht="12.75" hidden="false" customHeight="false" outlineLevel="0" collapsed="false">
      <c r="D149" s="359" t="n">
        <v>40695</v>
      </c>
      <c r="F149" s="397" t="n">
        <v>2.743</v>
      </c>
      <c r="G149" s="398" t="n">
        <v>0.07238854423882</v>
      </c>
      <c r="H149" s="397" t="n">
        <v>0.15</v>
      </c>
      <c r="I149" s="397" t="n">
        <v>0.45</v>
      </c>
      <c r="J149" s="397" t="n">
        <v>0.5</v>
      </c>
      <c r="K149" s="397" t="n">
        <v>0.4</v>
      </c>
      <c r="L149" s="395" t="n">
        <v>0.5</v>
      </c>
      <c r="M149" s="395" t="n">
        <v>0.45</v>
      </c>
      <c r="N149" s="397" t="n">
        <v>0.5</v>
      </c>
      <c r="O149" s="397" t="n">
        <v>0.5</v>
      </c>
      <c r="P149" s="397" t="n">
        <v>0.5</v>
      </c>
      <c r="Q149" s="397" t="n">
        <v>0.5</v>
      </c>
      <c r="R149" s="398" t="n">
        <v>0.25</v>
      </c>
      <c r="S149" s="398" t="n">
        <v>0.5</v>
      </c>
      <c r="T149" s="397" t="n">
        <v>0.45</v>
      </c>
      <c r="U149" s="397" t="n">
        <v>-0.15</v>
      </c>
      <c r="V149" s="397" t="n">
        <v>0.01</v>
      </c>
      <c r="W149" s="397" t="n">
        <v>0.178</v>
      </c>
      <c r="X149" s="397" t="n">
        <v>0.0025</v>
      </c>
      <c r="Y149" s="397" t="n">
        <v>-0.049</v>
      </c>
      <c r="Z149" s="397" t="n">
        <v>0.03</v>
      </c>
      <c r="AA149" s="397" t="n">
        <v>-0.165</v>
      </c>
      <c r="AB149" s="397" t="n">
        <v>0.155</v>
      </c>
      <c r="AC149" s="397" t="n">
        <v>-0.044</v>
      </c>
      <c r="AD149" s="397" t="n">
        <v>0.00375</v>
      </c>
      <c r="AE149" s="397" t="n">
        <v>-0.185</v>
      </c>
      <c r="AF149" s="397" t="n">
        <v>0.005</v>
      </c>
      <c r="AG149" s="397" t="n">
        <v>-0.044</v>
      </c>
      <c r="AH149" s="397" t="n">
        <v>0.014</v>
      </c>
      <c r="AI149" s="398" t="n">
        <v>0.18</v>
      </c>
      <c r="AJ149" s="398" t="n">
        <v>0.0025</v>
      </c>
      <c r="AK149" s="398" t="n">
        <v>-0.19</v>
      </c>
      <c r="AL149" s="397" t="n">
        <v>0</v>
      </c>
      <c r="AM149" s="397"/>
      <c r="AN149" s="397"/>
      <c r="AO149" s="397" t="n">
        <v>-0.17</v>
      </c>
      <c r="AP149" s="360" t="n">
        <v>0.0075</v>
      </c>
      <c r="AQ149" s="360" t="n">
        <v>0.1875</v>
      </c>
      <c r="AR149" s="360" t="n">
        <v>0</v>
      </c>
      <c r="AS149" s="360" t="n">
        <v>-0.33</v>
      </c>
      <c r="AT149" s="360" t="n">
        <v>0</v>
      </c>
      <c r="AU149" s="360" t="n">
        <v>0</v>
      </c>
      <c r="AV149" s="360" t="n">
        <v>0</v>
      </c>
      <c r="AW149" s="360" t="n">
        <v>0</v>
      </c>
      <c r="AX149" s="360" t="n">
        <v>0</v>
      </c>
      <c r="AY149" s="360" t="n">
        <v>-0.0155</v>
      </c>
      <c r="AZ149" s="360" t="n">
        <v>0.06</v>
      </c>
      <c r="BA149" s="360" t="n">
        <v>0.1625</v>
      </c>
      <c r="BB149" s="360" t="n">
        <v>0.0125</v>
      </c>
      <c r="BC149" s="360" t="n">
        <v>-0.0155</v>
      </c>
      <c r="BD149" s="360" t="n">
        <v>0.011</v>
      </c>
      <c r="BE149" s="360" t="n">
        <v>0.005</v>
      </c>
      <c r="BF149" s="360" t="n">
        <v>0.005</v>
      </c>
      <c r="BG149" s="360" t="n">
        <v>-0.0155</v>
      </c>
      <c r="BH149" s="360" t="n">
        <v>0.011</v>
      </c>
      <c r="BI149" s="360" t="n">
        <v>-0.076</v>
      </c>
      <c r="BJ149" s="360" t="n">
        <v>0.026</v>
      </c>
      <c r="BK149" s="360" t="n">
        <v>-0.00999999999999999</v>
      </c>
      <c r="BL149" s="360" t="n">
        <v>0.017</v>
      </c>
      <c r="BM149" s="360" t="n">
        <v>0.0065</v>
      </c>
      <c r="BN149" s="360" t="n">
        <v>0.01</v>
      </c>
      <c r="BO149" s="360" t="n">
        <v>0.395</v>
      </c>
      <c r="BP149" s="360" t="n">
        <v>0.035</v>
      </c>
      <c r="BQ149" s="360" t="n">
        <v>0</v>
      </c>
      <c r="BR149" s="360" t="n">
        <v>0</v>
      </c>
      <c r="BS149" s="360" t="n">
        <v>0.1625</v>
      </c>
      <c r="BT149" s="360" t="n">
        <v>0.0125</v>
      </c>
      <c r="BU149" s="360" t="n">
        <v>0.15</v>
      </c>
      <c r="BV149" s="360" t="n">
        <v>0</v>
      </c>
    </row>
    <row r="150" customFormat="false" ht="12.75" hidden="false" customHeight="false" outlineLevel="0" collapsed="false">
      <c r="D150" s="359" t="n">
        <v>40725</v>
      </c>
      <c r="F150" s="397" t="n">
        <v>2.743</v>
      </c>
      <c r="G150" s="398" t="n">
        <v>0.072391785421671</v>
      </c>
      <c r="H150" s="397" t="n">
        <v>0.15</v>
      </c>
      <c r="I150" s="397" t="n">
        <v>0.5</v>
      </c>
      <c r="J150" s="397" t="n">
        <v>0.5</v>
      </c>
      <c r="K150" s="397" t="n">
        <v>0.4</v>
      </c>
      <c r="L150" s="395" t="n">
        <v>0.5</v>
      </c>
      <c r="M150" s="395" t="n">
        <v>0.5</v>
      </c>
      <c r="N150" s="397" t="n">
        <v>0.5</v>
      </c>
      <c r="O150" s="397" t="n">
        <v>0.5</v>
      </c>
      <c r="P150" s="397" t="n">
        <v>0.5</v>
      </c>
      <c r="Q150" s="397" t="n">
        <v>0.5</v>
      </c>
      <c r="R150" s="398" t="n">
        <v>0.35</v>
      </c>
      <c r="S150" s="398" t="n">
        <v>0.55</v>
      </c>
      <c r="T150" s="397" t="n">
        <v>0.5</v>
      </c>
      <c r="U150" s="397" t="n">
        <v>-0.15</v>
      </c>
      <c r="V150" s="397" t="n">
        <v>0.01</v>
      </c>
      <c r="W150" s="397" t="n">
        <v>0.168</v>
      </c>
      <c r="X150" s="397" t="n">
        <v>0.005</v>
      </c>
      <c r="Y150" s="397" t="n">
        <v>-0.049</v>
      </c>
      <c r="Z150" s="397" t="n">
        <v>0.03</v>
      </c>
      <c r="AA150" s="397" t="n">
        <v>-0.165</v>
      </c>
      <c r="AB150" s="397" t="n">
        <v>0.155</v>
      </c>
      <c r="AC150" s="397" t="n">
        <v>-0.044</v>
      </c>
      <c r="AD150" s="397" t="n">
        <v>0.00375</v>
      </c>
      <c r="AE150" s="397" t="n">
        <v>-0.185</v>
      </c>
      <c r="AF150" s="397" t="n">
        <v>0.0025</v>
      </c>
      <c r="AG150" s="397" t="n">
        <v>-0.044</v>
      </c>
      <c r="AH150" s="397" t="n">
        <v>0.012</v>
      </c>
      <c r="AI150" s="398" t="n">
        <v>0.17</v>
      </c>
      <c r="AJ150" s="398" t="n">
        <v>0</v>
      </c>
      <c r="AK150" s="398" t="n">
        <v>-0.19</v>
      </c>
      <c r="AL150" s="397" t="n">
        <v>0</v>
      </c>
      <c r="AM150" s="397"/>
      <c r="AN150" s="397"/>
      <c r="AO150" s="397" t="n">
        <v>-0.17</v>
      </c>
      <c r="AP150" s="360" t="n">
        <v>0.0075</v>
      </c>
      <c r="AQ150" s="360" t="n">
        <v>0.1875</v>
      </c>
      <c r="AR150" s="360" t="n">
        <v>0</v>
      </c>
      <c r="AS150" s="360" t="n">
        <v>-0.33</v>
      </c>
      <c r="AT150" s="360" t="n">
        <v>0</v>
      </c>
      <c r="AU150" s="360" t="n">
        <v>0</v>
      </c>
      <c r="AV150" s="360" t="n">
        <v>0</v>
      </c>
      <c r="AW150" s="360" t="n">
        <v>0</v>
      </c>
      <c r="AX150" s="360" t="n">
        <v>0</v>
      </c>
      <c r="AY150" s="360" t="n">
        <v>-0.0155</v>
      </c>
      <c r="AZ150" s="360" t="n">
        <v>0.06</v>
      </c>
      <c r="BA150" s="360" t="n">
        <v>0.1625</v>
      </c>
      <c r="BB150" s="360" t="n">
        <v>0.0125</v>
      </c>
      <c r="BC150" s="360" t="n">
        <v>-0.0155</v>
      </c>
      <c r="BD150" s="360" t="n">
        <v>0.011</v>
      </c>
      <c r="BE150" s="360" t="n">
        <v>0.005</v>
      </c>
      <c r="BF150" s="360" t="n">
        <v>0.005</v>
      </c>
      <c r="BG150" s="360" t="n">
        <v>-0.0155</v>
      </c>
      <c r="BH150" s="360" t="n">
        <v>0.011</v>
      </c>
      <c r="BI150" s="360" t="n">
        <v>-0.069</v>
      </c>
      <c r="BJ150" s="360" t="n">
        <v>0.026</v>
      </c>
      <c r="BK150" s="360" t="n">
        <v>-0.00999999999999999</v>
      </c>
      <c r="BL150" s="360" t="n">
        <v>0.018</v>
      </c>
      <c r="BM150" s="360" t="n">
        <v>0.0065</v>
      </c>
      <c r="BN150" s="360" t="n">
        <v>0.01</v>
      </c>
      <c r="BO150" s="360" t="n">
        <v>0.43</v>
      </c>
      <c r="BP150" s="360" t="n">
        <v>0.035</v>
      </c>
      <c r="BQ150" s="360" t="n">
        <v>0</v>
      </c>
      <c r="BR150" s="360" t="n">
        <v>0</v>
      </c>
      <c r="BS150" s="360" t="n">
        <v>0.1625</v>
      </c>
      <c r="BT150" s="360" t="n">
        <v>0.0125</v>
      </c>
      <c r="BU150" s="360" t="n">
        <v>0.14</v>
      </c>
      <c r="BV150" s="360" t="n">
        <v>0</v>
      </c>
    </row>
    <row r="151" customFormat="false" ht="12.75" hidden="false" customHeight="false" outlineLevel="0" collapsed="false">
      <c r="D151" s="359" t="n">
        <v>40756</v>
      </c>
      <c r="F151" s="397" t="n">
        <v>2.837</v>
      </c>
      <c r="G151" s="398" t="n">
        <v>0.072395134643955</v>
      </c>
      <c r="H151" s="397" t="n">
        <v>0.15</v>
      </c>
      <c r="I151" s="397" t="n">
        <v>0.55</v>
      </c>
      <c r="J151" s="397" t="n">
        <v>0.55</v>
      </c>
      <c r="K151" s="397" t="n">
        <v>0.5</v>
      </c>
      <c r="L151" s="395" t="n">
        <v>0.6</v>
      </c>
      <c r="M151" s="395" t="n">
        <v>0.55</v>
      </c>
      <c r="N151" s="397" t="n">
        <v>0.6</v>
      </c>
      <c r="O151" s="397" t="n">
        <v>0.55</v>
      </c>
      <c r="P151" s="397" t="n">
        <v>0.6</v>
      </c>
      <c r="Q151" s="397" t="n">
        <v>0.45</v>
      </c>
      <c r="R151" s="398" t="n">
        <v>0.38</v>
      </c>
      <c r="S151" s="398" t="n">
        <v>0.6</v>
      </c>
      <c r="T151" s="397" t="n">
        <v>0.55</v>
      </c>
      <c r="U151" s="397" t="n">
        <v>-0.15</v>
      </c>
      <c r="V151" s="397" t="n">
        <v>0.01</v>
      </c>
      <c r="W151" s="397" t="n">
        <v>0.165</v>
      </c>
      <c r="X151" s="397" t="n">
        <v>0.0075</v>
      </c>
      <c r="Y151" s="397" t="n">
        <v>-0.049</v>
      </c>
      <c r="Z151" s="397" t="n">
        <v>0.03</v>
      </c>
      <c r="AA151" s="397" t="n">
        <v>-0.165</v>
      </c>
      <c r="AB151" s="397" t="n">
        <v>0.155</v>
      </c>
      <c r="AC151" s="397" t="n">
        <v>-0.044</v>
      </c>
      <c r="AD151" s="397" t="n">
        <v>0.00375</v>
      </c>
      <c r="AE151" s="397" t="n">
        <v>-0.185</v>
      </c>
      <c r="AF151" s="397" t="n">
        <v>0</v>
      </c>
      <c r="AG151" s="397" t="n">
        <v>-0.044</v>
      </c>
      <c r="AH151" s="397" t="n">
        <v>0.012</v>
      </c>
      <c r="AI151" s="398" t="n">
        <v>0.1675</v>
      </c>
      <c r="AJ151" s="398" t="n">
        <v>-0.0025</v>
      </c>
      <c r="AK151" s="398" t="n">
        <v>-0.19</v>
      </c>
      <c r="AL151" s="397" t="n">
        <v>0</v>
      </c>
      <c r="AM151" s="397"/>
      <c r="AN151" s="397"/>
      <c r="AO151" s="397" t="n">
        <v>-0.17</v>
      </c>
      <c r="AP151" s="360" t="n">
        <v>0.0075</v>
      </c>
      <c r="AQ151" s="360" t="n">
        <v>0.1875</v>
      </c>
      <c r="AR151" s="360" t="n">
        <v>0</v>
      </c>
      <c r="AS151" s="360" t="n">
        <v>-0.33</v>
      </c>
      <c r="AT151" s="360" t="n">
        <v>0</v>
      </c>
      <c r="AU151" s="360" t="n">
        <v>0</v>
      </c>
      <c r="AV151" s="360" t="n">
        <v>0</v>
      </c>
      <c r="AW151" s="360" t="n">
        <v>0</v>
      </c>
      <c r="AX151" s="360" t="n">
        <v>0</v>
      </c>
      <c r="AY151" s="360" t="n">
        <v>-0.0155</v>
      </c>
      <c r="AZ151" s="360" t="n">
        <v>0.06</v>
      </c>
      <c r="BA151" s="360" t="n">
        <v>0.1625</v>
      </c>
      <c r="BB151" s="360" t="n">
        <v>0.0125</v>
      </c>
      <c r="BC151" s="360" t="n">
        <v>-0.0155</v>
      </c>
      <c r="BD151" s="360" t="n">
        <v>0.011</v>
      </c>
      <c r="BE151" s="360" t="n">
        <v>0.005</v>
      </c>
      <c r="BF151" s="360" t="n">
        <v>0.005</v>
      </c>
      <c r="BG151" s="360" t="n">
        <v>-0.0155</v>
      </c>
      <c r="BH151" s="360" t="n">
        <v>0.011</v>
      </c>
      <c r="BI151" s="360" t="n">
        <v>-0.06</v>
      </c>
      <c r="BJ151" s="360" t="n">
        <v>0.026</v>
      </c>
      <c r="BK151" s="360" t="n">
        <v>-0.00999999999999999</v>
      </c>
      <c r="BL151" s="360" t="n">
        <v>0.019</v>
      </c>
      <c r="BM151" s="360" t="n">
        <v>0.0065</v>
      </c>
      <c r="BN151" s="360" t="n">
        <v>0.01</v>
      </c>
      <c r="BO151" s="360" t="n">
        <v>0.495</v>
      </c>
      <c r="BP151" s="360" t="n">
        <v>0.035</v>
      </c>
      <c r="BQ151" s="360" t="n">
        <v>0</v>
      </c>
      <c r="BR151" s="360" t="n">
        <v>0</v>
      </c>
      <c r="BS151" s="360" t="n">
        <v>0.1625</v>
      </c>
      <c r="BT151" s="360" t="n">
        <v>0.0125</v>
      </c>
      <c r="BU151" s="360" t="n">
        <v>0.138</v>
      </c>
      <c r="BV151" s="360" t="n">
        <v>0</v>
      </c>
    </row>
    <row r="152" customFormat="false" ht="12.75" hidden="false" customHeight="false" outlineLevel="0" collapsed="false">
      <c r="D152" s="359" t="n">
        <v>40787</v>
      </c>
      <c r="F152" s="397" t="n">
        <v>2.814</v>
      </c>
      <c r="G152" s="398" t="n">
        <v>0.072398483866242</v>
      </c>
      <c r="H152" s="397" t="n">
        <v>0.15</v>
      </c>
      <c r="I152" s="397" t="n">
        <v>0.55</v>
      </c>
      <c r="J152" s="397" t="n">
        <v>0.55</v>
      </c>
      <c r="K152" s="397" t="n">
        <v>0.55</v>
      </c>
      <c r="L152" s="395" t="n">
        <v>0.55</v>
      </c>
      <c r="M152" s="395" t="n">
        <v>0.55</v>
      </c>
      <c r="N152" s="397" t="n">
        <v>0.6</v>
      </c>
      <c r="O152" s="397" t="n">
        <v>0.6</v>
      </c>
      <c r="P152" s="397" t="n">
        <v>0.55</v>
      </c>
      <c r="Q152" s="397" t="n">
        <v>0.5</v>
      </c>
      <c r="R152" s="398" t="n">
        <v>0.34</v>
      </c>
      <c r="S152" s="398" t="n">
        <v>0.6</v>
      </c>
      <c r="T152" s="397" t="n">
        <v>0.55</v>
      </c>
      <c r="U152" s="397" t="n">
        <v>-0.14</v>
      </c>
      <c r="V152" s="397" t="n">
        <v>0.01</v>
      </c>
      <c r="W152" s="397" t="n">
        <v>0.163</v>
      </c>
      <c r="X152" s="397" t="n">
        <v>0.0075</v>
      </c>
      <c r="Y152" s="397" t="n">
        <v>-0.049</v>
      </c>
      <c r="Z152" s="397" t="n">
        <v>0.03</v>
      </c>
      <c r="AA152" s="397" t="n">
        <v>-0.165</v>
      </c>
      <c r="AB152" s="397" t="n">
        <v>0.155</v>
      </c>
      <c r="AC152" s="397" t="n">
        <v>-0.044</v>
      </c>
      <c r="AD152" s="397" t="n">
        <v>0.00375</v>
      </c>
      <c r="AE152" s="397" t="n">
        <v>-0.185</v>
      </c>
      <c r="AF152" s="397" t="n">
        <v>0.0025</v>
      </c>
      <c r="AG152" s="397" t="n">
        <v>-0.044</v>
      </c>
      <c r="AH152" s="397" t="n">
        <v>0.012</v>
      </c>
      <c r="AI152" s="398" t="n">
        <v>0.165</v>
      </c>
      <c r="AJ152" s="398" t="n">
        <v>-0.0025</v>
      </c>
      <c r="AK152" s="398" t="n">
        <v>-0.19</v>
      </c>
      <c r="AL152" s="397" t="n">
        <v>0</v>
      </c>
      <c r="AM152" s="397"/>
      <c r="AN152" s="397"/>
      <c r="AO152" s="397" t="n">
        <v>-0.17</v>
      </c>
      <c r="AP152" s="360" t="n">
        <v>0.0075</v>
      </c>
      <c r="AQ152" s="360" t="n">
        <v>0.1875</v>
      </c>
      <c r="AR152" s="360" t="n">
        <v>0</v>
      </c>
      <c r="AS152" s="360" t="n">
        <v>-0.33</v>
      </c>
      <c r="AT152" s="360" t="n">
        <v>0</v>
      </c>
      <c r="AU152" s="360" t="n">
        <v>0</v>
      </c>
      <c r="AV152" s="360" t="n">
        <v>0</v>
      </c>
      <c r="AW152" s="360" t="n">
        <v>0</v>
      </c>
      <c r="AX152" s="360" t="n">
        <v>0</v>
      </c>
      <c r="AY152" s="360" t="n">
        <v>-0.0205</v>
      </c>
      <c r="AZ152" s="360" t="n">
        <v>0.06</v>
      </c>
      <c r="BA152" s="360" t="n">
        <v>0.1625</v>
      </c>
      <c r="BB152" s="360" t="n">
        <v>0.0125</v>
      </c>
      <c r="BC152" s="360" t="n">
        <v>-0.0205</v>
      </c>
      <c r="BD152" s="360" t="n">
        <v>0.011</v>
      </c>
      <c r="BE152" s="360" t="n">
        <v>0.005</v>
      </c>
      <c r="BF152" s="360" t="n">
        <v>0.005</v>
      </c>
      <c r="BG152" s="360" t="n">
        <v>-0.0205</v>
      </c>
      <c r="BH152" s="360" t="n">
        <v>0.011</v>
      </c>
      <c r="BI152" s="360" t="n">
        <v>-0.06</v>
      </c>
      <c r="BJ152" s="360" t="n">
        <v>0.025</v>
      </c>
      <c r="BK152" s="360" t="n">
        <v>-0.00999999999999999</v>
      </c>
      <c r="BL152" s="360" t="n">
        <v>0.019</v>
      </c>
      <c r="BM152" s="360" t="n">
        <v>0.0065</v>
      </c>
      <c r="BN152" s="360" t="n">
        <v>0.01</v>
      </c>
      <c r="BO152" s="360" t="n">
        <v>0.395</v>
      </c>
      <c r="BP152" s="360" t="n">
        <v>0.035</v>
      </c>
      <c r="BQ152" s="360" t="n">
        <v>0</v>
      </c>
      <c r="BR152" s="360" t="n">
        <v>0</v>
      </c>
      <c r="BS152" s="360" t="n">
        <v>0.1625</v>
      </c>
      <c r="BT152" s="360" t="n">
        <v>0.0125</v>
      </c>
      <c r="BU152" s="360" t="n">
        <v>0.135</v>
      </c>
      <c r="BV152" s="360" t="n">
        <v>0</v>
      </c>
    </row>
    <row r="153" customFormat="false" ht="12.75" hidden="false" customHeight="false" outlineLevel="0" collapsed="false">
      <c r="D153" s="359" t="n">
        <v>40817</v>
      </c>
      <c r="F153" s="397" t="n">
        <v>2.823</v>
      </c>
      <c r="G153" s="398" t="n">
        <v>0.072401725049103</v>
      </c>
      <c r="H153" s="397" t="n">
        <v>0.15</v>
      </c>
      <c r="I153" s="397" t="n">
        <v>0.6</v>
      </c>
      <c r="J153" s="397" t="n">
        <v>0.6</v>
      </c>
      <c r="K153" s="397" t="n">
        <v>0.55</v>
      </c>
      <c r="L153" s="395" t="n">
        <v>0.6</v>
      </c>
      <c r="M153" s="395" t="n">
        <v>0.6</v>
      </c>
      <c r="N153" s="397" t="n">
        <v>0.65</v>
      </c>
      <c r="O153" s="397" t="n">
        <v>0.65</v>
      </c>
      <c r="P153" s="397" t="n">
        <v>0.6</v>
      </c>
      <c r="Q153" s="397" t="n">
        <v>0.5</v>
      </c>
      <c r="R153" s="398" t="n">
        <v>0.39</v>
      </c>
      <c r="S153" s="398" t="n">
        <v>0.65</v>
      </c>
      <c r="T153" s="397" t="n">
        <v>0.6</v>
      </c>
      <c r="U153" s="397" t="n">
        <v>-0.125</v>
      </c>
      <c r="V153" s="397" t="n">
        <v>0.01</v>
      </c>
      <c r="W153" s="397" t="n">
        <v>0.178</v>
      </c>
      <c r="X153" s="397" t="n">
        <v>0.0075</v>
      </c>
      <c r="Y153" s="397" t="n">
        <v>-0.049</v>
      </c>
      <c r="Z153" s="397" t="n">
        <v>0.03</v>
      </c>
      <c r="AA153" s="397" t="n">
        <v>-0.165</v>
      </c>
      <c r="AB153" s="397" t="n">
        <v>0.155</v>
      </c>
      <c r="AC153" s="397" t="n">
        <v>-0.044</v>
      </c>
      <c r="AD153" s="397" t="n">
        <v>0.00375</v>
      </c>
      <c r="AE153" s="397" t="n">
        <v>-0.185</v>
      </c>
      <c r="AF153" s="397" t="n">
        <v>0.005</v>
      </c>
      <c r="AG153" s="397" t="n">
        <v>-0.044</v>
      </c>
      <c r="AH153" s="397" t="n">
        <v>0.012</v>
      </c>
      <c r="AI153" s="398" t="n">
        <v>0.18</v>
      </c>
      <c r="AJ153" s="398" t="n">
        <v>-0.0025</v>
      </c>
      <c r="AK153" s="398" t="n">
        <v>-0.19</v>
      </c>
      <c r="AL153" s="397" t="n">
        <v>0</v>
      </c>
      <c r="AM153" s="397"/>
      <c r="AN153" s="397"/>
      <c r="AO153" s="397" t="n">
        <v>-0.17</v>
      </c>
      <c r="AP153" s="360" t="n">
        <v>0.0075</v>
      </c>
      <c r="AQ153" s="360" t="n">
        <v>0.1875</v>
      </c>
      <c r="AR153" s="360" t="n">
        <v>0</v>
      </c>
      <c r="AS153" s="360" t="n">
        <v>-0.33</v>
      </c>
      <c r="AT153" s="360" t="n">
        <v>0</v>
      </c>
      <c r="AU153" s="360" t="n">
        <v>0</v>
      </c>
      <c r="AV153" s="360" t="n">
        <v>0</v>
      </c>
      <c r="AW153" s="360" t="n">
        <v>0</v>
      </c>
      <c r="AX153" s="360" t="n">
        <v>0</v>
      </c>
      <c r="AY153" s="360" t="n">
        <v>-0.0205</v>
      </c>
      <c r="AZ153" s="360" t="n">
        <v>0.06</v>
      </c>
      <c r="BA153" s="360" t="n">
        <v>0.165</v>
      </c>
      <c r="BB153" s="360" t="n">
        <v>0.0125</v>
      </c>
      <c r="BC153" s="360" t="n">
        <v>-0.0205</v>
      </c>
      <c r="BD153" s="360" t="n">
        <v>0.011</v>
      </c>
      <c r="BE153" s="360" t="n">
        <v>0.005</v>
      </c>
      <c r="BF153" s="360" t="n">
        <v>0.005</v>
      </c>
      <c r="BG153" s="360" t="n">
        <v>-0.0205</v>
      </c>
      <c r="BH153" s="360" t="n">
        <v>0.011</v>
      </c>
      <c r="BI153" s="360" t="n">
        <v>-0.045</v>
      </c>
      <c r="BJ153" s="360" t="n">
        <v>0.025</v>
      </c>
      <c r="BK153" s="360" t="n">
        <v>-0.00999999999999999</v>
      </c>
      <c r="BL153" s="360" t="n">
        <v>0.02</v>
      </c>
      <c r="BM153" s="360" t="n">
        <v>0.0065</v>
      </c>
      <c r="BN153" s="360" t="n">
        <v>0.01</v>
      </c>
      <c r="BO153" s="360" t="n">
        <v>0.345</v>
      </c>
      <c r="BP153" s="360" t="n">
        <v>0.035</v>
      </c>
      <c r="BQ153" s="360" t="n">
        <v>0</v>
      </c>
      <c r="BR153" s="360" t="n">
        <v>0</v>
      </c>
      <c r="BS153" s="360" t="n">
        <v>0.165</v>
      </c>
      <c r="BT153" s="360" t="n">
        <v>0.0125</v>
      </c>
      <c r="BU153" s="360" t="n">
        <v>0.15</v>
      </c>
      <c r="BV153" s="360" t="n">
        <v>0</v>
      </c>
    </row>
    <row r="154" customFormat="false" ht="12.75" hidden="false" customHeight="false" outlineLevel="0" collapsed="false">
      <c r="D154" s="359" t="n">
        <v>40848</v>
      </c>
      <c r="F154" s="397" t="n">
        <v>2.88</v>
      </c>
      <c r="G154" s="398" t="n">
        <v>0.072405074271398</v>
      </c>
      <c r="H154" s="397" t="n">
        <v>0.15</v>
      </c>
      <c r="I154" s="397" t="n">
        <v>0.8</v>
      </c>
      <c r="J154" s="397" t="n">
        <v>0.85</v>
      </c>
      <c r="K154" s="397" t="n">
        <v>0.8</v>
      </c>
      <c r="L154" s="395" t="n">
        <v>0.8</v>
      </c>
      <c r="M154" s="395" t="n">
        <v>0.9</v>
      </c>
      <c r="N154" s="397" t="n">
        <v>0.95</v>
      </c>
      <c r="O154" s="397" t="n">
        <v>0.85</v>
      </c>
      <c r="P154" s="397" t="n">
        <v>0.8</v>
      </c>
      <c r="Q154" s="397" t="n">
        <v>0.95</v>
      </c>
      <c r="R154" s="398" t="n">
        <v>0.435</v>
      </c>
      <c r="S154" s="398" t="n">
        <v>0.8</v>
      </c>
      <c r="T154" s="397" t="n">
        <v>0.8</v>
      </c>
      <c r="U154" s="397" t="n">
        <v>-0.0875</v>
      </c>
      <c r="V154" s="397" t="n">
        <v>0.035</v>
      </c>
      <c r="W154" s="397" t="n">
        <v>0.245</v>
      </c>
      <c r="X154" s="397" t="n">
        <v>0.0075</v>
      </c>
      <c r="Y154" s="397" t="n">
        <v>-0.0635</v>
      </c>
      <c r="Z154" s="397" t="n">
        <v>0.0345</v>
      </c>
      <c r="AA154" s="397" t="n">
        <v>-0.16</v>
      </c>
      <c r="AB154" s="397" t="n">
        <v>0.155</v>
      </c>
      <c r="AC154" s="397" t="n">
        <v>-0.0435</v>
      </c>
      <c r="AD154" s="397" t="n">
        <v>0.00625</v>
      </c>
      <c r="AE154" s="397" t="n">
        <v>-0.18</v>
      </c>
      <c r="AF154" s="397" t="n">
        <v>0.0125</v>
      </c>
      <c r="AG154" s="397" t="n">
        <v>-0.0435</v>
      </c>
      <c r="AH154" s="397" t="n">
        <v>0.022</v>
      </c>
      <c r="AI154" s="398" t="n">
        <v>0.2525</v>
      </c>
      <c r="AJ154" s="398" t="n">
        <v>0.005</v>
      </c>
      <c r="AK154" s="398" t="n">
        <v>-0.19</v>
      </c>
      <c r="AL154" s="397" t="n">
        <v>0.005</v>
      </c>
      <c r="AM154" s="397"/>
      <c r="AN154" s="397"/>
      <c r="AO154" s="397" t="n">
        <v>-0.17</v>
      </c>
      <c r="AP154" s="360" t="n">
        <v>0.02</v>
      </c>
      <c r="AQ154" s="360" t="n">
        <v>0.1</v>
      </c>
      <c r="AR154" s="360" t="n">
        <v>0</v>
      </c>
      <c r="AS154" s="360" t="n">
        <v>-0.33</v>
      </c>
      <c r="AT154" s="360" t="n">
        <v>0</v>
      </c>
      <c r="AU154" s="360" t="n">
        <v>0</v>
      </c>
      <c r="AV154" s="360" t="n">
        <v>0</v>
      </c>
      <c r="AW154" s="360" t="n">
        <v>0</v>
      </c>
      <c r="AX154" s="360" t="n">
        <v>0</v>
      </c>
      <c r="AY154" s="360" t="n">
        <v>-0.0185</v>
      </c>
      <c r="AZ154" s="360" t="n">
        <v>0.06</v>
      </c>
      <c r="BA154" s="360" t="n">
        <v>0.24</v>
      </c>
      <c r="BB154" s="360" t="n">
        <v>0.0175</v>
      </c>
      <c r="BC154" s="360" t="n">
        <v>-0.0185</v>
      </c>
      <c r="BD154" s="360" t="n">
        <v>0.0087</v>
      </c>
      <c r="BE154" s="360" t="n">
        <v>0.005</v>
      </c>
      <c r="BF154" s="360" t="n">
        <v>0.005</v>
      </c>
      <c r="BG154" s="360" t="n">
        <v>-0.0185</v>
      </c>
      <c r="BH154" s="360" t="n">
        <v>0.0087</v>
      </c>
      <c r="BI154" s="360" t="n">
        <v>-0.0465</v>
      </c>
      <c r="BJ154" s="360" t="n">
        <v>0.025</v>
      </c>
      <c r="BK154" s="360" t="n">
        <v>-0.0025</v>
      </c>
      <c r="BL154" s="360" t="n">
        <v>0.02</v>
      </c>
      <c r="BM154" s="360" t="n">
        <v>0.016</v>
      </c>
      <c r="BN154" s="360" t="n">
        <v>0.015</v>
      </c>
      <c r="BO154" s="360" t="n">
        <v>0.725</v>
      </c>
      <c r="BP154" s="360" t="n">
        <v>0.14</v>
      </c>
      <c r="BQ154" s="360" t="n">
        <v>0</v>
      </c>
      <c r="BR154" s="360" t="n">
        <v>0</v>
      </c>
      <c r="BS154" s="360" t="n">
        <v>0.24</v>
      </c>
      <c r="BT154" s="360" t="n">
        <v>0.0175</v>
      </c>
      <c r="BU154" s="360" t="n">
        <v>0.215</v>
      </c>
      <c r="BV154" s="360" t="n">
        <v>0</v>
      </c>
    </row>
    <row r="155" customFormat="false" ht="12.75" hidden="false" customHeight="false" outlineLevel="0" collapsed="false">
      <c r="D155" s="359" t="n">
        <v>40878</v>
      </c>
      <c r="F155" s="397" t="n">
        <v>2.954</v>
      </c>
      <c r="G155" s="398" t="n">
        <v>0.072408315454267</v>
      </c>
      <c r="H155" s="397" t="n">
        <v>0.15</v>
      </c>
      <c r="I155" s="397" t="n">
        <v>1</v>
      </c>
      <c r="J155" s="397" t="n">
        <v>1.05</v>
      </c>
      <c r="K155" s="397" t="n">
        <v>1</v>
      </c>
      <c r="L155" s="395" t="n">
        <v>1</v>
      </c>
      <c r="M155" s="395" t="n">
        <v>1.15</v>
      </c>
      <c r="N155" s="397" t="n">
        <v>1.25</v>
      </c>
      <c r="O155" s="397" t="n">
        <v>1.05</v>
      </c>
      <c r="P155" s="397" t="n">
        <v>1</v>
      </c>
      <c r="Q155" s="397" t="n">
        <v>1.35</v>
      </c>
      <c r="R155" s="398" t="n">
        <v>0.625</v>
      </c>
      <c r="S155" s="398" t="n">
        <v>1.1</v>
      </c>
      <c r="T155" s="397" t="n">
        <v>1</v>
      </c>
      <c r="U155" s="397" t="n">
        <v>-0.08</v>
      </c>
      <c r="V155" s="397" t="n">
        <v>0.035</v>
      </c>
      <c r="W155" s="397" t="n">
        <v>0.285</v>
      </c>
      <c r="X155" s="397" t="n">
        <v>0.0075</v>
      </c>
      <c r="Y155" s="397" t="n">
        <v>-0.0635</v>
      </c>
      <c r="Z155" s="397" t="n">
        <v>0.0345</v>
      </c>
      <c r="AA155" s="397" t="n">
        <v>-0.1675</v>
      </c>
      <c r="AB155" s="397" t="n">
        <v>0.155</v>
      </c>
      <c r="AC155" s="397" t="n">
        <v>-0.0435</v>
      </c>
      <c r="AD155" s="397" t="n">
        <v>0.00625</v>
      </c>
      <c r="AE155" s="397" t="n">
        <v>-0.1875</v>
      </c>
      <c r="AF155" s="397" t="n">
        <v>0.005</v>
      </c>
      <c r="AG155" s="397" t="n">
        <v>-0.0435</v>
      </c>
      <c r="AH155" s="397" t="n">
        <v>0.022</v>
      </c>
      <c r="AI155" s="398" t="n">
        <v>0.2925</v>
      </c>
      <c r="AJ155" s="398" t="n">
        <v>0.005</v>
      </c>
      <c r="AK155" s="398" t="n">
        <v>-0.19</v>
      </c>
      <c r="AL155" s="397" t="n">
        <v>0.005</v>
      </c>
      <c r="AM155" s="397"/>
      <c r="AN155" s="397"/>
      <c r="AO155" s="397" t="n">
        <v>-0.17</v>
      </c>
      <c r="AP155" s="360" t="n">
        <v>0.02</v>
      </c>
      <c r="AQ155" s="360" t="n">
        <v>0.1</v>
      </c>
      <c r="AR155" s="360" t="n">
        <v>0</v>
      </c>
      <c r="AS155" s="360" t="n">
        <v>-0.33</v>
      </c>
      <c r="AT155" s="360" t="n">
        <v>0</v>
      </c>
      <c r="AU155" s="360" t="n">
        <v>0</v>
      </c>
      <c r="AV155" s="360" t="n">
        <v>0</v>
      </c>
      <c r="AW155" s="360" t="n">
        <v>0</v>
      </c>
      <c r="AX155" s="360" t="n">
        <v>0</v>
      </c>
      <c r="AY155" s="360" t="n">
        <v>-0.0185</v>
      </c>
      <c r="AZ155" s="360" t="n">
        <v>0.06</v>
      </c>
      <c r="BA155" s="360" t="n">
        <v>0.295</v>
      </c>
      <c r="BB155" s="360" t="n">
        <v>0.0225</v>
      </c>
      <c r="BC155" s="360" t="n">
        <v>-0.0185</v>
      </c>
      <c r="BD155" s="360" t="n">
        <v>0.0087</v>
      </c>
      <c r="BE155" s="360" t="n">
        <v>0.005</v>
      </c>
      <c r="BF155" s="360" t="n">
        <v>0.005</v>
      </c>
      <c r="BG155" s="360" t="n">
        <v>-0.0185</v>
      </c>
      <c r="BH155" s="360" t="n">
        <v>0.0087</v>
      </c>
      <c r="BI155" s="360" t="n">
        <v>-0.0505</v>
      </c>
      <c r="BJ155" s="360" t="n">
        <v>0.025</v>
      </c>
      <c r="BK155" s="360" t="n">
        <v>-0.0025</v>
      </c>
      <c r="BL155" s="360" t="n">
        <v>0.021</v>
      </c>
      <c r="BM155" s="360" t="n">
        <v>0.016</v>
      </c>
      <c r="BN155" s="360" t="n">
        <v>0.015</v>
      </c>
      <c r="BO155" s="360" t="n">
        <v>1.045</v>
      </c>
      <c r="BP155" s="360" t="n">
        <v>0.17</v>
      </c>
      <c r="BQ155" s="360" t="n">
        <v>0</v>
      </c>
      <c r="BR155" s="360" t="n">
        <v>0</v>
      </c>
      <c r="BS155" s="360" t="n">
        <v>0.295</v>
      </c>
      <c r="BT155" s="360" t="n">
        <v>0.0225</v>
      </c>
      <c r="BU155" s="360" t="n">
        <v>0.217</v>
      </c>
      <c r="BV155" s="360" t="n">
        <v>0</v>
      </c>
    </row>
    <row r="156" customFormat="false" ht="12.75" hidden="false" customHeight="false" outlineLevel="0" collapsed="false">
      <c r="D156" s="359" t="n">
        <v>40909</v>
      </c>
      <c r="F156" s="397" t="n">
        <v>3.155</v>
      </c>
      <c r="G156" s="398" t="n">
        <v>0.072411664676569</v>
      </c>
      <c r="H156" s="397" t="n">
        <v>0.15</v>
      </c>
      <c r="I156" s="397" t="n">
        <v>1</v>
      </c>
      <c r="J156" s="397" t="n">
        <v>1.05</v>
      </c>
      <c r="K156" s="397" t="n">
        <v>1</v>
      </c>
      <c r="L156" s="395" t="n">
        <v>1</v>
      </c>
      <c r="M156" s="395" t="n">
        <v>1.15</v>
      </c>
      <c r="N156" s="397" t="n">
        <v>1.45</v>
      </c>
      <c r="O156" s="397" t="n">
        <v>1.05</v>
      </c>
      <c r="P156" s="397" t="n">
        <v>1</v>
      </c>
      <c r="Q156" s="397" t="n">
        <v>1.35</v>
      </c>
      <c r="R156" s="398" t="n">
        <v>0.65</v>
      </c>
      <c r="S156" s="398" t="n">
        <v>1.1</v>
      </c>
      <c r="T156" s="397" t="n">
        <v>1</v>
      </c>
      <c r="U156" s="397" t="n">
        <v>-0.065</v>
      </c>
      <c r="V156" s="397" t="n">
        <v>0.035</v>
      </c>
      <c r="W156" s="397" t="n">
        <v>0.295</v>
      </c>
      <c r="X156" s="397" t="n">
        <v>0.0125</v>
      </c>
      <c r="Y156" s="397" t="n">
        <v>-0.0635</v>
      </c>
      <c r="Z156" s="397" t="n">
        <v>0.0345</v>
      </c>
      <c r="AA156" s="397" t="n">
        <v>-0.17</v>
      </c>
      <c r="AB156" s="397" t="n">
        <v>0.155</v>
      </c>
      <c r="AC156" s="397" t="n">
        <v>-0.0435</v>
      </c>
      <c r="AD156" s="397" t="n">
        <v>0.00625</v>
      </c>
      <c r="AE156" s="397" t="n">
        <v>-0.19</v>
      </c>
      <c r="AF156" s="397" t="n">
        <v>0.0025</v>
      </c>
      <c r="AG156" s="397" t="n">
        <v>-0.0435</v>
      </c>
      <c r="AH156" s="397" t="n">
        <v>0.022</v>
      </c>
      <c r="AI156" s="398" t="n">
        <v>0.305</v>
      </c>
      <c r="AJ156" s="398" t="n">
        <v>0.005</v>
      </c>
      <c r="AK156" s="398" t="n">
        <v>-0.19</v>
      </c>
      <c r="AL156" s="397" t="n">
        <v>0.005</v>
      </c>
      <c r="AM156" s="397"/>
      <c r="AN156" s="397"/>
      <c r="AO156" s="397" t="n">
        <v>-0.17</v>
      </c>
      <c r="AP156" s="360" t="n">
        <v>0.02</v>
      </c>
      <c r="AQ156" s="360" t="n">
        <v>0.1</v>
      </c>
      <c r="AR156" s="360" t="n">
        <v>0</v>
      </c>
      <c r="AS156" s="360" t="n">
        <v>-0.33</v>
      </c>
      <c r="AT156" s="360" t="n">
        <v>0</v>
      </c>
      <c r="AU156" s="360" t="n">
        <v>0</v>
      </c>
      <c r="AV156" s="360" t="n">
        <v>0</v>
      </c>
      <c r="AW156" s="360" t="n">
        <v>0</v>
      </c>
      <c r="AX156" s="360" t="n">
        <v>0</v>
      </c>
      <c r="AY156" s="360" t="n">
        <v>-0.014</v>
      </c>
      <c r="AZ156" s="360" t="n">
        <v>0.06</v>
      </c>
      <c r="BA156" s="360" t="n">
        <v>0.3425</v>
      </c>
      <c r="BB156" s="360" t="n">
        <v>0.0225</v>
      </c>
      <c r="BC156" s="360" t="n">
        <v>-0.014</v>
      </c>
      <c r="BD156" s="360" t="n">
        <v>0.0087</v>
      </c>
      <c r="BE156" s="360" t="n">
        <v>0.005</v>
      </c>
      <c r="BF156" s="360" t="n">
        <v>0.005</v>
      </c>
      <c r="BG156" s="360" t="n">
        <v>-0.014</v>
      </c>
      <c r="BH156" s="360" t="n">
        <v>0.0087</v>
      </c>
      <c r="BI156" s="360" t="n">
        <v>-0.0465</v>
      </c>
      <c r="BJ156" s="360" t="n">
        <v>0.02</v>
      </c>
      <c r="BK156" s="360" t="n">
        <v>-0.0005</v>
      </c>
      <c r="BL156" s="360" t="n">
        <v>0.022</v>
      </c>
      <c r="BM156" s="360" t="n">
        <v>0.016</v>
      </c>
      <c r="BN156" s="360" t="n">
        <v>0.015</v>
      </c>
      <c r="BO156" s="360" t="n">
        <v>1.52</v>
      </c>
      <c r="BP156" s="360" t="n">
        <v>0.26</v>
      </c>
      <c r="BQ156" s="360" t="n">
        <v>0</v>
      </c>
      <c r="BR156" s="360" t="n">
        <v>0</v>
      </c>
      <c r="BS156" s="360" t="n">
        <v>0.3425</v>
      </c>
      <c r="BT156" s="360" t="n">
        <v>0.0225</v>
      </c>
      <c r="BU156" s="360" t="n">
        <v>0.249</v>
      </c>
      <c r="BV156" s="360" t="n">
        <v>0</v>
      </c>
    </row>
    <row r="157" customFormat="false" ht="12.75" hidden="false" customHeight="false" outlineLevel="0" collapsed="false">
      <c r="D157" s="359" t="n">
        <v>40940</v>
      </c>
      <c r="F157" s="397" t="n">
        <v>3.056</v>
      </c>
      <c r="G157" s="398" t="n">
        <v>0.072415013898874</v>
      </c>
      <c r="H157" s="397" t="n">
        <v>0.15</v>
      </c>
      <c r="I157" s="397" t="n">
        <v>1</v>
      </c>
      <c r="J157" s="397" t="n">
        <v>1.05</v>
      </c>
      <c r="K157" s="397" t="n">
        <v>1</v>
      </c>
      <c r="L157" s="395" t="n">
        <v>1</v>
      </c>
      <c r="M157" s="395" t="n">
        <v>1.15</v>
      </c>
      <c r="N157" s="397" t="n">
        <v>1.45</v>
      </c>
      <c r="O157" s="397" t="n">
        <v>1.05</v>
      </c>
      <c r="P157" s="397" t="n">
        <v>1</v>
      </c>
      <c r="Q157" s="397" t="n">
        <v>1.35</v>
      </c>
      <c r="R157" s="398" t="n">
        <v>0.65</v>
      </c>
      <c r="S157" s="398" t="n">
        <v>1.1</v>
      </c>
      <c r="T157" s="397" t="n">
        <v>1</v>
      </c>
      <c r="U157" s="397" t="n">
        <v>-0.065</v>
      </c>
      <c r="V157" s="397" t="n">
        <v>0.035</v>
      </c>
      <c r="W157" s="397" t="n">
        <v>0.27</v>
      </c>
      <c r="X157" s="397" t="n">
        <v>0.015</v>
      </c>
      <c r="Y157" s="397" t="n">
        <v>-0.0635</v>
      </c>
      <c r="Z157" s="397" t="n">
        <v>0.0345</v>
      </c>
      <c r="AA157" s="397" t="n">
        <v>-0.1725</v>
      </c>
      <c r="AB157" s="397" t="n">
        <v>0.155</v>
      </c>
      <c r="AC157" s="397" t="n">
        <v>-0.0435</v>
      </c>
      <c r="AD157" s="397" t="n">
        <v>0.00625</v>
      </c>
      <c r="AE157" s="397" t="n">
        <v>-0.1925</v>
      </c>
      <c r="AF157" s="397" t="n">
        <v>0.005</v>
      </c>
      <c r="AG157" s="397" t="n">
        <v>-0.0435</v>
      </c>
      <c r="AH157" s="397" t="n">
        <v>0.022</v>
      </c>
      <c r="AI157" s="398" t="n">
        <v>0.2825</v>
      </c>
      <c r="AJ157" s="398" t="n">
        <v>0.005</v>
      </c>
      <c r="AK157" s="398" t="n">
        <v>-0.19</v>
      </c>
      <c r="AL157" s="397" t="n">
        <v>0.005</v>
      </c>
      <c r="AM157" s="397"/>
      <c r="AN157" s="397"/>
      <c r="AO157" s="397" t="n">
        <v>-0.17</v>
      </c>
      <c r="AP157" s="360" t="n">
        <v>0.02</v>
      </c>
      <c r="AQ157" s="360" t="n">
        <v>0.1</v>
      </c>
      <c r="AR157" s="360" t="n">
        <v>0</v>
      </c>
      <c r="AS157" s="360" t="n">
        <v>-0.33</v>
      </c>
      <c r="AT157" s="360" t="n">
        <v>0</v>
      </c>
      <c r="AU157" s="360" t="n">
        <v>0</v>
      </c>
      <c r="AV157" s="360" t="n">
        <v>0</v>
      </c>
      <c r="AW157" s="360" t="n">
        <v>0</v>
      </c>
      <c r="AX157" s="360" t="n">
        <v>0</v>
      </c>
      <c r="AY157" s="360" t="n">
        <v>-0.014</v>
      </c>
      <c r="AZ157" s="360" t="n">
        <v>0.06</v>
      </c>
      <c r="BA157" s="360" t="n">
        <v>0.3375</v>
      </c>
      <c r="BB157" s="360" t="n">
        <v>0.0225</v>
      </c>
      <c r="BC157" s="360" t="n">
        <v>-0.014</v>
      </c>
      <c r="BD157" s="360" t="n">
        <v>0.0087</v>
      </c>
      <c r="BE157" s="360" t="n">
        <v>0.005</v>
      </c>
      <c r="BF157" s="360" t="n">
        <v>0.005</v>
      </c>
      <c r="BG157" s="360" t="n">
        <v>-0.014</v>
      </c>
      <c r="BH157" s="360" t="n">
        <v>0.0087</v>
      </c>
      <c r="BI157" s="360" t="n">
        <v>-0.0495</v>
      </c>
      <c r="BJ157" s="360" t="n">
        <v>0.02</v>
      </c>
      <c r="BK157" s="360" t="n">
        <v>-0.0005</v>
      </c>
      <c r="BL157" s="360" t="n">
        <v>0.023</v>
      </c>
      <c r="BM157" s="360" t="n">
        <v>0.016</v>
      </c>
      <c r="BN157" s="360" t="n">
        <v>0.015</v>
      </c>
      <c r="BO157" s="360" t="n">
        <v>1.4</v>
      </c>
      <c r="BP157" s="360" t="n">
        <v>0.26</v>
      </c>
      <c r="BQ157" s="360" t="n">
        <v>0</v>
      </c>
      <c r="BR157" s="360" t="n">
        <v>0</v>
      </c>
      <c r="BS157" s="360" t="n">
        <v>0.3375</v>
      </c>
      <c r="BT157" s="360" t="n">
        <v>0.0225</v>
      </c>
      <c r="BU157" s="360" t="n">
        <v>0.308</v>
      </c>
      <c r="BV157" s="360" t="n">
        <v>0</v>
      </c>
    </row>
    <row r="158" customFormat="false" ht="12.75" hidden="false" customHeight="false" outlineLevel="0" collapsed="false">
      <c r="D158" s="359" t="n">
        <v>40969</v>
      </c>
      <c r="F158" s="397" t="n">
        <v>2.943</v>
      </c>
      <c r="G158" s="398" t="n">
        <v>0.072418147042325</v>
      </c>
      <c r="H158" s="397" t="n">
        <v>0.15</v>
      </c>
      <c r="I158" s="397" t="n">
        <v>0.75</v>
      </c>
      <c r="J158" s="397" t="n">
        <v>0.8</v>
      </c>
      <c r="K158" s="397" t="n">
        <v>0.75</v>
      </c>
      <c r="L158" s="395" t="n">
        <v>0.75</v>
      </c>
      <c r="M158" s="395" t="n">
        <v>0.85</v>
      </c>
      <c r="N158" s="397" t="n">
        <v>1</v>
      </c>
      <c r="O158" s="397" t="n">
        <v>0.75</v>
      </c>
      <c r="P158" s="397" t="n">
        <v>0.75</v>
      </c>
      <c r="Q158" s="397" t="n">
        <v>0.95</v>
      </c>
      <c r="R158" s="398" t="n">
        <v>0.34</v>
      </c>
      <c r="S158" s="398" t="n">
        <v>0.75</v>
      </c>
      <c r="T158" s="397" t="n">
        <v>0.75</v>
      </c>
      <c r="U158" s="397" t="n">
        <v>-0.065</v>
      </c>
      <c r="V158" s="397" t="n">
        <v>0.035</v>
      </c>
      <c r="W158" s="397" t="n">
        <v>0.268</v>
      </c>
      <c r="X158" s="397" t="n">
        <v>0.02</v>
      </c>
      <c r="Y158" s="397" t="n">
        <v>-0.0635</v>
      </c>
      <c r="Z158" s="397" t="n">
        <v>0.0345</v>
      </c>
      <c r="AA158" s="397" t="n">
        <v>-0.175</v>
      </c>
      <c r="AB158" s="397" t="n">
        <v>0.155</v>
      </c>
      <c r="AC158" s="397" t="n">
        <v>-0.0435</v>
      </c>
      <c r="AD158" s="397" t="n">
        <v>0.00625</v>
      </c>
      <c r="AE158" s="397" t="n">
        <v>-0.195</v>
      </c>
      <c r="AF158" s="397" t="n">
        <v>0.0025</v>
      </c>
      <c r="AG158" s="397" t="n">
        <v>-0.0435</v>
      </c>
      <c r="AH158" s="397" t="n">
        <v>0.022</v>
      </c>
      <c r="AI158" s="398" t="n">
        <v>0.28</v>
      </c>
      <c r="AJ158" s="398" t="n">
        <v>0.005</v>
      </c>
      <c r="AK158" s="398" t="n">
        <v>-0.19</v>
      </c>
      <c r="AL158" s="397" t="n">
        <v>0.005</v>
      </c>
      <c r="AM158" s="397"/>
      <c r="AN158" s="397"/>
      <c r="AO158" s="397" t="n">
        <v>-0.17</v>
      </c>
      <c r="AP158" s="360" t="n">
        <v>0.02</v>
      </c>
      <c r="AQ158" s="360" t="n">
        <v>0.1</v>
      </c>
      <c r="AR158" s="360" t="n">
        <v>0</v>
      </c>
      <c r="AS158" s="360" t="n">
        <v>-0.33</v>
      </c>
      <c r="AT158" s="360" t="n">
        <v>0</v>
      </c>
      <c r="AU158" s="360" t="n">
        <v>0</v>
      </c>
      <c r="AV158" s="360" t="n">
        <v>0</v>
      </c>
      <c r="AW158" s="360" t="n">
        <v>0</v>
      </c>
      <c r="AX158" s="360" t="n">
        <v>0</v>
      </c>
      <c r="AY158" s="360" t="n">
        <v>-0.014</v>
      </c>
      <c r="AZ158" s="360" t="n">
        <v>0.06</v>
      </c>
      <c r="BA158" s="360" t="n">
        <v>0.26</v>
      </c>
      <c r="BB158" s="360" t="n">
        <v>0.0225</v>
      </c>
      <c r="BC158" s="360" t="n">
        <v>-0.014</v>
      </c>
      <c r="BD158" s="360" t="n">
        <v>0.0087</v>
      </c>
      <c r="BE158" s="360" t="n">
        <v>0.005</v>
      </c>
      <c r="BF158" s="360" t="n">
        <v>0.005</v>
      </c>
      <c r="BG158" s="360" t="n">
        <v>-0.014</v>
      </c>
      <c r="BH158" s="360" t="n">
        <v>0.0087</v>
      </c>
      <c r="BI158" s="360" t="n">
        <v>-0.0665</v>
      </c>
      <c r="BJ158" s="360" t="n">
        <v>0.025</v>
      </c>
      <c r="BK158" s="360" t="n">
        <v>-0.0005</v>
      </c>
      <c r="BL158" s="360" t="n">
        <v>0.024</v>
      </c>
      <c r="BM158" s="360" t="n">
        <v>0.016</v>
      </c>
      <c r="BN158" s="360" t="n">
        <v>0.015</v>
      </c>
      <c r="BO158" s="360" t="n">
        <v>0.88</v>
      </c>
      <c r="BP158" s="360" t="n">
        <v>0.14</v>
      </c>
      <c r="BQ158" s="360" t="n">
        <v>0</v>
      </c>
      <c r="BR158" s="360" t="n">
        <v>0</v>
      </c>
      <c r="BS158" s="360" t="n">
        <v>0.26</v>
      </c>
      <c r="BT158" s="360" t="n">
        <v>0.0225</v>
      </c>
      <c r="BU158" s="360" t="n">
        <v>0.304</v>
      </c>
      <c r="BV158" s="360" t="n">
        <v>0</v>
      </c>
    </row>
    <row r="159" customFormat="false" ht="12.75" hidden="false" customHeight="false" outlineLevel="0" collapsed="false">
      <c r="D159" s="359" t="n">
        <v>41000</v>
      </c>
      <c r="F159" s="397" t="n">
        <v>2.824</v>
      </c>
      <c r="G159" s="398" t="n">
        <v>0.072421496264637</v>
      </c>
      <c r="H159" s="397" t="n">
        <v>0.15</v>
      </c>
      <c r="I159" s="397" t="n">
        <v>0.4</v>
      </c>
      <c r="J159" s="397" t="n">
        <v>0.45</v>
      </c>
      <c r="K159" s="397" t="n">
        <v>0.4</v>
      </c>
      <c r="L159" s="395" t="n">
        <v>0.45</v>
      </c>
      <c r="M159" s="395" t="n">
        <v>0.45</v>
      </c>
      <c r="N159" s="397" t="n">
        <v>0.45</v>
      </c>
      <c r="O159" s="397" t="n">
        <v>0.45</v>
      </c>
      <c r="P159" s="397" t="n">
        <v>0.45</v>
      </c>
      <c r="Q159" s="397" t="n">
        <v>0.5</v>
      </c>
      <c r="R159" s="398" t="n">
        <v>0.3</v>
      </c>
      <c r="S159" s="398" t="n">
        <v>0.45</v>
      </c>
      <c r="T159" s="397" t="n">
        <v>0.4</v>
      </c>
      <c r="U159" s="397" t="n">
        <v>-0.11</v>
      </c>
      <c r="V159" s="397" t="n">
        <v>0.01</v>
      </c>
      <c r="W159" s="397" t="n">
        <v>0.173</v>
      </c>
      <c r="X159" s="397" t="n">
        <v>0.0025</v>
      </c>
      <c r="Y159" s="397" t="n">
        <v>-0.046</v>
      </c>
      <c r="Z159" s="397" t="n">
        <v>0.032</v>
      </c>
      <c r="AA159" s="397" t="n">
        <v>-0.165</v>
      </c>
      <c r="AB159" s="397" t="n">
        <v>0.155</v>
      </c>
      <c r="AC159" s="397" t="n">
        <v>-0.041</v>
      </c>
      <c r="AD159" s="397" t="n">
        <v>0.00375</v>
      </c>
      <c r="AE159" s="397" t="n">
        <v>-0.185</v>
      </c>
      <c r="AF159" s="397" t="n">
        <v>0.01</v>
      </c>
      <c r="AG159" s="397" t="n">
        <v>-0.041</v>
      </c>
      <c r="AH159" s="397" t="n">
        <v>0.014</v>
      </c>
      <c r="AI159" s="398" t="n">
        <v>0.1975</v>
      </c>
      <c r="AJ159" s="398" t="n">
        <v>0.0025</v>
      </c>
      <c r="AK159" s="398" t="n">
        <v>-0.19</v>
      </c>
      <c r="AL159" s="397" t="n">
        <v>0</v>
      </c>
      <c r="AM159" s="397"/>
      <c r="AN159" s="397"/>
      <c r="AO159" s="397" t="n">
        <v>-0.17</v>
      </c>
      <c r="AP159" s="360" t="n">
        <v>0.0075</v>
      </c>
      <c r="AQ159" s="360" t="n">
        <v>0.1875</v>
      </c>
      <c r="AR159" s="360" t="n">
        <v>0</v>
      </c>
      <c r="AS159" s="360" t="n">
        <v>-0.33</v>
      </c>
      <c r="AT159" s="360" t="n">
        <v>0</v>
      </c>
      <c r="AU159" s="360" t="n">
        <v>0</v>
      </c>
      <c r="AV159" s="360" t="n">
        <v>0</v>
      </c>
      <c r="AW159" s="360" t="n">
        <v>0</v>
      </c>
      <c r="AX159" s="360" t="n">
        <v>0</v>
      </c>
      <c r="AY159" s="360" t="n">
        <v>-0.0135</v>
      </c>
      <c r="AZ159" s="360" t="n">
        <v>0.06</v>
      </c>
      <c r="BA159" s="360" t="n">
        <v>0.1775</v>
      </c>
      <c r="BB159" s="360" t="n">
        <v>0.0175</v>
      </c>
      <c r="BC159" s="360" t="n">
        <v>-0.0135</v>
      </c>
      <c r="BD159" s="360" t="n">
        <v>0.011</v>
      </c>
      <c r="BE159" s="360" t="n">
        <v>0.005</v>
      </c>
      <c r="BF159" s="360" t="n">
        <v>0.005</v>
      </c>
      <c r="BG159" s="360" t="n">
        <v>-0.0135</v>
      </c>
      <c r="BH159" s="360" t="n">
        <v>0.011</v>
      </c>
      <c r="BI159" s="360" t="n">
        <v>-0.058</v>
      </c>
      <c r="BJ159" s="360" t="n">
        <v>0.026</v>
      </c>
      <c r="BK159" s="360" t="n">
        <v>-0.00799999999999999</v>
      </c>
      <c r="BL159" s="360" t="n">
        <v>0.016</v>
      </c>
      <c r="BM159" s="360" t="n">
        <v>0.0065</v>
      </c>
      <c r="BN159" s="360" t="n">
        <v>0.01</v>
      </c>
      <c r="BO159" s="360" t="n">
        <v>0.51</v>
      </c>
      <c r="BP159" s="360" t="n">
        <v>0.02</v>
      </c>
      <c r="BQ159" s="360" t="n">
        <v>0</v>
      </c>
      <c r="BR159" s="360" t="n">
        <v>0</v>
      </c>
      <c r="BS159" s="360" t="n">
        <v>0.1775</v>
      </c>
      <c r="BT159" s="360" t="n">
        <v>0.0175</v>
      </c>
      <c r="BU159" s="360" t="n">
        <v>0.168</v>
      </c>
      <c r="BV159" s="360" t="n">
        <v>0</v>
      </c>
    </row>
    <row r="160" customFormat="false" ht="12.75" hidden="false" customHeight="false" outlineLevel="0" collapsed="false">
      <c r="D160" s="359" t="n">
        <v>41030</v>
      </c>
      <c r="F160" s="397" t="n">
        <v>2.805</v>
      </c>
      <c r="G160" s="398" t="n">
        <v>0.072424737447524</v>
      </c>
      <c r="H160" s="397" t="n">
        <v>0.15</v>
      </c>
      <c r="I160" s="397" t="n">
        <v>0.45</v>
      </c>
      <c r="J160" s="397" t="n">
        <v>0.5</v>
      </c>
      <c r="K160" s="397" t="n">
        <v>0.4</v>
      </c>
      <c r="L160" s="395" t="n">
        <v>0.4</v>
      </c>
      <c r="M160" s="395" t="n">
        <v>0.45</v>
      </c>
      <c r="N160" s="397" t="n">
        <v>0.5</v>
      </c>
      <c r="O160" s="397" t="n">
        <v>0.45</v>
      </c>
      <c r="P160" s="397" t="n">
        <v>0.4</v>
      </c>
      <c r="Q160" s="397" t="n">
        <v>0.45</v>
      </c>
      <c r="R160" s="398" t="n">
        <v>0.25</v>
      </c>
      <c r="S160" s="398" t="n">
        <v>0.5</v>
      </c>
      <c r="T160" s="397" t="n">
        <v>0.45</v>
      </c>
      <c r="U160" s="397" t="n">
        <v>-0.125</v>
      </c>
      <c r="V160" s="397" t="n">
        <v>0.01</v>
      </c>
      <c r="W160" s="397" t="n">
        <v>0.178</v>
      </c>
      <c r="X160" s="397" t="n">
        <v>0.0025</v>
      </c>
      <c r="Y160" s="397" t="n">
        <v>-0.046</v>
      </c>
      <c r="Z160" s="397" t="n">
        <v>0.032</v>
      </c>
      <c r="AA160" s="397" t="n">
        <v>-0.165</v>
      </c>
      <c r="AB160" s="397" t="n">
        <v>0.155</v>
      </c>
      <c r="AC160" s="397" t="n">
        <v>-0.041</v>
      </c>
      <c r="AD160" s="397" t="n">
        <v>0.00375</v>
      </c>
      <c r="AE160" s="397" t="n">
        <v>-0.185</v>
      </c>
      <c r="AF160" s="397" t="n">
        <v>0.0075</v>
      </c>
      <c r="AG160" s="397" t="n">
        <v>-0.041</v>
      </c>
      <c r="AH160" s="397" t="n">
        <v>0.014</v>
      </c>
      <c r="AI160" s="398" t="n">
        <v>0.1875</v>
      </c>
      <c r="AJ160" s="398" t="n">
        <v>0.0025</v>
      </c>
      <c r="AK160" s="398" t="n">
        <v>-0.19</v>
      </c>
      <c r="AL160" s="397" t="n">
        <v>0</v>
      </c>
      <c r="AM160" s="397"/>
      <c r="AN160" s="397"/>
      <c r="AO160" s="397" t="n">
        <v>-0.17</v>
      </c>
      <c r="AP160" s="360" t="n">
        <v>0.0075</v>
      </c>
      <c r="AQ160" s="360" t="n">
        <v>0.1875</v>
      </c>
      <c r="AR160" s="360" t="n">
        <v>0</v>
      </c>
      <c r="AS160" s="360" t="n">
        <v>-0.33</v>
      </c>
      <c r="AT160" s="360" t="n">
        <v>0</v>
      </c>
      <c r="AU160" s="360" t="n">
        <v>0</v>
      </c>
      <c r="AV160" s="360" t="n">
        <v>0</v>
      </c>
      <c r="AW160" s="360" t="n">
        <v>0</v>
      </c>
      <c r="AX160" s="360" t="n">
        <v>0</v>
      </c>
      <c r="AY160" s="360" t="n">
        <v>-0.0135</v>
      </c>
      <c r="AZ160" s="360" t="n">
        <v>0.06</v>
      </c>
      <c r="BA160" s="360" t="n">
        <v>0.1625</v>
      </c>
      <c r="BB160" s="360" t="n">
        <v>0.01</v>
      </c>
      <c r="BC160" s="360" t="n">
        <v>-0.0135</v>
      </c>
      <c r="BD160" s="360" t="n">
        <v>0.011</v>
      </c>
      <c r="BE160" s="360" t="n">
        <v>0.005</v>
      </c>
      <c r="BF160" s="360" t="n">
        <v>0.005</v>
      </c>
      <c r="BG160" s="360" t="n">
        <v>-0.0135</v>
      </c>
      <c r="BH160" s="360" t="n">
        <v>0.011</v>
      </c>
      <c r="BI160" s="360" t="n">
        <v>-0.058</v>
      </c>
      <c r="BJ160" s="360" t="n">
        <v>0.026</v>
      </c>
      <c r="BK160" s="360" t="n">
        <v>-0.00799999999999999</v>
      </c>
      <c r="BL160" s="360" t="n">
        <v>0.016</v>
      </c>
      <c r="BM160" s="360" t="n">
        <v>0.0065</v>
      </c>
      <c r="BN160" s="360" t="n">
        <v>0.01</v>
      </c>
      <c r="BO160" s="360" t="n">
        <v>0.395</v>
      </c>
      <c r="BP160" s="360" t="n">
        <v>0.02</v>
      </c>
      <c r="BQ160" s="360" t="n">
        <v>0</v>
      </c>
      <c r="BR160" s="360" t="n">
        <v>0</v>
      </c>
      <c r="BS160" s="360" t="n">
        <v>0.1625</v>
      </c>
      <c r="BT160" s="360" t="n">
        <v>0.01</v>
      </c>
      <c r="BU160" s="360" t="n">
        <v>0.158</v>
      </c>
      <c r="BV160" s="360" t="n">
        <v>0</v>
      </c>
    </row>
    <row r="161" customFormat="false" ht="12.75" hidden="false" customHeight="false" outlineLevel="0" collapsed="false">
      <c r="D161" s="359" t="n">
        <v>41061</v>
      </c>
      <c r="F161" s="397" t="n">
        <v>2.817</v>
      </c>
      <c r="G161" s="398" t="n">
        <v>0.072428086669844</v>
      </c>
      <c r="H161" s="397" t="n">
        <v>0.15</v>
      </c>
      <c r="I161" s="397" t="n">
        <v>0.45</v>
      </c>
      <c r="J161" s="397" t="n">
        <v>0.5</v>
      </c>
      <c r="K161" s="397" t="n">
        <v>0.4</v>
      </c>
      <c r="L161" s="395" t="n">
        <v>0.5</v>
      </c>
      <c r="M161" s="395" t="n">
        <v>0.45</v>
      </c>
      <c r="N161" s="397" t="n">
        <v>0.5</v>
      </c>
      <c r="O161" s="397" t="n">
        <v>0.5</v>
      </c>
      <c r="P161" s="397" t="n">
        <v>0.5</v>
      </c>
      <c r="Q161" s="397" t="n">
        <v>0.5</v>
      </c>
      <c r="R161" s="398" t="n">
        <v>0.25</v>
      </c>
      <c r="S161" s="398" t="n">
        <v>0.5</v>
      </c>
      <c r="T161" s="397" t="n">
        <v>0.45</v>
      </c>
      <c r="U161" s="397" t="n">
        <v>-0.135</v>
      </c>
      <c r="V161" s="397" t="n">
        <v>0.01</v>
      </c>
      <c r="W161" s="397" t="n">
        <v>0.173</v>
      </c>
      <c r="X161" s="397" t="n">
        <v>0.0025</v>
      </c>
      <c r="Y161" s="397" t="n">
        <v>-0.046</v>
      </c>
      <c r="Z161" s="397" t="n">
        <v>0.032</v>
      </c>
      <c r="AA161" s="397" t="n">
        <v>-0.165</v>
      </c>
      <c r="AB161" s="397" t="n">
        <v>0.155</v>
      </c>
      <c r="AC161" s="397" t="n">
        <v>-0.041</v>
      </c>
      <c r="AD161" s="397" t="n">
        <v>0.00375</v>
      </c>
      <c r="AE161" s="397" t="n">
        <v>-0.185</v>
      </c>
      <c r="AF161" s="397" t="n">
        <v>0.005</v>
      </c>
      <c r="AG161" s="397" t="n">
        <v>-0.041</v>
      </c>
      <c r="AH161" s="397" t="n">
        <v>0.014</v>
      </c>
      <c r="AI161" s="398" t="n">
        <v>0.1825</v>
      </c>
      <c r="AJ161" s="398" t="n">
        <v>0.0025</v>
      </c>
      <c r="AK161" s="398" t="n">
        <v>-0.19</v>
      </c>
      <c r="AL161" s="397" t="n">
        <v>0</v>
      </c>
      <c r="AM161" s="397"/>
      <c r="AN161" s="397"/>
      <c r="AO161" s="397" t="n">
        <v>-0.17</v>
      </c>
      <c r="AP161" s="360" t="n">
        <v>0.0075</v>
      </c>
      <c r="AQ161" s="360" t="n">
        <v>0.1875</v>
      </c>
      <c r="AR161" s="360" t="n">
        <v>0</v>
      </c>
      <c r="AS161" s="360" t="n">
        <v>-0.33</v>
      </c>
      <c r="AT161" s="360" t="n">
        <v>0</v>
      </c>
      <c r="AU161" s="360" t="n">
        <v>0</v>
      </c>
      <c r="AV161" s="360" t="n">
        <v>0</v>
      </c>
      <c r="AW161" s="360" t="n">
        <v>0</v>
      </c>
      <c r="AX161" s="360" t="n">
        <v>0</v>
      </c>
      <c r="AY161" s="360" t="n">
        <v>-0.0135</v>
      </c>
      <c r="AZ161" s="360" t="n">
        <v>0.06</v>
      </c>
      <c r="BA161" s="360" t="n">
        <v>0.1625</v>
      </c>
      <c r="BB161" s="360" t="n">
        <v>0.0125</v>
      </c>
      <c r="BC161" s="360" t="n">
        <v>-0.0135</v>
      </c>
      <c r="BD161" s="360" t="n">
        <v>0.011</v>
      </c>
      <c r="BE161" s="360" t="n">
        <v>0.005</v>
      </c>
      <c r="BF161" s="360" t="n">
        <v>0.005</v>
      </c>
      <c r="BG161" s="360" t="n">
        <v>-0.0135</v>
      </c>
      <c r="BH161" s="360" t="n">
        <v>0.011</v>
      </c>
      <c r="BI161" s="360" t="n">
        <v>-0.074</v>
      </c>
      <c r="BJ161" s="360" t="n">
        <v>0.026</v>
      </c>
      <c r="BK161" s="360" t="n">
        <v>-0.00799999999999999</v>
      </c>
      <c r="BL161" s="360" t="n">
        <v>0.017</v>
      </c>
      <c r="BM161" s="360" t="n">
        <v>0.0065</v>
      </c>
      <c r="BN161" s="360" t="n">
        <v>0.01</v>
      </c>
      <c r="BO161" s="360" t="n">
        <v>0.395</v>
      </c>
      <c r="BP161" s="360" t="n">
        <v>0.035</v>
      </c>
      <c r="BQ161" s="360" t="n">
        <v>0</v>
      </c>
      <c r="BR161" s="360" t="n">
        <v>0</v>
      </c>
      <c r="BS161" s="360" t="n">
        <v>0.1625</v>
      </c>
      <c r="BT161" s="360" t="n">
        <v>0.0125</v>
      </c>
      <c r="BU161" s="360" t="n">
        <v>0.153</v>
      </c>
      <c r="BV161" s="360" t="n">
        <v>0</v>
      </c>
    </row>
    <row r="162" customFormat="false" ht="12.75" hidden="false" customHeight="false" outlineLevel="0" collapsed="false">
      <c r="D162" s="359" t="n">
        <v>41091</v>
      </c>
      <c r="F162" s="397" t="n">
        <v>2.817</v>
      </c>
      <c r="G162" s="398" t="n">
        <v>0.072431327852737</v>
      </c>
      <c r="H162" s="397" t="n">
        <v>0.15</v>
      </c>
      <c r="I162" s="397" t="n">
        <v>0.5</v>
      </c>
      <c r="J162" s="397" t="n">
        <v>0.5</v>
      </c>
      <c r="K162" s="397" t="n">
        <v>0.4</v>
      </c>
      <c r="L162" s="395" t="n">
        <v>0.5</v>
      </c>
      <c r="M162" s="395" t="n">
        <v>0.5</v>
      </c>
      <c r="N162" s="397" t="n">
        <v>0.5</v>
      </c>
      <c r="O162" s="397" t="n">
        <v>0.5</v>
      </c>
      <c r="P162" s="397" t="n">
        <v>0.5</v>
      </c>
      <c r="Q162" s="397" t="n">
        <v>0.5</v>
      </c>
      <c r="R162" s="398" t="n">
        <v>0.35</v>
      </c>
      <c r="S162" s="398" t="n">
        <v>0.55</v>
      </c>
      <c r="T162" s="397" t="n">
        <v>0.5</v>
      </c>
      <c r="U162" s="397" t="n">
        <v>-0.135</v>
      </c>
      <c r="V162" s="397" t="n">
        <v>0.01</v>
      </c>
      <c r="W162" s="397" t="n">
        <v>0.163</v>
      </c>
      <c r="X162" s="397" t="n">
        <v>0.005</v>
      </c>
      <c r="Y162" s="397" t="n">
        <v>-0.046</v>
      </c>
      <c r="Z162" s="397" t="n">
        <v>0.032</v>
      </c>
      <c r="AA162" s="397" t="n">
        <v>-0.165</v>
      </c>
      <c r="AB162" s="397" t="n">
        <v>0.155</v>
      </c>
      <c r="AC162" s="397" t="n">
        <v>-0.041</v>
      </c>
      <c r="AD162" s="397" t="n">
        <v>0.00375</v>
      </c>
      <c r="AE162" s="397" t="n">
        <v>-0.185</v>
      </c>
      <c r="AF162" s="397" t="n">
        <v>0.0025</v>
      </c>
      <c r="AG162" s="397" t="n">
        <v>-0.041</v>
      </c>
      <c r="AH162" s="397" t="n">
        <v>0.012</v>
      </c>
      <c r="AI162" s="398" t="n">
        <v>0.1725</v>
      </c>
      <c r="AJ162" s="398" t="n">
        <v>0</v>
      </c>
      <c r="AK162" s="398" t="n">
        <v>-0.19</v>
      </c>
      <c r="AL162" s="397" t="n">
        <v>0</v>
      </c>
      <c r="AM162" s="397"/>
      <c r="AN162" s="397"/>
      <c r="AO162" s="397" t="n">
        <v>-0.17</v>
      </c>
      <c r="AP162" s="360" t="n">
        <v>0.0075</v>
      </c>
      <c r="AQ162" s="360" t="n">
        <v>0.1875</v>
      </c>
      <c r="AR162" s="360" t="n">
        <v>0</v>
      </c>
      <c r="AS162" s="360" t="n">
        <v>-0.33</v>
      </c>
      <c r="AT162" s="360" t="n">
        <v>0</v>
      </c>
      <c r="AU162" s="360" t="n">
        <v>0</v>
      </c>
      <c r="AV162" s="360" t="n">
        <v>0</v>
      </c>
      <c r="AW162" s="360" t="n">
        <v>0</v>
      </c>
      <c r="AX162" s="360" t="n">
        <v>0</v>
      </c>
      <c r="AY162" s="360" t="n">
        <v>-0.0135</v>
      </c>
      <c r="AZ162" s="360" t="n">
        <v>0.06</v>
      </c>
      <c r="BA162" s="360" t="n">
        <v>0.1625</v>
      </c>
      <c r="BB162" s="360" t="n">
        <v>0.0125</v>
      </c>
      <c r="BC162" s="360" t="n">
        <v>-0.0135</v>
      </c>
      <c r="BD162" s="360" t="n">
        <v>0.011</v>
      </c>
      <c r="BE162" s="360" t="n">
        <v>0.005</v>
      </c>
      <c r="BF162" s="360" t="n">
        <v>0.005</v>
      </c>
      <c r="BG162" s="360" t="n">
        <v>-0.0135</v>
      </c>
      <c r="BH162" s="360" t="n">
        <v>0.011</v>
      </c>
      <c r="BI162" s="360" t="n">
        <v>-0.067</v>
      </c>
      <c r="BJ162" s="360" t="n">
        <v>0.026</v>
      </c>
      <c r="BK162" s="360" t="n">
        <v>-0.00799999999999999</v>
      </c>
      <c r="BL162" s="360" t="n">
        <v>0.018</v>
      </c>
      <c r="BM162" s="360" t="n">
        <v>0.0065</v>
      </c>
      <c r="BN162" s="360" t="n">
        <v>0.01</v>
      </c>
      <c r="BO162" s="360" t="n">
        <v>0.43</v>
      </c>
      <c r="BP162" s="360" t="n">
        <v>0.035</v>
      </c>
      <c r="BQ162" s="360" t="n">
        <v>0</v>
      </c>
      <c r="BR162" s="360" t="n">
        <v>0</v>
      </c>
      <c r="BS162" s="360" t="n">
        <v>0.1625</v>
      </c>
      <c r="BT162" s="360" t="n">
        <v>0.0125</v>
      </c>
      <c r="BU162" s="360" t="n">
        <v>0.143</v>
      </c>
      <c r="BV162" s="360" t="n">
        <v>0</v>
      </c>
    </row>
    <row r="163" customFormat="false" ht="12.75" hidden="false" customHeight="false" outlineLevel="0" collapsed="false">
      <c r="D163" s="359" t="n">
        <v>41122</v>
      </c>
      <c r="F163" s="397" t="n">
        <v>2.911</v>
      </c>
      <c r="G163" s="398" t="n">
        <v>0.072434677075065</v>
      </c>
      <c r="H163" s="397" t="n">
        <v>0.15</v>
      </c>
      <c r="I163" s="397" t="n">
        <v>0.55</v>
      </c>
      <c r="J163" s="397" t="n">
        <v>0.55</v>
      </c>
      <c r="K163" s="397" t="n">
        <v>0.5</v>
      </c>
      <c r="L163" s="395" t="n">
        <v>0.6</v>
      </c>
      <c r="M163" s="395" t="n">
        <v>0.55</v>
      </c>
      <c r="N163" s="397" t="n">
        <v>0.6</v>
      </c>
      <c r="O163" s="397" t="n">
        <v>0.55</v>
      </c>
      <c r="P163" s="397" t="n">
        <v>0.6</v>
      </c>
      <c r="Q163" s="397" t="n">
        <v>0.45</v>
      </c>
      <c r="R163" s="398" t="n">
        <v>0.38</v>
      </c>
      <c r="S163" s="398" t="n">
        <v>0.6</v>
      </c>
      <c r="T163" s="397" t="n">
        <v>0.55</v>
      </c>
      <c r="U163" s="397" t="n">
        <v>-0.135</v>
      </c>
      <c r="V163" s="397" t="n">
        <v>0.01</v>
      </c>
      <c r="W163" s="397" t="n">
        <v>0.16</v>
      </c>
      <c r="X163" s="397" t="n">
        <v>0.0075</v>
      </c>
      <c r="Y163" s="397" t="n">
        <v>-0.046</v>
      </c>
      <c r="Z163" s="397" t="n">
        <v>0.032</v>
      </c>
      <c r="AA163" s="397" t="n">
        <v>-0.165</v>
      </c>
      <c r="AB163" s="397" t="n">
        <v>0.155</v>
      </c>
      <c r="AC163" s="397" t="n">
        <v>-0.041</v>
      </c>
      <c r="AD163" s="397" t="n">
        <v>0.00375</v>
      </c>
      <c r="AE163" s="397" t="n">
        <v>-0.185</v>
      </c>
      <c r="AF163" s="397" t="n">
        <v>0</v>
      </c>
      <c r="AG163" s="397" t="n">
        <v>-0.041</v>
      </c>
      <c r="AH163" s="397" t="n">
        <v>0.012</v>
      </c>
      <c r="AI163" s="398" t="n">
        <v>0.17</v>
      </c>
      <c r="AJ163" s="398" t="n">
        <v>-0.0025</v>
      </c>
      <c r="AK163" s="398" t="n">
        <v>-0.19</v>
      </c>
      <c r="AL163" s="397" t="n">
        <v>0</v>
      </c>
      <c r="AM163" s="397"/>
      <c r="AN163" s="397"/>
      <c r="AO163" s="397" t="n">
        <v>-0.17</v>
      </c>
      <c r="AP163" s="360" t="n">
        <v>0.0075</v>
      </c>
      <c r="AQ163" s="360" t="n">
        <v>0.1875</v>
      </c>
      <c r="AR163" s="360" t="n">
        <v>0</v>
      </c>
      <c r="AS163" s="360" t="n">
        <v>-0.33</v>
      </c>
      <c r="AT163" s="360" t="n">
        <v>0</v>
      </c>
      <c r="AU163" s="360" t="n">
        <v>0</v>
      </c>
      <c r="AV163" s="360" t="n">
        <v>0</v>
      </c>
      <c r="AW163" s="360" t="n">
        <v>0</v>
      </c>
      <c r="AX163" s="360" t="n">
        <v>0</v>
      </c>
      <c r="AY163" s="360" t="n">
        <v>-0.0135</v>
      </c>
      <c r="AZ163" s="360" t="n">
        <v>0.06</v>
      </c>
      <c r="BA163" s="360" t="n">
        <v>0.1625</v>
      </c>
      <c r="BB163" s="360" t="n">
        <v>0.0125</v>
      </c>
      <c r="BC163" s="360" t="n">
        <v>-0.0135</v>
      </c>
      <c r="BD163" s="360" t="n">
        <v>0.011</v>
      </c>
      <c r="BE163" s="360" t="n">
        <v>0.005</v>
      </c>
      <c r="BF163" s="360" t="n">
        <v>0.005</v>
      </c>
      <c r="BG163" s="360" t="n">
        <v>-0.0135</v>
      </c>
      <c r="BH163" s="360" t="n">
        <v>0.011</v>
      </c>
      <c r="BI163" s="360" t="n">
        <v>-0.058</v>
      </c>
      <c r="BJ163" s="360" t="n">
        <v>0.026</v>
      </c>
      <c r="BK163" s="360" t="n">
        <v>-0.00799999999999999</v>
      </c>
      <c r="BL163" s="360" t="n">
        <v>0.019</v>
      </c>
      <c r="BM163" s="360" t="n">
        <v>0.0065</v>
      </c>
      <c r="BN163" s="360" t="n">
        <v>0.01</v>
      </c>
      <c r="BO163" s="360" t="n">
        <v>0.495</v>
      </c>
      <c r="BP163" s="360" t="n">
        <v>0.035</v>
      </c>
      <c r="BQ163" s="360" t="n">
        <v>0</v>
      </c>
      <c r="BR163" s="360" t="n">
        <v>0</v>
      </c>
      <c r="BS163" s="360" t="n">
        <v>0.1625</v>
      </c>
      <c r="BT163" s="360" t="n">
        <v>0.0125</v>
      </c>
      <c r="BU163" s="360" t="n">
        <v>0.14</v>
      </c>
      <c r="BV163" s="360" t="n">
        <v>0</v>
      </c>
    </row>
    <row r="164" customFormat="false" ht="12.75" hidden="false" customHeight="false" outlineLevel="0" collapsed="false">
      <c r="D164" s="359" t="n">
        <v>41153</v>
      </c>
      <c r="F164" s="397" t="n">
        <v>2.887</v>
      </c>
      <c r="G164" s="398" t="n">
        <v>0.072438026297395</v>
      </c>
      <c r="H164" s="397" t="n">
        <v>0.15</v>
      </c>
      <c r="I164" s="397" t="n">
        <v>0.55</v>
      </c>
      <c r="J164" s="397" t="n">
        <v>0.55</v>
      </c>
      <c r="K164" s="397" t="n">
        <v>0.55</v>
      </c>
      <c r="L164" s="395" t="n">
        <v>0.55</v>
      </c>
      <c r="M164" s="395" t="n">
        <v>0.55</v>
      </c>
      <c r="N164" s="397" t="n">
        <v>0.6</v>
      </c>
      <c r="O164" s="397" t="n">
        <v>0.6</v>
      </c>
      <c r="P164" s="397" t="n">
        <v>0.55</v>
      </c>
      <c r="Q164" s="397" t="n">
        <v>0.5</v>
      </c>
      <c r="R164" s="398" t="n">
        <v>0.34</v>
      </c>
      <c r="S164" s="398" t="n">
        <v>0.6</v>
      </c>
      <c r="T164" s="397" t="n">
        <v>0.55</v>
      </c>
      <c r="U164" s="397" t="n">
        <v>-0.125</v>
      </c>
      <c r="V164" s="397" t="n">
        <v>0.01</v>
      </c>
      <c r="W164" s="397" t="n">
        <v>0.158</v>
      </c>
      <c r="X164" s="397" t="n">
        <v>0.0075</v>
      </c>
      <c r="Y164" s="397" t="n">
        <v>-0.046</v>
      </c>
      <c r="Z164" s="397" t="n">
        <v>0.032</v>
      </c>
      <c r="AA164" s="397" t="n">
        <v>-0.165</v>
      </c>
      <c r="AB164" s="397" t="n">
        <v>0.155</v>
      </c>
      <c r="AC164" s="397" t="n">
        <v>-0.041</v>
      </c>
      <c r="AD164" s="397" t="n">
        <v>0.00375</v>
      </c>
      <c r="AE164" s="397" t="n">
        <v>-0.185</v>
      </c>
      <c r="AF164" s="397" t="n">
        <v>0.0025</v>
      </c>
      <c r="AG164" s="397" t="n">
        <v>-0.041</v>
      </c>
      <c r="AH164" s="397" t="n">
        <v>0.012</v>
      </c>
      <c r="AI164" s="398" t="n">
        <v>0.1675</v>
      </c>
      <c r="AJ164" s="398" t="n">
        <v>-0.0025</v>
      </c>
      <c r="AK164" s="398" t="n">
        <v>-0.19</v>
      </c>
      <c r="AL164" s="397" t="n">
        <v>0</v>
      </c>
      <c r="AM164" s="397"/>
      <c r="AN164" s="397"/>
      <c r="AO164" s="397" t="n">
        <v>-0.17</v>
      </c>
      <c r="AP164" s="360" t="n">
        <v>0.0075</v>
      </c>
      <c r="AQ164" s="360" t="n">
        <v>0.1875</v>
      </c>
      <c r="AR164" s="360" t="n">
        <v>0</v>
      </c>
      <c r="AS164" s="360" t="n">
        <v>-0.33</v>
      </c>
      <c r="AT164" s="360" t="n">
        <v>0</v>
      </c>
      <c r="AU164" s="360" t="n">
        <v>0</v>
      </c>
      <c r="AV164" s="360" t="n">
        <v>0</v>
      </c>
      <c r="AW164" s="360" t="n">
        <v>0</v>
      </c>
      <c r="AX164" s="360" t="n">
        <v>0</v>
      </c>
      <c r="AY164" s="360" t="n">
        <v>-0.0185</v>
      </c>
      <c r="AZ164" s="360" t="n">
        <v>0.06</v>
      </c>
      <c r="BA164" s="360" t="n">
        <v>0.1625</v>
      </c>
      <c r="BB164" s="360" t="n">
        <v>0.0125</v>
      </c>
      <c r="BC164" s="360" t="n">
        <v>-0.0185</v>
      </c>
      <c r="BD164" s="360" t="n">
        <v>0.011</v>
      </c>
      <c r="BE164" s="360" t="n">
        <v>0.005</v>
      </c>
      <c r="BF164" s="360" t="n">
        <v>0.005</v>
      </c>
      <c r="BG164" s="360" t="n">
        <v>-0.0185</v>
      </c>
      <c r="BH164" s="360" t="n">
        <v>0.011</v>
      </c>
      <c r="BI164" s="360" t="n">
        <v>-0.058</v>
      </c>
      <c r="BJ164" s="360" t="n">
        <v>0.025</v>
      </c>
      <c r="BK164" s="360" t="n">
        <v>-0.00799999999999999</v>
      </c>
      <c r="BL164" s="360" t="n">
        <v>0.019</v>
      </c>
      <c r="BM164" s="360" t="n">
        <v>0.0065</v>
      </c>
      <c r="BN164" s="360" t="n">
        <v>0.01</v>
      </c>
      <c r="BO164" s="360" t="n">
        <v>0.395</v>
      </c>
      <c r="BP164" s="360" t="n">
        <v>0.035</v>
      </c>
      <c r="BQ164" s="360" t="n">
        <v>0</v>
      </c>
      <c r="BR164" s="360" t="n">
        <v>0</v>
      </c>
      <c r="BS164" s="360" t="n">
        <v>0.1625</v>
      </c>
      <c r="BT164" s="360" t="n">
        <v>0.0125</v>
      </c>
      <c r="BU164" s="360" t="n">
        <v>0.138</v>
      </c>
      <c r="BV164" s="360" t="n">
        <v>0</v>
      </c>
    </row>
    <row r="165" customFormat="false" ht="12.75" hidden="false" customHeight="false" outlineLevel="0" collapsed="false">
      <c r="D165" s="359" t="n">
        <v>41183</v>
      </c>
      <c r="F165" s="397" t="n">
        <v>2.895</v>
      </c>
      <c r="G165" s="398" t="n">
        <v>0.0724412674803</v>
      </c>
      <c r="H165" s="397" t="n">
        <v>0.15</v>
      </c>
      <c r="I165" s="397" t="n">
        <v>0.6</v>
      </c>
      <c r="J165" s="397" t="n">
        <v>0.6</v>
      </c>
      <c r="K165" s="397" t="n">
        <v>0.55</v>
      </c>
      <c r="L165" s="395" t="n">
        <v>0.6</v>
      </c>
      <c r="M165" s="395" t="n">
        <v>0.6</v>
      </c>
      <c r="N165" s="397" t="n">
        <v>0.65</v>
      </c>
      <c r="O165" s="397" t="n">
        <v>0.65</v>
      </c>
      <c r="P165" s="397" t="n">
        <v>0.6</v>
      </c>
      <c r="Q165" s="397" t="n">
        <v>0.5</v>
      </c>
      <c r="R165" s="398" t="n">
        <v>0.39</v>
      </c>
      <c r="S165" s="398" t="n">
        <v>0.65</v>
      </c>
      <c r="T165" s="397" t="n">
        <v>0.6</v>
      </c>
      <c r="U165" s="397" t="n">
        <v>-0.11</v>
      </c>
      <c r="V165" s="397" t="n">
        <v>0.01</v>
      </c>
      <c r="W165" s="397" t="n">
        <v>0.173</v>
      </c>
      <c r="X165" s="397" t="n">
        <v>0.0075</v>
      </c>
      <c r="Y165" s="397" t="n">
        <v>-0.046</v>
      </c>
      <c r="Z165" s="397" t="n">
        <v>0.032</v>
      </c>
      <c r="AA165" s="397" t="n">
        <v>-0.165</v>
      </c>
      <c r="AB165" s="397" t="n">
        <v>0.155</v>
      </c>
      <c r="AC165" s="397" t="n">
        <v>-0.041</v>
      </c>
      <c r="AD165" s="397" t="n">
        <v>0.00375</v>
      </c>
      <c r="AE165" s="397" t="n">
        <v>-0.185</v>
      </c>
      <c r="AF165" s="397" t="n">
        <v>0.005</v>
      </c>
      <c r="AG165" s="397" t="n">
        <v>-0.041</v>
      </c>
      <c r="AH165" s="397" t="n">
        <v>0.012</v>
      </c>
      <c r="AI165" s="398" t="n">
        <v>0.1825</v>
      </c>
      <c r="AJ165" s="398" t="n">
        <v>-0.0025</v>
      </c>
      <c r="AK165" s="398" t="n">
        <v>-0.19</v>
      </c>
      <c r="AL165" s="397" t="n">
        <v>0</v>
      </c>
      <c r="AM165" s="397"/>
      <c r="AN165" s="397"/>
      <c r="AO165" s="397" t="n">
        <v>-0.17</v>
      </c>
      <c r="AP165" s="360" t="n">
        <v>0.0075</v>
      </c>
      <c r="AQ165" s="360" t="n">
        <v>0.1875</v>
      </c>
      <c r="AR165" s="360" t="n">
        <v>0</v>
      </c>
      <c r="AS165" s="360" t="n">
        <v>-0.33</v>
      </c>
      <c r="AT165" s="360" t="n">
        <v>0</v>
      </c>
      <c r="AU165" s="360" t="n">
        <v>0</v>
      </c>
      <c r="AV165" s="360" t="n">
        <v>0</v>
      </c>
      <c r="AW165" s="360" t="n">
        <v>0</v>
      </c>
      <c r="AX165" s="360" t="n">
        <v>0</v>
      </c>
      <c r="AY165" s="360" t="n">
        <v>-0.0185</v>
      </c>
      <c r="AZ165" s="360" t="n">
        <v>0.06</v>
      </c>
      <c r="BA165" s="360" t="n">
        <v>0.165</v>
      </c>
      <c r="BB165" s="360" t="n">
        <v>0.0125</v>
      </c>
      <c r="BC165" s="360" t="n">
        <v>-0.0185</v>
      </c>
      <c r="BD165" s="360" t="n">
        <v>0.011</v>
      </c>
      <c r="BE165" s="360" t="n">
        <v>0.005</v>
      </c>
      <c r="BF165" s="360" t="n">
        <v>0.005</v>
      </c>
      <c r="BG165" s="360" t="n">
        <v>-0.0185</v>
      </c>
      <c r="BH165" s="360" t="n">
        <v>0.011</v>
      </c>
      <c r="BI165" s="360" t="n">
        <v>-0.043</v>
      </c>
      <c r="BJ165" s="360" t="n">
        <v>0.025</v>
      </c>
      <c r="BK165" s="360" t="n">
        <v>-0.00799999999999999</v>
      </c>
      <c r="BL165" s="360" t="n">
        <v>0.02</v>
      </c>
      <c r="BM165" s="360" t="n">
        <v>0.0065</v>
      </c>
      <c r="BN165" s="360" t="n">
        <v>0.01</v>
      </c>
      <c r="BO165" s="360" t="n">
        <v>0.345</v>
      </c>
      <c r="BP165" s="360" t="n">
        <v>0.035</v>
      </c>
      <c r="BQ165" s="360" t="n">
        <v>0</v>
      </c>
      <c r="BR165" s="360" t="n">
        <v>0</v>
      </c>
      <c r="BS165" s="360" t="n">
        <v>0.165</v>
      </c>
      <c r="BT165" s="360" t="n">
        <v>0.0125</v>
      </c>
      <c r="BU165" s="360" t="n">
        <v>0.153</v>
      </c>
      <c r="BV165" s="360" t="n">
        <v>0</v>
      </c>
    </row>
    <row r="166" customFormat="false" ht="12.75" hidden="false" customHeight="false" outlineLevel="0" collapsed="false">
      <c r="D166" s="359" t="n">
        <v>41214</v>
      </c>
      <c r="F166" s="397" t="n">
        <v>2.947</v>
      </c>
      <c r="G166" s="398" t="n">
        <v>0.072444616702638</v>
      </c>
      <c r="H166" s="397" t="n">
        <v>0.15</v>
      </c>
      <c r="I166" s="397" t="n">
        <v>0.8</v>
      </c>
      <c r="J166" s="397" t="n">
        <v>0.85</v>
      </c>
      <c r="K166" s="397" t="n">
        <v>0.8</v>
      </c>
      <c r="L166" s="395" t="n">
        <v>0.8</v>
      </c>
      <c r="M166" s="395" t="n">
        <v>0.9</v>
      </c>
      <c r="N166" s="397" t="n">
        <v>0.95</v>
      </c>
      <c r="O166" s="397" t="n">
        <v>0.85</v>
      </c>
      <c r="P166" s="397" t="n">
        <v>0.8</v>
      </c>
      <c r="Q166" s="397" t="n">
        <v>0.95</v>
      </c>
      <c r="R166" s="398" t="n">
        <v>0.435</v>
      </c>
      <c r="S166" s="398" t="n">
        <v>0.8</v>
      </c>
      <c r="T166" s="397" t="n">
        <v>0.8</v>
      </c>
      <c r="U166" s="397" t="n">
        <v>-0.0725</v>
      </c>
      <c r="V166" s="397" t="n">
        <v>0.035</v>
      </c>
      <c r="W166" s="397" t="n">
        <v>0.24</v>
      </c>
      <c r="X166" s="397" t="n">
        <v>0.0075</v>
      </c>
      <c r="Y166" s="397" t="n">
        <v>-0.0605</v>
      </c>
      <c r="Z166" s="397" t="n">
        <v>0.0365</v>
      </c>
      <c r="AA166" s="397" t="n">
        <v>-0.16</v>
      </c>
      <c r="AB166" s="397" t="n">
        <v>0.155</v>
      </c>
      <c r="AC166" s="397" t="n">
        <v>-0.0405</v>
      </c>
      <c r="AD166" s="397" t="n">
        <v>0.00625</v>
      </c>
      <c r="AE166" s="397" t="n">
        <v>-0.18</v>
      </c>
      <c r="AF166" s="397" t="n">
        <v>0.0125</v>
      </c>
      <c r="AG166" s="397" t="n">
        <v>-0.0405</v>
      </c>
      <c r="AH166" s="397" t="n">
        <v>0.022</v>
      </c>
      <c r="AI166" s="398" t="n">
        <v>0.255</v>
      </c>
      <c r="AJ166" s="398" t="n">
        <v>0.005</v>
      </c>
      <c r="AK166" s="398" t="n">
        <v>-0.19</v>
      </c>
      <c r="AL166" s="397" t="n">
        <v>0.005</v>
      </c>
      <c r="AM166" s="397"/>
      <c r="AN166" s="397"/>
      <c r="AO166" s="397" t="n">
        <v>-0.17</v>
      </c>
      <c r="AP166" s="360" t="n">
        <v>0.02</v>
      </c>
      <c r="AQ166" s="360" t="n">
        <v>0.1</v>
      </c>
      <c r="AR166" s="360" t="n">
        <v>0</v>
      </c>
      <c r="AS166" s="360" t="n">
        <v>-0.33</v>
      </c>
      <c r="AT166" s="360" t="n">
        <v>0</v>
      </c>
      <c r="AU166" s="360" t="n">
        <v>0</v>
      </c>
      <c r="AV166" s="360" t="n">
        <v>0</v>
      </c>
      <c r="AW166" s="360" t="n">
        <v>0</v>
      </c>
      <c r="AX166" s="360" t="n">
        <v>0</v>
      </c>
      <c r="AY166" s="360" t="n">
        <v>-0.0165</v>
      </c>
      <c r="AZ166" s="360" t="n">
        <v>0.06</v>
      </c>
      <c r="BA166" s="360" t="n">
        <v>0.24</v>
      </c>
      <c r="BB166" s="360" t="n">
        <v>0.0175</v>
      </c>
      <c r="BC166" s="360" t="n">
        <v>-0.0165</v>
      </c>
      <c r="BD166" s="360" t="n">
        <v>0.0087</v>
      </c>
      <c r="BE166" s="360" t="n">
        <v>0.005</v>
      </c>
      <c r="BF166" s="360" t="n">
        <v>0.005</v>
      </c>
      <c r="BG166" s="360" t="n">
        <v>-0.0165</v>
      </c>
      <c r="BH166" s="360" t="n">
        <v>0.0087</v>
      </c>
      <c r="BI166" s="360" t="n">
        <v>-0.0445</v>
      </c>
      <c r="BJ166" s="360" t="n">
        <v>0.025</v>
      </c>
      <c r="BK166" s="360" t="n">
        <v>-0.0005</v>
      </c>
      <c r="BL166" s="360" t="n">
        <v>0.02</v>
      </c>
      <c r="BM166" s="360" t="n">
        <v>0.016</v>
      </c>
      <c r="BN166" s="360" t="n">
        <v>0.015</v>
      </c>
      <c r="BO166" s="360" t="n">
        <v>0.725</v>
      </c>
      <c r="BP166" s="360" t="n">
        <v>0.14</v>
      </c>
      <c r="BQ166" s="360" t="n">
        <v>0</v>
      </c>
      <c r="BR166" s="360" t="n">
        <v>0</v>
      </c>
      <c r="BS166" s="360" t="n">
        <v>0.24</v>
      </c>
      <c r="BT166" s="360" t="n">
        <v>0.0175</v>
      </c>
      <c r="BU166" s="360" t="n">
        <v>0.217</v>
      </c>
      <c r="BV166" s="360" t="n">
        <v>0</v>
      </c>
    </row>
    <row r="167" customFormat="false" ht="12.75" hidden="false" customHeight="false" outlineLevel="0" collapsed="false">
      <c r="D167" s="359" t="n">
        <v>41244</v>
      </c>
      <c r="F167" s="397" t="n">
        <v>3.018</v>
      </c>
      <c r="G167" s="398" t="n">
        <v>0.072447857885549</v>
      </c>
      <c r="H167" s="397" t="n">
        <v>0.15</v>
      </c>
      <c r="I167" s="397" t="n">
        <v>1</v>
      </c>
      <c r="J167" s="397" t="n">
        <v>1.05</v>
      </c>
      <c r="K167" s="397" t="n">
        <v>1</v>
      </c>
      <c r="L167" s="395" t="n">
        <v>1</v>
      </c>
      <c r="M167" s="395" t="n">
        <v>1.15</v>
      </c>
      <c r="N167" s="397" t="n">
        <v>1.25</v>
      </c>
      <c r="O167" s="397" t="n">
        <v>1.05</v>
      </c>
      <c r="P167" s="397" t="n">
        <v>1</v>
      </c>
      <c r="Q167" s="397" t="n">
        <v>1.35</v>
      </c>
      <c r="R167" s="398" t="n">
        <v>0.625</v>
      </c>
      <c r="S167" s="398" t="n">
        <v>1.1</v>
      </c>
      <c r="T167" s="397" t="n">
        <v>1</v>
      </c>
      <c r="U167" s="397" t="n">
        <v>-0.065</v>
      </c>
      <c r="V167" s="397" t="n">
        <v>0.035</v>
      </c>
      <c r="W167" s="397" t="n">
        <v>0.28</v>
      </c>
      <c r="X167" s="397" t="n">
        <v>0.0075</v>
      </c>
      <c r="Y167" s="397" t="n">
        <v>-0.0605</v>
      </c>
      <c r="Z167" s="397" t="n">
        <v>0.0365</v>
      </c>
      <c r="AA167" s="397" t="n">
        <v>-0.1675</v>
      </c>
      <c r="AB167" s="397" t="n">
        <v>0.155</v>
      </c>
      <c r="AC167" s="397" t="n">
        <v>-0.0405</v>
      </c>
      <c r="AD167" s="397" t="n">
        <v>0.00625</v>
      </c>
      <c r="AE167" s="397" t="n">
        <v>-0.1875</v>
      </c>
      <c r="AF167" s="397" t="n">
        <v>0.005</v>
      </c>
      <c r="AG167" s="397" t="n">
        <v>-0.0405</v>
      </c>
      <c r="AH167" s="397" t="n">
        <v>0.022</v>
      </c>
      <c r="AI167" s="398" t="n">
        <v>0.295</v>
      </c>
      <c r="AJ167" s="398" t="n">
        <v>0.005</v>
      </c>
      <c r="AK167" s="398" t="n">
        <v>-0.19</v>
      </c>
      <c r="AL167" s="397" t="n">
        <v>0.005</v>
      </c>
      <c r="AM167" s="397"/>
      <c r="AN167" s="397"/>
      <c r="AO167" s="397" t="n">
        <v>-0.17</v>
      </c>
      <c r="AP167" s="360" t="n">
        <v>0.02</v>
      </c>
      <c r="AQ167" s="360" t="n">
        <v>0.1</v>
      </c>
      <c r="AR167" s="360" t="n">
        <v>0</v>
      </c>
      <c r="AS167" s="360" t="n">
        <v>-0.33</v>
      </c>
      <c r="AT167" s="360" t="n">
        <v>0</v>
      </c>
      <c r="AU167" s="360" t="n">
        <v>0</v>
      </c>
      <c r="AV167" s="360" t="n">
        <v>0</v>
      </c>
      <c r="AW167" s="360" t="n">
        <v>0</v>
      </c>
      <c r="AX167" s="360" t="n">
        <v>0</v>
      </c>
      <c r="AY167" s="360" t="n">
        <v>-0.0165</v>
      </c>
      <c r="AZ167" s="360" t="n">
        <v>0.06</v>
      </c>
      <c r="BA167" s="360" t="n">
        <v>0.295</v>
      </c>
      <c r="BB167" s="360" t="n">
        <v>0.0225</v>
      </c>
      <c r="BC167" s="360" t="n">
        <v>-0.0165</v>
      </c>
      <c r="BD167" s="360" t="n">
        <v>0.0087</v>
      </c>
      <c r="BE167" s="360" t="n">
        <v>0.005</v>
      </c>
      <c r="BF167" s="360" t="n">
        <v>0.005</v>
      </c>
      <c r="BG167" s="360" t="n">
        <v>-0.0165</v>
      </c>
      <c r="BH167" s="360" t="n">
        <v>0.0087</v>
      </c>
      <c r="BI167" s="360" t="n">
        <v>-0.0485</v>
      </c>
      <c r="BJ167" s="360" t="n">
        <v>0.025</v>
      </c>
      <c r="BK167" s="360" t="n">
        <v>-0.0005</v>
      </c>
      <c r="BL167" s="360" t="n">
        <v>0.021</v>
      </c>
      <c r="BM167" s="360" t="n">
        <v>0.016</v>
      </c>
      <c r="BN167" s="360" t="n">
        <v>0.015</v>
      </c>
      <c r="BO167" s="360" t="n">
        <v>1.045</v>
      </c>
      <c r="BP167" s="360" t="n">
        <v>0.17</v>
      </c>
      <c r="BQ167" s="360" t="n">
        <v>0</v>
      </c>
      <c r="BR167" s="360" t="n">
        <v>0</v>
      </c>
      <c r="BS167" s="360" t="n">
        <v>0.295</v>
      </c>
      <c r="BT167" s="360" t="n">
        <v>0.0225</v>
      </c>
      <c r="BU167" s="360" t="n">
        <v>0.219</v>
      </c>
      <c r="BV167" s="360" t="n">
        <v>0</v>
      </c>
    </row>
    <row r="168" customFormat="false" ht="12.75" hidden="false" customHeight="false" outlineLevel="0" collapsed="false">
      <c r="D168" s="359" t="n">
        <v>41275</v>
      </c>
      <c r="F168" s="397" t="n">
        <v>3.227</v>
      </c>
      <c r="G168" s="398" t="n">
        <v>0.072451207107895</v>
      </c>
      <c r="H168" s="397" t="n">
        <v>0.15</v>
      </c>
      <c r="I168" s="397" t="n">
        <v>1</v>
      </c>
      <c r="J168" s="397" t="n">
        <v>1.05</v>
      </c>
      <c r="K168" s="397" t="n">
        <v>1</v>
      </c>
      <c r="L168" s="395" t="n">
        <v>1</v>
      </c>
      <c r="M168" s="395" t="n">
        <v>1.15</v>
      </c>
      <c r="N168" s="397" t="n">
        <v>1.45</v>
      </c>
      <c r="O168" s="397" t="n">
        <v>1.05</v>
      </c>
      <c r="P168" s="397" t="n">
        <v>1</v>
      </c>
      <c r="Q168" s="397" t="n">
        <v>1.35</v>
      </c>
      <c r="R168" s="398" t="n">
        <v>0.65</v>
      </c>
      <c r="S168" s="398" t="n">
        <v>1.1</v>
      </c>
      <c r="T168" s="397" t="n">
        <v>1</v>
      </c>
      <c r="U168" s="397" t="n">
        <v>-0.05</v>
      </c>
      <c r="V168" s="397" t="n">
        <v>0.035</v>
      </c>
      <c r="W168" s="397" t="n">
        <v>0.29</v>
      </c>
      <c r="X168" s="397" t="n">
        <v>0.0125</v>
      </c>
      <c r="Y168" s="397" t="n">
        <v>-0.0605</v>
      </c>
      <c r="Z168" s="397" t="n">
        <v>0.0365</v>
      </c>
      <c r="AA168" s="397" t="n">
        <v>-0.17</v>
      </c>
      <c r="AB168" s="397" t="n">
        <v>0.155</v>
      </c>
      <c r="AC168" s="397" t="n">
        <v>-0.0405</v>
      </c>
      <c r="AD168" s="397" t="n">
        <v>0.00625</v>
      </c>
      <c r="AE168" s="397" t="n">
        <v>-0.19</v>
      </c>
      <c r="AF168" s="397" t="n">
        <v>0.0025</v>
      </c>
      <c r="AG168" s="397" t="n">
        <v>-0.0405</v>
      </c>
      <c r="AH168" s="397" t="n">
        <v>0.022</v>
      </c>
      <c r="AI168" s="398" t="n">
        <v>0.3075</v>
      </c>
      <c r="AJ168" s="398" t="n">
        <v>0.005</v>
      </c>
      <c r="AK168" s="398" t="n">
        <v>-0.19</v>
      </c>
      <c r="AL168" s="397" t="n">
        <v>0.005</v>
      </c>
      <c r="AM168" s="397"/>
      <c r="AN168" s="397"/>
      <c r="AO168" s="397" t="n">
        <v>-0.17</v>
      </c>
      <c r="AP168" s="360" t="n">
        <v>0.02</v>
      </c>
      <c r="AQ168" s="360" t="n">
        <v>0.1</v>
      </c>
      <c r="AR168" s="360" t="n">
        <v>0</v>
      </c>
      <c r="AS168" s="360" t="n">
        <v>-0.33</v>
      </c>
      <c r="AT168" s="360" t="n">
        <v>0</v>
      </c>
      <c r="AU168" s="360" t="n">
        <v>0</v>
      </c>
      <c r="AV168" s="360" t="n">
        <v>0</v>
      </c>
      <c r="AW168" s="360" t="n">
        <v>0</v>
      </c>
      <c r="AX168" s="360" t="n">
        <v>0</v>
      </c>
      <c r="AY168" s="360" t="n">
        <v>-0.012</v>
      </c>
      <c r="AZ168" s="360" t="n">
        <v>0.06</v>
      </c>
      <c r="BA168" s="360" t="n">
        <v>0.3425</v>
      </c>
      <c r="BB168" s="360" t="n">
        <v>0.0225</v>
      </c>
      <c r="BC168" s="360" t="n">
        <v>-0.012</v>
      </c>
      <c r="BD168" s="360" t="n">
        <v>0.0087</v>
      </c>
      <c r="BE168" s="360" t="n">
        <v>0.005</v>
      </c>
      <c r="BF168" s="360" t="n">
        <v>0.005</v>
      </c>
      <c r="BG168" s="360" t="n">
        <v>-0.012</v>
      </c>
      <c r="BH168" s="360" t="n">
        <v>0.0087</v>
      </c>
      <c r="BI168" s="360" t="n">
        <v>-0.0445</v>
      </c>
      <c r="BJ168" s="360" t="n">
        <v>0.02</v>
      </c>
      <c r="BK168" s="360" t="n">
        <v>0.0015</v>
      </c>
      <c r="BL168" s="360" t="n">
        <v>0.022</v>
      </c>
      <c r="BM168" s="360" t="n">
        <v>0.016</v>
      </c>
      <c r="BN168" s="360" t="n">
        <v>0.015</v>
      </c>
      <c r="BO168" s="360" t="n">
        <v>1.52</v>
      </c>
      <c r="BP168" s="360" t="n">
        <v>0.26</v>
      </c>
      <c r="BQ168" s="360" t="n">
        <v>0</v>
      </c>
      <c r="BR168" s="360" t="n">
        <v>0</v>
      </c>
      <c r="BS168" s="360" t="n">
        <v>0.3425</v>
      </c>
      <c r="BT168" s="360" t="n">
        <v>0.0225</v>
      </c>
      <c r="BU168" s="360" t="n">
        <v>0.252</v>
      </c>
      <c r="BV168" s="360" t="n">
        <v>0</v>
      </c>
    </row>
    <row r="169" customFormat="false" ht="12.75" hidden="false" customHeight="false" outlineLevel="0" collapsed="false">
      <c r="D169" s="359" t="n">
        <v>41306</v>
      </c>
      <c r="F169" s="397" t="n">
        <v>3.132</v>
      </c>
      <c r="G169" s="398" t="n">
        <v>0.072454556330244</v>
      </c>
      <c r="H169" s="397" t="n">
        <v>0.15</v>
      </c>
      <c r="I169" s="397" t="n">
        <v>1</v>
      </c>
      <c r="J169" s="397" t="n">
        <v>1.05</v>
      </c>
      <c r="K169" s="397" t="n">
        <v>1</v>
      </c>
      <c r="L169" s="395" t="n">
        <v>1</v>
      </c>
      <c r="M169" s="395" t="n">
        <v>1.15</v>
      </c>
      <c r="N169" s="397" t="n">
        <v>1.45</v>
      </c>
      <c r="O169" s="397" t="n">
        <v>1.05</v>
      </c>
      <c r="P169" s="397" t="n">
        <v>1</v>
      </c>
      <c r="Q169" s="397" t="n">
        <v>1.35</v>
      </c>
      <c r="R169" s="398" t="n">
        <v>0.65</v>
      </c>
      <c r="S169" s="398" t="n">
        <v>1.1</v>
      </c>
      <c r="T169" s="397" t="n">
        <v>1</v>
      </c>
      <c r="U169" s="397" t="n">
        <v>-0.05</v>
      </c>
      <c r="V169" s="397" t="n">
        <v>0.035</v>
      </c>
      <c r="W169" s="397" t="n">
        <v>0.265</v>
      </c>
      <c r="X169" s="397" t="n">
        <v>0.015</v>
      </c>
      <c r="Y169" s="397" t="n">
        <v>-0.0605</v>
      </c>
      <c r="Z169" s="397" t="n">
        <v>0.0365</v>
      </c>
      <c r="AA169" s="397" t="n">
        <v>-0.1725</v>
      </c>
      <c r="AB169" s="397" t="n">
        <v>0.155</v>
      </c>
      <c r="AC169" s="397" t="n">
        <v>-0.0405</v>
      </c>
      <c r="AD169" s="397" t="n">
        <v>0.00625</v>
      </c>
      <c r="AE169" s="397" t="n">
        <v>-0.1925</v>
      </c>
      <c r="AF169" s="397" t="n">
        <v>0.005</v>
      </c>
      <c r="AG169" s="397" t="n">
        <v>-0.0405</v>
      </c>
      <c r="AH169" s="397" t="n">
        <v>0.022</v>
      </c>
      <c r="AI169" s="398" t="n">
        <v>0.285</v>
      </c>
      <c r="AJ169" s="398" t="n">
        <v>0.005</v>
      </c>
      <c r="AK169" s="398" t="n">
        <v>-0.19</v>
      </c>
      <c r="AL169" s="397" t="n">
        <v>0.005</v>
      </c>
      <c r="AM169" s="397"/>
      <c r="AN169" s="397"/>
      <c r="AO169" s="397" t="n">
        <v>-0.17</v>
      </c>
      <c r="AP169" s="360" t="n">
        <v>0.02</v>
      </c>
      <c r="AQ169" s="360" t="n">
        <v>0.1</v>
      </c>
      <c r="AR169" s="360" t="n">
        <v>0</v>
      </c>
      <c r="AS169" s="360" t="n">
        <v>-0.33</v>
      </c>
      <c r="AT169" s="360" t="n">
        <v>0</v>
      </c>
      <c r="AU169" s="360" t="n">
        <v>0</v>
      </c>
      <c r="AV169" s="360" t="n">
        <v>0</v>
      </c>
      <c r="AW169" s="360" t="n">
        <v>0</v>
      </c>
      <c r="AX169" s="360" t="n">
        <v>0</v>
      </c>
      <c r="AY169" s="360" t="n">
        <v>-0.012</v>
      </c>
      <c r="AZ169" s="360" t="n">
        <v>0.06</v>
      </c>
      <c r="BA169" s="360" t="n">
        <v>0.3375</v>
      </c>
      <c r="BB169" s="360" t="n">
        <v>0.0225</v>
      </c>
      <c r="BC169" s="360" t="n">
        <v>-0.012</v>
      </c>
      <c r="BD169" s="360" t="n">
        <v>0.0087</v>
      </c>
      <c r="BE169" s="360" t="n">
        <v>0.005</v>
      </c>
      <c r="BF169" s="360" t="n">
        <v>0.005</v>
      </c>
      <c r="BG169" s="360" t="n">
        <v>-0.012</v>
      </c>
      <c r="BH169" s="360" t="n">
        <v>0.0087</v>
      </c>
      <c r="BI169" s="360" t="n">
        <v>-0.0475</v>
      </c>
      <c r="BJ169" s="360" t="n">
        <v>0.02</v>
      </c>
      <c r="BK169" s="360" t="n">
        <v>0.0015</v>
      </c>
      <c r="BL169" s="360" t="n">
        <v>0.023</v>
      </c>
      <c r="BM169" s="360" t="n">
        <v>0.016</v>
      </c>
      <c r="BN169" s="360" t="n">
        <v>0.015</v>
      </c>
      <c r="BO169" s="360" t="n">
        <v>1.4</v>
      </c>
      <c r="BP169" s="360" t="n">
        <v>0.26</v>
      </c>
      <c r="BQ169" s="360" t="n">
        <v>0</v>
      </c>
      <c r="BR169" s="360" t="n">
        <v>0</v>
      </c>
      <c r="BS169" s="360" t="n">
        <v>0.3375</v>
      </c>
      <c r="BT169" s="360" t="n">
        <v>0.0225</v>
      </c>
      <c r="BU169" s="360" t="n">
        <v>0.31</v>
      </c>
      <c r="BV169" s="360" t="n">
        <v>0</v>
      </c>
    </row>
    <row r="170" customFormat="false" ht="12.75" hidden="false" customHeight="false" outlineLevel="0" collapsed="false">
      <c r="D170" s="359" t="n">
        <v>41334</v>
      </c>
      <c r="F170" s="397" t="n">
        <v>3.022</v>
      </c>
      <c r="G170" s="398" t="n">
        <v>0.072457581434304</v>
      </c>
      <c r="H170" s="397" t="n">
        <v>0.15</v>
      </c>
      <c r="I170" s="397" t="n">
        <v>0.75</v>
      </c>
      <c r="J170" s="397" t="n">
        <v>0.8</v>
      </c>
      <c r="K170" s="397" t="n">
        <v>0.75</v>
      </c>
      <c r="L170" s="395" t="n">
        <v>0.75</v>
      </c>
      <c r="M170" s="395" t="n">
        <v>0.85</v>
      </c>
      <c r="N170" s="397" t="n">
        <v>1</v>
      </c>
      <c r="O170" s="397" t="n">
        <v>0.75</v>
      </c>
      <c r="P170" s="397" t="n">
        <v>0.75</v>
      </c>
      <c r="Q170" s="397" t="n">
        <v>0.95</v>
      </c>
      <c r="R170" s="398" t="n">
        <v>0.34</v>
      </c>
      <c r="S170" s="398" t="n">
        <v>0.75</v>
      </c>
      <c r="T170" s="397" t="n">
        <v>0.75</v>
      </c>
      <c r="U170" s="397" t="n">
        <v>-0.05</v>
      </c>
      <c r="V170" s="397" t="n">
        <v>0.035</v>
      </c>
      <c r="W170" s="397" t="n">
        <v>0.263</v>
      </c>
      <c r="X170" s="397" t="n">
        <v>0.02</v>
      </c>
      <c r="Y170" s="397" t="n">
        <v>-0.0605</v>
      </c>
      <c r="Z170" s="397" t="n">
        <v>0.0365</v>
      </c>
      <c r="AA170" s="397" t="n">
        <v>-0.175</v>
      </c>
      <c r="AB170" s="397" t="n">
        <v>0.155</v>
      </c>
      <c r="AC170" s="397" t="n">
        <v>-0.0405</v>
      </c>
      <c r="AD170" s="397" t="n">
        <v>0.00625</v>
      </c>
      <c r="AE170" s="397" t="n">
        <v>-0.195</v>
      </c>
      <c r="AF170" s="397" t="n">
        <v>0.0025</v>
      </c>
      <c r="AG170" s="397" t="n">
        <v>-0.0405</v>
      </c>
      <c r="AH170" s="397" t="n">
        <v>0.022</v>
      </c>
      <c r="AI170" s="398" t="n">
        <v>0.2825</v>
      </c>
      <c r="AJ170" s="398" t="n">
        <v>0.005</v>
      </c>
      <c r="AK170" s="398" t="n">
        <v>-0.19</v>
      </c>
      <c r="AL170" s="397" t="n">
        <v>0.005</v>
      </c>
      <c r="AM170" s="397"/>
      <c r="AN170" s="397"/>
      <c r="AO170" s="397" t="n">
        <v>-0.17</v>
      </c>
      <c r="AP170" s="360" t="n">
        <v>0.02</v>
      </c>
      <c r="AQ170" s="360" t="n">
        <v>0.1</v>
      </c>
      <c r="AR170" s="360" t="n">
        <v>0</v>
      </c>
      <c r="AS170" s="360" t="n">
        <v>-0.33</v>
      </c>
      <c r="AT170" s="360" t="n">
        <v>0</v>
      </c>
      <c r="AU170" s="360" t="n">
        <v>0</v>
      </c>
      <c r="AV170" s="360" t="n">
        <v>0</v>
      </c>
      <c r="AW170" s="360" t="n">
        <v>0</v>
      </c>
      <c r="AX170" s="360" t="n">
        <v>0</v>
      </c>
      <c r="AY170" s="360" t="n">
        <v>-0.012</v>
      </c>
      <c r="AZ170" s="360" t="n">
        <v>0.06</v>
      </c>
      <c r="BA170" s="360" t="n">
        <v>0.26</v>
      </c>
      <c r="BB170" s="360" t="n">
        <v>0.0225</v>
      </c>
      <c r="BC170" s="360" t="n">
        <v>-0.012</v>
      </c>
      <c r="BD170" s="360" t="n">
        <v>0.0087</v>
      </c>
      <c r="BE170" s="360" t="n">
        <v>0.005</v>
      </c>
      <c r="BF170" s="360" t="n">
        <v>0.005</v>
      </c>
      <c r="BG170" s="360" t="n">
        <v>-0.012</v>
      </c>
      <c r="BH170" s="360" t="n">
        <v>0.0087</v>
      </c>
      <c r="BI170" s="360" t="n">
        <v>-0.0645</v>
      </c>
      <c r="BJ170" s="360" t="n">
        <v>0.025</v>
      </c>
      <c r="BK170" s="360" t="n">
        <v>0.0015</v>
      </c>
      <c r="BL170" s="360" t="n">
        <v>0.024</v>
      </c>
      <c r="BM170" s="360" t="n">
        <v>0.016</v>
      </c>
      <c r="BN170" s="360" t="n">
        <v>0.015</v>
      </c>
      <c r="BO170" s="360" t="n">
        <v>0.88</v>
      </c>
      <c r="BP170" s="360" t="n">
        <v>0.14</v>
      </c>
      <c r="BQ170" s="360" t="n">
        <v>0</v>
      </c>
      <c r="BR170" s="360" t="n">
        <v>0</v>
      </c>
      <c r="BS170" s="360" t="n">
        <v>0.26</v>
      </c>
      <c r="BT170" s="360" t="n">
        <v>0.0225</v>
      </c>
      <c r="BU170" s="360" t="n">
        <v>0.307</v>
      </c>
      <c r="BV170" s="360" t="n">
        <v>0</v>
      </c>
    </row>
    <row r="171" customFormat="false" ht="12.75" hidden="false" customHeight="false" outlineLevel="0" collapsed="false">
      <c r="D171" s="359" t="n">
        <v>41365</v>
      </c>
      <c r="F171" s="397" t="n">
        <v>2.906</v>
      </c>
      <c r="G171" s="398" t="n">
        <v>0.07246093065666</v>
      </c>
      <c r="H171" s="397" t="n">
        <v>0.15</v>
      </c>
      <c r="I171" s="397" t="n">
        <v>0.4</v>
      </c>
      <c r="J171" s="397" t="n">
        <v>0.45</v>
      </c>
      <c r="K171" s="397" t="n">
        <v>0.4</v>
      </c>
      <c r="L171" s="395" t="n">
        <v>0.45</v>
      </c>
      <c r="M171" s="395" t="n">
        <v>0.45</v>
      </c>
      <c r="N171" s="397" t="n">
        <v>0.45</v>
      </c>
      <c r="O171" s="397" t="n">
        <v>0.45</v>
      </c>
      <c r="P171" s="397" t="n">
        <v>0.45</v>
      </c>
      <c r="Q171" s="397" t="n">
        <v>0.5</v>
      </c>
      <c r="R171" s="398" t="n">
        <v>0.3</v>
      </c>
      <c r="S171" s="398" t="n">
        <v>0.45</v>
      </c>
      <c r="T171" s="397" t="n">
        <v>0.4</v>
      </c>
      <c r="U171" s="397" t="n">
        <v>-0.095</v>
      </c>
      <c r="V171" s="397" t="n">
        <v>0.01</v>
      </c>
      <c r="W171" s="397" t="n">
        <v>0.168</v>
      </c>
      <c r="X171" s="397" t="n">
        <v>0.0025</v>
      </c>
      <c r="Y171" s="397" t="n">
        <v>-0.043</v>
      </c>
      <c r="Z171" s="397" t="n">
        <v>0.034</v>
      </c>
      <c r="AA171" s="397" t="n">
        <v>-0.165</v>
      </c>
      <c r="AB171" s="397" t="n">
        <v>0.155</v>
      </c>
      <c r="AC171" s="397" t="n">
        <v>-0.038</v>
      </c>
      <c r="AD171" s="397" t="n">
        <v>0.00375</v>
      </c>
      <c r="AE171" s="397" t="n">
        <v>-0.185</v>
      </c>
      <c r="AF171" s="397" t="n">
        <v>0.01</v>
      </c>
      <c r="AG171" s="397" t="n">
        <v>-0.038</v>
      </c>
      <c r="AH171" s="397" t="n">
        <v>0.014</v>
      </c>
      <c r="AI171" s="398" t="n">
        <v>0.2</v>
      </c>
      <c r="AJ171" s="398" t="n">
        <v>0.0025</v>
      </c>
      <c r="AK171" s="398" t="n">
        <v>-0.19</v>
      </c>
      <c r="AL171" s="397" t="n">
        <v>0</v>
      </c>
      <c r="AM171" s="397"/>
      <c r="AN171" s="397"/>
      <c r="AO171" s="397" t="n">
        <v>-0.17</v>
      </c>
      <c r="AP171" s="360" t="n">
        <v>0.0075</v>
      </c>
      <c r="AQ171" s="360" t="n">
        <v>0.1875</v>
      </c>
      <c r="AR171" s="360" t="n">
        <v>0</v>
      </c>
      <c r="AS171" s="360" t="n">
        <v>-0.33</v>
      </c>
      <c r="AT171" s="360" t="n">
        <v>0</v>
      </c>
      <c r="AU171" s="360" t="n">
        <v>0</v>
      </c>
      <c r="AV171" s="360" t="n">
        <v>0</v>
      </c>
      <c r="AW171" s="360" t="n">
        <v>0</v>
      </c>
      <c r="AX171" s="360" t="n">
        <v>0</v>
      </c>
      <c r="AY171" s="360" t="n">
        <v>-0.0115</v>
      </c>
      <c r="AZ171" s="360" t="n">
        <v>0.06</v>
      </c>
      <c r="BA171" s="360" t="n">
        <v>0.1775</v>
      </c>
      <c r="BB171" s="360" t="n">
        <v>0.0175</v>
      </c>
      <c r="BC171" s="360" t="n">
        <v>-0.0115</v>
      </c>
      <c r="BD171" s="360" t="n">
        <v>0.011</v>
      </c>
      <c r="BE171" s="360" t="n">
        <v>0.005</v>
      </c>
      <c r="BF171" s="360" t="n">
        <v>0.005</v>
      </c>
      <c r="BG171" s="360" t="n">
        <v>-0.0115</v>
      </c>
      <c r="BH171" s="360" t="n">
        <v>0.011</v>
      </c>
      <c r="BI171" s="360" t="n">
        <v>-0.056</v>
      </c>
      <c r="BJ171" s="360" t="n">
        <v>0.026</v>
      </c>
      <c r="BK171" s="360" t="n">
        <v>-0.00599999999999999</v>
      </c>
      <c r="BL171" s="360" t="n">
        <v>0.016</v>
      </c>
      <c r="BM171" s="360" t="n">
        <v>0.0065</v>
      </c>
      <c r="BN171" s="360" t="n">
        <v>0.01</v>
      </c>
      <c r="BO171" s="360" t="n">
        <v>0.51</v>
      </c>
      <c r="BP171" s="360" t="n">
        <v>0.02</v>
      </c>
      <c r="BQ171" s="360" t="n">
        <v>0</v>
      </c>
      <c r="BR171" s="360" t="n">
        <v>0</v>
      </c>
      <c r="BS171" s="360" t="n">
        <v>0.1775</v>
      </c>
      <c r="BT171" s="360" t="n">
        <v>0.0175</v>
      </c>
      <c r="BU171" s="360" t="n">
        <v>0.17</v>
      </c>
      <c r="BV171" s="360" t="n">
        <v>0</v>
      </c>
    </row>
    <row r="172" customFormat="false" ht="12.75" hidden="false" customHeight="false" outlineLevel="0" collapsed="false">
      <c r="D172" s="359" t="n">
        <v>41395</v>
      </c>
      <c r="F172" s="397" t="n">
        <v>2.888</v>
      </c>
      <c r="G172" s="398" t="n">
        <v>0.072464171839589</v>
      </c>
      <c r="H172" s="397" t="n">
        <v>0.15</v>
      </c>
      <c r="I172" s="397" t="n">
        <v>0.45</v>
      </c>
      <c r="J172" s="397" t="n">
        <v>0.5</v>
      </c>
      <c r="K172" s="397" t="n">
        <v>0.4</v>
      </c>
      <c r="L172" s="395" t="n">
        <v>0.4</v>
      </c>
      <c r="M172" s="395" t="n">
        <v>0.45</v>
      </c>
      <c r="N172" s="397" t="n">
        <v>0.5</v>
      </c>
      <c r="O172" s="397" t="n">
        <v>0.45</v>
      </c>
      <c r="P172" s="397" t="n">
        <v>0.4</v>
      </c>
      <c r="Q172" s="397" t="n">
        <v>0.45</v>
      </c>
      <c r="R172" s="398" t="n">
        <v>0.25</v>
      </c>
      <c r="S172" s="398" t="n">
        <v>0.5</v>
      </c>
      <c r="T172" s="397" t="n">
        <v>0.45</v>
      </c>
      <c r="U172" s="397" t="n">
        <v>-0.11</v>
      </c>
      <c r="V172" s="397" t="n">
        <v>0.01</v>
      </c>
      <c r="W172" s="397" t="n">
        <v>0.173</v>
      </c>
      <c r="X172" s="397" t="n">
        <v>0.0025</v>
      </c>
      <c r="Y172" s="397" t="n">
        <v>-0.043</v>
      </c>
      <c r="Z172" s="397" t="n">
        <v>0.034</v>
      </c>
      <c r="AA172" s="397" t="n">
        <v>-0.165</v>
      </c>
      <c r="AB172" s="397" t="n">
        <v>0.155</v>
      </c>
      <c r="AC172" s="397" t="n">
        <v>-0.038</v>
      </c>
      <c r="AD172" s="397" t="n">
        <v>0.00375</v>
      </c>
      <c r="AE172" s="397" t="n">
        <v>-0.185</v>
      </c>
      <c r="AF172" s="397" t="n">
        <v>0.0075</v>
      </c>
      <c r="AG172" s="397" t="n">
        <v>-0.038</v>
      </c>
      <c r="AH172" s="397" t="n">
        <v>0.014</v>
      </c>
      <c r="AI172" s="398" t="n">
        <v>0.19</v>
      </c>
      <c r="AJ172" s="398" t="n">
        <v>0.0025</v>
      </c>
      <c r="AK172" s="398" t="n">
        <v>-0.19</v>
      </c>
      <c r="AL172" s="397" t="n">
        <v>0</v>
      </c>
      <c r="AM172" s="397"/>
      <c r="AN172" s="397"/>
      <c r="AO172" s="397" t="n">
        <v>-0.17</v>
      </c>
      <c r="AP172" s="360" t="n">
        <v>0.0075</v>
      </c>
      <c r="AQ172" s="360" t="n">
        <v>0.1875</v>
      </c>
      <c r="AR172" s="360" t="n">
        <v>0</v>
      </c>
      <c r="AS172" s="360" t="n">
        <v>-0.33</v>
      </c>
      <c r="AT172" s="360" t="n">
        <v>0</v>
      </c>
      <c r="AU172" s="360" t="n">
        <v>0</v>
      </c>
      <c r="AV172" s="360" t="n">
        <v>0</v>
      </c>
      <c r="AW172" s="360" t="n">
        <v>0</v>
      </c>
      <c r="AX172" s="360" t="n">
        <v>0</v>
      </c>
      <c r="AY172" s="360" t="n">
        <v>-0.0115</v>
      </c>
      <c r="AZ172" s="360" t="n">
        <v>0.06</v>
      </c>
      <c r="BA172" s="360" t="n">
        <v>0.1625</v>
      </c>
      <c r="BB172" s="360" t="n">
        <v>0.01</v>
      </c>
      <c r="BC172" s="360" t="n">
        <v>-0.0115</v>
      </c>
      <c r="BD172" s="360" t="n">
        <v>0.011</v>
      </c>
      <c r="BE172" s="360" t="n">
        <v>0.005</v>
      </c>
      <c r="BF172" s="360" t="n">
        <v>0.005</v>
      </c>
      <c r="BG172" s="360" t="n">
        <v>-0.0115</v>
      </c>
      <c r="BH172" s="360" t="n">
        <v>0.011</v>
      </c>
      <c r="BI172" s="360" t="n">
        <v>-0.056</v>
      </c>
      <c r="BJ172" s="360" t="n">
        <v>0.026</v>
      </c>
      <c r="BK172" s="360" t="n">
        <v>-0.00599999999999999</v>
      </c>
      <c r="BL172" s="360" t="n">
        <v>0.016</v>
      </c>
      <c r="BM172" s="360" t="n">
        <v>0.0065</v>
      </c>
      <c r="BN172" s="360" t="n">
        <v>0.01</v>
      </c>
      <c r="BO172" s="360" t="n">
        <v>0.395</v>
      </c>
      <c r="BP172" s="360" t="n">
        <v>0.02</v>
      </c>
      <c r="BQ172" s="360" t="n">
        <v>0</v>
      </c>
      <c r="BR172" s="360" t="n">
        <v>0</v>
      </c>
      <c r="BS172" s="360" t="n">
        <v>0.1625</v>
      </c>
      <c r="BT172" s="360" t="n">
        <v>0.01</v>
      </c>
      <c r="BU172" s="360" t="n">
        <v>0.16</v>
      </c>
      <c r="BV172" s="360" t="n">
        <v>0</v>
      </c>
    </row>
    <row r="173" customFormat="false" ht="12.75" hidden="false" customHeight="false" outlineLevel="0" collapsed="false">
      <c r="D173" s="359" t="n">
        <v>41426</v>
      </c>
      <c r="F173" s="397" t="n">
        <v>2.901</v>
      </c>
      <c r="G173" s="398" t="n">
        <v>0.072467521061952</v>
      </c>
      <c r="H173" s="397" t="n">
        <v>0.15</v>
      </c>
      <c r="I173" s="397" t="n">
        <v>0.45</v>
      </c>
      <c r="J173" s="397" t="n">
        <v>0.5</v>
      </c>
      <c r="K173" s="397" t="n">
        <v>0.4</v>
      </c>
      <c r="L173" s="395" t="n">
        <v>0.5</v>
      </c>
      <c r="M173" s="395" t="n">
        <v>0.45</v>
      </c>
      <c r="N173" s="397" t="n">
        <v>0.5</v>
      </c>
      <c r="O173" s="397" t="n">
        <v>0.5</v>
      </c>
      <c r="P173" s="397" t="n">
        <v>0.5</v>
      </c>
      <c r="Q173" s="397" t="n">
        <v>0.5</v>
      </c>
      <c r="R173" s="398" t="n">
        <v>0.25</v>
      </c>
      <c r="S173" s="398" t="n">
        <v>0.5</v>
      </c>
      <c r="T173" s="397" t="n">
        <v>0.45</v>
      </c>
      <c r="U173" s="397" t="n">
        <v>-0.12</v>
      </c>
      <c r="V173" s="397" t="n">
        <v>0.01</v>
      </c>
      <c r="W173" s="397" t="n">
        <v>0.168</v>
      </c>
      <c r="X173" s="397" t="n">
        <v>0.0025</v>
      </c>
      <c r="Y173" s="397" t="n">
        <v>-0.043</v>
      </c>
      <c r="Z173" s="397" t="n">
        <v>0.034</v>
      </c>
      <c r="AA173" s="397" t="n">
        <v>-0.165</v>
      </c>
      <c r="AB173" s="397" t="n">
        <v>0.155</v>
      </c>
      <c r="AC173" s="397" t="n">
        <v>-0.038</v>
      </c>
      <c r="AD173" s="397" t="n">
        <v>0.00375</v>
      </c>
      <c r="AE173" s="397" t="n">
        <v>-0.185</v>
      </c>
      <c r="AF173" s="397" t="n">
        <v>0.005</v>
      </c>
      <c r="AG173" s="397" t="n">
        <v>-0.038</v>
      </c>
      <c r="AH173" s="397" t="n">
        <v>0.014</v>
      </c>
      <c r="AI173" s="398" t="n">
        <v>0.185</v>
      </c>
      <c r="AJ173" s="398" t="n">
        <v>0.0025</v>
      </c>
      <c r="AK173" s="398" t="n">
        <v>-0.19</v>
      </c>
      <c r="AL173" s="397" t="n">
        <v>0</v>
      </c>
      <c r="AM173" s="397"/>
      <c r="AN173" s="397"/>
      <c r="AO173" s="397" t="n">
        <v>-0.17</v>
      </c>
      <c r="AP173" s="360" t="n">
        <v>0.0075</v>
      </c>
      <c r="AQ173" s="360" t="n">
        <v>0.1875</v>
      </c>
      <c r="AR173" s="360" t="n">
        <v>0</v>
      </c>
      <c r="AS173" s="360" t="n">
        <v>-0.33</v>
      </c>
      <c r="AT173" s="360" t="n">
        <v>0</v>
      </c>
      <c r="AU173" s="360" t="n">
        <v>0</v>
      </c>
      <c r="AV173" s="360" t="n">
        <v>0</v>
      </c>
      <c r="AW173" s="360" t="n">
        <v>0</v>
      </c>
      <c r="AX173" s="360" t="n">
        <v>0</v>
      </c>
      <c r="AY173" s="360" t="n">
        <v>-0.0115</v>
      </c>
      <c r="AZ173" s="360" t="n">
        <v>0.06</v>
      </c>
      <c r="BA173" s="360" t="n">
        <v>0.1625</v>
      </c>
      <c r="BB173" s="360" t="n">
        <v>0.0125</v>
      </c>
      <c r="BC173" s="360" t="n">
        <v>-0.0115</v>
      </c>
      <c r="BD173" s="360" t="n">
        <v>0.011</v>
      </c>
      <c r="BE173" s="360" t="n">
        <v>0.005</v>
      </c>
      <c r="BF173" s="360" t="n">
        <v>0.005</v>
      </c>
      <c r="BG173" s="360" t="n">
        <v>-0.0115</v>
      </c>
      <c r="BH173" s="360" t="n">
        <v>0.011</v>
      </c>
      <c r="BI173" s="360" t="n">
        <v>-0.072</v>
      </c>
      <c r="BJ173" s="360" t="n">
        <v>0.026</v>
      </c>
      <c r="BK173" s="360" t="n">
        <v>-0.00599999999999999</v>
      </c>
      <c r="BL173" s="360" t="n">
        <v>0.017</v>
      </c>
      <c r="BM173" s="360" t="n">
        <v>0.0065</v>
      </c>
      <c r="BN173" s="360" t="n">
        <v>0.01</v>
      </c>
      <c r="BO173" s="360" t="n">
        <v>0.395</v>
      </c>
      <c r="BP173" s="360" t="n">
        <v>0.035</v>
      </c>
      <c r="BQ173" s="360" t="n">
        <v>0</v>
      </c>
      <c r="BR173" s="360" t="n">
        <v>0</v>
      </c>
      <c r="BS173" s="360" t="n">
        <v>0.1625</v>
      </c>
      <c r="BT173" s="360" t="n">
        <v>0.0125</v>
      </c>
      <c r="BU173" s="360" t="n">
        <v>0.155</v>
      </c>
      <c r="BV173" s="360" t="n">
        <v>0</v>
      </c>
    </row>
    <row r="174" customFormat="false" ht="12.75" hidden="false" customHeight="false" outlineLevel="0" collapsed="false">
      <c r="D174" s="359" t="n">
        <v>41456</v>
      </c>
      <c r="F174" s="397" t="n">
        <v>2.901</v>
      </c>
      <c r="G174" s="398" t="n">
        <v>0.072470762244889</v>
      </c>
      <c r="H174" s="397" t="n">
        <v>0.15</v>
      </c>
      <c r="I174" s="397" t="n">
        <v>0.5</v>
      </c>
      <c r="J174" s="397" t="n">
        <v>0.5</v>
      </c>
      <c r="K174" s="397" t="n">
        <v>0.4</v>
      </c>
      <c r="L174" s="395" t="n">
        <v>0.5</v>
      </c>
      <c r="M174" s="395" t="n">
        <v>0.5</v>
      </c>
      <c r="N174" s="397" t="n">
        <v>0.5</v>
      </c>
      <c r="O174" s="397" t="n">
        <v>0.5</v>
      </c>
      <c r="P174" s="397" t="n">
        <v>0.5</v>
      </c>
      <c r="Q174" s="397" t="n">
        <v>0.5</v>
      </c>
      <c r="R174" s="398" t="n">
        <v>0.35</v>
      </c>
      <c r="S174" s="398" t="n">
        <v>0.55</v>
      </c>
      <c r="T174" s="397" t="n">
        <v>0.5</v>
      </c>
      <c r="U174" s="397" t="n">
        <v>-0.12</v>
      </c>
      <c r="V174" s="397" t="n">
        <v>0.01</v>
      </c>
      <c r="W174" s="397" t="n">
        <v>0.158</v>
      </c>
      <c r="X174" s="397" t="n">
        <v>0.005</v>
      </c>
      <c r="Y174" s="397" t="n">
        <v>-0.043</v>
      </c>
      <c r="Z174" s="397" t="n">
        <v>0.034</v>
      </c>
      <c r="AA174" s="397" t="n">
        <v>-0.165</v>
      </c>
      <c r="AB174" s="397" t="n">
        <v>0.155</v>
      </c>
      <c r="AC174" s="397" t="n">
        <v>-0.038</v>
      </c>
      <c r="AD174" s="397" t="n">
        <v>0.00375</v>
      </c>
      <c r="AE174" s="397" t="n">
        <v>-0.185</v>
      </c>
      <c r="AF174" s="397" t="n">
        <v>0.0025</v>
      </c>
      <c r="AG174" s="397" t="n">
        <v>-0.038</v>
      </c>
      <c r="AH174" s="397" t="n">
        <v>0.012</v>
      </c>
      <c r="AI174" s="398" t="n">
        <v>0.175</v>
      </c>
      <c r="AJ174" s="398" t="n">
        <v>0</v>
      </c>
      <c r="AK174" s="398" t="n">
        <v>-0.19</v>
      </c>
      <c r="AL174" s="397" t="n">
        <v>0</v>
      </c>
      <c r="AM174" s="397"/>
      <c r="AN174" s="397"/>
      <c r="AO174" s="397" t="n">
        <v>-0.17</v>
      </c>
      <c r="AP174" s="360" t="n">
        <v>0.0075</v>
      </c>
      <c r="AQ174" s="360" t="n">
        <v>0.1875</v>
      </c>
      <c r="AR174" s="360" t="n">
        <v>0</v>
      </c>
      <c r="AS174" s="360" t="n">
        <v>-0.33</v>
      </c>
      <c r="AT174" s="360" t="n">
        <v>0</v>
      </c>
      <c r="AU174" s="360" t="n">
        <v>0</v>
      </c>
      <c r="AV174" s="360" t="n">
        <v>0</v>
      </c>
      <c r="AW174" s="360" t="n">
        <v>0</v>
      </c>
      <c r="AX174" s="360" t="n">
        <v>0</v>
      </c>
      <c r="AY174" s="360" t="n">
        <v>-0.0115</v>
      </c>
      <c r="AZ174" s="360" t="n">
        <v>0.06</v>
      </c>
      <c r="BA174" s="360" t="n">
        <v>0.1625</v>
      </c>
      <c r="BB174" s="360" t="n">
        <v>0.0125</v>
      </c>
      <c r="BC174" s="360" t="n">
        <v>-0.0115</v>
      </c>
      <c r="BD174" s="360" t="n">
        <v>0.011</v>
      </c>
      <c r="BE174" s="360" t="n">
        <v>0.005</v>
      </c>
      <c r="BF174" s="360" t="n">
        <v>0.005</v>
      </c>
      <c r="BG174" s="360" t="n">
        <v>-0.0115</v>
      </c>
      <c r="BH174" s="360" t="n">
        <v>0.011</v>
      </c>
      <c r="BI174" s="360" t="n">
        <v>-0.065</v>
      </c>
      <c r="BJ174" s="360" t="n">
        <v>0.026</v>
      </c>
      <c r="BK174" s="360" t="n">
        <v>-0.00599999999999999</v>
      </c>
      <c r="BL174" s="360" t="n">
        <v>0.018</v>
      </c>
      <c r="BM174" s="360" t="n">
        <v>0.0065</v>
      </c>
      <c r="BN174" s="360" t="n">
        <v>0.01</v>
      </c>
      <c r="BO174" s="360" t="n">
        <v>0.43</v>
      </c>
      <c r="BP174" s="360" t="n">
        <v>0.035</v>
      </c>
      <c r="BQ174" s="360" t="n">
        <v>0</v>
      </c>
      <c r="BR174" s="360" t="n">
        <v>0</v>
      </c>
      <c r="BS174" s="360" t="n">
        <v>0.1625</v>
      </c>
      <c r="BT174" s="360" t="n">
        <v>0.0125</v>
      </c>
      <c r="BU174" s="360" t="n">
        <v>0.145</v>
      </c>
      <c r="BV174" s="360" t="n">
        <v>0</v>
      </c>
    </row>
    <row r="175" customFormat="false" ht="12.75" hidden="false" customHeight="false" outlineLevel="0" collapsed="false">
      <c r="D175" s="359" t="n">
        <v>41487</v>
      </c>
      <c r="F175" s="397" t="n">
        <v>2.995</v>
      </c>
      <c r="G175" s="398" t="n">
        <v>0.072474111467259</v>
      </c>
      <c r="H175" s="397" t="n">
        <v>0.15</v>
      </c>
      <c r="I175" s="397" t="n">
        <v>0.55</v>
      </c>
      <c r="J175" s="397" t="n">
        <v>0.55</v>
      </c>
      <c r="K175" s="397" t="n">
        <v>0.5</v>
      </c>
      <c r="L175" s="395" t="n">
        <v>0.6</v>
      </c>
      <c r="M175" s="395" t="n">
        <v>0.55</v>
      </c>
      <c r="N175" s="397" t="n">
        <v>0.6</v>
      </c>
      <c r="O175" s="397" t="n">
        <v>0.55</v>
      </c>
      <c r="P175" s="397" t="n">
        <v>0.6</v>
      </c>
      <c r="Q175" s="397" t="n">
        <v>0.45</v>
      </c>
      <c r="R175" s="398" t="n">
        <v>0.38</v>
      </c>
      <c r="S175" s="398" t="n">
        <v>0.6</v>
      </c>
      <c r="T175" s="397" t="n">
        <v>0.55</v>
      </c>
      <c r="U175" s="397" t="n">
        <v>-0.12</v>
      </c>
      <c r="V175" s="397" t="n">
        <v>0.01</v>
      </c>
      <c r="W175" s="397" t="n">
        <v>0.155</v>
      </c>
      <c r="X175" s="397" t="n">
        <v>0.0075</v>
      </c>
      <c r="Y175" s="397" t="n">
        <v>-0.043</v>
      </c>
      <c r="Z175" s="397" t="n">
        <v>0.034</v>
      </c>
      <c r="AA175" s="397" t="n">
        <v>-0.165</v>
      </c>
      <c r="AB175" s="397" t="n">
        <v>0.155</v>
      </c>
      <c r="AC175" s="397" t="n">
        <v>-0.038</v>
      </c>
      <c r="AD175" s="397" t="n">
        <v>0.00375</v>
      </c>
      <c r="AE175" s="397" t="n">
        <v>-0.185</v>
      </c>
      <c r="AF175" s="397" t="n">
        <v>0</v>
      </c>
      <c r="AG175" s="397" t="n">
        <v>-0.038</v>
      </c>
      <c r="AH175" s="397" t="n">
        <v>0.012</v>
      </c>
      <c r="AI175" s="398" t="n">
        <v>0.1725</v>
      </c>
      <c r="AJ175" s="398" t="n">
        <v>-0.0025</v>
      </c>
      <c r="AK175" s="398" t="n">
        <v>-0.19</v>
      </c>
      <c r="AL175" s="397" t="n">
        <v>0</v>
      </c>
      <c r="AM175" s="397"/>
      <c r="AN175" s="397"/>
      <c r="AO175" s="397" t="n">
        <v>-0.17</v>
      </c>
      <c r="AP175" s="360" t="n">
        <v>0.0075</v>
      </c>
      <c r="AQ175" s="360" t="n">
        <v>0.1875</v>
      </c>
      <c r="AR175" s="360" t="n">
        <v>0</v>
      </c>
      <c r="AS175" s="360" t="n">
        <v>-0.33</v>
      </c>
      <c r="AT175" s="360" t="n">
        <v>0</v>
      </c>
      <c r="AU175" s="360" t="n">
        <v>0</v>
      </c>
      <c r="AV175" s="360" t="n">
        <v>0</v>
      </c>
      <c r="AW175" s="360" t="n">
        <v>0</v>
      </c>
      <c r="AX175" s="360" t="n">
        <v>0</v>
      </c>
      <c r="AY175" s="360" t="n">
        <v>-0.0115</v>
      </c>
      <c r="AZ175" s="360" t="n">
        <v>0.06</v>
      </c>
      <c r="BA175" s="360" t="n">
        <v>0.1625</v>
      </c>
      <c r="BB175" s="360" t="n">
        <v>0.0125</v>
      </c>
      <c r="BC175" s="360" t="n">
        <v>-0.0115</v>
      </c>
      <c r="BD175" s="360" t="n">
        <v>0.011</v>
      </c>
      <c r="BE175" s="360" t="n">
        <v>0.005</v>
      </c>
      <c r="BF175" s="360" t="n">
        <v>0.005</v>
      </c>
      <c r="BG175" s="360" t="n">
        <v>-0.0115</v>
      </c>
      <c r="BH175" s="360" t="n">
        <v>0.011</v>
      </c>
      <c r="BI175" s="360" t="n">
        <v>-0.056</v>
      </c>
      <c r="BJ175" s="360" t="n">
        <v>0.026</v>
      </c>
      <c r="BK175" s="360" t="n">
        <v>-0.00599999999999999</v>
      </c>
      <c r="BL175" s="360" t="n">
        <v>0.019</v>
      </c>
      <c r="BM175" s="360" t="n">
        <v>0.0065</v>
      </c>
      <c r="BN175" s="360" t="n">
        <v>0.01</v>
      </c>
      <c r="BO175" s="360" t="n">
        <v>0.495</v>
      </c>
      <c r="BP175" s="360" t="n">
        <v>0.035</v>
      </c>
      <c r="BQ175" s="360" t="n">
        <v>0</v>
      </c>
      <c r="BR175" s="360" t="n">
        <v>0</v>
      </c>
      <c r="BS175" s="360" t="n">
        <v>0.1625</v>
      </c>
      <c r="BT175" s="360" t="n">
        <v>0.0125</v>
      </c>
      <c r="BU175" s="360" t="n">
        <v>0.143</v>
      </c>
      <c r="BV175" s="360" t="n">
        <v>0</v>
      </c>
    </row>
    <row r="176" customFormat="false" ht="12.75" hidden="false" customHeight="false" outlineLevel="0" collapsed="false">
      <c r="D176" s="359" t="n">
        <v>41518</v>
      </c>
      <c r="F176" s="397" t="n">
        <v>2.97</v>
      </c>
      <c r="G176" s="398" t="n">
        <v>0.072477460689634</v>
      </c>
      <c r="H176" s="397" t="n">
        <v>0.15</v>
      </c>
      <c r="I176" s="397" t="n">
        <v>0.55</v>
      </c>
      <c r="J176" s="397" t="n">
        <v>0.55</v>
      </c>
      <c r="K176" s="397" t="n">
        <v>0.55</v>
      </c>
      <c r="L176" s="395" t="n">
        <v>0.55</v>
      </c>
      <c r="M176" s="395" t="n">
        <v>0.55</v>
      </c>
      <c r="N176" s="397" t="n">
        <v>0.6</v>
      </c>
      <c r="O176" s="397" t="n">
        <v>0.6</v>
      </c>
      <c r="P176" s="397" t="n">
        <v>0.55</v>
      </c>
      <c r="Q176" s="397" t="n">
        <v>0.5</v>
      </c>
      <c r="R176" s="398" t="n">
        <v>0.34</v>
      </c>
      <c r="S176" s="398" t="n">
        <v>0.6</v>
      </c>
      <c r="T176" s="397" t="n">
        <v>0.55</v>
      </c>
      <c r="U176" s="397" t="n">
        <v>-0.11</v>
      </c>
      <c r="V176" s="397" t="n">
        <v>0.01</v>
      </c>
      <c r="W176" s="397" t="n">
        <v>0.153</v>
      </c>
      <c r="X176" s="397" t="n">
        <v>0.0075</v>
      </c>
      <c r="Y176" s="397" t="n">
        <v>-0.043</v>
      </c>
      <c r="Z176" s="397" t="n">
        <v>0.034</v>
      </c>
      <c r="AA176" s="397" t="n">
        <v>-0.165</v>
      </c>
      <c r="AB176" s="397" t="n">
        <v>0.155</v>
      </c>
      <c r="AC176" s="397" t="n">
        <v>-0.038</v>
      </c>
      <c r="AD176" s="397" t="n">
        <v>0.00375</v>
      </c>
      <c r="AE176" s="397" t="n">
        <v>-0.185</v>
      </c>
      <c r="AF176" s="397" t="n">
        <v>0.0025</v>
      </c>
      <c r="AG176" s="397" t="n">
        <v>-0.038</v>
      </c>
      <c r="AH176" s="397" t="n">
        <v>0.012</v>
      </c>
      <c r="AI176" s="398" t="n">
        <v>0.17</v>
      </c>
      <c r="AJ176" s="398" t="n">
        <v>-0.0025</v>
      </c>
      <c r="AK176" s="398" t="n">
        <v>-0.19</v>
      </c>
      <c r="AL176" s="397" t="n">
        <v>0</v>
      </c>
      <c r="AM176" s="397"/>
      <c r="AN176" s="397"/>
      <c r="AO176" s="397" t="n">
        <v>-0.17</v>
      </c>
      <c r="AP176" s="360" t="n">
        <v>0.0075</v>
      </c>
      <c r="AQ176" s="360" t="n">
        <v>0.1875</v>
      </c>
      <c r="AR176" s="360" t="n">
        <v>0</v>
      </c>
      <c r="AS176" s="360" t="n">
        <v>-0.33</v>
      </c>
      <c r="AT176" s="360" t="n">
        <v>0</v>
      </c>
      <c r="AU176" s="360" t="n">
        <v>0</v>
      </c>
      <c r="AV176" s="360" t="n">
        <v>0</v>
      </c>
      <c r="AW176" s="360" t="n">
        <v>0</v>
      </c>
      <c r="AX176" s="360" t="n">
        <v>0</v>
      </c>
      <c r="AY176" s="360" t="n">
        <v>-0.0165</v>
      </c>
      <c r="AZ176" s="360" t="n">
        <v>0.06</v>
      </c>
      <c r="BA176" s="360" t="n">
        <v>0.1625</v>
      </c>
      <c r="BB176" s="360" t="n">
        <v>0.0125</v>
      </c>
      <c r="BC176" s="360" t="n">
        <v>-0.0165</v>
      </c>
      <c r="BD176" s="360" t="n">
        <v>0.011</v>
      </c>
      <c r="BE176" s="360" t="n">
        <v>0.005</v>
      </c>
      <c r="BF176" s="360" t="n">
        <v>0.005</v>
      </c>
      <c r="BG176" s="360" t="n">
        <v>-0.0165</v>
      </c>
      <c r="BH176" s="360" t="n">
        <v>0.011</v>
      </c>
      <c r="BI176" s="360" t="n">
        <v>-0.056</v>
      </c>
      <c r="BJ176" s="360" t="n">
        <v>0.025</v>
      </c>
      <c r="BK176" s="360" t="n">
        <v>-0.00599999999999999</v>
      </c>
      <c r="BL176" s="360" t="n">
        <v>0.019</v>
      </c>
      <c r="BM176" s="360" t="n">
        <v>0.0065</v>
      </c>
      <c r="BN176" s="360" t="n">
        <v>0.01</v>
      </c>
      <c r="BO176" s="360" t="n">
        <v>0.395</v>
      </c>
      <c r="BP176" s="360" t="n">
        <v>0.035</v>
      </c>
      <c r="BQ176" s="360" t="n">
        <v>0</v>
      </c>
      <c r="BR176" s="360" t="n">
        <v>0</v>
      </c>
      <c r="BS176" s="360" t="n">
        <v>0.1625</v>
      </c>
      <c r="BT176" s="360" t="n">
        <v>0.0125</v>
      </c>
      <c r="BU176" s="360" t="n">
        <v>0.14</v>
      </c>
      <c r="BV176" s="360" t="n">
        <v>0</v>
      </c>
    </row>
    <row r="177" customFormat="false" ht="12.75" hidden="false" customHeight="false" outlineLevel="0" collapsed="false">
      <c r="D177" s="359" t="n">
        <v>41548</v>
      </c>
      <c r="F177" s="397" t="n">
        <v>2.977</v>
      </c>
      <c r="G177" s="398" t="n">
        <v>0.07248070187258</v>
      </c>
      <c r="H177" s="397" t="n">
        <v>0.15</v>
      </c>
      <c r="I177" s="397" t="n">
        <v>0.6</v>
      </c>
      <c r="J177" s="397" t="n">
        <v>0.6</v>
      </c>
      <c r="K177" s="397" t="n">
        <v>0.55</v>
      </c>
      <c r="L177" s="395" t="n">
        <v>0.6</v>
      </c>
      <c r="M177" s="395" t="n">
        <v>0.6</v>
      </c>
      <c r="N177" s="397" t="n">
        <v>0.65</v>
      </c>
      <c r="O177" s="397" t="n">
        <v>0.65</v>
      </c>
      <c r="P177" s="397" t="n">
        <v>0.6</v>
      </c>
      <c r="Q177" s="397" t="n">
        <v>0.5</v>
      </c>
      <c r="R177" s="398" t="n">
        <v>0.39</v>
      </c>
      <c r="S177" s="398" t="n">
        <v>0.65</v>
      </c>
      <c r="T177" s="397" t="n">
        <v>0.6</v>
      </c>
      <c r="U177" s="397" t="n">
        <v>-0.095</v>
      </c>
      <c r="V177" s="397" t="n">
        <v>0.01</v>
      </c>
      <c r="W177" s="397" t="n">
        <v>0.168</v>
      </c>
      <c r="X177" s="397" t="n">
        <v>0.0075</v>
      </c>
      <c r="Y177" s="397" t="n">
        <v>-0.043</v>
      </c>
      <c r="Z177" s="397" t="n">
        <v>0.034</v>
      </c>
      <c r="AA177" s="397" t="n">
        <v>-0.165</v>
      </c>
      <c r="AB177" s="397" t="n">
        <v>0.155</v>
      </c>
      <c r="AC177" s="397" t="n">
        <v>-0.038</v>
      </c>
      <c r="AD177" s="397" t="n">
        <v>0.00375</v>
      </c>
      <c r="AE177" s="397" t="n">
        <v>-0.185</v>
      </c>
      <c r="AF177" s="397" t="n">
        <v>0.005</v>
      </c>
      <c r="AG177" s="397" t="n">
        <v>-0.038</v>
      </c>
      <c r="AH177" s="397" t="n">
        <v>0.012</v>
      </c>
      <c r="AI177" s="398" t="n">
        <v>0.185</v>
      </c>
      <c r="AJ177" s="398" t="n">
        <v>-0.0025</v>
      </c>
      <c r="AK177" s="398" t="n">
        <v>-0.19</v>
      </c>
      <c r="AL177" s="397" t="n">
        <v>0</v>
      </c>
      <c r="AM177" s="397"/>
      <c r="AN177" s="397"/>
      <c r="AO177" s="397" t="n">
        <v>-0.17</v>
      </c>
      <c r="AP177" s="360" t="n">
        <v>0.0075</v>
      </c>
      <c r="AQ177" s="360" t="n">
        <v>0.1875</v>
      </c>
      <c r="AR177" s="360" t="n">
        <v>0</v>
      </c>
      <c r="AS177" s="360" t="n">
        <v>-0.33</v>
      </c>
      <c r="AT177" s="360" t="n">
        <v>0</v>
      </c>
      <c r="AU177" s="360" t="n">
        <v>0</v>
      </c>
      <c r="AV177" s="360" t="n">
        <v>0</v>
      </c>
      <c r="AW177" s="360" t="n">
        <v>0</v>
      </c>
      <c r="AX177" s="360" t="n">
        <v>0</v>
      </c>
      <c r="AY177" s="360" t="n">
        <v>-0.0165</v>
      </c>
      <c r="AZ177" s="360" t="n">
        <v>0.06</v>
      </c>
      <c r="BA177" s="360" t="n">
        <v>0.165</v>
      </c>
      <c r="BB177" s="360" t="n">
        <v>0.0125</v>
      </c>
      <c r="BC177" s="360" t="n">
        <v>-0.0165</v>
      </c>
      <c r="BD177" s="360" t="n">
        <v>0.011</v>
      </c>
      <c r="BE177" s="360" t="n">
        <v>0.005</v>
      </c>
      <c r="BF177" s="360" t="n">
        <v>0.005</v>
      </c>
      <c r="BG177" s="360" t="n">
        <v>-0.0165</v>
      </c>
      <c r="BH177" s="360" t="n">
        <v>0.011</v>
      </c>
      <c r="BI177" s="360" t="n">
        <v>-0.041</v>
      </c>
      <c r="BJ177" s="360" t="n">
        <v>0.025</v>
      </c>
      <c r="BK177" s="360" t="n">
        <v>-0.00599999999999999</v>
      </c>
      <c r="BL177" s="360" t="n">
        <v>0.02</v>
      </c>
      <c r="BM177" s="360" t="n">
        <v>0.0065</v>
      </c>
      <c r="BN177" s="360" t="n">
        <v>0.01</v>
      </c>
      <c r="BO177" s="360" t="n">
        <v>0.345</v>
      </c>
      <c r="BP177" s="360" t="n">
        <v>0.035</v>
      </c>
      <c r="BQ177" s="360" t="n">
        <v>0</v>
      </c>
      <c r="BR177" s="360" t="n">
        <v>0</v>
      </c>
      <c r="BS177" s="360" t="n">
        <v>0.165</v>
      </c>
      <c r="BT177" s="360" t="n">
        <v>0.0125</v>
      </c>
      <c r="BU177" s="360" t="n">
        <v>0.155</v>
      </c>
      <c r="BV177" s="360" t="n">
        <v>0</v>
      </c>
    </row>
    <row r="178" customFormat="false" ht="12.75" hidden="false" customHeight="false" outlineLevel="0" collapsed="false">
      <c r="D178" s="359" t="n">
        <v>41579</v>
      </c>
      <c r="F178" s="397" t="n">
        <v>3.024</v>
      </c>
      <c r="G178" s="398" t="n">
        <v>0.072484051094962</v>
      </c>
      <c r="H178" s="397" t="n">
        <v>0.15</v>
      </c>
      <c r="I178" s="397" t="n">
        <v>0.8</v>
      </c>
      <c r="J178" s="397" t="n">
        <v>0.85</v>
      </c>
      <c r="K178" s="397" t="n">
        <v>0.8</v>
      </c>
      <c r="L178" s="395" t="n">
        <v>0.8</v>
      </c>
      <c r="M178" s="395" t="n">
        <v>0.9</v>
      </c>
      <c r="N178" s="397" t="n">
        <v>0.95</v>
      </c>
      <c r="O178" s="397" t="n">
        <v>0.85</v>
      </c>
      <c r="P178" s="397" t="n">
        <v>0.8</v>
      </c>
      <c r="Q178" s="397" t="n">
        <v>0.95</v>
      </c>
      <c r="R178" s="398" t="n">
        <v>0.435</v>
      </c>
      <c r="S178" s="398" t="n">
        <v>0.8</v>
      </c>
      <c r="T178" s="397" t="n">
        <v>0.8</v>
      </c>
      <c r="U178" s="397" t="n">
        <v>-0.0575</v>
      </c>
      <c r="V178" s="397" t="n">
        <v>0.035</v>
      </c>
      <c r="W178" s="397" t="n">
        <v>0.235</v>
      </c>
      <c r="X178" s="397" t="n">
        <v>0.0075</v>
      </c>
      <c r="Y178" s="397" t="n">
        <v>-0.0575</v>
      </c>
      <c r="Z178" s="397" t="n">
        <v>0.0385</v>
      </c>
      <c r="AA178" s="397" t="n">
        <v>-0.16</v>
      </c>
      <c r="AB178" s="397" t="n">
        <v>0.155</v>
      </c>
      <c r="AC178" s="397" t="n">
        <v>-0.0375</v>
      </c>
      <c r="AD178" s="397" t="n">
        <v>0.00625</v>
      </c>
      <c r="AE178" s="397" t="n">
        <v>-0.18</v>
      </c>
      <c r="AF178" s="397" t="n">
        <v>0.0125</v>
      </c>
      <c r="AG178" s="397" t="n">
        <v>-0.0375</v>
      </c>
      <c r="AH178" s="397" t="n">
        <v>0.022</v>
      </c>
      <c r="AI178" s="398" t="n">
        <v>0.2575</v>
      </c>
      <c r="AJ178" s="398" t="n">
        <v>0.005</v>
      </c>
      <c r="AK178" s="398" t="n">
        <v>-0.19</v>
      </c>
      <c r="AL178" s="397" t="n">
        <v>0.005</v>
      </c>
      <c r="AM178" s="397"/>
      <c r="AN178" s="397"/>
      <c r="AO178" s="397" t="n">
        <v>-0.17</v>
      </c>
      <c r="AP178" s="360" t="n">
        <v>0.02</v>
      </c>
      <c r="AQ178" s="360" t="n">
        <v>0.1</v>
      </c>
      <c r="AR178" s="360" t="n">
        <v>0</v>
      </c>
      <c r="AS178" s="360" t="n">
        <v>-0.33</v>
      </c>
      <c r="AT178" s="360" t="n">
        <v>0</v>
      </c>
      <c r="AU178" s="360" t="n">
        <v>0</v>
      </c>
      <c r="AV178" s="360" t="n">
        <v>0</v>
      </c>
      <c r="AW178" s="360" t="n">
        <v>0</v>
      </c>
      <c r="AX178" s="360" t="n">
        <v>0</v>
      </c>
      <c r="AY178" s="360" t="n">
        <v>-0.0145</v>
      </c>
      <c r="AZ178" s="360" t="n">
        <v>0.06</v>
      </c>
      <c r="BA178" s="360" t="n">
        <v>0.24</v>
      </c>
      <c r="BB178" s="360" t="n">
        <v>0.0175</v>
      </c>
      <c r="BC178" s="360" t="n">
        <v>-0.0145</v>
      </c>
      <c r="BD178" s="360" t="n">
        <v>0.0087</v>
      </c>
      <c r="BE178" s="360" t="n">
        <v>0.005</v>
      </c>
      <c r="BF178" s="360" t="n">
        <v>0.005</v>
      </c>
      <c r="BG178" s="360" t="n">
        <v>-0.0145</v>
      </c>
      <c r="BH178" s="360" t="n">
        <v>0.0087</v>
      </c>
      <c r="BI178" s="360" t="n">
        <v>-0.0425</v>
      </c>
      <c r="BJ178" s="360" t="n">
        <v>0.025</v>
      </c>
      <c r="BK178" s="360" t="n">
        <v>0.0015</v>
      </c>
      <c r="BL178" s="360" t="n">
        <v>0.02</v>
      </c>
      <c r="BM178" s="360" t="n">
        <v>0.016</v>
      </c>
      <c r="BN178" s="360" t="n">
        <v>0.015</v>
      </c>
      <c r="BO178" s="360" t="n">
        <v>0.725</v>
      </c>
      <c r="BP178" s="360" t="n">
        <v>0.14</v>
      </c>
      <c r="BQ178" s="360" t="n">
        <v>0</v>
      </c>
      <c r="BR178" s="360" t="n">
        <v>0</v>
      </c>
      <c r="BS178" s="360" t="n">
        <v>0.24</v>
      </c>
      <c r="BT178" s="360" t="n">
        <v>0.0175</v>
      </c>
      <c r="BU178" s="360" t="n">
        <v>0.219</v>
      </c>
      <c r="BV178" s="360" t="n">
        <v>0</v>
      </c>
    </row>
    <row r="179" customFormat="false" ht="12.75" hidden="false" customHeight="false" outlineLevel="0" collapsed="false">
      <c r="D179" s="359" t="n">
        <v>41609</v>
      </c>
      <c r="F179" s="397" t="n">
        <v>3.092</v>
      </c>
      <c r="G179" s="398" t="n">
        <v>0.072487292277915</v>
      </c>
      <c r="H179" s="397" t="n">
        <v>0.15</v>
      </c>
      <c r="I179" s="397" t="n">
        <v>1</v>
      </c>
      <c r="J179" s="397" t="n">
        <v>1.05</v>
      </c>
      <c r="K179" s="397" t="n">
        <v>1</v>
      </c>
      <c r="L179" s="395" t="n">
        <v>1</v>
      </c>
      <c r="M179" s="395" t="n">
        <v>1.15</v>
      </c>
      <c r="N179" s="397" t="n">
        <v>1.25</v>
      </c>
      <c r="O179" s="397" t="n">
        <v>1.05</v>
      </c>
      <c r="P179" s="397" t="n">
        <v>1</v>
      </c>
      <c r="Q179" s="397" t="n">
        <v>1.35</v>
      </c>
      <c r="R179" s="398" t="n">
        <v>0.625</v>
      </c>
      <c r="S179" s="398" t="n">
        <v>1.1</v>
      </c>
      <c r="T179" s="397" t="n">
        <v>1</v>
      </c>
      <c r="U179" s="397" t="n">
        <v>-0.05</v>
      </c>
      <c r="V179" s="397" t="n">
        <v>0.035</v>
      </c>
      <c r="W179" s="397" t="n">
        <v>0.275</v>
      </c>
      <c r="X179" s="397" t="n">
        <v>0.0075</v>
      </c>
      <c r="Y179" s="397" t="n">
        <v>-0.0575</v>
      </c>
      <c r="Z179" s="397" t="n">
        <v>0.0385</v>
      </c>
      <c r="AA179" s="397" t="n">
        <v>-0.1675</v>
      </c>
      <c r="AB179" s="397" t="n">
        <v>0.155</v>
      </c>
      <c r="AC179" s="397" t="n">
        <v>-0.0375</v>
      </c>
      <c r="AD179" s="397" t="n">
        <v>0.00625</v>
      </c>
      <c r="AE179" s="397" t="n">
        <v>-0.1875</v>
      </c>
      <c r="AF179" s="397" t="n">
        <v>0.005</v>
      </c>
      <c r="AG179" s="397" t="n">
        <v>-0.0375</v>
      </c>
      <c r="AH179" s="397" t="n">
        <v>0.022</v>
      </c>
      <c r="AI179" s="398" t="n">
        <v>0.2975</v>
      </c>
      <c r="AJ179" s="398" t="n">
        <v>0.005</v>
      </c>
      <c r="AK179" s="398" t="n">
        <v>-0.19</v>
      </c>
      <c r="AL179" s="397" t="n">
        <v>0.005</v>
      </c>
      <c r="AM179" s="397"/>
      <c r="AN179" s="397"/>
      <c r="AO179" s="397" t="n">
        <v>-0.17</v>
      </c>
      <c r="AP179" s="360" t="n">
        <v>0.02</v>
      </c>
      <c r="AQ179" s="360" t="n">
        <v>0.1</v>
      </c>
      <c r="AR179" s="360" t="n">
        <v>0</v>
      </c>
      <c r="AS179" s="360" t="n">
        <v>-0.33</v>
      </c>
      <c r="AT179" s="360" t="n">
        <v>0</v>
      </c>
      <c r="AU179" s="360" t="n">
        <v>0</v>
      </c>
      <c r="AV179" s="360" t="n">
        <v>0</v>
      </c>
      <c r="AW179" s="360" t="n">
        <v>0</v>
      </c>
      <c r="AX179" s="360" t="n">
        <v>0</v>
      </c>
      <c r="AY179" s="360" t="n">
        <v>-0.0145</v>
      </c>
      <c r="AZ179" s="360" t="n">
        <v>0.06</v>
      </c>
      <c r="BA179" s="360" t="n">
        <v>0.295</v>
      </c>
      <c r="BB179" s="360" t="n">
        <v>0.0225</v>
      </c>
      <c r="BC179" s="360" t="n">
        <v>-0.0145</v>
      </c>
      <c r="BD179" s="360" t="n">
        <v>0.0087</v>
      </c>
      <c r="BE179" s="360" t="n">
        <v>0.005</v>
      </c>
      <c r="BF179" s="360" t="n">
        <v>0.005</v>
      </c>
      <c r="BG179" s="360" t="n">
        <v>-0.0145</v>
      </c>
      <c r="BH179" s="360" t="n">
        <v>0.0087</v>
      </c>
      <c r="BI179" s="360" t="n">
        <v>-0.0465</v>
      </c>
      <c r="BJ179" s="360" t="n">
        <v>0.025</v>
      </c>
      <c r="BK179" s="360" t="n">
        <v>0.0015</v>
      </c>
      <c r="BL179" s="360" t="n">
        <v>0.021</v>
      </c>
      <c r="BM179" s="360" t="n">
        <v>0.016</v>
      </c>
      <c r="BN179" s="360" t="n">
        <v>0.015</v>
      </c>
      <c r="BO179" s="360" t="n">
        <v>1.045</v>
      </c>
      <c r="BP179" s="360" t="n">
        <v>0.17</v>
      </c>
      <c r="BQ179" s="360" t="n">
        <v>0</v>
      </c>
      <c r="BR179" s="360" t="n">
        <v>0</v>
      </c>
      <c r="BS179" s="360" t="n">
        <v>0.295</v>
      </c>
      <c r="BT179" s="360" t="n">
        <v>0.0225</v>
      </c>
      <c r="BU179" s="360" t="n">
        <v>0.221</v>
      </c>
      <c r="BV179" s="360" t="n">
        <v>0</v>
      </c>
    </row>
    <row r="180" customFormat="false" ht="12.75" hidden="false" customHeight="false" outlineLevel="0" collapsed="false">
      <c r="D180" s="359" t="n">
        <v>41640</v>
      </c>
      <c r="F180" s="397" t="n">
        <v>3.309</v>
      </c>
      <c r="G180" s="398" t="n">
        <v>0.072490641500305</v>
      </c>
      <c r="H180" s="397" t="n">
        <v>0.15</v>
      </c>
      <c r="I180" s="397" t="n">
        <v>1</v>
      </c>
      <c r="J180" s="397" t="n">
        <v>1.05</v>
      </c>
      <c r="K180" s="397" t="n">
        <v>1</v>
      </c>
      <c r="L180" s="395" t="n">
        <v>1</v>
      </c>
      <c r="M180" s="395" t="n">
        <v>1.15</v>
      </c>
      <c r="N180" s="397" t="n">
        <v>1.45</v>
      </c>
      <c r="O180" s="397" t="n">
        <v>1.05</v>
      </c>
      <c r="P180" s="397" t="n">
        <v>1</v>
      </c>
      <c r="Q180" s="397" t="n">
        <v>1.35</v>
      </c>
      <c r="R180" s="398" t="n">
        <v>0.65</v>
      </c>
      <c r="S180" s="398" t="n">
        <v>1.1</v>
      </c>
      <c r="T180" s="397" t="n">
        <v>1</v>
      </c>
      <c r="U180" s="397" t="n">
        <v>-0.035</v>
      </c>
      <c r="V180" s="397" t="n">
        <v>0.035</v>
      </c>
      <c r="W180" s="397" t="n">
        <v>0.285</v>
      </c>
      <c r="X180" s="397" t="n">
        <v>0.0125</v>
      </c>
      <c r="Y180" s="397" t="n">
        <v>-0.0575</v>
      </c>
      <c r="Z180" s="397" t="n">
        <v>0.0385</v>
      </c>
      <c r="AA180" s="397" t="n">
        <v>-0.17</v>
      </c>
      <c r="AB180" s="397" t="n">
        <v>0.155</v>
      </c>
      <c r="AC180" s="397" t="n">
        <v>-0.0375</v>
      </c>
      <c r="AD180" s="397" t="n">
        <v>0.00625</v>
      </c>
      <c r="AE180" s="397" t="n">
        <v>-0.19</v>
      </c>
      <c r="AF180" s="397" t="n">
        <v>0.0025</v>
      </c>
      <c r="AG180" s="397" t="n">
        <v>-0.0375</v>
      </c>
      <c r="AH180" s="397" t="n">
        <v>0.022</v>
      </c>
      <c r="AI180" s="398" t="n">
        <v>0.31</v>
      </c>
      <c r="AJ180" s="398" t="n">
        <v>0.005</v>
      </c>
      <c r="AK180" s="398" t="n">
        <v>-0.19</v>
      </c>
      <c r="AL180" s="397" t="n">
        <v>0.005</v>
      </c>
      <c r="AM180" s="397"/>
      <c r="AN180" s="397"/>
      <c r="AO180" s="397" t="n">
        <v>-0.17</v>
      </c>
      <c r="AP180" s="360" t="n">
        <v>0.02</v>
      </c>
      <c r="AQ180" s="360" t="n">
        <v>0.1</v>
      </c>
      <c r="AR180" s="360" t="n">
        <v>0</v>
      </c>
      <c r="AS180" s="360" t="n">
        <v>-0.33</v>
      </c>
      <c r="AT180" s="360" t="n">
        <v>0</v>
      </c>
      <c r="AU180" s="360" t="n">
        <v>0</v>
      </c>
      <c r="AV180" s="360" t="n">
        <v>0</v>
      </c>
      <c r="AW180" s="360" t="n">
        <v>0</v>
      </c>
      <c r="AX180" s="360" t="n">
        <v>0</v>
      </c>
      <c r="AY180" s="360" t="n">
        <v>-0.00999999999999999</v>
      </c>
      <c r="AZ180" s="360" t="n">
        <v>0.06</v>
      </c>
      <c r="BA180" s="360" t="n">
        <v>0.3425</v>
      </c>
      <c r="BB180" s="360" t="n">
        <v>0.0225</v>
      </c>
      <c r="BC180" s="360" t="n">
        <v>-0.00999999999999999</v>
      </c>
      <c r="BD180" s="360" t="n">
        <v>0.0087</v>
      </c>
      <c r="BE180" s="360" t="n">
        <v>0.005</v>
      </c>
      <c r="BF180" s="360" t="n">
        <v>0.005</v>
      </c>
      <c r="BG180" s="360" t="n">
        <v>-0.00999999999999999</v>
      </c>
      <c r="BH180" s="360" t="n">
        <v>0.0087</v>
      </c>
      <c r="BI180" s="360" t="n">
        <v>-0.0425</v>
      </c>
      <c r="BJ180" s="360" t="n">
        <v>0.02</v>
      </c>
      <c r="BK180" s="360" t="n">
        <v>0.0035</v>
      </c>
      <c r="BL180" s="360" t="n">
        <v>0.022</v>
      </c>
      <c r="BM180" s="360" t="n">
        <v>0.016</v>
      </c>
      <c r="BN180" s="360" t="n">
        <v>0.015</v>
      </c>
      <c r="BO180" s="360" t="n">
        <v>1.52</v>
      </c>
      <c r="BP180" s="360" t="n">
        <v>0.26</v>
      </c>
      <c r="BQ180" s="360" t="n">
        <v>0</v>
      </c>
      <c r="BR180" s="360" t="n">
        <v>0</v>
      </c>
      <c r="BS180" s="360" t="n">
        <v>0.3425</v>
      </c>
      <c r="BT180" s="360" t="n">
        <v>0.0225</v>
      </c>
      <c r="BU180" s="360" t="n">
        <v>0.254</v>
      </c>
      <c r="BV180" s="360" t="n">
        <v>0</v>
      </c>
    </row>
    <row r="181" customFormat="false" ht="12.75" hidden="false" customHeight="false" outlineLevel="0" collapsed="false">
      <c r="D181" s="359" t="n">
        <v>41671</v>
      </c>
      <c r="F181" s="397" t="n">
        <v>3.218</v>
      </c>
      <c r="G181" s="398" t="n">
        <v>0.072493990722698</v>
      </c>
      <c r="H181" s="397" t="n">
        <v>0.15</v>
      </c>
      <c r="I181" s="397" t="n">
        <v>1</v>
      </c>
      <c r="J181" s="397" t="n">
        <v>1.05</v>
      </c>
      <c r="K181" s="397" t="n">
        <v>1</v>
      </c>
      <c r="L181" s="395" t="n">
        <v>1</v>
      </c>
      <c r="M181" s="395" t="n">
        <v>1.15</v>
      </c>
      <c r="N181" s="397" t="n">
        <v>1.45</v>
      </c>
      <c r="O181" s="397" t="n">
        <v>1.05</v>
      </c>
      <c r="P181" s="397" t="n">
        <v>1</v>
      </c>
      <c r="Q181" s="397" t="n">
        <v>1.35</v>
      </c>
      <c r="R181" s="398" t="n">
        <v>0.65</v>
      </c>
      <c r="S181" s="398" t="n">
        <v>1.1</v>
      </c>
      <c r="T181" s="397" t="n">
        <v>1</v>
      </c>
      <c r="U181" s="397" t="n">
        <v>-0.035</v>
      </c>
      <c r="V181" s="397" t="n">
        <v>0.035</v>
      </c>
      <c r="W181" s="397" t="n">
        <v>0.26</v>
      </c>
      <c r="X181" s="397" t="n">
        <v>0.015</v>
      </c>
      <c r="Y181" s="397" t="n">
        <v>-0.0575</v>
      </c>
      <c r="Z181" s="397" t="n">
        <v>0.0385</v>
      </c>
      <c r="AA181" s="397" t="n">
        <v>-0.1725</v>
      </c>
      <c r="AB181" s="397" t="n">
        <v>0.155</v>
      </c>
      <c r="AC181" s="397" t="n">
        <v>-0.0375</v>
      </c>
      <c r="AD181" s="397" t="n">
        <v>0.00625</v>
      </c>
      <c r="AE181" s="397" t="n">
        <v>-0.1925</v>
      </c>
      <c r="AF181" s="397" t="n">
        <v>0.005</v>
      </c>
      <c r="AG181" s="397" t="n">
        <v>-0.0375</v>
      </c>
      <c r="AH181" s="397" t="n">
        <v>0.022</v>
      </c>
      <c r="AI181" s="398" t="n">
        <v>0.2875</v>
      </c>
      <c r="AJ181" s="398" t="n">
        <v>0.005</v>
      </c>
      <c r="AK181" s="398" t="n">
        <v>-0.19</v>
      </c>
      <c r="AL181" s="397" t="n">
        <v>0.005</v>
      </c>
      <c r="AM181" s="397"/>
      <c r="AN181" s="397"/>
      <c r="AO181" s="397" t="n">
        <v>-0.17</v>
      </c>
      <c r="AP181" s="360" t="n">
        <v>0.02</v>
      </c>
      <c r="AQ181" s="360" t="n">
        <v>0.1</v>
      </c>
      <c r="AR181" s="360" t="n">
        <v>0</v>
      </c>
      <c r="AS181" s="360" t="n">
        <v>-0.33</v>
      </c>
      <c r="AT181" s="360" t="n">
        <v>0</v>
      </c>
      <c r="AU181" s="360" t="n">
        <v>0</v>
      </c>
      <c r="AV181" s="360" t="n">
        <v>0</v>
      </c>
      <c r="AW181" s="360" t="n">
        <v>0</v>
      </c>
      <c r="AX181" s="360" t="n">
        <v>0</v>
      </c>
      <c r="AY181" s="360" t="n">
        <v>-0.00999999999999999</v>
      </c>
      <c r="AZ181" s="360" t="n">
        <v>0.06</v>
      </c>
      <c r="BA181" s="360" t="n">
        <v>0.3375</v>
      </c>
      <c r="BB181" s="360" t="n">
        <v>0.0225</v>
      </c>
      <c r="BC181" s="360" t="n">
        <v>-0.00999999999999999</v>
      </c>
      <c r="BD181" s="360" t="n">
        <v>0.0087</v>
      </c>
      <c r="BE181" s="360" t="n">
        <v>0.005</v>
      </c>
      <c r="BF181" s="360" t="n">
        <v>0.005</v>
      </c>
      <c r="BG181" s="360" t="n">
        <v>-0.00999999999999999</v>
      </c>
      <c r="BH181" s="360" t="n">
        <v>0.0087</v>
      </c>
      <c r="BI181" s="360" t="n">
        <v>-0.0455</v>
      </c>
      <c r="BJ181" s="360" t="n">
        <v>0.02</v>
      </c>
      <c r="BK181" s="360" t="n">
        <v>0.0035</v>
      </c>
      <c r="BL181" s="360" t="n">
        <v>0.023</v>
      </c>
      <c r="BM181" s="360" t="n">
        <v>0.016</v>
      </c>
      <c r="BN181" s="360" t="n">
        <v>0.015</v>
      </c>
      <c r="BO181" s="360" t="n">
        <v>1.4</v>
      </c>
      <c r="BP181" s="360" t="n">
        <v>0.26</v>
      </c>
      <c r="BQ181" s="360" t="n">
        <v>0</v>
      </c>
      <c r="BR181" s="360" t="n">
        <v>0</v>
      </c>
      <c r="BS181" s="360" t="n">
        <v>0.3375</v>
      </c>
      <c r="BT181" s="360" t="n">
        <v>0.0225</v>
      </c>
      <c r="BU181" s="360" t="n">
        <v>0.313</v>
      </c>
      <c r="BV181" s="360" t="n">
        <v>0</v>
      </c>
    </row>
    <row r="182" customFormat="false" ht="12.75" hidden="false" customHeight="false" outlineLevel="0" collapsed="false">
      <c r="D182" s="359" t="n">
        <v>41699</v>
      </c>
      <c r="F182" s="397" t="n">
        <v>3.111</v>
      </c>
      <c r="G182" s="398" t="n">
        <v>0.072497015826797</v>
      </c>
      <c r="H182" s="397" t="n">
        <v>0.15</v>
      </c>
      <c r="I182" s="397" t="n">
        <v>0.75</v>
      </c>
      <c r="J182" s="397" t="n">
        <v>0.8</v>
      </c>
      <c r="K182" s="397" t="n">
        <v>0.75</v>
      </c>
      <c r="L182" s="395" t="n">
        <v>0.75</v>
      </c>
      <c r="M182" s="395" t="n">
        <v>0.85</v>
      </c>
      <c r="N182" s="397" t="n">
        <v>1</v>
      </c>
      <c r="O182" s="397" t="n">
        <v>0.75</v>
      </c>
      <c r="P182" s="397" t="n">
        <v>0.75</v>
      </c>
      <c r="Q182" s="397" t="n">
        <v>0.95</v>
      </c>
      <c r="R182" s="398" t="n">
        <v>0.34</v>
      </c>
      <c r="S182" s="398" t="n">
        <v>0.75</v>
      </c>
      <c r="T182" s="397" t="n">
        <v>0.75</v>
      </c>
      <c r="U182" s="397" t="n">
        <v>-0.035</v>
      </c>
      <c r="V182" s="397" t="n">
        <v>0.035</v>
      </c>
      <c r="W182" s="397" t="n">
        <v>0.258</v>
      </c>
      <c r="X182" s="397" t="n">
        <v>0.02</v>
      </c>
      <c r="Y182" s="397" t="n">
        <v>-0.0575</v>
      </c>
      <c r="Z182" s="397" t="n">
        <v>0.0385</v>
      </c>
      <c r="AA182" s="397" t="n">
        <v>-0.175</v>
      </c>
      <c r="AB182" s="397" t="n">
        <v>0.155</v>
      </c>
      <c r="AC182" s="397" t="n">
        <v>-0.0375</v>
      </c>
      <c r="AD182" s="397" t="n">
        <v>0.00625</v>
      </c>
      <c r="AE182" s="397" t="n">
        <v>-0.195</v>
      </c>
      <c r="AF182" s="397" t="n">
        <v>0.0025</v>
      </c>
      <c r="AG182" s="397" t="n">
        <v>-0.0375</v>
      </c>
      <c r="AH182" s="397" t="n">
        <v>0.022</v>
      </c>
      <c r="AI182" s="398" t="n">
        <v>0.285</v>
      </c>
      <c r="AJ182" s="398" t="n">
        <v>0.005</v>
      </c>
      <c r="AK182" s="398" t="n">
        <v>-0.19</v>
      </c>
      <c r="AL182" s="397" t="n">
        <v>0.005</v>
      </c>
      <c r="AM182" s="397"/>
      <c r="AN182" s="397"/>
      <c r="AO182" s="397" t="n">
        <v>-0.17</v>
      </c>
      <c r="AP182" s="360" t="n">
        <v>0.02</v>
      </c>
      <c r="AQ182" s="360" t="n">
        <v>0.1</v>
      </c>
      <c r="AR182" s="360" t="n">
        <v>0</v>
      </c>
      <c r="AS182" s="360" t="n">
        <v>-0.33</v>
      </c>
      <c r="AT182" s="360" t="n">
        <v>0</v>
      </c>
      <c r="AU182" s="360" t="n">
        <v>0</v>
      </c>
      <c r="AV182" s="360" t="n">
        <v>0</v>
      </c>
      <c r="AW182" s="360" t="n">
        <v>0</v>
      </c>
      <c r="AX182" s="360" t="n">
        <v>0</v>
      </c>
      <c r="AY182" s="360" t="n">
        <v>-0.00999999999999999</v>
      </c>
      <c r="AZ182" s="360" t="n">
        <v>0.06</v>
      </c>
      <c r="BA182" s="360" t="n">
        <v>0.26</v>
      </c>
      <c r="BB182" s="360" t="n">
        <v>0.0225</v>
      </c>
      <c r="BC182" s="360" t="n">
        <v>-0.00999999999999999</v>
      </c>
      <c r="BD182" s="360" t="n">
        <v>0.0087</v>
      </c>
      <c r="BE182" s="360" t="n">
        <v>0.005</v>
      </c>
      <c r="BF182" s="360" t="n">
        <v>0.005</v>
      </c>
      <c r="BG182" s="360" t="n">
        <v>-0.00999999999999999</v>
      </c>
      <c r="BH182" s="360" t="n">
        <v>0.0087</v>
      </c>
      <c r="BI182" s="360" t="n">
        <v>-0.0625</v>
      </c>
      <c r="BJ182" s="360" t="n">
        <v>0.025</v>
      </c>
      <c r="BK182" s="360" t="n">
        <v>0.0035</v>
      </c>
      <c r="BL182" s="360" t="n">
        <v>0.024</v>
      </c>
      <c r="BM182" s="360" t="n">
        <v>0.016</v>
      </c>
      <c r="BN182" s="360" t="n">
        <v>0.015</v>
      </c>
      <c r="BO182" s="360" t="n">
        <v>0.88</v>
      </c>
      <c r="BP182" s="360" t="n">
        <v>0.14</v>
      </c>
      <c r="BQ182" s="360" t="n">
        <v>0</v>
      </c>
      <c r="BR182" s="360" t="n">
        <v>0</v>
      </c>
      <c r="BS182" s="360" t="n">
        <v>0.26</v>
      </c>
      <c r="BT182" s="360" t="n">
        <v>0.0225</v>
      </c>
      <c r="BU182" s="360" t="n">
        <v>0.31</v>
      </c>
      <c r="BV182" s="360" t="n">
        <v>0</v>
      </c>
    </row>
    <row r="183" customFormat="false" ht="12.75" hidden="false" customHeight="false" outlineLevel="0" collapsed="false">
      <c r="D183" s="359" t="n">
        <v>41730</v>
      </c>
      <c r="F183" s="397" t="n">
        <v>2.998</v>
      </c>
      <c r="G183" s="398" t="n">
        <v>0.072500365049197</v>
      </c>
      <c r="H183" s="397" t="n">
        <v>0.15</v>
      </c>
      <c r="I183" s="397" t="n">
        <v>0.4</v>
      </c>
      <c r="J183" s="397" t="n">
        <v>0.45</v>
      </c>
      <c r="K183" s="397" t="n">
        <v>0.4</v>
      </c>
      <c r="L183" s="395" t="n">
        <v>0.45</v>
      </c>
      <c r="M183" s="395" t="n">
        <v>0.45</v>
      </c>
      <c r="N183" s="397" t="n">
        <v>0.45</v>
      </c>
      <c r="O183" s="397" t="n">
        <v>0.45</v>
      </c>
      <c r="P183" s="397" t="n">
        <v>0.45</v>
      </c>
      <c r="Q183" s="397" t="n">
        <v>0.5</v>
      </c>
      <c r="R183" s="398" t="n">
        <v>0.3</v>
      </c>
      <c r="S183" s="398" t="n">
        <v>0.45</v>
      </c>
      <c r="T183" s="397" t="n">
        <v>0.4</v>
      </c>
      <c r="U183" s="397" t="n">
        <v>-0.08</v>
      </c>
      <c r="V183" s="397" t="n">
        <v>0.01</v>
      </c>
      <c r="W183" s="397" t="n">
        <v>0.163</v>
      </c>
      <c r="X183" s="397" t="n">
        <v>0.0025</v>
      </c>
      <c r="Y183" s="397" t="n">
        <v>-0.0405</v>
      </c>
      <c r="Z183" s="397" t="n">
        <v>0.036</v>
      </c>
      <c r="AA183" s="397" t="n">
        <v>-0.165</v>
      </c>
      <c r="AB183" s="397" t="n">
        <v>0.155</v>
      </c>
      <c r="AC183" s="397" t="n">
        <v>-0.03</v>
      </c>
      <c r="AD183" s="397" t="n">
        <v>0.00375</v>
      </c>
      <c r="AE183" s="397" t="n">
        <v>-0.185</v>
      </c>
      <c r="AF183" s="397" t="n">
        <v>0.01</v>
      </c>
      <c r="AG183" s="397" t="n">
        <v>-0.035</v>
      </c>
      <c r="AH183" s="397" t="n">
        <v>0.014</v>
      </c>
      <c r="AI183" s="398" t="n">
        <v>0.2025</v>
      </c>
      <c r="AJ183" s="398" t="n">
        <v>0.0025</v>
      </c>
      <c r="AK183" s="398" t="n">
        <v>-0.19</v>
      </c>
      <c r="AL183" s="397" t="n">
        <v>0</v>
      </c>
      <c r="AM183" s="397"/>
      <c r="AN183" s="397"/>
      <c r="AO183" s="397" t="n">
        <v>-0.17</v>
      </c>
      <c r="AP183" s="360" t="n">
        <v>0.0075</v>
      </c>
      <c r="AQ183" s="360" t="n">
        <v>0.1875</v>
      </c>
      <c r="AR183" s="360" t="n">
        <v>0</v>
      </c>
      <c r="AS183" s="360" t="n">
        <v>-0.33</v>
      </c>
      <c r="AT183" s="360" t="n">
        <v>0</v>
      </c>
      <c r="AU183" s="360" t="n">
        <v>0</v>
      </c>
      <c r="AV183" s="360" t="n">
        <v>0</v>
      </c>
      <c r="AW183" s="360" t="n">
        <v>0</v>
      </c>
      <c r="AX183" s="360" t="n">
        <v>0</v>
      </c>
      <c r="AY183" s="360" t="n">
        <v>-0.00949999999999999</v>
      </c>
      <c r="AZ183" s="360" t="n">
        <v>0.06</v>
      </c>
      <c r="BA183" s="360" t="n">
        <v>0.1775</v>
      </c>
      <c r="BB183" s="360" t="n">
        <v>0.0175</v>
      </c>
      <c r="BC183" s="360" t="n">
        <v>-0.00949999999999999</v>
      </c>
      <c r="BD183" s="360" t="n">
        <v>0.011</v>
      </c>
      <c r="BE183" s="360" t="n">
        <v>0.005</v>
      </c>
      <c r="BF183" s="360" t="n">
        <v>0.005</v>
      </c>
      <c r="BG183" s="360" t="n">
        <v>-0.00949999999999999</v>
      </c>
      <c r="BH183" s="360" t="n">
        <v>0.011</v>
      </c>
      <c r="BI183" s="360" t="n">
        <v>-0.054</v>
      </c>
      <c r="BJ183" s="360" t="n">
        <v>0.026</v>
      </c>
      <c r="BK183" s="360" t="n">
        <v>-0.00399999999999999</v>
      </c>
      <c r="BL183" s="360" t="n">
        <v>0.016</v>
      </c>
      <c r="BM183" s="360" t="n">
        <v>0.0065</v>
      </c>
      <c r="BN183" s="360" t="n">
        <v>0.01</v>
      </c>
      <c r="BO183" s="360" t="n">
        <v>0.51</v>
      </c>
      <c r="BP183" s="360" t="n">
        <v>0.02</v>
      </c>
      <c r="BQ183" s="360" t="n">
        <v>0</v>
      </c>
      <c r="BR183" s="360" t="n">
        <v>0</v>
      </c>
      <c r="BS183" s="360" t="n">
        <v>0.1775</v>
      </c>
      <c r="BT183" s="360" t="n">
        <v>0.0175</v>
      </c>
      <c r="BU183" s="360" t="n">
        <v>0</v>
      </c>
      <c r="BV183" s="360" t="n">
        <v>0</v>
      </c>
    </row>
    <row r="184" customFormat="false" ht="12.75" hidden="false" customHeight="false" outlineLevel="0" collapsed="false">
      <c r="D184" s="359" t="n">
        <v>41760</v>
      </c>
      <c r="F184" s="397" t="n">
        <v>2.981</v>
      </c>
      <c r="G184" s="398" t="n">
        <v>0.072503606232168</v>
      </c>
      <c r="H184" s="397" t="n">
        <v>0.15</v>
      </c>
      <c r="I184" s="397" t="n">
        <v>0.45</v>
      </c>
      <c r="J184" s="397" t="n">
        <v>0.5</v>
      </c>
      <c r="K184" s="397" t="n">
        <v>0.4</v>
      </c>
      <c r="L184" s="395" t="n">
        <v>0.4</v>
      </c>
      <c r="M184" s="395" t="n">
        <v>0.45</v>
      </c>
      <c r="N184" s="397" t="n">
        <v>0.5</v>
      </c>
      <c r="O184" s="397" t="n">
        <v>0.45</v>
      </c>
      <c r="P184" s="397" t="n">
        <v>0.4</v>
      </c>
      <c r="Q184" s="397" t="n">
        <v>0.45</v>
      </c>
      <c r="R184" s="398" t="n">
        <v>0.25</v>
      </c>
      <c r="S184" s="398" t="n">
        <v>0.5</v>
      </c>
      <c r="T184" s="397" t="n">
        <v>0.45</v>
      </c>
      <c r="U184" s="397" t="n">
        <v>-0.095</v>
      </c>
      <c r="V184" s="397" t="n">
        <v>0.01</v>
      </c>
      <c r="W184" s="397" t="n">
        <v>0.168</v>
      </c>
      <c r="X184" s="397" t="n">
        <v>0.0025</v>
      </c>
      <c r="Y184" s="397" t="n">
        <v>-0.0405</v>
      </c>
      <c r="Z184" s="397" t="n">
        <v>0.036</v>
      </c>
      <c r="AA184" s="397" t="n">
        <v>-0.165</v>
      </c>
      <c r="AB184" s="397" t="n">
        <v>0.155</v>
      </c>
      <c r="AC184" s="397" t="n">
        <v>-0.03</v>
      </c>
      <c r="AD184" s="397" t="n">
        <v>0.00375</v>
      </c>
      <c r="AE184" s="397" t="n">
        <v>-0.185</v>
      </c>
      <c r="AF184" s="397" t="n">
        <v>0.0075</v>
      </c>
      <c r="AG184" s="397" t="n">
        <v>-0.035</v>
      </c>
      <c r="AH184" s="397" t="n">
        <v>0.014</v>
      </c>
      <c r="AI184" s="398" t="n">
        <v>0.1925</v>
      </c>
      <c r="AJ184" s="398" t="n">
        <v>0.0025</v>
      </c>
      <c r="AK184" s="398" t="n">
        <v>-0.19</v>
      </c>
      <c r="AL184" s="397" t="n">
        <v>0</v>
      </c>
      <c r="AM184" s="397"/>
      <c r="AN184" s="397"/>
      <c r="AO184" s="397" t="n">
        <v>-0.17</v>
      </c>
      <c r="AP184" s="360" t="n">
        <v>0.0075</v>
      </c>
      <c r="AQ184" s="360" t="n">
        <v>0.1875</v>
      </c>
      <c r="AR184" s="360" t="n">
        <v>0</v>
      </c>
      <c r="AS184" s="360" t="n">
        <v>-0.33</v>
      </c>
      <c r="AT184" s="360" t="n">
        <v>0</v>
      </c>
      <c r="AU184" s="360" t="n">
        <v>0</v>
      </c>
      <c r="AV184" s="360" t="n">
        <v>0</v>
      </c>
      <c r="AW184" s="360" t="n">
        <v>0</v>
      </c>
      <c r="AX184" s="360" t="n">
        <v>0</v>
      </c>
      <c r="AY184" s="360" t="n">
        <v>-0.00949999999999999</v>
      </c>
      <c r="AZ184" s="360" t="n">
        <v>0.06</v>
      </c>
      <c r="BA184" s="360" t="n">
        <v>0.1625</v>
      </c>
      <c r="BB184" s="360" t="n">
        <v>0.01</v>
      </c>
      <c r="BC184" s="360" t="n">
        <v>-0.00949999999999999</v>
      </c>
      <c r="BD184" s="360" t="n">
        <v>0.011</v>
      </c>
      <c r="BE184" s="360" t="n">
        <v>0.005</v>
      </c>
      <c r="BF184" s="360" t="n">
        <v>0.005</v>
      </c>
      <c r="BG184" s="360" t="n">
        <v>-0.00949999999999999</v>
      </c>
      <c r="BH184" s="360" t="n">
        <v>0.011</v>
      </c>
      <c r="BI184" s="360" t="n">
        <v>-0.054</v>
      </c>
      <c r="BJ184" s="360" t="n">
        <v>0.026</v>
      </c>
      <c r="BK184" s="360" t="n">
        <v>-0.00399999999999999</v>
      </c>
      <c r="BL184" s="360" t="n">
        <v>0.016</v>
      </c>
      <c r="BM184" s="360" t="n">
        <v>0.0065</v>
      </c>
      <c r="BN184" s="360" t="n">
        <v>0.01</v>
      </c>
      <c r="BO184" s="360" t="n">
        <v>0.395</v>
      </c>
      <c r="BP184" s="360" t="n">
        <v>0.02</v>
      </c>
      <c r="BQ184" s="360" t="n">
        <v>0</v>
      </c>
      <c r="BR184" s="360" t="n">
        <v>0</v>
      </c>
      <c r="BS184" s="360" t="n">
        <v>0.1625</v>
      </c>
      <c r="BT184" s="360" t="n">
        <v>0.01</v>
      </c>
      <c r="BU184" s="360" t="n">
        <v>0</v>
      </c>
      <c r="BV184" s="360" t="n">
        <v>0</v>
      </c>
    </row>
    <row r="185" customFormat="false" ht="12.75" hidden="false" customHeight="false" outlineLevel="0" collapsed="false">
      <c r="D185" s="359" t="n">
        <v>41791</v>
      </c>
      <c r="F185" s="397" t="n">
        <v>2.995</v>
      </c>
      <c r="G185" s="398" t="n">
        <v>0.072506955454575</v>
      </c>
      <c r="H185" s="397" t="n">
        <v>0.15</v>
      </c>
      <c r="I185" s="397" t="n">
        <v>0.45</v>
      </c>
      <c r="J185" s="397" t="n">
        <v>0.5</v>
      </c>
      <c r="K185" s="397" t="n">
        <v>0.4</v>
      </c>
      <c r="L185" s="395" t="n">
        <v>0.5</v>
      </c>
      <c r="M185" s="395" t="n">
        <v>0.45</v>
      </c>
      <c r="N185" s="397" t="n">
        <v>0.5</v>
      </c>
      <c r="O185" s="397" t="n">
        <v>0.5</v>
      </c>
      <c r="P185" s="397" t="n">
        <v>0.5</v>
      </c>
      <c r="Q185" s="397" t="n">
        <v>0.5</v>
      </c>
      <c r="R185" s="398" t="n">
        <v>0.25</v>
      </c>
      <c r="S185" s="398" t="n">
        <v>0.5</v>
      </c>
      <c r="T185" s="397" t="n">
        <v>0.45</v>
      </c>
      <c r="U185" s="397" t="n">
        <v>-0.105</v>
      </c>
      <c r="V185" s="397" t="n">
        <v>0.01</v>
      </c>
      <c r="W185" s="397" t="n">
        <v>0.163</v>
      </c>
      <c r="X185" s="397" t="n">
        <v>0.0025</v>
      </c>
      <c r="Y185" s="397" t="n">
        <v>-0.0405</v>
      </c>
      <c r="Z185" s="397" t="n">
        <v>0.036</v>
      </c>
      <c r="AA185" s="397" t="n">
        <v>-0.165</v>
      </c>
      <c r="AB185" s="397" t="n">
        <v>0.155</v>
      </c>
      <c r="AC185" s="397" t="n">
        <v>-0.03</v>
      </c>
      <c r="AD185" s="397" t="n">
        <v>0.00375</v>
      </c>
      <c r="AE185" s="397" t="n">
        <v>-0.185</v>
      </c>
      <c r="AF185" s="397" t="n">
        <v>0.005</v>
      </c>
      <c r="AG185" s="397" t="n">
        <v>-0.035</v>
      </c>
      <c r="AH185" s="397" t="n">
        <v>0.014</v>
      </c>
      <c r="AI185" s="398" t="n">
        <v>0.1875</v>
      </c>
      <c r="AJ185" s="398" t="n">
        <v>0.0025</v>
      </c>
      <c r="AK185" s="398" t="n">
        <v>-0.19</v>
      </c>
      <c r="AL185" s="397" t="n">
        <v>0</v>
      </c>
      <c r="AM185" s="397"/>
      <c r="AN185" s="397"/>
      <c r="AO185" s="397" t="n">
        <v>-0.17</v>
      </c>
      <c r="AP185" s="360" t="n">
        <v>0.0075</v>
      </c>
      <c r="AQ185" s="360" t="n">
        <v>0.1875</v>
      </c>
      <c r="AR185" s="360" t="n">
        <v>0</v>
      </c>
      <c r="AS185" s="360" t="n">
        <v>-0.33</v>
      </c>
      <c r="AT185" s="360" t="n">
        <v>0</v>
      </c>
      <c r="AU185" s="360" t="n">
        <v>0</v>
      </c>
      <c r="AV185" s="360" t="n">
        <v>0</v>
      </c>
      <c r="AW185" s="360" t="n">
        <v>0</v>
      </c>
      <c r="AX185" s="360" t="n">
        <v>0</v>
      </c>
      <c r="AY185" s="360" t="n">
        <v>-0.00949999999999999</v>
      </c>
      <c r="AZ185" s="360" t="n">
        <v>0.06</v>
      </c>
      <c r="BA185" s="360" t="n">
        <v>0.1625</v>
      </c>
      <c r="BB185" s="360" t="n">
        <v>0.0125</v>
      </c>
      <c r="BC185" s="360" t="n">
        <v>-0.00949999999999999</v>
      </c>
      <c r="BD185" s="360" t="n">
        <v>0.011</v>
      </c>
      <c r="BE185" s="360" t="n">
        <v>0.005</v>
      </c>
      <c r="BF185" s="360" t="n">
        <v>0.005</v>
      </c>
      <c r="BG185" s="360" t="n">
        <v>-0.00949999999999999</v>
      </c>
      <c r="BH185" s="360" t="n">
        <v>0.011</v>
      </c>
      <c r="BI185" s="360" t="n">
        <v>-0.07</v>
      </c>
      <c r="BJ185" s="360" t="n">
        <v>0.026</v>
      </c>
      <c r="BK185" s="360" t="n">
        <v>-0.00399999999999999</v>
      </c>
      <c r="BL185" s="360" t="n">
        <v>0.017</v>
      </c>
      <c r="BM185" s="360" t="n">
        <v>0.0065</v>
      </c>
      <c r="BN185" s="360" t="n">
        <v>0.01</v>
      </c>
      <c r="BO185" s="360" t="n">
        <v>0.395</v>
      </c>
      <c r="BP185" s="360" t="n">
        <v>0.035</v>
      </c>
      <c r="BQ185" s="360" t="n">
        <v>0</v>
      </c>
      <c r="BR185" s="360" t="n">
        <v>0</v>
      </c>
      <c r="BS185" s="360" t="n">
        <v>0.1625</v>
      </c>
      <c r="BT185" s="360" t="n">
        <v>0.0125</v>
      </c>
      <c r="BU185" s="360" t="n">
        <v>0</v>
      </c>
      <c r="BV185" s="360" t="n">
        <v>0</v>
      </c>
    </row>
    <row r="186" customFormat="false" ht="12.75" hidden="false" customHeight="false" outlineLevel="0" collapsed="false">
      <c r="D186" s="359" t="n">
        <v>41821</v>
      </c>
      <c r="F186" s="397" t="n">
        <v>2.995</v>
      </c>
      <c r="G186" s="398" t="n">
        <v>0.072510196637554</v>
      </c>
      <c r="H186" s="397" t="n">
        <v>0.15</v>
      </c>
      <c r="I186" s="397" t="n">
        <v>0.5</v>
      </c>
      <c r="J186" s="397" t="n">
        <v>0.5</v>
      </c>
      <c r="K186" s="397" t="n">
        <v>0.4</v>
      </c>
      <c r="L186" s="395" t="n">
        <v>0.5</v>
      </c>
      <c r="M186" s="395" t="n">
        <v>0.5</v>
      </c>
      <c r="N186" s="397" t="n">
        <v>0.5</v>
      </c>
      <c r="O186" s="397" t="n">
        <v>0.5</v>
      </c>
      <c r="P186" s="397" t="n">
        <v>0.5</v>
      </c>
      <c r="Q186" s="397" t="n">
        <v>0.5</v>
      </c>
      <c r="R186" s="398" t="n">
        <v>0.35</v>
      </c>
      <c r="S186" s="398" t="n">
        <v>0.55</v>
      </c>
      <c r="T186" s="397" t="n">
        <v>0.5</v>
      </c>
      <c r="U186" s="397" t="n">
        <v>-0.105</v>
      </c>
      <c r="V186" s="397" t="n">
        <v>0.01</v>
      </c>
      <c r="W186" s="397" t="n">
        <v>0.153</v>
      </c>
      <c r="X186" s="397" t="n">
        <v>0.005</v>
      </c>
      <c r="Y186" s="397" t="n">
        <v>-0.0405</v>
      </c>
      <c r="Z186" s="397" t="n">
        <v>0.036</v>
      </c>
      <c r="AA186" s="397" t="n">
        <v>-0.165</v>
      </c>
      <c r="AB186" s="397" t="n">
        <v>0.155</v>
      </c>
      <c r="AC186" s="397" t="n">
        <v>-0.03</v>
      </c>
      <c r="AD186" s="397" t="n">
        <v>0.00375</v>
      </c>
      <c r="AE186" s="397" t="n">
        <v>-0.185</v>
      </c>
      <c r="AF186" s="397" t="n">
        <v>0.0025</v>
      </c>
      <c r="AG186" s="397" t="n">
        <v>-0.035</v>
      </c>
      <c r="AH186" s="397" t="n">
        <v>0.012</v>
      </c>
      <c r="AI186" s="398" t="n">
        <v>0.1775</v>
      </c>
      <c r="AJ186" s="398" t="n">
        <v>0</v>
      </c>
      <c r="AK186" s="398" t="n">
        <v>-0.19</v>
      </c>
      <c r="AL186" s="397" t="n">
        <v>0</v>
      </c>
      <c r="AM186" s="397"/>
      <c r="AN186" s="397"/>
      <c r="AO186" s="397" t="n">
        <v>-0.17</v>
      </c>
      <c r="AP186" s="360" t="n">
        <v>0.0075</v>
      </c>
      <c r="AQ186" s="360" t="n">
        <v>0.1875</v>
      </c>
      <c r="AR186" s="360" t="n">
        <v>0</v>
      </c>
      <c r="AS186" s="360" t="n">
        <v>-0.33</v>
      </c>
      <c r="AT186" s="360" t="n">
        <v>0</v>
      </c>
      <c r="AU186" s="360" t="n">
        <v>0</v>
      </c>
      <c r="AV186" s="360" t="n">
        <v>0</v>
      </c>
      <c r="AW186" s="360" t="n">
        <v>0</v>
      </c>
      <c r="AX186" s="360" t="n">
        <v>0</v>
      </c>
      <c r="AY186" s="360" t="n">
        <v>-0.00949999999999999</v>
      </c>
      <c r="AZ186" s="360" t="n">
        <v>0.06</v>
      </c>
      <c r="BA186" s="360" t="n">
        <v>0.1625</v>
      </c>
      <c r="BB186" s="360" t="n">
        <v>0.0125</v>
      </c>
      <c r="BC186" s="360" t="n">
        <v>-0.00949999999999999</v>
      </c>
      <c r="BD186" s="360" t="n">
        <v>0.011</v>
      </c>
      <c r="BE186" s="360" t="n">
        <v>0.005</v>
      </c>
      <c r="BF186" s="360" t="n">
        <v>0.005</v>
      </c>
      <c r="BG186" s="360" t="n">
        <v>-0.00949999999999999</v>
      </c>
      <c r="BH186" s="360" t="n">
        <v>0.011</v>
      </c>
      <c r="BI186" s="360" t="n">
        <v>-0.063</v>
      </c>
      <c r="BJ186" s="360" t="n">
        <v>0.026</v>
      </c>
      <c r="BK186" s="360" t="n">
        <v>-0.00399999999999999</v>
      </c>
      <c r="BL186" s="360" t="n">
        <v>0.018</v>
      </c>
      <c r="BM186" s="360" t="n">
        <v>0.0065</v>
      </c>
      <c r="BN186" s="360" t="n">
        <v>0.01</v>
      </c>
      <c r="BO186" s="360" t="n">
        <v>0.43</v>
      </c>
      <c r="BP186" s="360" t="n">
        <v>0.035</v>
      </c>
      <c r="BQ186" s="360" t="n">
        <v>0</v>
      </c>
      <c r="BR186" s="360" t="n">
        <v>0</v>
      </c>
      <c r="BS186" s="360" t="n">
        <v>0.1625</v>
      </c>
      <c r="BT186" s="360" t="n">
        <v>0.0125</v>
      </c>
      <c r="BU186" s="360" t="n">
        <v>0</v>
      </c>
      <c r="BV186" s="360" t="n">
        <v>0</v>
      </c>
    </row>
    <row r="187" customFormat="false" ht="12.75" hidden="false" customHeight="false" outlineLevel="0" collapsed="false">
      <c r="D187" s="359" t="n">
        <v>41852</v>
      </c>
      <c r="F187" s="397" t="n">
        <v>3.089</v>
      </c>
      <c r="G187" s="398" t="n">
        <v>0.072513545859968</v>
      </c>
      <c r="H187" s="397" t="n">
        <v>0.15</v>
      </c>
      <c r="I187" s="397" t="n">
        <v>0.55</v>
      </c>
      <c r="J187" s="397" t="n">
        <v>0.55</v>
      </c>
      <c r="K187" s="397" t="n">
        <v>0.5</v>
      </c>
      <c r="L187" s="395" t="n">
        <v>0.6</v>
      </c>
      <c r="M187" s="395" t="n">
        <v>0.55</v>
      </c>
      <c r="N187" s="397" t="n">
        <v>0.6</v>
      </c>
      <c r="O187" s="397" t="n">
        <v>0.55</v>
      </c>
      <c r="P187" s="397" t="n">
        <v>0.6</v>
      </c>
      <c r="Q187" s="397" t="n">
        <v>0.45</v>
      </c>
      <c r="R187" s="398" t="n">
        <v>0.38</v>
      </c>
      <c r="S187" s="398" t="n">
        <v>0.6</v>
      </c>
      <c r="T187" s="397" t="n">
        <v>0.55</v>
      </c>
      <c r="U187" s="397" t="n">
        <v>-0.105</v>
      </c>
      <c r="V187" s="397" t="n">
        <v>0.01</v>
      </c>
      <c r="W187" s="397" t="n">
        <v>0.15</v>
      </c>
      <c r="X187" s="397" t="n">
        <v>0.0075</v>
      </c>
      <c r="Y187" s="397" t="n">
        <v>-0.0405</v>
      </c>
      <c r="Z187" s="397" t="n">
        <v>0.036</v>
      </c>
      <c r="AA187" s="397" t="n">
        <v>-0.165</v>
      </c>
      <c r="AB187" s="397" t="n">
        <v>0.155</v>
      </c>
      <c r="AC187" s="397" t="n">
        <v>-0.03</v>
      </c>
      <c r="AD187" s="397" t="n">
        <v>0.00375</v>
      </c>
      <c r="AE187" s="397" t="n">
        <v>-0.185</v>
      </c>
      <c r="AF187" s="397" t="n">
        <v>0</v>
      </c>
      <c r="AG187" s="397" t="n">
        <v>-0.035</v>
      </c>
      <c r="AH187" s="397" t="n">
        <v>0.012</v>
      </c>
      <c r="AI187" s="398" t="n">
        <v>0.175</v>
      </c>
      <c r="AJ187" s="398" t="n">
        <v>-0.0025</v>
      </c>
      <c r="AK187" s="398" t="n">
        <v>-0.19</v>
      </c>
      <c r="AL187" s="397" t="n">
        <v>0</v>
      </c>
      <c r="AM187" s="397"/>
      <c r="AN187" s="397"/>
      <c r="AO187" s="397" t="n">
        <v>-0.17</v>
      </c>
      <c r="AP187" s="360" t="n">
        <v>0.0075</v>
      </c>
      <c r="AQ187" s="360" t="n">
        <v>0.1875</v>
      </c>
      <c r="AR187" s="360" t="n">
        <v>0</v>
      </c>
      <c r="AS187" s="360" t="n">
        <v>-0.33</v>
      </c>
      <c r="AT187" s="360" t="n">
        <v>0</v>
      </c>
      <c r="AU187" s="360" t="n">
        <v>0</v>
      </c>
      <c r="AV187" s="360" t="n">
        <v>0</v>
      </c>
      <c r="AW187" s="360" t="n">
        <v>0</v>
      </c>
      <c r="AX187" s="360" t="n">
        <v>0</v>
      </c>
      <c r="AY187" s="360" t="n">
        <v>-0.00949999999999999</v>
      </c>
      <c r="AZ187" s="360" t="n">
        <v>0.06</v>
      </c>
      <c r="BA187" s="360" t="n">
        <v>0.1625</v>
      </c>
      <c r="BB187" s="360" t="n">
        <v>0.0125</v>
      </c>
      <c r="BC187" s="360" t="n">
        <v>-0.00949999999999999</v>
      </c>
      <c r="BD187" s="360" t="n">
        <v>0.011</v>
      </c>
      <c r="BE187" s="360" t="n">
        <v>0.005</v>
      </c>
      <c r="BF187" s="360" t="n">
        <v>0.005</v>
      </c>
      <c r="BG187" s="360" t="n">
        <v>-0.00949999999999999</v>
      </c>
      <c r="BH187" s="360" t="n">
        <v>0.011</v>
      </c>
      <c r="BI187" s="360" t="n">
        <v>-0.054</v>
      </c>
      <c r="BJ187" s="360" t="n">
        <v>0.026</v>
      </c>
      <c r="BK187" s="360" t="n">
        <v>-0.00399999999999999</v>
      </c>
      <c r="BL187" s="360" t="n">
        <v>0.019</v>
      </c>
      <c r="BM187" s="360" t="n">
        <v>0.0065</v>
      </c>
      <c r="BN187" s="360" t="n">
        <v>0.01</v>
      </c>
      <c r="BO187" s="360" t="n">
        <v>0.495</v>
      </c>
      <c r="BP187" s="360" t="n">
        <v>0.035</v>
      </c>
      <c r="BQ187" s="360" t="n">
        <v>0</v>
      </c>
      <c r="BR187" s="360" t="n">
        <v>0</v>
      </c>
      <c r="BS187" s="360" t="n">
        <v>0.1625</v>
      </c>
      <c r="BT187" s="360" t="n">
        <v>0.0125</v>
      </c>
      <c r="BU187" s="360" t="n">
        <v>0</v>
      </c>
      <c r="BV187" s="360" t="n">
        <v>0</v>
      </c>
    </row>
    <row r="188" customFormat="false" ht="12.75" hidden="false" customHeight="false" outlineLevel="0" collapsed="false">
      <c r="D188" s="359" t="n">
        <v>41883</v>
      </c>
      <c r="F188" s="397" t="n">
        <v>3.063</v>
      </c>
      <c r="G188" s="398" t="n">
        <v>0.072516895082386</v>
      </c>
      <c r="H188" s="397" t="n">
        <v>0.15</v>
      </c>
      <c r="I188" s="397" t="n">
        <v>0.55</v>
      </c>
      <c r="J188" s="397" t="n">
        <v>0.55</v>
      </c>
      <c r="K188" s="397" t="n">
        <v>0.55</v>
      </c>
      <c r="L188" s="395" t="n">
        <v>0.55</v>
      </c>
      <c r="M188" s="395" t="n">
        <v>0.55</v>
      </c>
      <c r="N188" s="397" t="n">
        <v>0.6</v>
      </c>
      <c r="O188" s="397" t="n">
        <v>0.6</v>
      </c>
      <c r="P188" s="397" t="n">
        <v>0.55</v>
      </c>
      <c r="Q188" s="397" t="n">
        <v>0.5</v>
      </c>
      <c r="R188" s="398" t="n">
        <v>0.34</v>
      </c>
      <c r="S188" s="398" t="n">
        <v>0.6</v>
      </c>
      <c r="T188" s="397" t="n">
        <v>0.55</v>
      </c>
      <c r="U188" s="397" t="n">
        <v>-0.095</v>
      </c>
      <c r="V188" s="397" t="n">
        <v>0.01</v>
      </c>
      <c r="W188" s="397" t="n">
        <v>0.148</v>
      </c>
      <c r="X188" s="397" t="n">
        <v>0.0075</v>
      </c>
      <c r="Y188" s="397" t="n">
        <v>-0.0405</v>
      </c>
      <c r="Z188" s="397" t="n">
        <v>0.036</v>
      </c>
      <c r="AA188" s="397" t="n">
        <v>-0.165</v>
      </c>
      <c r="AB188" s="397" t="n">
        <v>0.155</v>
      </c>
      <c r="AC188" s="397" t="n">
        <v>-0.03</v>
      </c>
      <c r="AD188" s="397" t="n">
        <v>0.00375</v>
      </c>
      <c r="AE188" s="397" t="n">
        <v>-0.185</v>
      </c>
      <c r="AF188" s="397" t="n">
        <v>0.0025</v>
      </c>
      <c r="AG188" s="397" t="n">
        <v>-0.035</v>
      </c>
      <c r="AH188" s="397" t="n">
        <v>0.012</v>
      </c>
      <c r="AI188" s="398" t="n">
        <v>0.1725</v>
      </c>
      <c r="AJ188" s="398" t="n">
        <v>-0.0025</v>
      </c>
      <c r="AK188" s="398" t="n">
        <v>-0.19</v>
      </c>
      <c r="AL188" s="397" t="n">
        <v>0</v>
      </c>
      <c r="AM188" s="397"/>
      <c r="AN188" s="397"/>
      <c r="AO188" s="397" t="n">
        <v>-0.17</v>
      </c>
      <c r="AP188" s="360" t="n">
        <v>0.0075</v>
      </c>
      <c r="AQ188" s="360" t="n">
        <v>0.1875</v>
      </c>
      <c r="AR188" s="360" t="n">
        <v>0</v>
      </c>
      <c r="AS188" s="360" t="n">
        <v>-0.33</v>
      </c>
      <c r="AT188" s="360" t="n">
        <v>0</v>
      </c>
      <c r="AU188" s="360" t="n">
        <v>0</v>
      </c>
      <c r="AV188" s="360" t="n">
        <v>0</v>
      </c>
      <c r="AW188" s="360" t="n">
        <v>0</v>
      </c>
      <c r="AX188" s="360" t="n">
        <v>0</v>
      </c>
      <c r="AY188" s="360" t="n">
        <v>-0.0145</v>
      </c>
      <c r="AZ188" s="360" t="n">
        <v>0.06</v>
      </c>
      <c r="BA188" s="360" t="n">
        <v>0.1625</v>
      </c>
      <c r="BB188" s="360" t="n">
        <v>0.0125</v>
      </c>
      <c r="BC188" s="360" t="n">
        <v>-0.0145</v>
      </c>
      <c r="BD188" s="360" t="n">
        <v>0.011</v>
      </c>
      <c r="BE188" s="360" t="n">
        <v>0.005</v>
      </c>
      <c r="BF188" s="360" t="n">
        <v>0.005</v>
      </c>
      <c r="BG188" s="360" t="n">
        <v>-0.0145</v>
      </c>
      <c r="BH188" s="360" t="n">
        <v>0.011</v>
      </c>
      <c r="BI188" s="360" t="n">
        <v>-0.054</v>
      </c>
      <c r="BJ188" s="360" t="n">
        <v>0.025</v>
      </c>
      <c r="BK188" s="360" t="n">
        <v>-0.00399999999999999</v>
      </c>
      <c r="BL188" s="360" t="n">
        <v>0.019</v>
      </c>
      <c r="BM188" s="360" t="n">
        <v>0.0065</v>
      </c>
      <c r="BN188" s="360" t="n">
        <v>0.01</v>
      </c>
      <c r="BO188" s="360" t="n">
        <v>0.395</v>
      </c>
      <c r="BP188" s="360" t="n">
        <v>0.035</v>
      </c>
      <c r="BQ188" s="360" t="n">
        <v>0</v>
      </c>
      <c r="BR188" s="360" t="n">
        <v>0</v>
      </c>
      <c r="BS188" s="360" t="n">
        <v>0.1625</v>
      </c>
      <c r="BT188" s="360" t="n">
        <v>0.0125</v>
      </c>
      <c r="BU188" s="360" t="n">
        <v>0</v>
      </c>
      <c r="BV188" s="360" t="n">
        <v>0</v>
      </c>
    </row>
    <row r="189" customFormat="false" ht="12.75" hidden="false" customHeight="false" outlineLevel="0" collapsed="false">
      <c r="D189" s="359" t="n">
        <v>41913</v>
      </c>
      <c r="F189" s="397" t="n">
        <v>3.069</v>
      </c>
      <c r="G189" s="398" t="n">
        <v>0.072520136265374</v>
      </c>
      <c r="H189" s="397" t="n">
        <v>0.15</v>
      </c>
      <c r="I189" s="397" t="n">
        <v>0.6</v>
      </c>
      <c r="J189" s="397" t="n">
        <v>0.6</v>
      </c>
      <c r="K189" s="397" t="n">
        <v>0.55</v>
      </c>
      <c r="L189" s="395" t="n">
        <v>0.6</v>
      </c>
      <c r="M189" s="395" t="n">
        <v>0.6</v>
      </c>
      <c r="N189" s="397" t="n">
        <v>0.65</v>
      </c>
      <c r="O189" s="397" t="n">
        <v>0.65</v>
      </c>
      <c r="P189" s="397" t="n">
        <v>0.6</v>
      </c>
      <c r="Q189" s="397" t="n">
        <v>0.5</v>
      </c>
      <c r="R189" s="398" t="n">
        <v>0.39</v>
      </c>
      <c r="S189" s="398" t="n">
        <v>0.65</v>
      </c>
      <c r="T189" s="397" t="n">
        <v>0.6</v>
      </c>
      <c r="U189" s="397" t="n">
        <v>-0.08</v>
      </c>
      <c r="V189" s="397" t="n">
        <v>0.01</v>
      </c>
      <c r="W189" s="397" t="n">
        <v>0.163</v>
      </c>
      <c r="X189" s="397" t="n">
        <v>0.0075</v>
      </c>
      <c r="Y189" s="397" t="n">
        <v>-0.0405</v>
      </c>
      <c r="Z189" s="397" t="n">
        <v>0.036</v>
      </c>
      <c r="AA189" s="397" t="n">
        <v>-0.165</v>
      </c>
      <c r="AB189" s="397" t="n">
        <v>0.155</v>
      </c>
      <c r="AC189" s="397" t="n">
        <v>-0.03</v>
      </c>
      <c r="AD189" s="397" t="n">
        <v>0.00375</v>
      </c>
      <c r="AE189" s="397" t="n">
        <v>-0.185</v>
      </c>
      <c r="AF189" s="397" t="n">
        <v>0.005</v>
      </c>
      <c r="AG189" s="397" t="n">
        <v>-0.035</v>
      </c>
      <c r="AH189" s="397" t="n">
        <v>0.012</v>
      </c>
      <c r="AI189" s="398" t="n">
        <v>0.1875</v>
      </c>
      <c r="AJ189" s="398" t="n">
        <v>-0.0025</v>
      </c>
      <c r="AK189" s="398" t="n">
        <v>-0.19</v>
      </c>
      <c r="AL189" s="397" t="n">
        <v>0</v>
      </c>
      <c r="AM189" s="397"/>
      <c r="AN189" s="397"/>
      <c r="AO189" s="397" t="n">
        <v>-0.17</v>
      </c>
      <c r="AP189" s="360" t="n">
        <v>0</v>
      </c>
      <c r="AQ189" s="360" t="n">
        <v>0.1875</v>
      </c>
      <c r="AR189" s="360" t="n">
        <v>0</v>
      </c>
      <c r="AS189" s="360" t="n">
        <v>-0.33</v>
      </c>
      <c r="AT189" s="360" t="n">
        <v>0</v>
      </c>
      <c r="AU189" s="360" t="n">
        <v>0</v>
      </c>
      <c r="AV189" s="360" t="n">
        <v>0</v>
      </c>
      <c r="AW189" s="360" t="n">
        <v>0</v>
      </c>
      <c r="AX189" s="360" t="n">
        <v>0</v>
      </c>
      <c r="AY189" s="360" t="n">
        <v>-0.0145</v>
      </c>
      <c r="AZ189" s="360" t="n">
        <v>0.06</v>
      </c>
      <c r="BA189" s="360" t="n">
        <v>0.165</v>
      </c>
      <c r="BB189" s="360" t="n">
        <v>0.0125</v>
      </c>
      <c r="BC189" s="360" t="n">
        <v>-0.0145</v>
      </c>
      <c r="BD189" s="360" t="n">
        <v>0.011</v>
      </c>
      <c r="BE189" s="360" t="n">
        <v>0.005</v>
      </c>
      <c r="BF189" s="360" t="n">
        <v>0.005</v>
      </c>
      <c r="BG189" s="360" t="n">
        <v>-0.0145</v>
      </c>
      <c r="BH189" s="360" t="n">
        <v>0.011</v>
      </c>
      <c r="BI189" s="360" t="n">
        <v>-0.039</v>
      </c>
      <c r="BJ189" s="360" t="n">
        <v>0.025</v>
      </c>
      <c r="BK189" s="360" t="n">
        <v>-0.00399999999999999</v>
      </c>
      <c r="BL189" s="360" t="n">
        <v>0.02</v>
      </c>
      <c r="BM189" s="360" t="n">
        <v>0.0065</v>
      </c>
      <c r="BN189" s="360" t="n">
        <v>0.01</v>
      </c>
      <c r="BO189" s="360" t="n">
        <v>0.345</v>
      </c>
      <c r="BP189" s="360" t="n">
        <v>0.035</v>
      </c>
      <c r="BQ189" s="360" t="n">
        <v>0</v>
      </c>
      <c r="BR189" s="360" t="n">
        <v>0</v>
      </c>
      <c r="BS189" s="360" t="n">
        <v>0.165</v>
      </c>
      <c r="BT189" s="360" t="n">
        <v>0.0125</v>
      </c>
      <c r="BU189" s="360" t="n">
        <v>0</v>
      </c>
      <c r="BV189" s="360" t="n">
        <v>0</v>
      </c>
    </row>
    <row r="190" customFormat="false" ht="12.75" hidden="false" customHeight="false" outlineLevel="0" collapsed="false">
      <c r="D190" s="359" t="n">
        <v>41944</v>
      </c>
      <c r="F190" s="397" t="n">
        <v>3.111</v>
      </c>
      <c r="G190" s="398" t="n">
        <v>0.0725234854878</v>
      </c>
      <c r="H190" s="397" t="n">
        <v>0.15</v>
      </c>
      <c r="I190" s="397" t="n">
        <v>0.8</v>
      </c>
      <c r="J190" s="397" t="n">
        <v>0.85</v>
      </c>
      <c r="K190" s="397" t="n">
        <v>0.8</v>
      </c>
      <c r="L190" s="395" t="n">
        <v>0.8</v>
      </c>
      <c r="M190" s="395" t="n">
        <v>0.9</v>
      </c>
      <c r="N190" s="397" t="n">
        <v>0.95</v>
      </c>
      <c r="O190" s="397" t="n">
        <v>0.85</v>
      </c>
      <c r="P190" s="397" t="n">
        <v>0.8</v>
      </c>
      <c r="Q190" s="397" t="n">
        <v>0.95</v>
      </c>
      <c r="R190" s="398" t="n">
        <v>0.435</v>
      </c>
      <c r="S190" s="398" t="n">
        <v>0.8</v>
      </c>
      <c r="T190" s="397" t="n">
        <v>0.8</v>
      </c>
      <c r="U190" s="397" t="n">
        <v>-0.0425</v>
      </c>
      <c r="V190" s="397" t="n">
        <v>0.035</v>
      </c>
      <c r="W190" s="397" t="n">
        <v>0.23</v>
      </c>
      <c r="X190" s="397" t="n">
        <v>0.0075</v>
      </c>
      <c r="Y190" s="397" t="n">
        <v>-0.055</v>
      </c>
      <c r="Z190" s="397" t="n">
        <v>0.0405</v>
      </c>
      <c r="AA190" s="397" t="n">
        <v>-0.16</v>
      </c>
      <c r="AB190" s="397" t="n">
        <v>0.155</v>
      </c>
      <c r="AC190" s="397" t="n">
        <v>-0.03</v>
      </c>
      <c r="AD190" s="397" t="n">
        <v>0.00625</v>
      </c>
      <c r="AE190" s="397" t="n">
        <v>-0.18</v>
      </c>
      <c r="AF190" s="397" t="n">
        <v>0.0125</v>
      </c>
      <c r="AG190" s="397" t="n">
        <v>-0.0345</v>
      </c>
      <c r="AH190" s="397" t="n">
        <v>0.022</v>
      </c>
      <c r="AI190" s="398" t="n">
        <v>0.26</v>
      </c>
      <c r="AJ190" s="398" t="n">
        <v>0.005</v>
      </c>
      <c r="AK190" s="398" t="n">
        <v>-0.19</v>
      </c>
      <c r="AL190" s="397" t="n">
        <v>0.005</v>
      </c>
      <c r="AM190" s="397"/>
      <c r="AN190" s="397"/>
      <c r="AO190" s="397" t="n">
        <v>-0.17</v>
      </c>
      <c r="AP190" s="360" t="n">
        <v>0</v>
      </c>
      <c r="AQ190" s="360" t="n">
        <v>0.1</v>
      </c>
      <c r="AR190" s="360" t="n">
        <v>0</v>
      </c>
      <c r="AS190" s="360" t="n">
        <v>-0.33</v>
      </c>
      <c r="AT190" s="360" t="n">
        <v>0</v>
      </c>
      <c r="AU190" s="360" t="n">
        <v>0</v>
      </c>
      <c r="AV190" s="360" t="n">
        <v>0</v>
      </c>
      <c r="AW190" s="360" t="n">
        <v>0</v>
      </c>
      <c r="AX190" s="360" t="n">
        <v>0</v>
      </c>
      <c r="AY190" s="360" t="n">
        <v>-0.0125</v>
      </c>
      <c r="AZ190" s="360" t="n">
        <v>0.06</v>
      </c>
      <c r="BA190" s="360" t="n">
        <v>0.24</v>
      </c>
      <c r="BB190" s="360" t="n">
        <v>0.0175</v>
      </c>
      <c r="BC190" s="360" t="n">
        <v>-0.0125</v>
      </c>
      <c r="BD190" s="360" t="n">
        <v>0.0087</v>
      </c>
      <c r="BE190" s="360" t="n">
        <v>0.005</v>
      </c>
      <c r="BF190" s="360" t="n">
        <v>0.005</v>
      </c>
      <c r="BG190" s="360" t="n">
        <v>-0.0125</v>
      </c>
      <c r="BH190" s="360" t="n">
        <v>0.0087</v>
      </c>
      <c r="BI190" s="360" t="n">
        <v>-0.0405</v>
      </c>
      <c r="BJ190" s="360" t="n">
        <v>0.025</v>
      </c>
      <c r="BK190" s="360" t="n">
        <v>0.0035</v>
      </c>
      <c r="BL190" s="360" t="n">
        <v>0.02</v>
      </c>
      <c r="BM190" s="360" t="n">
        <v>0.016</v>
      </c>
      <c r="BN190" s="360" t="n">
        <v>0.015</v>
      </c>
      <c r="BO190" s="360" t="n">
        <v>0.725</v>
      </c>
      <c r="BP190" s="360" t="n">
        <v>0.14</v>
      </c>
      <c r="BQ190" s="360" t="n">
        <v>0</v>
      </c>
      <c r="BR190" s="360" t="n">
        <v>0</v>
      </c>
      <c r="BS190" s="360" t="n">
        <v>0.24</v>
      </c>
      <c r="BT190" s="360" t="n">
        <v>0.0175</v>
      </c>
    </row>
    <row r="191" customFormat="false" ht="12.75" hidden="false" customHeight="false" outlineLevel="0" collapsed="false">
      <c r="D191" s="359" t="n">
        <v>41974</v>
      </c>
      <c r="F191" s="397" t="n">
        <v>3.176</v>
      </c>
      <c r="G191" s="398" t="n">
        <v>0.072526726670795</v>
      </c>
      <c r="H191" s="397" t="n">
        <v>0.15</v>
      </c>
      <c r="I191" s="397" t="n">
        <v>1</v>
      </c>
      <c r="J191" s="397" t="n">
        <v>1.05</v>
      </c>
      <c r="K191" s="397" t="n">
        <v>1</v>
      </c>
      <c r="L191" s="395" t="n">
        <v>1</v>
      </c>
      <c r="M191" s="395" t="n">
        <v>1.15</v>
      </c>
      <c r="N191" s="397" t="n">
        <v>1.25</v>
      </c>
      <c r="O191" s="397" t="n">
        <v>1.05</v>
      </c>
      <c r="P191" s="397" t="n">
        <v>1</v>
      </c>
      <c r="Q191" s="397" t="n">
        <v>1.35</v>
      </c>
      <c r="R191" s="398" t="n">
        <v>0.625</v>
      </c>
      <c r="S191" s="398" t="n">
        <v>1.1</v>
      </c>
      <c r="T191" s="397" t="n">
        <v>1</v>
      </c>
      <c r="U191" s="397" t="n">
        <v>-0.035</v>
      </c>
      <c r="V191" s="397" t="n">
        <v>0.035</v>
      </c>
      <c r="W191" s="397" t="n">
        <v>0.27</v>
      </c>
      <c r="X191" s="397" t="n">
        <v>0.0075</v>
      </c>
      <c r="Y191" s="397" t="n">
        <v>-0.055</v>
      </c>
      <c r="Z191" s="397" t="n">
        <v>0.0405</v>
      </c>
      <c r="AA191" s="397" t="n">
        <v>-0.1675</v>
      </c>
      <c r="AB191" s="397" t="n">
        <v>0.155</v>
      </c>
      <c r="AC191" s="397" t="n">
        <v>-0.03</v>
      </c>
      <c r="AD191" s="397" t="n">
        <v>0.00625</v>
      </c>
      <c r="AE191" s="397" t="n">
        <v>-0.1875</v>
      </c>
      <c r="AF191" s="397" t="n">
        <v>0.005</v>
      </c>
      <c r="AG191" s="397" t="n">
        <v>-0.0345</v>
      </c>
      <c r="AH191" s="397" t="n">
        <v>0.022</v>
      </c>
      <c r="AI191" s="398" t="n">
        <v>0.3</v>
      </c>
      <c r="AJ191" s="398" t="n">
        <v>0.005</v>
      </c>
      <c r="AK191" s="398" t="n">
        <v>-0.19</v>
      </c>
      <c r="AL191" s="397" t="n">
        <v>0.005</v>
      </c>
      <c r="AM191" s="397"/>
      <c r="AN191" s="397"/>
      <c r="AO191" s="397" t="n">
        <v>-0.17</v>
      </c>
      <c r="AP191" s="360" t="n">
        <v>0</v>
      </c>
      <c r="AQ191" s="360" t="n">
        <v>0.1</v>
      </c>
      <c r="AR191" s="360" t="n">
        <v>0</v>
      </c>
      <c r="AS191" s="360" t="n">
        <v>-0.33</v>
      </c>
      <c r="AT191" s="360" t="n">
        <v>0</v>
      </c>
      <c r="AU191" s="360" t="n">
        <v>0</v>
      </c>
      <c r="AV191" s="360" t="n">
        <v>0</v>
      </c>
      <c r="AW191" s="360" t="n">
        <v>0</v>
      </c>
      <c r="AX191" s="360" t="n">
        <v>0</v>
      </c>
      <c r="AY191" s="360" t="n">
        <v>-0.0125</v>
      </c>
      <c r="AZ191" s="360" t="n">
        <v>0.06</v>
      </c>
      <c r="BA191" s="360" t="n">
        <v>0.295</v>
      </c>
      <c r="BB191" s="360" t="n">
        <v>0.0225</v>
      </c>
      <c r="BC191" s="360" t="n">
        <v>-0.0125</v>
      </c>
      <c r="BD191" s="360" t="n">
        <v>0.0087</v>
      </c>
      <c r="BE191" s="360" t="n">
        <v>0.005</v>
      </c>
      <c r="BF191" s="360" t="n">
        <v>0.005</v>
      </c>
      <c r="BG191" s="360" t="n">
        <v>-0.0125</v>
      </c>
      <c r="BH191" s="360" t="n">
        <v>0.0087</v>
      </c>
      <c r="BI191" s="360" t="n">
        <v>-0.0445</v>
      </c>
      <c r="BJ191" s="360" t="n">
        <v>0.025</v>
      </c>
      <c r="BK191" s="360" t="n">
        <v>0.0035</v>
      </c>
      <c r="BL191" s="360" t="n">
        <v>0.021</v>
      </c>
      <c r="BM191" s="360" t="n">
        <v>0.016</v>
      </c>
      <c r="BN191" s="360" t="n">
        <v>0.015</v>
      </c>
      <c r="BO191" s="360" t="n">
        <v>1.045</v>
      </c>
      <c r="BP191" s="360" t="n">
        <v>0.17</v>
      </c>
      <c r="BQ191" s="360" t="n">
        <v>0</v>
      </c>
      <c r="BR191" s="360" t="n">
        <v>0</v>
      </c>
      <c r="BS191" s="360" t="n">
        <v>0.295</v>
      </c>
      <c r="BT191" s="360" t="n">
        <v>0.0225</v>
      </c>
    </row>
    <row r="192" customFormat="false" ht="12.75" hidden="false" customHeight="false" outlineLevel="0" collapsed="false">
      <c r="D192" s="359" t="n">
        <v>42005</v>
      </c>
      <c r="F192" s="397" t="n">
        <v>3.396</v>
      </c>
      <c r="G192" s="398" t="n">
        <v>0.072530075893229</v>
      </c>
      <c r="H192" s="397" t="n">
        <v>0.15</v>
      </c>
      <c r="I192" s="397" t="n">
        <v>1</v>
      </c>
      <c r="J192" s="397" t="n">
        <v>1.05</v>
      </c>
      <c r="K192" s="397" t="n">
        <v>1</v>
      </c>
      <c r="L192" s="395" t="n">
        <v>1</v>
      </c>
      <c r="M192" s="395" t="n">
        <v>1.15</v>
      </c>
      <c r="N192" s="397" t="n">
        <v>1.45</v>
      </c>
      <c r="O192" s="397" t="n">
        <v>1.05</v>
      </c>
      <c r="P192" s="397" t="n">
        <v>1</v>
      </c>
      <c r="Q192" s="397" t="n">
        <v>1.35</v>
      </c>
      <c r="R192" s="398" t="n">
        <v>0.625</v>
      </c>
      <c r="S192" s="398" t="n">
        <v>1.1</v>
      </c>
      <c r="T192" s="397" t="n">
        <v>1</v>
      </c>
      <c r="U192" s="397" t="n">
        <v>-0.02</v>
      </c>
      <c r="V192" s="397" t="n">
        <v>0.035</v>
      </c>
      <c r="W192" s="397" t="n">
        <v>0.28</v>
      </c>
      <c r="X192" s="397" t="n">
        <v>0.0125</v>
      </c>
      <c r="Y192" s="397" t="n">
        <v>-0.055</v>
      </c>
      <c r="Z192" s="397" t="n">
        <v>0.0405</v>
      </c>
      <c r="AA192" s="397" t="n">
        <v>-0.17</v>
      </c>
      <c r="AB192" s="397" t="n">
        <v>0.155</v>
      </c>
      <c r="AC192" s="397" t="n">
        <v>-0.03</v>
      </c>
      <c r="AD192" s="397" t="n">
        <v>0.00625</v>
      </c>
      <c r="AE192" s="397" t="n">
        <v>-0.19</v>
      </c>
      <c r="AF192" s="397" t="n">
        <v>0.0025</v>
      </c>
      <c r="AG192" s="397" t="n">
        <v>-0.0325</v>
      </c>
      <c r="AH192" s="397" t="n">
        <v>0.022</v>
      </c>
      <c r="AI192" s="398" t="n">
        <v>0.3125</v>
      </c>
      <c r="AJ192" s="398" t="n">
        <v>0.005</v>
      </c>
      <c r="AK192" s="398" t="n">
        <v>-0.19</v>
      </c>
      <c r="AL192" s="397" t="n">
        <v>0</v>
      </c>
      <c r="AM192" s="397"/>
      <c r="AN192" s="397"/>
      <c r="AO192" s="397" t="n">
        <v>-0.17</v>
      </c>
      <c r="AP192" s="360" t="n">
        <v>0</v>
      </c>
      <c r="AQ192" s="360" t="n">
        <v>0.1</v>
      </c>
      <c r="AR192" s="360" t="n">
        <v>0</v>
      </c>
      <c r="AS192" s="360" t="n">
        <v>-0.33</v>
      </c>
      <c r="AT192" s="360" t="n">
        <v>0</v>
      </c>
      <c r="AU192" s="360" t="n">
        <v>0</v>
      </c>
      <c r="AV192" s="360" t="n">
        <v>0</v>
      </c>
      <c r="AW192" s="360" t="n">
        <v>0</v>
      </c>
      <c r="AX192" s="360" t="n">
        <v>0</v>
      </c>
      <c r="AY192" s="360" t="n">
        <v>-0.00799999999999999</v>
      </c>
      <c r="AZ192" s="360" t="n">
        <v>0.06</v>
      </c>
      <c r="BA192" s="360" t="n">
        <v>0.3425</v>
      </c>
      <c r="BB192" s="360" t="n">
        <v>0.0225</v>
      </c>
      <c r="BC192" s="360" t="n">
        <v>-0.00799999999999999</v>
      </c>
      <c r="BD192" s="360" t="n">
        <v>0.0087</v>
      </c>
      <c r="BE192" s="360" t="n">
        <v>0.005</v>
      </c>
      <c r="BF192" s="360" t="n">
        <v>0.005</v>
      </c>
      <c r="BG192" s="360" t="n">
        <v>-0.00799999999999999</v>
      </c>
      <c r="BH192" s="360" t="n">
        <v>0.0087</v>
      </c>
      <c r="BI192" s="360" t="n">
        <v>-0.0405</v>
      </c>
      <c r="BJ192" s="360" t="n">
        <v>0.02</v>
      </c>
      <c r="BK192" s="360" t="n">
        <v>0.0055</v>
      </c>
      <c r="BL192" s="360" t="n">
        <v>0.022</v>
      </c>
      <c r="BM192" s="360" t="n">
        <v>0.016</v>
      </c>
      <c r="BN192" s="360" t="n">
        <v>0.015</v>
      </c>
      <c r="BO192" s="360" t="n">
        <v>1.52</v>
      </c>
      <c r="BP192" s="360" t="n">
        <v>0.26</v>
      </c>
      <c r="BQ192" s="360" t="n">
        <v>0</v>
      </c>
      <c r="BR192" s="360" t="n">
        <v>0</v>
      </c>
      <c r="BS192" s="360" t="n">
        <v>0.3425</v>
      </c>
      <c r="BT192" s="360" t="n">
        <v>0.0225</v>
      </c>
    </row>
    <row r="193" customFormat="false" ht="12.75" hidden="false" customHeight="false" outlineLevel="0" collapsed="false">
      <c r="D193" s="359" t="n">
        <v>42036</v>
      </c>
      <c r="F193" s="397" t="n">
        <v>3.309</v>
      </c>
      <c r="G193" s="398" t="n">
        <v>0.072533425115665</v>
      </c>
      <c r="H193" s="397" t="n">
        <v>0.15</v>
      </c>
      <c r="I193" s="397" t="n">
        <v>1</v>
      </c>
      <c r="J193" s="397" t="n">
        <v>1.05</v>
      </c>
      <c r="K193" s="397" t="n">
        <v>1</v>
      </c>
      <c r="L193" s="395" t="n">
        <v>1</v>
      </c>
      <c r="M193" s="395" t="n">
        <v>1.15</v>
      </c>
      <c r="N193" s="397" t="n">
        <v>1.45</v>
      </c>
      <c r="O193" s="397" t="n">
        <v>1.05</v>
      </c>
      <c r="P193" s="397" t="n">
        <v>1</v>
      </c>
      <c r="Q193" s="397" t="n">
        <v>1.35</v>
      </c>
      <c r="R193" s="398" t="n">
        <v>0.34</v>
      </c>
      <c r="S193" s="398" t="n">
        <v>1.1</v>
      </c>
      <c r="T193" s="397" t="n">
        <v>1</v>
      </c>
      <c r="U193" s="397" t="n">
        <v>-0.02</v>
      </c>
      <c r="V193" s="397" t="n">
        <v>0.035</v>
      </c>
      <c r="W193" s="397" t="n">
        <v>0.255</v>
      </c>
      <c r="X193" s="397" t="n">
        <v>0.015</v>
      </c>
      <c r="Y193" s="397" t="n">
        <v>-0.055</v>
      </c>
      <c r="Z193" s="397" t="n">
        <v>0.0405</v>
      </c>
      <c r="AA193" s="397" t="n">
        <v>-0.1725</v>
      </c>
      <c r="AB193" s="397" t="n">
        <v>0.155</v>
      </c>
      <c r="AC193" s="397" t="n">
        <v>-0.03</v>
      </c>
      <c r="AD193" s="397" t="n">
        <v>0.00625</v>
      </c>
      <c r="AE193" s="397" t="n">
        <v>-0.1925</v>
      </c>
      <c r="AF193" s="397" t="n">
        <v>0.005</v>
      </c>
      <c r="AG193" s="397" t="n">
        <v>-0.0325</v>
      </c>
      <c r="AH193" s="397" t="n">
        <v>0.022</v>
      </c>
      <c r="AI193" s="398" t="n">
        <v>0.29</v>
      </c>
      <c r="AJ193" s="398" t="n">
        <v>0.005</v>
      </c>
      <c r="AK193" s="398" t="n">
        <v>-0.19</v>
      </c>
      <c r="AL193" s="397" t="n">
        <v>0</v>
      </c>
      <c r="AM193" s="397"/>
      <c r="AN193" s="397"/>
      <c r="AO193" s="397" t="n">
        <v>-0.17</v>
      </c>
      <c r="AP193" s="360" t="n">
        <v>0</v>
      </c>
      <c r="AQ193" s="360" t="n">
        <v>0.1</v>
      </c>
      <c r="AR193" s="360" t="n">
        <v>0</v>
      </c>
      <c r="AS193" s="360" t="n">
        <v>-0.33</v>
      </c>
      <c r="AT193" s="360" t="n">
        <v>0</v>
      </c>
      <c r="AU193" s="360" t="n">
        <v>0</v>
      </c>
      <c r="AV193" s="360" t="n">
        <v>0</v>
      </c>
      <c r="AW193" s="360" t="n">
        <v>0</v>
      </c>
      <c r="AX193" s="360" t="n">
        <v>0</v>
      </c>
      <c r="AY193" s="360" t="n">
        <v>-0.00799999999999999</v>
      </c>
      <c r="AZ193" s="360" t="n">
        <v>0.06</v>
      </c>
      <c r="BA193" s="360" t="n">
        <v>0.3375</v>
      </c>
      <c r="BB193" s="360" t="n">
        <v>0.0225</v>
      </c>
      <c r="BC193" s="360" t="n">
        <v>-0.00799999999999999</v>
      </c>
      <c r="BD193" s="360" t="n">
        <v>0.0087</v>
      </c>
      <c r="BE193" s="360" t="n">
        <v>0.005</v>
      </c>
      <c r="BF193" s="360" t="n">
        <v>0.005</v>
      </c>
      <c r="BG193" s="360" t="n">
        <v>-0.00799999999999999</v>
      </c>
      <c r="BH193" s="360" t="n">
        <v>0.0087</v>
      </c>
      <c r="BI193" s="360" t="n">
        <v>-0.0435</v>
      </c>
      <c r="BJ193" s="360" t="n">
        <v>0.02</v>
      </c>
      <c r="BK193" s="360" t="n">
        <v>0.0055</v>
      </c>
      <c r="BL193" s="360" t="n">
        <v>0.023</v>
      </c>
      <c r="BM193" s="360" t="n">
        <v>0.016</v>
      </c>
      <c r="BN193" s="360" t="n">
        <v>0.015</v>
      </c>
      <c r="BO193" s="360" t="n">
        <v>1.4</v>
      </c>
      <c r="BP193" s="360" t="n">
        <v>0.26</v>
      </c>
      <c r="BQ193" s="360" t="n">
        <v>0</v>
      </c>
      <c r="BR193" s="360" t="n">
        <v>0</v>
      </c>
      <c r="BS193" s="360" t="n">
        <v>0.3375</v>
      </c>
      <c r="BT193" s="360" t="n">
        <v>0.0225</v>
      </c>
    </row>
    <row r="194" customFormat="false" ht="12.75" hidden="false" customHeight="false" outlineLevel="0" collapsed="false">
      <c r="D194" s="359" t="n">
        <v>42064</v>
      </c>
      <c r="F194" s="397" t="n">
        <v>3.205</v>
      </c>
      <c r="G194" s="398" t="n">
        <v>0.072536450219804</v>
      </c>
      <c r="H194" s="397" t="n">
        <v>0.15</v>
      </c>
      <c r="I194" s="397" t="n">
        <v>0.75</v>
      </c>
      <c r="J194" s="397" t="n">
        <v>0.8</v>
      </c>
      <c r="K194" s="397" t="n">
        <v>0.75</v>
      </c>
      <c r="L194" s="395" t="n">
        <v>0.75</v>
      </c>
      <c r="M194" s="395" t="n">
        <v>0.85</v>
      </c>
      <c r="N194" s="397" t="n">
        <v>1</v>
      </c>
      <c r="O194" s="397" t="n">
        <v>0.75</v>
      </c>
      <c r="P194" s="397" t="n">
        <v>0.75</v>
      </c>
      <c r="Q194" s="397" t="n">
        <v>0.95</v>
      </c>
      <c r="R194" s="398" t="n">
        <v>0.3</v>
      </c>
      <c r="S194" s="398" t="n">
        <v>0.75</v>
      </c>
      <c r="T194" s="397" t="n">
        <v>0.75</v>
      </c>
      <c r="U194" s="397" t="n">
        <v>-0.02</v>
      </c>
      <c r="V194" s="397" t="n">
        <v>0.035</v>
      </c>
      <c r="W194" s="397" t="n">
        <v>0.253</v>
      </c>
      <c r="X194" s="397" t="n">
        <v>0.02</v>
      </c>
      <c r="Y194" s="397" t="n">
        <v>-0.055</v>
      </c>
      <c r="Z194" s="397" t="n">
        <v>0.0405</v>
      </c>
      <c r="AA194" s="397" t="n">
        <v>-0.175</v>
      </c>
      <c r="AB194" s="397" t="n">
        <v>0.155</v>
      </c>
      <c r="AC194" s="397" t="n">
        <v>-0.03</v>
      </c>
      <c r="AD194" s="397" t="n">
        <v>0.00625</v>
      </c>
      <c r="AE194" s="397" t="n">
        <v>-0.195</v>
      </c>
      <c r="AF194" s="397" t="n">
        <v>0.0025</v>
      </c>
      <c r="AG194" s="397" t="n">
        <v>-0.0325</v>
      </c>
      <c r="AH194" s="397" t="n">
        <v>0.022</v>
      </c>
      <c r="AI194" s="398" t="n">
        <v>0.2875</v>
      </c>
      <c r="AJ194" s="398" t="n">
        <v>0.005</v>
      </c>
      <c r="AK194" s="398" t="n">
        <v>-0.19</v>
      </c>
      <c r="AL194" s="397" t="n">
        <v>0</v>
      </c>
      <c r="AM194" s="397"/>
      <c r="AN194" s="397"/>
      <c r="AO194" s="397" t="n">
        <v>-0.17</v>
      </c>
      <c r="AP194" s="360" t="n">
        <v>0</v>
      </c>
      <c r="AQ194" s="360" t="n">
        <v>0.1</v>
      </c>
      <c r="AR194" s="360" t="n">
        <v>0</v>
      </c>
      <c r="AS194" s="360" t="n">
        <v>-0.33</v>
      </c>
      <c r="AT194" s="360" t="n">
        <v>0</v>
      </c>
      <c r="AU194" s="360" t="n">
        <v>0</v>
      </c>
      <c r="AV194" s="360" t="n">
        <v>0</v>
      </c>
      <c r="AW194" s="360" t="n">
        <v>0</v>
      </c>
      <c r="AX194" s="360" t="n">
        <v>0</v>
      </c>
      <c r="AY194" s="360" t="n">
        <v>-0.00799999999999999</v>
      </c>
      <c r="AZ194" s="360" t="n">
        <v>0.06</v>
      </c>
      <c r="BA194" s="360" t="n">
        <v>0.26</v>
      </c>
      <c r="BB194" s="360" t="n">
        <v>0.0225</v>
      </c>
      <c r="BC194" s="360" t="n">
        <v>-0.00799999999999999</v>
      </c>
      <c r="BD194" s="360" t="n">
        <v>0.0087</v>
      </c>
      <c r="BE194" s="360" t="n">
        <v>0.005</v>
      </c>
      <c r="BF194" s="360" t="n">
        <v>0.005</v>
      </c>
      <c r="BG194" s="360" t="n">
        <v>-0.00799999999999999</v>
      </c>
      <c r="BH194" s="360" t="n">
        <v>0.0087</v>
      </c>
      <c r="BI194" s="360" t="n">
        <v>-0.0605</v>
      </c>
      <c r="BJ194" s="360" t="n">
        <v>0.025</v>
      </c>
      <c r="BK194" s="360" t="n">
        <v>0.0055</v>
      </c>
      <c r="BL194" s="360" t="n">
        <v>0.024</v>
      </c>
      <c r="BM194" s="360" t="n">
        <v>0.016</v>
      </c>
      <c r="BN194" s="360" t="n">
        <v>0.015</v>
      </c>
      <c r="BO194" s="360" t="n">
        <v>0.88</v>
      </c>
      <c r="BP194" s="360" t="n">
        <v>0.14</v>
      </c>
      <c r="BQ194" s="360" t="n">
        <v>0</v>
      </c>
      <c r="BR194" s="360" t="n">
        <v>0</v>
      </c>
      <c r="BS194" s="360" t="n">
        <v>0.26</v>
      </c>
      <c r="BT194" s="360" t="n">
        <v>0.0225</v>
      </c>
    </row>
    <row r="195" customFormat="false" ht="12.75" hidden="false" customHeight="false" outlineLevel="0" collapsed="false">
      <c r="D195" s="359" t="n">
        <v>42095</v>
      </c>
      <c r="F195" s="397" t="n">
        <v>3.095</v>
      </c>
      <c r="G195" s="398" t="n">
        <v>0.072539799442247</v>
      </c>
      <c r="H195" s="397" t="n">
        <v>0.15</v>
      </c>
      <c r="I195" s="397" t="n">
        <v>0.4</v>
      </c>
      <c r="J195" s="397" t="n">
        <v>0.45</v>
      </c>
      <c r="K195" s="397" t="n">
        <v>0.4</v>
      </c>
      <c r="L195" s="395" t="n">
        <v>0.45</v>
      </c>
      <c r="M195" s="395" t="n">
        <v>0.45</v>
      </c>
      <c r="N195" s="397" t="n">
        <v>0.45</v>
      </c>
      <c r="O195" s="397" t="n">
        <v>0.45</v>
      </c>
      <c r="P195" s="397" t="n">
        <v>0.45</v>
      </c>
      <c r="Q195" s="397" t="n">
        <v>0.5</v>
      </c>
      <c r="R195" s="398" t="n">
        <v>0.25</v>
      </c>
      <c r="S195" s="398" t="n">
        <v>0.45</v>
      </c>
      <c r="T195" s="397" t="n">
        <v>0.4</v>
      </c>
      <c r="U195" s="397" t="n">
        <v>-0.065</v>
      </c>
      <c r="V195" s="397" t="n">
        <v>0.01</v>
      </c>
      <c r="W195" s="397" t="n">
        <v>0.158</v>
      </c>
      <c r="X195" s="397" t="n">
        <v>0.0025</v>
      </c>
      <c r="Y195" s="397" t="n">
        <v>-0.038</v>
      </c>
      <c r="Z195" s="397" t="n">
        <v>0.038</v>
      </c>
      <c r="AA195" s="397" t="n">
        <v>-0.165</v>
      </c>
      <c r="AB195" s="397" t="n">
        <v>0.155</v>
      </c>
      <c r="AC195" s="397" t="n">
        <v>-0.03</v>
      </c>
      <c r="AD195" s="397" t="n">
        <v>0.00375</v>
      </c>
      <c r="AE195" s="397" t="n">
        <v>-0.185</v>
      </c>
      <c r="AF195" s="397" t="n">
        <v>0.01</v>
      </c>
      <c r="AG195" s="397" t="n">
        <v>-0.03</v>
      </c>
      <c r="AH195" s="397" t="n">
        <v>0.014</v>
      </c>
      <c r="AI195" s="398" t="n">
        <v>0.205</v>
      </c>
      <c r="AJ195" s="398" t="n">
        <v>0.0025</v>
      </c>
      <c r="AK195" s="398" t="n">
        <v>-0.19</v>
      </c>
      <c r="AL195" s="397" t="n">
        <v>0</v>
      </c>
      <c r="AM195" s="397"/>
      <c r="AN195" s="397"/>
      <c r="AO195" s="397" t="n">
        <v>-0.17</v>
      </c>
      <c r="AP195" s="360" t="n">
        <v>0</v>
      </c>
      <c r="AQ195" s="360" t="n">
        <v>0.1875</v>
      </c>
      <c r="AR195" s="360" t="n">
        <v>0</v>
      </c>
      <c r="AS195" s="360" t="n">
        <v>-0.33</v>
      </c>
      <c r="AT195" s="360" t="n">
        <v>0</v>
      </c>
      <c r="AU195" s="360" t="n">
        <v>0</v>
      </c>
      <c r="AV195" s="360" t="n">
        <v>0</v>
      </c>
      <c r="AW195" s="360" t="n">
        <v>0</v>
      </c>
      <c r="AX195" s="360" t="n">
        <v>0</v>
      </c>
      <c r="AY195" s="360" t="n">
        <v>-0.00749999999999999</v>
      </c>
      <c r="AZ195" s="360" t="n">
        <v>0.06</v>
      </c>
      <c r="BA195" s="360" t="n">
        <v>0.1775</v>
      </c>
      <c r="BB195" s="360" t="n">
        <v>0.0175</v>
      </c>
      <c r="BC195" s="360" t="n">
        <v>-0.00749999999999999</v>
      </c>
      <c r="BD195" s="360" t="n">
        <v>0.011</v>
      </c>
      <c r="BE195" s="360" t="n">
        <v>0.005</v>
      </c>
      <c r="BF195" s="360" t="n">
        <v>0.005</v>
      </c>
      <c r="BG195" s="360" t="n">
        <v>-0.00749999999999999</v>
      </c>
      <c r="BH195" s="360" t="n">
        <v>0.011</v>
      </c>
      <c r="BI195" s="360" t="n">
        <v>-0.052</v>
      </c>
      <c r="BJ195" s="360" t="n">
        <v>0.026</v>
      </c>
      <c r="BK195" s="360" t="n">
        <v>-0.00199999999999999</v>
      </c>
      <c r="BL195" s="360" t="n">
        <v>0.016</v>
      </c>
      <c r="BM195" s="360" t="n">
        <v>0.0065</v>
      </c>
      <c r="BN195" s="360" t="n">
        <v>0.01</v>
      </c>
      <c r="BO195" s="360" t="n">
        <v>0.51</v>
      </c>
      <c r="BP195" s="360" t="n">
        <v>0.02</v>
      </c>
      <c r="BQ195" s="360" t="n">
        <v>0</v>
      </c>
      <c r="BR195" s="360" t="n">
        <v>0</v>
      </c>
      <c r="BS195" s="360" t="n">
        <v>0.1775</v>
      </c>
      <c r="BT195" s="360" t="n">
        <v>0.0175</v>
      </c>
    </row>
    <row r="196" customFormat="false" ht="12.75" hidden="false" customHeight="false" outlineLevel="0" collapsed="false">
      <c r="D196" s="359" t="n">
        <v>42125</v>
      </c>
      <c r="F196" s="397" t="n">
        <v>3.079</v>
      </c>
      <c r="G196" s="398" t="n">
        <v>0.072543040625261</v>
      </c>
      <c r="H196" s="397" t="n">
        <v>0.15</v>
      </c>
      <c r="I196" s="397" t="n">
        <v>0.45</v>
      </c>
      <c r="J196" s="397" t="n">
        <v>0.5</v>
      </c>
      <c r="K196" s="397" t="n">
        <v>0.4</v>
      </c>
      <c r="L196" s="395" t="n">
        <v>0.4</v>
      </c>
      <c r="M196" s="395" t="n">
        <v>0.45</v>
      </c>
      <c r="N196" s="397" t="n">
        <v>0.5</v>
      </c>
      <c r="O196" s="397" t="n">
        <v>0.45</v>
      </c>
      <c r="P196" s="397" t="n">
        <v>0.4</v>
      </c>
      <c r="Q196" s="397" t="n">
        <v>0.45</v>
      </c>
      <c r="R196" s="398" t="n">
        <v>0.25</v>
      </c>
      <c r="S196" s="398" t="n">
        <v>0.5</v>
      </c>
      <c r="T196" s="397" t="n">
        <v>0.45</v>
      </c>
      <c r="U196" s="397" t="n">
        <v>-0.08</v>
      </c>
      <c r="V196" s="397" t="n">
        <v>0.01</v>
      </c>
      <c r="W196" s="397" t="n">
        <v>0.163</v>
      </c>
      <c r="X196" s="397" t="n">
        <v>0.0025</v>
      </c>
      <c r="Y196" s="397" t="n">
        <v>-0.038</v>
      </c>
      <c r="Z196" s="397" t="n">
        <v>0.038</v>
      </c>
      <c r="AA196" s="397" t="n">
        <v>-0.165</v>
      </c>
      <c r="AB196" s="397" t="n">
        <v>0.155</v>
      </c>
      <c r="AC196" s="397" t="n">
        <v>-0.03</v>
      </c>
      <c r="AD196" s="397" t="n">
        <v>0.00375</v>
      </c>
      <c r="AE196" s="397" t="n">
        <v>-0.185</v>
      </c>
      <c r="AF196" s="397" t="n">
        <v>0.0075</v>
      </c>
      <c r="AG196" s="397" t="n">
        <v>-0.03</v>
      </c>
      <c r="AH196" s="397" t="n">
        <v>0.014</v>
      </c>
      <c r="AI196" s="398" t="n">
        <v>0.195</v>
      </c>
      <c r="AJ196" s="398" t="n">
        <v>0.0025</v>
      </c>
      <c r="AK196" s="398" t="n">
        <v>-0.19</v>
      </c>
      <c r="AL196" s="397" t="n">
        <v>0</v>
      </c>
      <c r="AM196" s="397"/>
      <c r="AN196" s="397"/>
      <c r="AO196" s="397" t="n">
        <v>-0.17</v>
      </c>
      <c r="AP196" s="360" t="n">
        <v>0</v>
      </c>
      <c r="AQ196" s="360" t="n">
        <v>0.1875</v>
      </c>
      <c r="AR196" s="360" t="n">
        <v>0</v>
      </c>
      <c r="AS196" s="360" t="n">
        <v>-0.33</v>
      </c>
      <c r="AT196" s="360" t="n">
        <v>0</v>
      </c>
      <c r="AU196" s="360" t="n">
        <v>0</v>
      </c>
      <c r="AV196" s="360" t="n">
        <v>0</v>
      </c>
      <c r="AW196" s="360" t="n">
        <v>0</v>
      </c>
      <c r="AX196" s="360" t="n">
        <v>0</v>
      </c>
      <c r="AY196" s="360" t="n">
        <v>-0.00749999999999999</v>
      </c>
      <c r="AZ196" s="360" t="n">
        <v>0.06</v>
      </c>
      <c r="BA196" s="360" t="n">
        <v>0.1625</v>
      </c>
      <c r="BB196" s="360" t="n">
        <v>0.01</v>
      </c>
      <c r="BC196" s="360" t="n">
        <v>-0.00749999999999999</v>
      </c>
      <c r="BD196" s="360" t="n">
        <v>0.011</v>
      </c>
      <c r="BE196" s="360" t="n">
        <v>0.005</v>
      </c>
      <c r="BF196" s="360" t="n">
        <v>0.005</v>
      </c>
      <c r="BG196" s="360" t="n">
        <v>-0.00749999999999999</v>
      </c>
      <c r="BH196" s="360" t="n">
        <v>0.011</v>
      </c>
      <c r="BI196" s="360" t="n">
        <v>-0.052</v>
      </c>
      <c r="BJ196" s="360" t="n">
        <v>0.026</v>
      </c>
      <c r="BK196" s="360" t="n">
        <v>-0.00199999999999999</v>
      </c>
      <c r="BL196" s="360" t="n">
        <v>0.016</v>
      </c>
      <c r="BM196" s="360" t="n">
        <v>0.0065</v>
      </c>
      <c r="BN196" s="360" t="n">
        <v>0.01</v>
      </c>
      <c r="BO196" s="360" t="n">
        <v>0.395</v>
      </c>
      <c r="BP196" s="360" t="n">
        <v>0.02</v>
      </c>
      <c r="BQ196" s="360" t="n">
        <v>0</v>
      </c>
      <c r="BR196" s="360" t="n">
        <v>0</v>
      </c>
      <c r="BS196" s="360" t="n">
        <v>0.1625</v>
      </c>
      <c r="BT196" s="360" t="n">
        <v>0.01</v>
      </c>
    </row>
    <row r="197" customFormat="false" ht="12.75" hidden="false" customHeight="false" outlineLevel="0" collapsed="false">
      <c r="D197" s="359" t="n">
        <v>42156</v>
      </c>
      <c r="F197" s="397" t="n">
        <v>3.094</v>
      </c>
      <c r="G197" s="398" t="n">
        <v>0.072546389847711</v>
      </c>
      <c r="H197" s="397" t="n">
        <v>0.15</v>
      </c>
      <c r="I197" s="397" t="n">
        <v>0.45</v>
      </c>
      <c r="J197" s="397" t="n">
        <v>0.5</v>
      </c>
      <c r="K197" s="397" t="n">
        <v>0.4</v>
      </c>
      <c r="L197" s="395" t="n">
        <v>0.5</v>
      </c>
      <c r="M197" s="395" t="n">
        <v>0.45</v>
      </c>
      <c r="N197" s="397" t="n">
        <v>0.5</v>
      </c>
      <c r="O197" s="397" t="n">
        <v>0.5</v>
      </c>
      <c r="P197" s="397" t="n">
        <v>0.5</v>
      </c>
      <c r="Q197" s="397" t="n">
        <v>0.5</v>
      </c>
      <c r="R197" s="398" t="n">
        <v>0.35</v>
      </c>
      <c r="S197" s="398" t="n">
        <v>0.5</v>
      </c>
      <c r="T197" s="397" t="n">
        <v>0.45</v>
      </c>
      <c r="U197" s="397" t="n">
        <v>-0.09</v>
      </c>
      <c r="V197" s="397" t="n">
        <v>0.01</v>
      </c>
      <c r="W197" s="397" t="n">
        <v>0.158</v>
      </c>
      <c r="X197" s="397" t="n">
        <v>0.0025</v>
      </c>
      <c r="Y197" s="397" t="n">
        <v>-0.038</v>
      </c>
      <c r="Z197" s="397" t="n">
        <v>0.038</v>
      </c>
      <c r="AA197" s="397" t="n">
        <v>-0.165</v>
      </c>
      <c r="AB197" s="397" t="n">
        <v>0.155</v>
      </c>
      <c r="AC197" s="397" t="n">
        <v>-0.03</v>
      </c>
      <c r="AD197" s="397" t="n">
        <v>0.00375</v>
      </c>
      <c r="AE197" s="397" t="n">
        <v>-0.185</v>
      </c>
      <c r="AF197" s="397" t="n">
        <v>0.005</v>
      </c>
      <c r="AG197" s="397" t="n">
        <v>-0.03</v>
      </c>
      <c r="AH197" s="397" t="n">
        <v>0.014</v>
      </c>
      <c r="AI197" s="398" t="n">
        <v>0.19</v>
      </c>
      <c r="AJ197" s="398" t="n">
        <v>0.0025</v>
      </c>
      <c r="AK197" s="398" t="n">
        <v>-0.19</v>
      </c>
      <c r="AL197" s="397" t="n">
        <v>0</v>
      </c>
      <c r="AM197" s="397"/>
      <c r="AN197" s="397"/>
      <c r="AO197" s="397" t="n">
        <v>-0.17</v>
      </c>
      <c r="AP197" s="360" t="n">
        <v>0</v>
      </c>
      <c r="AQ197" s="360" t="n">
        <v>0.1875</v>
      </c>
      <c r="AR197" s="360" t="n">
        <v>0</v>
      </c>
      <c r="AS197" s="360" t="n">
        <v>-0.33</v>
      </c>
      <c r="AT197" s="360" t="n">
        <v>0</v>
      </c>
      <c r="AU197" s="360" t="n">
        <v>0</v>
      </c>
      <c r="AV197" s="360" t="n">
        <v>0</v>
      </c>
      <c r="AW197" s="360" t="n">
        <v>0</v>
      </c>
      <c r="AX197" s="360" t="n">
        <v>0</v>
      </c>
      <c r="AY197" s="360" t="n">
        <v>-0.00749999999999999</v>
      </c>
      <c r="AZ197" s="360" t="n">
        <v>0.06</v>
      </c>
      <c r="BA197" s="360" t="n">
        <v>0.1625</v>
      </c>
      <c r="BB197" s="360" t="n">
        <v>0.0125</v>
      </c>
      <c r="BC197" s="360" t="n">
        <v>-0.00749999999999999</v>
      </c>
      <c r="BD197" s="360" t="n">
        <v>0.011</v>
      </c>
      <c r="BE197" s="360" t="n">
        <v>0.005</v>
      </c>
      <c r="BF197" s="360" t="n">
        <v>0.005</v>
      </c>
      <c r="BG197" s="360" t="n">
        <v>-0.00749999999999999</v>
      </c>
      <c r="BH197" s="360" t="n">
        <v>0.011</v>
      </c>
      <c r="BI197" s="360" t="n">
        <v>-0.068</v>
      </c>
      <c r="BJ197" s="360" t="n">
        <v>0.026</v>
      </c>
      <c r="BK197" s="360" t="n">
        <v>-0.00199999999999999</v>
      </c>
      <c r="BL197" s="360" t="n">
        <v>0.017</v>
      </c>
      <c r="BM197" s="360" t="n">
        <v>0.0065</v>
      </c>
      <c r="BN197" s="360" t="n">
        <v>0.01</v>
      </c>
      <c r="BO197" s="360" t="n">
        <v>0.395</v>
      </c>
      <c r="BP197" s="360" t="n">
        <v>0.035</v>
      </c>
      <c r="BQ197" s="360" t="n">
        <v>0</v>
      </c>
      <c r="BR197" s="360" t="n">
        <v>0</v>
      </c>
      <c r="BS197" s="360" t="n">
        <v>0.1625</v>
      </c>
      <c r="BT197" s="360" t="n">
        <v>0.0125</v>
      </c>
    </row>
    <row r="198" customFormat="false" ht="12.75" hidden="false" customHeight="false" outlineLevel="0" collapsed="false">
      <c r="D198" s="359" t="n">
        <v>42186</v>
      </c>
      <c r="F198" s="397" t="n">
        <v>3.094</v>
      </c>
      <c r="G198" s="398" t="n">
        <v>0.072549631030732</v>
      </c>
      <c r="H198" s="397" t="n">
        <v>0.15</v>
      </c>
      <c r="I198" s="397" t="n">
        <v>0.5</v>
      </c>
      <c r="J198" s="397" t="n">
        <v>0.5</v>
      </c>
      <c r="K198" s="397" t="n">
        <v>0.4</v>
      </c>
      <c r="L198" s="395" t="n">
        <v>0.5</v>
      </c>
      <c r="M198" s="395" t="n">
        <v>0.5</v>
      </c>
      <c r="N198" s="397" t="n">
        <v>0.5</v>
      </c>
      <c r="O198" s="397" t="n">
        <v>0.5</v>
      </c>
      <c r="P198" s="397" t="n">
        <v>0.5</v>
      </c>
      <c r="Q198" s="397" t="n">
        <v>0.5</v>
      </c>
      <c r="R198" s="398" t="n">
        <v>0.39</v>
      </c>
      <c r="S198" s="398" t="n">
        <v>0.55</v>
      </c>
      <c r="T198" s="397" t="n">
        <v>0.5</v>
      </c>
      <c r="U198" s="397" t="n">
        <v>-0.09</v>
      </c>
      <c r="V198" s="397" t="n">
        <v>0.01</v>
      </c>
      <c r="W198" s="397" t="n">
        <v>0.148</v>
      </c>
      <c r="X198" s="397" t="n">
        <v>0.005</v>
      </c>
      <c r="Y198" s="397" t="n">
        <v>-0.038</v>
      </c>
      <c r="Z198" s="397" t="n">
        <v>0.038</v>
      </c>
      <c r="AA198" s="397" t="n">
        <v>-0.165</v>
      </c>
      <c r="AB198" s="397" t="n">
        <v>0.155</v>
      </c>
      <c r="AC198" s="397" t="n">
        <v>-0.03</v>
      </c>
      <c r="AD198" s="397" t="n">
        <v>0.00375</v>
      </c>
      <c r="AE198" s="397" t="n">
        <v>-0.185</v>
      </c>
      <c r="AF198" s="397" t="n">
        <v>0.0025</v>
      </c>
      <c r="AG198" s="397" t="n">
        <v>-0.03</v>
      </c>
      <c r="AH198" s="397" t="n">
        <v>0.012</v>
      </c>
      <c r="AI198" s="398" t="n">
        <v>0.18</v>
      </c>
      <c r="AJ198" s="398" t="n">
        <v>0</v>
      </c>
      <c r="AK198" s="398" t="n">
        <v>-0.19</v>
      </c>
      <c r="AL198" s="397" t="n">
        <v>0</v>
      </c>
      <c r="AM198" s="397"/>
      <c r="AN198" s="397"/>
      <c r="AO198" s="397" t="n">
        <v>-0.17</v>
      </c>
      <c r="AP198" s="360" t="n">
        <v>0</v>
      </c>
      <c r="AQ198" s="360" t="n">
        <v>0.1875</v>
      </c>
      <c r="AR198" s="360" t="n">
        <v>0</v>
      </c>
      <c r="AS198" s="360" t="n">
        <v>-0.33</v>
      </c>
      <c r="AT198" s="360" t="n">
        <v>0</v>
      </c>
      <c r="AU198" s="360" t="n">
        <v>0</v>
      </c>
      <c r="AV198" s="360" t="n">
        <v>0</v>
      </c>
      <c r="AW198" s="360" t="n">
        <v>0</v>
      </c>
      <c r="AX198" s="360" t="n">
        <v>0</v>
      </c>
      <c r="AY198" s="360" t="n">
        <v>-0.00749999999999999</v>
      </c>
      <c r="AZ198" s="360" t="n">
        <v>0.06</v>
      </c>
      <c r="BA198" s="360" t="n">
        <v>0.1625</v>
      </c>
      <c r="BB198" s="360" t="n">
        <v>0.0125</v>
      </c>
      <c r="BC198" s="360" t="n">
        <v>-0.00749999999999999</v>
      </c>
      <c r="BD198" s="360" t="n">
        <v>0.011</v>
      </c>
      <c r="BE198" s="360" t="n">
        <v>0.005</v>
      </c>
      <c r="BF198" s="360" t="n">
        <v>0.005</v>
      </c>
      <c r="BG198" s="360" t="n">
        <v>-0.00749999999999999</v>
      </c>
      <c r="BH198" s="360" t="n">
        <v>0.011</v>
      </c>
      <c r="BI198" s="360" t="n">
        <v>-0.061</v>
      </c>
      <c r="BJ198" s="360" t="n">
        <v>0.026</v>
      </c>
      <c r="BK198" s="360" t="n">
        <v>-0.00199999999999999</v>
      </c>
      <c r="BL198" s="360" t="n">
        <v>0.018</v>
      </c>
      <c r="BM198" s="360" t="n">
        <v>0.0065</v>
      </c>
      <c r="BN198" s="360" t="n">
        <v>0.01</v>
      </c>
      <c r="BO198" s="360" t="n">
        <v>0.43</v>
      </c>
      <c r="BP198" s="360" t="n">
        <v>0.035</v>
      </c>
      <c r="BQ198" s="360" t="n">
        <v>0</v>
      </c>
      <c r="BR198" s="360" t="n">
        <v>0</v>
      </c>
      <c r="BS198" s="360" t="n">
        <v>0.1625</v>
      </c>
      <c r="BT198" s="360" t="n">
        <v>0.0125</v>
      </c>
    </row>
    <row r="199" customFormat="false" ht="12.75" hidden="false" customHeight="false" outlineLevel="0" collapsed="false">
      <c r="D199" s="359" t="n">
        <v>42217</v>
      </c>
      <c r="F199" s="397" t="n">
        <v>3.188</v>
      </c>
      <c r="G199" s="398" t="n">
        <v>0.07255298025319</v>
      </c>
      <c r="H199" s="397" t="n">
        <v>0.15</v>
      </c>
      <c r="I199" s="397" t="n">
        <v>0.55</v>
      </c>
      <c r="J199" s="397" t="n">
        <v>0.55</v>
      </c>
      <c r="K199" s="397" t="n">
        <v>0.5</v>
      </c>
      <c r="L199" s="395" t="n">
        <v>0.6</v>
      </c>
      <c r="M199" s="395" t="n">
        <v>0.55</v>
      </c>
      <c r="N199" s="397" t="n">
        <v>0.6</v>
      </c>
      <c r="O199" s="397" t="n">
        <v>0.55</v>
      </c>
      <c r="P199" s="397" t="n">
        <v>0.6</v>
      </c>
      <c r="Q199" s="397" t="n">
        <v>0.45</v>
      </c>
      <c r="R199" s="398" t="n">
        <v>0.34</v>
      </c>
      <c r="S199" s="398" t="n">
        <v>0.6</v>
      </c>
      <c r="T199" s="397" t="n">
        <v>0.55</v>
      </c>
      <c r="U199" s="397" t="n">
        <v>-0.09</v>
      </c>
      <c r="V199" s="397" t="n">
        <v>0.01</v>
      </c>
      <c r="W199" s="397" t="n">
        <v>0.145</v>
      </c>
      <c r="X199" s="397" t="n">
        <v>0.0075</v>
      </c>
      <c r="Y199" s="397" t="n">
        <v>-0.038</v>
      </c>
      <c r="Z199" s="397" t="n">
        <v>0.038</v>
      </c>
      <c r="AA199" s="397" t="n">
        <v>-0.165</v>
      </c>
      <c r="AB199" s="397" t="n">
        <v>0.155</v>
      </c>
      <c r="AC199" s="397" t="n">
        <v>-0.03</v>
      </c>
      <c r="AD199" s="397" t="n">
        <v>0.00375</v>
      </c>
      <c r="AE199" s="397" t="n">
        <v>-0.185</v>
      </c>
      <c r="AF199" s="397" t="n">
        <v>0</v>
      </c>
      <c r="AG199" s="397" t="n">
        <v>-0.03</v>
      </c>
      <c r="AH199" s="397" t="n">
        <v>0.012</v>
      </c>
      <c r="AI199" s="398" t="n">
        <v>0.1775</v>
      </c>
      <c r="AJ199" s="398" t="n">
        <v>-0.0025</v>
      </c>
      <c r="AK199" s="398" t="n">
        <v>-0.19</v>
      </c>
      <c r="AL199" s="397" t="n">
        <v>0</v>
      </c>
      <c r="AM199" s="397"/>
      <c r="AN199" s="397"/>
      <c r="AO199" s="397" t="n">
        <v>-0.17</v>
      </c>
      <c r="AP199" s="360" t="n">
        <v>0</v>
      </c>
      <c r="AQ199" s="360" t="n">
        <v>0.1875</v>
      </c>
      <c r="AR199" s="360" t="n">
        <v>0</v>
      </c>
      <c r="AS199" s="360" t="n">
        <v>-0.33</v>
      </c>
      <c r="AT199" s="360" t="n">
        <v>0</v>
      </c>
      <c r="AU199" s="360" t="n">
        <v>0</v>
      </c>
      <c r="AV199" s="360" t="n">
        <v>0</v>
      </c>
      <c r="AW199" s="360" t="n">
        <v>0</v>
      </c>
      <c r="AX199" s="360" t="n">
        <v>0</v>
      </c>
      <c r="AY199" s="360" t="n">
        <v>-0.00749999999999999</v>
      </c>
      <c r="AZ199" s="360" t="n">
        <v>0.06</v>
      </c>
      <c r="BA199" s="360" t="n">
        <v>0.1625</v>
      </c>
      <c r="BB199" s="360" t="n">
        <v>0.0125</v>
      </c>
      <c r="BC199" s="360" t="n">
        <v>-0.00749999999999999</v>
      </c>
      <c r="BD199" s="360" t="n">
        <v>0.011</v>
      </c>
      <c r="BE199" s="360" t="n">
        <v>0.005</v>
      </c>
      <c r="BF199" s="360" t="n">
        <v>0.005</v>
      </c>
      <c r="BG199" s="360" t="n">
        <v>-0.00749999999999999</v>
      </c>
      <c r="BH199" s="360" t="n">
        <v>0.011</v>
      </c>
      <c r="BI199" s="360" t="n">
        <v>-0.052</v>
      </c>
      <c r="BJ199" s="360" t="n">
        <v>0.026</v>
      </c>
      <c r="BK199" s="360" t="n">
        <v>-0.00199999999999999</v>
      </c>
      <c r="BL199" s="360" t="n">
        <v>0.019</v>
      </c>
      <c r="BM199" s="360" t="n">
        <v>0.0065</v>
      </c>
      <c r="BN199" s="360" t="n">
        <v>0.01</v>
      </c>
      <c r="BO199" s="360" t="n">
        <v>0.495</v>
      </c>
      <c r="BP199" s="360" t="n">
        <v>0.035</v>
      </c>
      <c r="BQ199" s="360" t="n">
        <v>0</v>
      </c>
      <c r="BR199" s="360" t="n">
        <v>0</v>
      </c>
      <c r="BS199" s="360" t="n">
        <v>0.1625</v>
      </c>
      <c r="BT199" s="360" t="n">
        <v>0.0125</v>
      </c>
    </row>
    <row r="200" customFormat="false" ht="12.75" hidden="false" customHeight="false" outlineLevel="0" collapsed="false">
      <c r="D200" s="359" t="n">
        <v>42248</v>
      </c>
      <c r="F200" s="397" t="n">
        <v>3.161</v>
      </c>
      <c r="G200" s="398" t="n">
        <v>0.072556329475651</v>
      </c>
      <c r="H200" s="397" t="n">
        <v>0.15</v>
      </c>
      <c r="I200" s="397" t="n">
        <v>0.55</v>
      </c>
      <c r="J200" s="397" t="n">
        <v>0.55</v>
      </c>
      <c r="K200" s="397" t="n">
        <v>0.55</v>
      </c>
      <c r="L200" s="395" t="n">
        <v>0.55</v>
      </c>
      <c r="M200" s="395" t="n">
        <v>0.55</v>
      </c>
      <c r="N200" s="397" t="n">
        <v>0.6</v>
      </c>
      <c r="O200" s="397" t="n">
        <v>0.6</v>
      </c>
      <c r="P200" s="397" t="n">
        <v>0.55</v>
      </c>
      <c r="Q200" s="397" t="n">
        <v>0.5</v>
      </c>
      <c r="R200" s="398" t="n">
        <v>0.39</v>
      </c>
      <c r="S200" s="398" t="n">
        <v>0.6</v>
      </c>
      <c r="T200" s="397" t="n">
        <v>0.55</v>
      </c>
      <c r="U200" s="397" t="n">
        <v>-0.08</v>
      </c>
      <c r="V200" s="397" t="n">
        <v>0.01</v>
      </c>
      <c r="W200" s="397" t="n">
        <v>0.143</v>
      </c>
      <c r="X200" s="397" t="n">
        <v>0.0075</v>
      </c>
      <c r="Y200" s="397" t="n">
        <v>-0.038</v>
      </c>
      <c r="Z200" s="397" t="n">
        <v>0.038</v>
      </c>
      <c r="AA200" s="397" t="n">
        <v>-0.165</v>
      </c>
      <c r="AB200" s="397" t="n">
        <v>0.155</v>
      </c>
      <c r="AC200" s="397" t="n">
        <v>0</v>
      </c>
      <c r="AD200" s="397" t="n">
        <v>0</v>
      </c>
      <c r="AE200" s="397" t="n">
        <v>-0.185</v>
      </c>
      <c r="AF200" s="397" t="n">
        <v>0.0025</v>
      </c>
      <c r="AG200" s="397" t="n">
        <v>0</v>
      </c>
      <c r="AH200" s="397" t="n">
        <v>0</v>
      </c>
      <c r="AI200" s="398" t="n">
        <v>0.175</v>
      </c>
      <c r="AJ200" s="398" t="n">
        <v>-0.0025</v>
      </c>
      <c r="AK200" s="398" t="n">
        <v>-0.19</v>
      </c>
      <c r="AL200" s="397" t="n">
        <v>0</v>
      </c>
      <c r="AM200" s="397"/>
      <c r="AN200" s="397"/>
      <c r="AO200" s="397" t="n">
        <v>-0.17</v>
      </c>
      <c r="AP200" s="360" t="n">
        <v>0</v>
      </c>
      <c r="AQ200" s="360" t="n">
        <v>0.1875</v>
      </c>
      <c r="AR200" s="360" t="n">
        <v>0</v>
      </c>
      <c r="AS200" s="360" t="n">
        <v>-0.33</v>
      </c>
      <c r="AT200" s="360" t="n">
        <v>0</v>
      </c>
      <c r="AU200" s="360" t="n">
        <v>0</v>
      </c>
      <c r="AV200" s="360" t="n">
        <v>0</v>
      </c>
      <c r="AW200" s="360" t="n">
        <v>0</v>
      </c>
      <c r="AX200" s="360" t="n">
        <v>0</v>
      </c>
      <c r="AY200" s="360" t="n">
        <v>-0.0125</v>
      </c>
      <c r="AZ200" s="360" t="n">
        <v>0.06</v>
      </c>
      <c r="BA200" s="360" t="n">
        <v>0.1625</v>
      </c>
      <c r="BB200" s="360" t="n">
        <v>0.0125</v>
      </c>
      <c r="BC200" s="360" t="n">
        <v>-0.0125</v>
      </c>
      <c r="BD200" s="360" t="n">
        <v>0.011</v>
      </c>
      <c r="BE200" s="360" t="n">
        <v>0.005</v>
      </c>
      <c r="BF200" s="360" t="n">
        <v>0.005</v>
      </c>
      <c r="BG200" s="360" t="n">
        <v>-0.0125</v>
      </c>
      <c r="BH200" s="360" t="n">
        <v>0.011</v>
      </c>
      <c r="BI200" s="360" t="n">
        <v>-0.052</v>
      </c>
      <c r="BJ200" s="360" t="n">
        <v>0.025</v>
      </c>
      <c r="BK200" s="360" t="n">
        <v>-0.00199999999999999</v>
      </c>
      <c r="BL200" s="360" t="n">
        <v>0.019</v>
      </c>
      <c r="BM200" s="360" t="n">
        <v>0.0065</v>
      </c>
      <c r="BN200" s="360" t="n">
        <v>0.01</v>
      </c>
      <c r="BO200" s="360" t="n">
        <v>0.395</v>
      </c>
      <c r="BP200" s="360" t="n">
        <v>0.035</v>
      </c>
      <c r="BQ200" s="360" t="n">
        <v>0</v>
      </c>
      <c r="BR200" s="360" t="n">
        <v>0</v>
      </c>
      <c r="BS200" s="360" t="n">
        <v>0.1625</v>
      </c>
      <c r="BT200" s="360" t="n">
        <v>0.0125</v>
      </c>
    </row>
    <row r="201" customFormat="false" ht="12.75" hidden="false" customHeight="false" outlineLevel="0" collapsed="false">
      <c r="D201" s="359" t="n">
        <v>42278</v>
      </c>
      <c r="F201" s="397" t="n">
        <v>3.166</v>
      </c>
      <c r="G201" s="398" t="n">
        <v>0.072559570658682</v>
      </c>
      <c r="H201" s="397" t="n">
        <v>0.15</v>
      </c>
      <c r="I201" s="397" t="n">
        <v>0.6</v>
      </c>
      <c r="J201" s="397" t="n">
        <v>0.6</v>
      </c>
      <c r="K201" s="397" t="n">
        <v>0.55</v>
      </c>
      <c r="L201" s="395" t="n">
        <v>0.6</v>
      </c>
      <c r="M201" s="395" t="n">
        <v>0.6</v>
      </c>
      <c r="N201" s="397" t="n">
        <v>0.65</v>
      </c>
      <c r="O201" s="397" t="n">
        <v>0.65</v>
      </c>
      <c r="P201" s="397" t="n">
        <v>0.6</v>
      </c>
      <c r="Q201" s="397" t="n">
        <v>0.5</v>
      </c>
      <c r="R201" s="398" t="n">
        <v>0.435</v>
      </c>
      <c r="S201" s="398" t="n">
        <v>0.65</v>
      </c>
      <c r="T201" s="397" t="n">
        <v>0.6</v>
      </c>
      <c r="U201" s="397" t="n">
        <v>-0.065</v>
      </c>
      <c r="V201" s="397" t="n">
        <v>0.01</v>
      </c>
      <c r="W201" s="397" t="n">
        <v>0.158</v>
      </c>
      <c r="X201" s="397" t="n">
        <v>0.0075</v>
      </c>
      <c r="Y201" s="397" t="n">
        <v>-0.038</v>
      </c>
      <c r="Z201" s="397" t="n">
        <v>0.038</v>
      </c>
      <c r="AA201" s="397" t="n">
        <v>-0.165</v>
      </c>
      <c r="AB201" s="397" t="n">
        <v>0.155</v>
      </c>
      <c r="AC201" s="397" t="n">
        <v>0</v>
      </c>
      <c r="AD201" s="397" t="n">
        <v>0</v>
      </c>
      <c r="AE201" s="397" t="n">
        <v>-0.185</v>
      </c>
      <c r="AF201" s="397" t="n">
        <v>0.005</v>
      </c>
      <c r="AG201" s="397" t="n">
        <v>0</v>
      </c>
      <c r="AH201" s="397" t="n">
        <v>0</v>
      </c>
      <c r="AI201" s="398" t="n">
        <v>0.19</v>
      </c>
      <c r="AJ201" s="398" t="n">
        <v>-0.0025</v>
      </c>
      <c r="AK201" s="398" t="n">
        <v>-0.19</v>
      </c>
      <c r="AL201" s="397" t="n">
        <v>0</v>
      </c>
      <c r="AM201" s="397"/>
      <c r="AN201" s="397"/>
      <c r="AO201" s="397" t="n">
        <v>-0.17</v>
      </c>
      <c r="AP201" s="360" t="n">
        <v>0</v>
      </c>
      <c r="AQ201" s="360" t="n">
        <v>0.1875</v>
      </c>
      <c r="AR201" s="360" t="n">
        <v>0</v>
      </c>
      <c r="AS201" s="360" t="n">
        <v>-0.33</v>
      </c>
      <c r="AT201" s="360" t="n">
        <v>0</v>
      </c>
      <c r="AU201" s="360" t="n">
        <v>0</v>
      </c>
      <c r="AV201" s="360" t="n">
        <v>0</v>
      </c>
      <c r="AW201" s="360" t="n">
        <v>0</v>
      </c>
      <c r="AX201" s="360" t="n">
        <v>0</v>
      </c>
      <c r="AY201" s="360" t="n">
        <v>-0.0125</v>
      </c>
      <c r="AZ201" s="360" t="n">
        <v>0.06</v>
      </c>
      <c r="BA201" s="360" t="n">
        <v>0.165</v>
      </c>
      <c r="BB201" s="360" t="n">
        <v>0.0125</v>
      </c>
      <c r="BC201" s="360" t="n">
        <v>-0.0125</v>
      </c>
      <c r="BD201" s="360" t="n">
        <v>0.011</v>
      </c>
      <c r="BE201" s="360" t="n">
        <v>0.005</v>
      </c>
      <c r="BF201" s="360" t="n">
        <v>0.005</v>
      </c>
      <c r="BG201" s="360" t="n">
        <v>-0.0125</v>
      </c>
      <c r="BH201" s="360" t="n">
        <v>0.011</v>
      </c>
      <c r="BI201" s="360" t="n">
        <v>-0.037</v>
      </c>
      <c r="BJ201" s="360" t="n">
        <v>0.025</v>
      </c>
      <c r="BK201" s="360" t="n">
        <v>-0.00199999999999999</v>
      </c>
      <c r="BL201" s="360" t="n">
        <v>0.02</v>
      </c>
      <c r="BM201" s="360" t="n">
        <v>0.0065</v>
      </c>
      <c r="BN201" s="360" t="n">
        <v>0.01</v>
      </c>
      <c r="BO201" s="360" t="n">
        <v>0.345</v>
      </c>
      <c r="BP201" s="360" t="n">
        <v>0.035</v>
      </c>
      <c r="BQ201" s="360" t="n">
        <v>0</v>
      </c>
      <c r="BR201" s="360" t="n">
        <v>0</v>
      </c>
      <c r="BS201" s="360" t="n">
        <v>0.165</v>
      </c>
      <c r="BT201" s="360" t="n">
        <v>0.0125</v>
      </c>
    </row>
    <row r="202" customFormat="false" ht="12.75" hidden="false" customHeight="false" outlineLevel="0" collapsed="false">
      <c r="D202" s="359" t="n">
        <v>42309</v>
      </c>
      <c r="F202" s="397" t="n">
        <v>3.203</v>
      </c>
      <c r="G202" s="398" t="n">
        <v>0.072562919881151</v>
      </c>
      <c r="H202" s="397" t="n">
        <v>0.15</v>
      </c>
      <c r="I202" s="397" t="n">
        <v>0.8</v>
      </c>
      <c r="J202" s="397" t="n">
        <v>0.85</v>
      </c>
      <c r="K202" s="397" t="n">
        <v>0.8</v>
      </c>
      <c r="L202" s="395" t="n">
        <v>0.8</v>
      </c>
      <c r="M202" s="395" t="n">
        <v>0.9</v>
      </c>
      <c r="N202" s="397" t="n">
        <v>0.95</v>
      </c>
      <c r="O202" s="397" t="n">
        <v>0.85</v>
      </c>
      <c r="P202" s="397" t="n">
        <v>0.8</v>
      </c>
      <c r="Q202" s="397" t="n">
        <v>0.95</v>
      </c>
      <c r="R202" s="398" t="n">
        <v>0.625</v>
      </c>
      <c r="S202" s="398" t="n">
        <v>0.8</v>
      </c>
      <c r="T202" s="397" t="n">
        <v>0.8</v>
      </c>
      <c r="U202" s="397" t="n">
        <v>-0.0275</v>
      </c>
      <c r="V202" s="397" t="n">
        <v>0.035</v>
      </c>
      <c r="W202" s="397" t="n">
        <v>0.225</v>
      </c>
      <c r="X202" s="397" t="n">
        <v>0.0075</v>
      </c>
      <c r="Y202" s="397" t="n">
        <v>-0.0525</v>
      </c>
      <c r="Z202" s="397" t="n">
        <v>0.0425</v>
      </c>
      <c r="AA202" s="397" t="n">
        <v>-0.16</v>
      </c>
      <c r="AB202" s="397" t="n">
        <v>0.155</v>
      </c>
      <c r="AC202" s="397" t="n">
        <v>0</v>
      </c>
      <c r="AD202" s="397" t="n">
        <v>0</v>
      </c>
      <c r="AE202" s="397" t="n">
        <v>-0.18</v>
      </c>
      <c r="AF202" s="397" t="n">
        <v>0.0125</v>
      </c>
      <c r="AG202" s="397" t="n">
        <v>0</v>
      </c>
      <c r="AH202" s="397" t="n">
        <v>0</v>
      </c>
      <c r="AI202" s="398" t="n">
        <v>0.32</v>
      </c>
      <c r="AJ202" s="398" t="n">
        <v>0.005</v>
      </c>
      <c r="AK202" s="398" t="n">
        <v>-0.19</v>
      </c>
      <c r="AL202" s="397" t="n">
        <v>0</v>
      </c>
      <c r="AM202" s="397"/>
      <c r="AN202" s="397"/>
      <c r="AO202" s="397" t="n">
        <v>-0.17</v>
      </c>
      <c r="AP202" s="360" t="n">
        <v>0</v>
      </c>
      <c r="AQ202" s="360" t="n">
        <v>0.1</v>
      </c>
      <c r="AR202" s="360" t="n">
        <v>0</v>
      </c>
      <c r="AS202" s="360" t="n">
        <v>-0.33</v>
      </c>
      <c r="AT202" s="360" t="n">
        <v>0</v>
      </c>
      <c r="AU202" s="360" t="n">
        <v>0</v>
      </c>
      <c r="AV202" s="360" t="n">
        <v>0</v>
      </c>
      <c r="AW202" s="360" t="n">
        <v>0</v>
      </c>
      <c r="AX202" s="360" t="n">
        <v>0</v>
      </c>
      <c r="AY202" s="360" t="n">
        <v>-0.0105</v>
      </c>
      <c r="AZ202" s="360" t="n">
        <v>0.06</v>
      </c>
      <c r="BA202" s="360" t="n">
        <v>0.24</v>
      </c>
      <c r="BB202" s="360" t="n">
        <v>0.0175</v>
      </c>
      <c r="BC202" s="360" t="n">
        <v>-0.0105</v>
      </c>
      <c r="BD202" s="360" t="n">
        <v>0.0087</v>
      </c>
      <c r="BE202" s="360" t="n">
        <v>0.005</v>
      </c>
      <c r="BF202" s="360" t="n">
        <v>0.005</v>
      </c>
      <c r="BG202" s="360" t="n">
        <v>-0.0105</v>
      </c>
      <c r="BH202" s="360" t="n">
        <v>0.0087</v>
      </c>
      <c r="BI202" s="360" t="n">
        <v>-0.0385</v>
      </c>
      <c r="BJ202" s="360" t="n">
        <v>0.025</v>
      </c>
      <c r="BK202" s="360" t="n">
        <v>0.0055</v>
      </c>
      <c r="BL202" s="360" t="n">
        <v>0.02</v>
      </c>
      <c r="BM202" s="360" t="n">
        <v>0.016</v>
      </c>
      <c r="BN202" s="360" t="n">
        <v>0.015</v>
      </c>
      <c r="BO202" s="360" t="n">
        <v>0.725</v>
      </c>
      <c r="BP202" s="360" t="n">
        <v>0.14</v>
      </c>
      <c r="BQ202" s="360" t="n">
        <v>0</v>
      </c>
      <c r="BR202" s="360" t="n">
        <v>0</v>
      </c>
      <c r="BS202" s="360" t="n">
        <v>0.24</v>
      </c>
      <c r="BT202" s="360" t="n">
        <v>0.0175</v>
      </c>
    </row>
    <row r="203" customFormat="false" ht="12.75" hidden="false" customHeight="false" outlineLevel="0" collapsed="false">
      <c r="D203" s="359" t="n">
        <v>42339</v>
      </c>
      <c r="F203" s="397" t="n">
        <v>3.265</v>
      </c>
      <c r="G203" s="398" t="n">
        <v>0.072566161064189</v>
      </c>
      <c r="H203" s="397" t="n">
        <v>0.15</v>
      </c>
      <c r="I203" s="397" t="n">
        <v>1</v>
      </c>
      <c r="J203" s="397" t="n">
        <v>1.05</v>
      </c>
      <c r="K203" s="397" t="n">
        <v>1</v>
      </c>
      <c r="L203" s="395" t="n">
        <v>1</v>
      </c>
      <c r="M203" s="395" t="n">
        <v>1.15</v>
      </c>
      <c r="N203" s="397" t="n">
        <v>1.25</v>
      </c>
      <c r="O203" s="397" t="n">
        <v>1.05</v>
      </c>
      <c r="P203" s="397" t="n">
        <v>1</v>
      </c>
      <c r="Q203" s="397" t="n">
        <v>1.35</v>
      </c>
      <c r="R203" s="398" t="n">
        <v>0.625</v>
      </c>
      <c r="S203" s="398" t="n">
        <v>1.1</v>
      </c>
      <c r="T203" s="397" t="n">
        <v>1</v>
      </c>
      <c r="U203" s="397" t="n">
        <v>-0.02</v>
      </c>
      <c r="V203" s="397" t="n">
        <v>0.035</v>
      </c>
      <c r="W203" s="397" t="n">
        <v>0.265</v>
      </c>
      <c r="X203" s="397" t="n">
        <v>0.0075</v>
      </c>
      <c r="Y203" s="397" t="n">
        <v>-0.0525</v>
      </c>
      <c r="Z203" s="397" t="n">
        <v>0.0425</v>
      </c>
      <c r="AA203" s="397" t="n">
        <v>-0.1675</v>
      </c>
      <c r="AB203" s="397" t="n">
        <v>0.155</v>
      </c>
      <c r="AC203" s="397" t="n">
        <v>0</v>
      </c>
      <c r="AD203" s="397" t="n">
        <v>0</v>
      </c>
      <c r="AE203" s="397" t="n">
        <v>-0.1875</v>
      </c>
      <c r="AF203" s="397" t="n">
        <v>0.005</v>
      </c>
      <c r="AG203" s="397" t="n">
        <v>0</v>
      </c>
      <c r="AH203" s="397" t="n">
        <v>0</v>
      </c>
      <c r="AI203" s="398" t="n">
        <v>0.36</v>
      </c>
      <c r="AJ203" s="398" t="n">
        <v>0.005</v>
      </c>
      <c r="AK203" s="398" t="n">
        <v>-0.19</v>
      </c>
      <c r="AL203" s="397" t="n">
        <v>0</v>
      </c>
      <c r="AM203" s="397"/>
      <c r="AN203" s="397"/>
      <c r="AO203" s="397" t="n">
        <v>-0.17</v>
      </c>
      <c r="AP203" s="360" t="n">
        <v>0</v>
      </c>
      <c r="AQ203" s="360" t="n">
        <v>0.1</v>
      </c>
      <c r="AR203" s="360" t="n">
        <v>0</v>
      </c>
      <c r="AS203" s="360" t="n">
        <v>-0.33</v>
      </c>
      <c r="AT203" s="360" t="n">
        <v>0</v>
      </c>
      <c r="AU203" s="360" t="n">
        <v>0</v>
      </c>
      <c r="AV203" s="360" t="n">
        <v>0</v>
      </c>
      <c r="AW203" s="360" t="n">
        <v>0</v>
      </c>
      <c r="AX203" s="360" t="n">
        <v>0</v>
      </c>
      <c r="AY203" s="360" t="n">
        <v>-0.0105</v>
      </c>
      <c r="AZ203" s="360" t="n">
        <v>0.06</v>
      </c>
      <c r="BA203" s="360" t="n">
        <v>0.295</v>
      </c>
      <c r="BB203" s="360" t="n">
        <v>0.0225</v>
      </c>
      <c r="BC203" s="360" t="n">
        <v>-0.0105</v>
      </c>
      <c r="BD203" s="360" t="n">
        <v>0.0087</v>
      </c>
      <c r="BE203" s="360" t="n">
        <v>0.005</v>
      </c>
      <c r="BF203" s="360" t="n">
        <v>0.005</v>
      </c>
      <c r="BG203" s="360" t="n">
        <v>-0.0105</v>
      </c>
      <c r="BH203" s="360" t="n">
        <v>0.0087</v>
      </c>
      <c r="BI203" s="360" t="n">
        <v>-0.0425</v>
      </c>
      <c r="BJ203" s="360" t="n">
        <v>0.025</v>
      </c>
      <c r="BK203" s="360" t="n">
        <v>0.0055</v>
      </c>
      <c r="BL203" s="360" t="n">
        <v>0.021</v>
      </c>
      <c r="BM203" s="360" t="n">
        <v>0.016</v>
      </c>
      <c r="BN203" s="360" t="n">
        <v>0.015</v>
      </c>
      <c r="BO203" s="360" t="n">
        <v>1.045</v>
      </c>
      <c r="BP203" s="360" t="n">
        <v>0.17</v>
      </c>
      <c r="BQ203" s="360" t="n">
        <v>0</v>
      </c>
      <c r="BR203" s="360" t="n">
        <v>0</v>
      </c>
      <c r="BS203" s="360" t="n">
        <v>0.295</v>
      </c>
      <c r="BT203" s="360" t="n">
        <v>0.0225</v>
      </c>
    </row>
    <row r="204" customFormat="false" ht="12.75" hidden="false" customHeight="false" outlineLevel="0" collapsed="false">
      <c r="D204" s="359" t="n">
        <v>42370</v>
      </c>
      <c r="F204" s="397" t="n">
        <v>3.483</v>
      </c>
      <c r="G204" s="398" t="n">
        <v>0.072569510286666</v>
      </c>
      <c r="H204" s="397" t="n">
        <v>0.15</v>
      </c>
      <c r="I204" s="397" t="n">
        <v>1</v>
      </c>
      <c r="J204" s="397" t="n">
        <v>1.05</v>
      </c>
      <c r="K204" s="397" t="n">
        <v>1</v>
      </c>
      <c r="L204" s="395" t="n">
        <v>1</v>
      </c>
      <c r="M204" s="395" t="n">
        <v>1.15</v>
      </c>
      <c r="N204" s="397" t="n">
        <v>1.45</v>
      </c>
      <c r="O204" s="397" t="n">
        <v>1.05</v>
      </c>
      <c r="P204" s="397" t="n">
        <v>1</v>
      </c>
      <c r="Q204" s="397" t="n">
        <v>1.35</v>
      </c>
      <c r="R204" s="398" t="n">
        <v>0.65</v>
      </c>
      <c r="S204" s="398" t="n">
        <v>1.1</v>
      </c>
      <c r="T204" s="397" t="n">
        <v>1</v>
      </c>
      <c r="U204" s="397" t="n">
        <v>-0.00500000000000002</v>
      </c>
      <c r="V204" s="397" t="n">
        <v>0.035</v>
      </c>
      <c r="W204" s="397" t="n">
        <v>0.275</v>
      </c>
      <c r="X204" s="397" t="n">
        <v>0.0125</v>
      </c>
      <c r="Y204" s="397" t="n">
        <v>-0.0525</v>
      </c>
      <c r="Z204" s="397" t="n">
        <v>0.0425</v>
      </c>
      <c r="AA204" s="397" t="n">
        <v>-0.17</v>
      </c>
      <c r="AB204" s="397" t="n">
        <v>0.155</v>
      </c>
      <c r="AC204" s="397" t="n">
        <v>0</v>
      </c>
      <c r="AD204" s="397" t="n">
        <v>0</v>
      </c>
      <c r="AE204" s="397" t="n">
        <v>-0.15</v>
      </c>
      <c r="AF204" s="397" t="n">
        <v>0.0025</v>
      </c>
      <c r="AG204" s="397" t="n">
        <v>0</v>
      </c>
      <c r="AH204" s="397" t="n">
        <v>0</v>
      </c>
      <c r="AI204" s="398" t="n">
        <v>0.37</v>
      </c>
      <c r="AJ204" s="398" t="n">
        <v>0.005</v>
      </c>
      <c r="AK204" s="398" t="n">
        <v>-0.19</v>
      </c>
      <c r="AL204" s="397" t="n">
        <v>0</v>
      </c>
      <c r="AM204" s="397"/>
      <c r="AN204" s="397"/>
      <c r="AO204" s="397" t="n">
        <v>-0.17</v>
      </c>
      <c r="AP204" s="360" t="n">
        <v>0</v>
      </c>
      <c r="AQ204" s="360" t="n">
        <v>0.1</v>
      </c>
      <c r="AR204" s="360" t="n">
        <v>0</v>
      </c>
      <c r="AS204" s="360" t="n">
        <v>-0.33</v>
      </c>
      <c r="AT204" s="360" t="n">
        <v>0</v>
      </c>
      <c r="AU204" s="360" t="n">
        <v>0</v>
      </c>
      <c r="AV204" s="360" t="n">
        <v>0</v>
      </c>
      <c r="AW204" s="360" t="n">
        <v>0</v>
      </c>
      <c r="AX204" s="360" t="n">
        <v>0</v>
      </c>
      <c r="AY204" s="360" t="n">
        <v>-0.00599999999999999</v>
      </c>
      <c r="AZ204" s="360" t="n">
        <v>0.06</v>
      </c>
      <c r="BA204" s="360" t="n">
        <v>0.3425</v>
      </c>
      <c r="BB204" s="360" t="n">
        <v>0.0225</v>
      </c>
      <c r="BC204" s="360" t="n">
        <v>-0.00599999999999999</v>
      </c>
      <c r="BD204" s="360" t="n">
        <v>0.0087</v>
      </c>
      <c r="BE204" s="360" t="n">
        <v>0.005</v>
      </c>
      <c r="BF204" s="360" t="n">
        <v>0.005</v>
      </c>
      <c r="BG204" s="360" t="n">
        <v>-0.00599999999999999</v>
      </c>
      <c r="BH204" s="360" t="n">
        <v>0.0087</v>
      </c>
      <c r="BI204" s="360" t="n">
        <v>-0.0385</v>
      </c>
      <c r="BJ204" s="360" t="n">
        <v>0.02</v>
      </c>
      <c r="BK204" s="360" t="n">
        <v>0.0075</v>
      </c>
      <c r="BL204" s="360" t="n">
        <v>0.022</v>
      </c>
      <c r="BM204" s="360" t="n">
        <v>0.016</v>
      </c>
      <c r="BN204" s="360" t="n">
        <v>0.015</v>
      </c>
      <c r="BO204" s="360" t="n">
        <v>1.52</v>
      </c>
      <c r="BP204" s="360" t="n">
        <v>0.26</v>
      </c>
      <c r="BQ204" s="360" t="n">
        <v>0</v>
      </c>
      <c r="BR204" s="360" t="n">
        <v>0</v>
      </c>
      <c r="BS204" s="360" t="n">
        <v>0.3425</v>
      </c>
      <c r="BT204" s="360" t="n">
        <v>0.0225</v>
      </c>
    </row>
    <row r="205" customFormat="false" ht="12.75" hidden="false" customHeight="false" outlineLevel="0" collapsed="false">
      <c r="D205" s="359" t="n">
        <v>42401</v>
      </c>
      <c r="F205" s="397" t="n">
        <v>3.4</v>
      </c>
      <c r="G205" s="398" t="n">
        <v>0.072572859509146</v>
      </c>
      <c r="H205" s="397" t="n">
        <v>0.15</v>
      </c>
      <c r="I205" s="397" t="n">
        <v>1</v>
      </c>
      <c r="J205" s="397" t="n">
        <v>1.05</v>
      </c>
      <c r="K205" s="397" t="n">
        <v>1</v>
      </c>
      <c r="L205" s="395" t="n">
        <v>1</v>
      </c>
      <c r="M205" s="395" t="n">
        <v>1.15</v>
      </c>
      <c r="N205" s="397" t="n">
        <v>1.45</v>
      </c>
      <c r="O205" s="397" t="n">
        <v>1.05</v>
      </c>
      <c r="P205" s="397" t="n">
        <v>1</v>
      </c>
      <c r="Q205" s="397" t="n">
        <v>1.35</v>
      </c>
      <c r="R205" s="398" t="n">
        <v>0.34</v>
      </c>
      <c r="S205" s="398" t="n">
        <v>1.1</v>
      </c>
      <c r="T205" s="397" t="n">
        <v>1</v>
      </c>
      <c r="U205" s="397" t="n">
        <v>-0.00500000000000002</v>
      </c>
      <c r="V205" s="397" t="n">
        <v>0.035</v>
      </c>
      <c r="W205" s="397" t="n">
        <v>0.25</v>
      </c>
      <c r="X205" s="397" t="n">
        <v>0.015</v>
      </c>
      <c r="Y205" s="397" t="n">
        <v>-0.0525</v>
      </c>
      <c r="Z205" s="397" t="n">
        <v>0.0425</v>
      </c>
      <c r="AA205" s="397" t="n">
        <v>-0.1725</v>
      </c>
      <c r="AB205" s="397" t="n">
        <v>0.155</v>
      </c>
      <c r="AC205" s="397" t="n">
        <v>0</v>
      </c>
      <c r="AD205" s="397" t="n">
        <v>0</v>
      </c>
      <c r="AE205" s="397" t="n">
        <v>-0.15</v>
      </c>
      <c r="AF205" s="397" t="n">
        <v>0.005</v>
      </c>
      <c r="AG205" s="397" t="n">
        <v>0</v>
      </c>
      <c r="AH205" s="397" t="n">
        <v>0</v>
      </c>
      <c r="AI205" s="398" t="n">
        <v>0.345</v>
      </c>
      <c r="AJ205" s="398" t="n">
        <v>0.005</v>
      </c>
      <c r="AK205" s="398" t="n">
        <v>-0.19</v>
      </c>
      <c r="AL205" s="397" t="n">
        <v>0</v>
      </c>
      <c r="AM205" s="397"/>
      <c r="AN205" s="397"/>
      <c r="AO205" s="397" t="n">
        <v>-0.17</v>
      </c>
      <c r="AP205" s="360" t="n">
        <v>0</v>
      </c>
      <c r="AQ205" s="360" t="n">
        <v>0.1</v>
      </c>
      <c r="AR205" s="360" t="n">
        <v>0</v>
      </c>
      <c r="AS205" s="360" t="n">
        <v>-0.33</v>
      </c>
      <c r="AT205" s="360" t="n">
        <v>0</v>
      </c>
      <c r="AU205" s="360" t="n">
        <v>0</v>
      </c>
      <c r="AV205" s="360" t="n">
        <v>0</v>
      </c>
      <c r="AW205" s="360" t="n">
        <v>0</v>
      </c>
      <c r="AX205" s="360" t="n">
        <v>0</v>
      </c>
      <c r="AY205" s="360" t="n">
        <v>-0.00599999999999999</v>
      </c>
      <c r="AZ205" s="360" t="n">
        <v>0.06</v>
      </c>
      <c r="BA205" s="360" t="n">
        <v>0.3375</v>
      </c>
      <c r="BB205" s="360" t="n">
        <v>0.0225</v>
      </c>
      <c r="BC205" s="360" t="n">
        <v>-0.00599999999999999</v>
      </c>
      <c r="BD205" s="360" t="n">
        <v>0.0087</v>
      </c>
      <c r="BE205" s="360" t="n">
        <v>0.005</v>
      </c>
      <c r="BF205" s="360" t="n">
        <v>0.005</v>
      </c>
      <c r="BG205" s="360" t="n">
        <v>-0.00599999999999999</v>
      </c>
      <c r="BH205" s="360" t="n">
        <v>0.0087</v>
      </c>
      <c r="BI205" s="360" t="n">
        <v>-0.0415</v>
      </c>
      <c r="BJ205" s="360" t="n">
        <v>0.02</v>
      </c>
      <c r="BK205" s="360" t="n">
        <v>0.0075</v>
      </c>
      <c r="BL205" s="360" t="n">
        <v>0.023</v>
      </c>
      <c r="BM205" s="360" t="n">
        <v>0.016</v>
      </c>
      <c r="BN205" s="360" t="n">
        <v>0.015</v>
      </c>
      <c r="BO205" s="360" t="n">
        <v>1.4</v>
      </c>
      <c r="BP205" s="360" t="n">
        <v>0.26</v>
      </c>
      <c r="BQ205" s="360" t="n">
        <v>0</v>
      </c>
      <c r="BR205" s="360" t="n">
        <v>0</v>
      </c>
      <c r="BS205" s="360" t="n">
        <v>0.3375</v>
      </c>
      <c r="BT205" s="360" t="n">
        <v>0.0225</v>
      </c>
    </row>
    <row r="206" customFormat="false" ht="12.75" hidden="false" customHeight="false" outlineLevel="0" collapsed="false">
      <c r="D206" s="359" t="n">
        <v>42430</v>
      </c>
      <c r="F206" s="397" t="n">
        <v>3.299</v>
      </c>
      <c r="G206" s="398" t="n">
        <v>0.072575992652759</v>
      </c>
      <c r="H206" s="397" t="n">
        <v>0.15</v>
      </c>
      <c r="I206" s="397" t="n">
        <v>0.75</v>
      </c>
      <c r="J206" s="397" t="n">
        <v>0.8</v>
      </c>
      <c r="K206" s="397" t="n">
        <v>0.75</v>
      </c>
      <c r="L206" s="395" t="n">
        <v>0.75</v>
      </c>
      <c r="M206" s="395" t="n">
        <v>0.85</v>
      </c>
      <c r="N206" s="397" t="n">
        <v>1</v>
      </c>
      <c r="O206" s="397" t="n">
        <v>0.75</v>
      </c>
      <c r="P206" s="397" t="n">
        <v>0.75</v>
      </c>
      <c r="Q206" s="397" t="n">
        <v>0.95</v>
      </c>
      <c r="R206" s="398" t="n">
        <v>0.3</v>
      </c>
      <c r="S206" s="398" t="n">
        <v>0.75</v>
      </c>
      <c r="T206" s="397" t="n">
        <v>0.75</v>
      </c>
      <c r="U206" s="397" t="n">
        <v>-0.00500000000000002</v>
      </c>
      <c r="V206" s="397" t="n">
        <v>0.035</v>
      </c>
      <c r="W206" s="397" t="n">
        <v>0.248</v>
      </c>
      <c r="X206" s="397" t="n">
        <v>0.02</v>
      </c>
      <c r="Y206" s="397" t="n">
        <v>-0.0525</v>
      </c>
      <c r="Z206" s="397" t="n">
        <v>0.0425</v>
      </c>
      <c r="AA206" s="397" t="n">
        <v>-0.175</v>
      </c>
      <c r="AB206" s="397" t="n">
        <v>0.155</v>
      </c>
      <c r="AC206" s="397" t="n">
        <v>0</v>
      </c>
      <c r="AD206" s="397" t="n">
        <v>0</v>
      </c>
      <c r="AE206" s="397" t="n">
        <v>-0.15</v>
      </c>
      <c r="AF206" s="397" t="n">
        <v>0.0025</v>
      </c>
      <c r="AG206" s="397" t="n">
        <v>0</v>
      </c>
      <c r="AH206" s="397" t="n">
        <v>0</v>
      </c>
      <c r="AI206" s="398" t="n">
        <v>0.343</v>
      </c>
      <c r="AJ206" s="398" t="n">
        <v>0.005</v>
      </c>
      <c r="AK206" s="398" t="n">
        <v>-0.19</v>
      </c>
      <c r="AL206" s="397" t="n">
        <v>0</v>
      </c>
      <c r="AM206" s="397"/>
      <c r="AN206" s="397"/>
      <c r="AO206" s="397" t="n">
        <v>-0.17</v>
      </c>
      <c r="AP206" s="360" t="n">
        <v>0</v>
      </c>
      <c r="AQ206" s="360" t="n">
        <v>0.1</v>
      </c>
      <c r="AR206" s="360" t="n">
        <v>0</v>
      </c>
      <c r="AS206" s="360" t="n">
        <v>-0.33</v>
      </c>
      <c r="AT206" s="360" t="n">
        <v>0</v>
      </c>
      <c r="AU206" s="360" t="n">
        <v>0</v>
      </c>
      <c r="AV206" s="360" t="n">
        <v>0</v>
      </c>
      <c r="AW206" s="360" t="n">
        <v>0</v>
      </c>
      <c r="AX206" s="360" t="n">
        <v>0</v>
      </c>
      <c r="AY206" s="360" t="n">
        <v>-0.00599999999999999</v>
      </c>
      <c r="AZ206" s="360" t="n">
        <v>0.06</v>
      </c>
      <c r="BA206" s="360" t="n">
        <v>0.26</v>
      </c>
      <c r="BB206" s="360" t="n">
        <v>0.0225</v>
      </c>
      <c r="BC206" s="360" t="n">
        <v>-0.00599999999999999</v>
      </c>
      <c r="BD206" s="360" t="n">
        <v>0.0087</v>
      </c>
      <c r="BE206" s="360" t="n">
        <v>0.005</v>
      </c>
      <c r="BF206" s="360" t="n">
        <v>0</v>
      </c>
      <c r="BG206" s="360" t="n">
        <v>-0.00599999999999999</v>
      </c>
      <c r="BH206" s="360" t="n">
        <v>0.0087</v>
      </c>
      <c r="BI206" s="360" t="n">
        <v>-0.0585</v>
      </c>
      <c r="BJ206" s="360" t="n">
        <v>0.025</v>
      </c>
      <c r="BK206" s="360" t="n">
        <v>0.0075</v>
      </c>
      <c r="BL206" s="360" t="n">
        <v>0.024</v>
      </c>
      <c r="BM206" s="360" t="n">
        <v>0.016</v>
      </c>
      <c r="BN206" s="360" t="n">
        <v>0.015</v>
      </c>
      <c r="BO206" s="360" t="n">
        <v>0.88</v>
      </c>
      <c r="BP206" s="360" t="n">
        <v>0.14</v>
      </c>
      <c r="BQ206" s="360" t="n">
        <v>0</v>
      </c>
      <c r="BR206" s="360" t="n">
        <v>0</v>
      </c>
      <c r="BS206" s="360" t="n">
        <v>0.26</v>
      </c>
      <c r="BT206" s="360" t="n">
        <v>0.0225</v>
      </c>
    </row>
    <row r="207" customFormat="false" ht="12.75" hidden="false" customHeight="false" outlineLevel="0" collapsed="false">
      <c r="D207" s="359" t="n">
        <v>42461</v>
      </c>
      <c r="F207" s="397" t="n">
        <v>3.192</v>
      </c>
      <c r="G207" s="398" t="n">
        <v>0.072579341875247</v>
      </c>
      <c r="H207" s="397" t="n">
        <v>0.15</v>
      </c>
      <c r="I207" s="397" t="n">
        <v>0.4</v>
      </c>
      <c r="J207" s="397" t="n">
        <v>0.45</v>
      </c>
      <c r="K207" s="397" t="n">
        <v>0.4</v>
      </c>
      <c r="L207" s="395" t="n">
        <v>0.45</v>
      </c>
      <c r="M207" s="395" t="n">
        <v>0.45</v>
      </c>
      <c r="N207" s="397" t="n">
        <v>0.45</v>
      </c>
      <c r="O207" s="397" t="n">
        <v>0.45</v>
      </c>
      <c r="P207" s="397" t="n">
        <v>0.45</v>
      </c>
      <c r="Q207" s="397" t="n">
        <v>0.5</v>
      </c>
      <c r="R207" s="398" t="n">
        <v>0.25</v>
      </c>
      <c r="S207" s="398" t="n">
        <v>0.45</v>
      </c>
      <c r="T207" s="397" t="n">
        <v>0.4</v>
      </c>
      <c r="U207" s="397" t="n">
        <v>-0.05</v>
      </c>
      <c r="V207" s="397" t="n">
        <v>0.01</v>
      </c>
      <c r="W207" s="397" t="n">
        <v>0.153</v>
      </c>
      <c r="X207" s="397" t="n">
        <v>0.0025</v>
      </c>
      <c r="Y207" s="397" t="n">
        <v>-0.0355</v>
      </c>
      <c r="Z207" s="397" t="n">
        <v>0.04</v>
      </c>
      <c r="AA207" s="397" t="n">
        <v>-0.165</v>
      </c>
      <c r="AB207" s="397" t="n">
        <v>0.155</v>
      </c>
      <c r="AC207" s="397" t="n">
        <v>0</v>
      </c>
      <c r="AD207" s="397" t="n">
        <v>0</v>
      </c>
      <c r="AE207" s="397" t="n">
        <v>-0.15</v>
      </c>
      <c r="AF207" s="397" t="n">
        <v>0.01</v>
      </c>
      <c r="AG207" s="397" t="n">
        <v>0</v>
      </c>
      <c r="AH207" s="397" t="n">
        <v>0</v>
      </c>
      <c r="AI207" s="398" t="n">
        <v>0.233</v>
      </c>
      <c r="AJ207" s="398" t="n">
        <v>0.0025</v>
      </c>
      <c r="AK207" s="398" t="n">
        <v>-0.19</v>
      </c>
      <c r="AL207" s="397" t="n">
        <v>0</v>
      </c>
      <c r="AM207" s="397"/>
      <c r="AN207" s="397"/>
      <c r="AO207" s="397" t="n">
        <v>-0.17</v>
      </c>
      <c r="AP207" s="360" t="n">
        <v>0</v>
      </c>
      <c r="AQ207" s="360" t="n">
        <v>0.1875</v>
      </c>
      <c r="AR207" s="360" t="n">
        <v>0</v>
      </c>
      <c r="AS207" s="360" t="n">
        <v>-0.33</v>
      </c>
      <c r="AT207" s="360" t="n">
        <v>0</v>
      </c>
      <c r="AU207" s="360" t="n">
        <v>0</v>
      </c>
      <c r="AV207" s="360" t="n">
        <v>0</v>
      </c>
      <c r="AW207" s="360" t="n">
        <v>0</v>
      </c>
      <c r="AX207" s="360" t="n">
        <v>0</v>
      </c>
      <c r="AY207" s="360" t="n">
        <v>-0.00549999999999999</v>
      </c>
      <c r="AZ207" s="360" t="n">
        <v>0.06</v>
      </c>
      <c r="BA207" s="360" t="n">
        <v>0.1775</v>
      </c>
      <c r="BB207" s="360" t="n">
        <v>0.0175</v>
      </c>
      <c r="BC207" s="360" t="n">
        <v>-0.00549999999999999</v>
      </c>
      <c r="BD207" s="360" t="n">
        <v>0.011</v>
      </c>
      <c r="BE207" s="360" t="n">
        <v>0.005</v>
      </c>
      <c r="BF207" s="360" t="n">
        <v>0</v>
      </c>
      <c r="BG207" s="360" t="n">
        <v>-0.00549999999999999</v>
      </c>
      <c r="BH207" s="360" t="n">
        <v>0.011</v>
      </c>
      <c r="BI207" s="360" t="n">
        <v>-0.05</v>
      </c>
      <c r="BJ207" s="360" t="n">
        <v>0.026</v>
      </c>
      <c r="BK207" s="360" t="n">
        <v>6.93889390390723E-018</v>
      </c>
      <c r="BL207" s="360" t="n">
        <v>0.016</v>
      </c>
      <c r="BM207" s="360" t="n">
        <v>0.0065</v>
      </c>
      <c r="BN207" s="360" t="n">
        <v>0.01</v>
      </c>
      <c r="BO207" s="360" t="n">
        <v>0.51</v>
      </c>
      <c r="BP207" s="360" t="n">
        <v>0.02</v>
      </c>
      <c r="BQ207" s="360" t="n">
        <v>0</v>
      </c>
      <c r="BR207" s="360" t="n">
        <v>0</v>
      </c>
      <c r="BS207" s="360" t="n">
        <v>0.1775</v>
      </c>
      <c r="BT207" s="360" t="n">
        <v>0.0175</v>
      </c>
    </row>
    <row r="208" customFormat="false" ht="12.75" hidden="false" customHeight="false" outlineLevel="0" collapsed="false">
      <c r="D208" s="359" t="n">
        <v>42491</v>
      </c>
      <c r="F208" s="397" t="n">
        <v>3.177</v>
      </c>
      <c r="G208" s="398" t="n">
        <v>0.072582583058302</v>
      </c>
      <c r="H208" s="397" t="n">
        <v>0.15</v>
      </c>
      <c r="I208" s="397" t="n">
        <v>0.45</v>
      </c>
      <c r="J208" s="397" t="n">
        <v>0.5</v>
      </c>
      <c r="K208" s="397" t="n">
        <v>0.4</v>
      </c>
      <c r="L208" s="395" t="n">
        <v>0.4</v>
      </c>
      <c r="M208" s="395" t="n">
        <v>0.45</v>
      </c>
      <c r="N208" s="397" t="n">
        <v>0.5</v>
      </c>
      <c r="O208" s="397" t="n">
        <v>0.45</v>
      </c>
      <c r="P208" s="397" t="n">
        <v>0.4</v>
      </c>
      <c r="Q208" s="397" t="n">
        <v>0.45</v>
      </c>
      <c r="R208" s="398" t="n">
        <v>0.25</v>
      </c>
      <c r="S208" s="398" t="n">
        <v>0.5</v>
      </c>
      <c r="T208" s="397" t="n">
        <v>0.45</v>
      </c>
      <c r="U208" s="397" t="n">
        <v>0</v>
      </c>
      <c r="V208" s="397" t="n">
        <v>0</v>
      </c>
      <c r="W208" s="397" t="n">
        <v>0</v>
      </c>
      <c r="X208" s="397" t="n">
        <v>0</v>
      </c>
      <c r="Y208" s="397" t="n">
        <v>0</v>
      </c>
      <c r="Z208" s="397" t="n">
        <v>0</v>
      </c>
      <c r="AA208" s="397" t="n">
        <v>0</v>
      </c>
      <c r="AB208" s="397" t="n">
        <v>0</v>
      </c>
      <c r="AC208" s="397" t="n">
        <v>0</v>
      </c>
      <c r="AD208" s="397" t="n">
        <v>0</v>
      </c>
      <c r="AE208" s="397" t="n">
        <v>0</v>
      </c>
      <c r="AF208" s="397" t="n">
        <v>0</v>
      </c>
      <c r="AG208" s="397" t="n">
        <v>0</v>
      </c>
      <c r="AH208" s="397" t="n">
        <v>0</v>
      </c>
      <c r="AI208" s="398" t="n">
        <v>0</v>
      </c>
      <c r="AJ208" s="398" t="n">
        <v>0</v>
      </c>
      <c r="AK208" s="398" t="n">
        <v>-0.19</v>
      </c>
      <c r="AL208" s="397" t="n">
        <v>0</v>
      </c>
      <c r="AM208" s="397"/>
      <c r="AN208" s="397"/>
      <c r="AO208" s="397" t="n">
        <v>-0.17</v>
      </c>
      <c r="AP208" s="360" t="n">
        <v>0</v>
      </c>
      <c r="AQ208" s="360" t="n">
        <v>0.1875</v>
      </c>
      <c r="AR208" s="360" t="n">
        <v>0</v>
      </c>
      <c r="AS208" s="360" t="n">
        <v>-0.33</v>
      </c>
      <c r="AT208" s="360" t="n">
        <v>0</v>
      </c>
      <c r="AU208" s="360" t="n">
        <v>0</v>
      </c>
      <c r="AV208" s="360" t="n">
        <v>0</v>
      </c>
      <c r="AW208" s="360" t="n">
        <v>0</v>
      </c>
      <c r="AX208" s="360" t="n">
        <v>0</v>
      </c>
      <c r="AY208" s="360" t="n">
        <v>-0.00549999999999999</v>
      </c>
      <c r="AZ208" s="360" t="n">
        <v>0.06</v>
      </c>
      <c r="BA208" s="360" t="n">
        <v>0.1625</v>
      </c>
      <c r="BB208" s="360" t="n">
        <v>0.01</v>
      </c>
      <c r="BC208" s="360" t="n">
        <v>-0.00549999999999999</v>
      </c>
      <c r="BD208" s="360" t="n">
        <v>0.011</v>
      </c>
      <c r="BE208" s="360" t="n">
        <v>0.005</v>
      </c>
      <c r="BF208" s="360" t="n">
        <v>0</v>
      </c>
      <c r="BG208" s="360" t="n">
        <v>-0.00549999999999999</v>
      </c>
      <c r="BH208" s="360" t="n">
        <v>0.011</v>
      </c>
      <c r="BI208" s="360" t="n">
        <v>-0.05</v>
      </c>
      <c r="BJ208" s="360" t="n">
        <v>0.026</v>
      </c>
      <c r="BK208" s="360" t="n">
        <v>6.93889390390723E-018</v>
      </c>
      <c r="BL208" s="360" t="n">
        <v>0.016</v>
      </c>
      <c r="BM208" s="360" t="n">
        <v>0.0065</v>
      </c>
      <c r="BN208" s="360" t="n">
        <v>0.01</v>
      </c>
      <c r="BO208" s="360" t="n">
        <v>0.395</v>
      </c>
      <c r="BP208" s="360" t="n">
        <v>0.02</v>
      </c>
      <c r="BQ208" s="360" t="n">
        <v>0</v>
      </c>
      <c r="BR208" s="360" t="n">
        <v>0</v>
      </c>
      <c r="BS208" s="360" t="n">
        <v>0.1625</v>
      </c>
      <c r="BT208" s="360" t="n">
        <v>0.01</v>
      </c>
    </row>
    <row r="209" customFormat="false" ht="12.75" hidden="false" customHeight="false" outlineLevel="0" collapsed="false">
      <c r="D209" s="359" t="n">
        <v>42522</v>
      </c>
      <c r="F209" s="397" t="n">
        <v>3.193</v>
      </c>
      <c r="G209" s="398" t="n">
        <v>0.072585932280796</v>
      </c>
      <c r="H209" s="397" t="n">
        <v>0.15</v>
      </c>
      <c r="I209" s="397" t="n">
        <v>0.45</v>
      </c>
      <c r="J209" s="397" t="n">
        <v>0.5</v>
      </c>
      <c r="K209" s="397" t="n">
        <v>0.4</v>
      </c>
      <c r="L209" s="395" t="n">
        <v>0.5</v>
      </c>
      <c r="M209" s="395" t="n">
        <v>0.45</v>
      </c>
      <c r="N209" s="397" t="n">
        <v>0.5</v>
      </c>
      <c r="O209" s="397" t="n">
        <v>0.5</v>
      </c>
      <c r="P209" s="397" t="n">
        <v>0.5</v>
      </c>
      <c r="Q209" s="397" t="n">
        <v>0.5</v>
      </c>
      <c r="R209" s="398" t="n">
        <v>0.35</v>
      </c>
      <c r="S209" s="398" t="n">
        <v>0.5</v>
      </c>
      <c r="T209" s="397" t="n">
        <v>0.45</v>
      </c>
      <c r="U209" s="397" t="n">
        <v>0</v>
      </c>
      <c r="V209" s="397" t="n">
        <v>0</v>
      </c>
      <c r="W209" s="397" t="n">
        <v>0</v>
      </c>
      <c r="X209" s="397" t="n">
        <v>0</v>
      </c>
      <c r="Y209" s="397" t="n">
        <v>0</v>
      </c>
      <c r="Z209" s="397" t="n">
        <v>0</v>
      </c>
      <c r="AA209" s="397" t="n">
        <v>0</v>
      </c>
      <c r="AB209" s="397" t="n">
        <v>0</v>
      </c>
      <c r="AC209" s="397" t="n">
        <v>0</v>
      </c>
      <c r="AD209" s="397" t="n">
        <v>0</v>
      </c>
      <c r="AE209" s="397" t="n">
        <v>0</v>
      </c>
      <c r="AF209" s="397" t="n">
        <v>0</v>
      </c>
      <c r="AG209" s="397" t="n">
        <v>0</v>
      </c>
      <c r="AH209" s="397" t="n">
        <v>0</v>
      </c>
      <c r="AI209" s="398" t="n">
        <v>0</v>
      </c>
      <c r="AJ209" s="398" t="n">
        <v>0</v>
      </c>
      <c r="AK209" s="398" t="n">
        <v>-0.19</v>
      </c>
      <c r="AL209" s="397" t="n">
        <v>0</v>
      </c>
      <c r="AM209" s="397"/>
      <c r="AN209" s="397"/>
      <c r="AO209" s="397" t="n">
        <v>-0.17</v>
      </c>
      <c r="AP209" s="360" t="n">
        <v>0</v>
      </c>
      <c r="AQ209" s="360" t="n">
        <v>0.1875</v>
      </c>
      <c r="AR209" s="360" t="n">
        <v>0</v>
      </c>
      <c r="AS209" s="360" t="n">
        <v>-0.33</v>
      </c>
      <c r="AT209" s="360" t="n">
        <v>0</v>
      </c>
      <c r="AU209" s="360" t="n">
        <v>0</v>
      </c>
      <c r="AV209" s="360" t="n">
        <v>0</v>
      </c>
      <c r="AW209" s="360" t="n">
        <v>0</v>
      </c>
      <c r="AX209" s="360" t="n">
        <v>0</v>
      </c>
      <c r="AY209" s="360" t="n">
        <v>-0.00549999999999999</v>
      </c>
      <c r="AZ209" s="360" t="n">
        <v>0.06</v>
      </c>
      <c r="BA209" s="360" t="n">
        <v>0.1625</v>
      </c>
      <c r="BB209" s="360" t="n">
        <v>0.0125</v>
      </c>
      <c r="BC209" s="360" t="n">
        <v>-0.00549999999999999</v>
      </c>
      <c r="BD209" s="360" t="n">
        <v>0.011</v>
      </c>
      <c r="BE209" s="360" t="n">
        <v>0.005</v>
      </c>
      <c r="BF209" s="360" t="n">
        <v>0</v>
      </c>
      <c r="BG209" s="360" t="n">
        <v>-0.00549999999999999</v>
      </c>
      <c r="BH209" s="360" t="n">
        <v>0.011</v>
      </c>
      <c r="BI209" s="360" t="n">
        <v>-0.066</v>
      </c>
      <c r="BJ209" s="360" t="n">
        <v>0.026</v>
      </c>
      <c r="BK209" s="360" t="n">
        <v>6.93889390390723E-018</v>
      </c>
      <c r="BL209" s="360" t="n">
        <v>0.017</v>
      </c>
      <c r="BM209" s="360" t="n">
        <v>0.0065</v>
      </c>
      <c r="BN209" s="360" t="n">
        <v>0.01</v>
      </c>
      <c r="BO209" s="360" t="n">
        <v>0.395</v>
      </c>
      <c r="BP209" s="360" t="n">
        <v>0.035</v>
      </c>
      <c r="BQ209" s="360" t="n">
        <v>0</v>
      </c>
      <c r="BR209" s="360" t="n">
        <v>0</v>
      </c>
      <c r="BS209" s="360" t="n">
        <v>0.1625</v>
      </c>
      <c r="BT209" s="360" t="n">
        <v>0.0125</v>
      </c>
    </row>
    <row r="210" customFormat="false" ht="12.75" hidden="false" customHeight="false" outlineLevel="0" collapsed="false">
      <c r="D210" s="359" t="n">
        <v>42552</v>
      </c>
      <c r="F210" s="397" t="n">
        <v>3.193</v>
      </c>
      <c r="G210" s="398" t="n">
        <v>0.07258917346386</v>
      </c>
      <c r="H210" s="397" t="n">
        <v>0.15</v>
      </c>
      <c r="I210" s="397" t="n">
        <v>0.5</v>
      </c>
      <c r="J210" s="397" t="n">
        <v>0.5</v>
      </c>
      <c r="K210" s="397" t="n">
        <v>0.4</v>
      </c>
      <c r="L210" s="395" t="n">
        <v>0.5</v>
      </c>
      <c r="M210" s="395" t="n">
        <v>0.5</v>
      </c>
      <c r="N210" s="397" t="n">
        <v>0.5</v>
      </c>
      <c r="O210" s="397" t="n">
        <v>0.5</v>
      </c>
      <c r="P210" s="397" t="n">
        <v>0.5</v>
      </c>
      <c r="Q210" s="397" t="n">
        <v>0.5</v>
      </c>
      <c r="R210" s="398" t="n">
        <v>0.39</v>
      </c>
      <c r="S210" s="398" t="n">
        <v>0.55</v>
      </c>
      <c r="T210" s="397" t="n">
        <v>0.5</v>
      </c>
      <c r="U210" s="397" t="n">
        <v>0</v>
      </c>
      <c r="V210" s="397" t="n">
        <v>0</v>
      </c>
      <c r="W210" s="397" t="n">
        <v>0</v>
      </c>
      <c r="X210" s="397" t="n">
        <v>0</v>
      </c>
      <c r="Y210" s="397" t="n">
        <v>0</v>
      </c>
      <c r="Z210" s="397" t="n">
        <v>0</v>
      </c>
      <c r="AA210" s="397" t="n">
        <v>0</v>
      </c>
      <c r="AB210" s="397" t="n">
        <v>0</v>
      </c>
      <c r="AC210" s="397" t="n">
        <v>0</v>
      </c>
      <c r="AD210" s="397" t="n">
        <v>0</v>
      </c>
      <c r="AE210" s="397" t="n">
        <v>0</v>
      </c>
      <c r="AF210" s="397" t="n">
        <v>0</v>
      </c>
      <c r="AG210" s="397" t="n">
        <v>0</v>
      </c>
      <c r="AH210" s="397" t="n">
        <v>0</v>
      </c>
      <c r="AI210" s="398" t="n">
        <v>0</v>
      </c>
      <c r="AJ210" s="398" t="n">
        <v>0</v>
      </c>
      <c r="AK210" s="398" t="n">
        <v>-0.19</v>
      </c>
      <c r="AL210" s="397" t="n">
        <v>0</v>
      </c>
      <c r="AM210" s="397"/>
      <c r="AN210" s="397"/>
      <c r="AO210" s="397" t="n">
        <v>-0.17</v>
      </c>
      <c r="AP210" s="360" t="n">
        <v>0</v>
      </c>
      <c r="AQ210" s="360" t="n">
        <v>0.1875</v>
      </c>
      <c r="AR210" s="360" t="n">
        <v>0</v>
      </c>
      <c r="AS210" s="360" t="n">
        <v>-0.33</v>
      </c>
      <c r="AT210" s="360" t="n">
        <v>0</v>
      </c>
      <c r="AU210" s="360" t="n">
        <v>0</v>
      </c>
      <c r="AV210" s="360" t="n">
        <v>0</v>
      </c>
      <c r="AW210" s="360" t="n">
        <v>0</v>
      </c>
      <c r="AX210" s="360" t="n">
        <v>0</v>
      </c>
      <c r="AY210" s="360" t="n">
        <v>-0.00549999999999999</v>
      </c>
      <c r="AZ210" s="360" t="n">
        <v>0.06</v>
      </c>
      <c r="BA210" s="360" t="n">
        <v>0.1625</v>
      </c>
      <c r="BB210" s="360" t="n">
        <v>0.0125</v>
      </c>
      <c r="BC210" s="360" t="n">
        <v>-0.00549999999999999</v>
      </c>
      <c r="BD210" s="360" t="n">
        <v>0.011</v>
      </c>
      <c r="BE210" s="360" t="n">
        <v>0.005</v>
      </c>
      <c r="BF210" s="360" t="n">
        <v>0</v>
      </c>
      <c r="BG210" s="360" t="n">
        <v>-0.00549999999999999</v>
      </c>
      <c r="BH210" s="360" t="n">
        <v>0.011</v>
      </c>
      <c r="BI210" s="360" t="n">
        <v>-0.059</v>
      </c>
      <c r="BJ210" s="360" t="n">
        <v>0.026</v>
      </c>
      <c r="BK210" s="360" t="n">
        <v>6.93889390390723E-018</v>
      </c>
      <c r="BL210" s="360" t="n">
        <v>0.018</v>
      </c>
      <c r="BM210" s="360" t="n">
        <v>0.0065</v>
      </c>
      <c r="BN210" s="360" t="n">
        <v>0.01</v>
      </c>
      <c r="BO210" s="360" t="n">
        <v>0.43</v>
      </c>
      <c r="BP210" s="360" t="n">
        <v>0.035</v>
      </c>
      <c r="BQ210" s="360" t="n">
        <v>0</v>
      </c>
      <c r="BR210" s="360" t="n">
        <v>0</v>
      </c>
      <c r="BS210" s="360" t="n">
        <v>0.1625</v>
      </c>
      <c r="BT210" s="360" t="n">
        <v>0.0125</v>
      </c>
    </row>
    <row r="211" customFormat="false" ht="12.75" hidden="false" customHeight="false" outlineLevel="0" collapsed="false">
      <c r="D211" s="359" t="n">
        <v>42583</v>
      </c>
      <c r="F211" s="397" t="n">
        <v>3.287</v>
      </c>
      <c r="G211" s="398" t="n">
        <v>0.072592522686361</v>
      </c>
      <c r="H211" s="397" t="n">
        <v>0.15</v>
      </c>
      <c r="I211" s="397" t="n">
        <v>0.55</v>
      </c>
      <c r="J211" s="397" t="n">
        <v>0.55</v>
      </c>
      <c r="K211" s="397" t="n">
        <v>0.5</v>
      </c>
      <c r="L211" s="395" t="n">
        <v>0.6</v>
      </c>
      <c r="M211" s="395" t="n">
        <v>0.55</v>
      </c>
      <c r="N211" s="397" t="n">
        <v>0.6</v>
      </c>
      <c r="O211" s="397" t="n">
        <v>0.55</v>
      </c>
      <c r="P211" s="397" t="n">
        <v>0.6</v>
      </c>
      <c r="Q211" s="397" t="n">
        <v>0.45</v>
      </c>
      <c r="R211" s="398" t="n">
        <v>0.34</v>
      </c>
      <c r="S211" s="398" t="n">
        <v>0.6</v>
      </c>
      <c r="T211" s="397" t="n">
        <v>0.55</v>
      </c>
      <c r="U211" s="397" t="n">
        <v>0</v>
      </c>
      <c r="V211" s="397" t="n">
        <v>0</v>
      </c>
      <c r="W211" s="397" t="n">
        <v>0</v>
      </c>
      <c r="X211" s="397" t="n">
        <v>0</v>
      </c>
      <c r="Y211" s="397" t="n">
        <v>0</v>
      </c>
      <c r="Z211" s="397" t="n">
        <v>0</v>
      </c>
      <c r="AA211" s="397" t="n">
        <v>0</v>
      </c>
      <c r="AB211" s="397" t="n">
        <v>0</v>
      </c>
      <c r="AC211" s="397" t="n">
        <v>0</v>
      </c>
      <c r="AD211" s="397" t="n">
        <v>0</v>
      </c>
      <c r="AE211" s="397" t="n">
        <v>0</v>
      </c>
      <c r="AF211" s="397" t="n">
        <v>0</v>
      </c>
      <c r="AG211" s="397" t="n">
        <v>0</v>
      </c>
      <c r="AH211" s="397" t="n">
        <v>0</v>
      </c>
      <c r="AI211" s="398" t="n">
        <v>0</v>
      </c>
      <c r="AJ211" s="398" t="n">
        <v>0</v>
      </c>
      <c r="AK211" s="398" t="n">
        <v>-0.19</v>
      </c>
      <c r="AL211" s="397" t="n">
        <v>0</v>
      </c>
      <c r="AM211" s="397"/>
      <c r="AN211" s="397"/>
      <c r="AO211" s="397" t="n">
        <v>-0.17</v>
      </c>
      <c r="AP211" s="360" t="n">
        <v>0</v>
      </c>
      <c r="AQ211" s="360" t="n">
        <v>0.1875</v>
      </c>
      <c r="AR211" s="360" t="n">
        <v>0</v>
      </c>
      <c r="AS211" s="360" t="n">
        <v>-0.33</v>
      </c>
      <c r="AT211" s="360" t="n">
        <v>0</v>
      </c>
      <c r="AU211" s="360" t="n">
        <v>0</v>
      </c>
      <c r="AV211" s="360" t="n">
        <v>0</v>
      </c>
      <c r="AW211" s="360" t="n">
        <v>0</v>
      </c>
      <c r="AX211" s="360" t="n">
        <v>0</v>
      </c>
      <c r="AY211" s="360" t="n">
        <v>-0.00549999999999999</v>
      </c>
      <c r="AZ211" s="360" t="n">
        <v>0.06</v>
      </c>
      <c r="BA211" s="360" t="n">
        <v>0.1625</v>
      </c>
      <c r="BB211" s="360" t="n">
        <v>0.0125</v>
      </c>
      <c r="BC211" s="360" t="n">
        <v>-0.00549999999999999</v>
      </c>
      <c r="BD211" s="360" t="n">
        <v>0.011</v>
      </c>
      <c r="BE211" s="360" t="n">
        <v>0.005</v>
      </c>
      <c r="BF211" s="360" t="n">
        <v>0</v>
      </c>
      <c r="BG211" s="360" t="n">
        <v>-0.00549999999999999</v>
      </c>
      <c r="BH211" s="360" t="n">
        <v>0.011</v>
      </c>
      <c r="BI211" s="360" t="n">
        <v>-0.05</v>
      </c>
      <c r="BJ211" s="360" t="n">
        <v>0.026</v>
      </c>
      <c r="BK211" s="360" t="n">
        <v>6.93889390390723E-018</v>
      </c>
      <c r="BL211" s="360" t="n">
        <v>0.019</v>
      </c>
      <c r="BM211" s="360" t="n">
        <v>0.0065</v>
      </c>
      <c r="BN211" s="360" t="n">
        <v>0.01</v>
      </c>
      <c r="BO211" s="360" t="n">
        <v>0.495</v>
      </c>
      <c r="BP211" s="360" t="n">
        <v>0.035</v>
      </c>
      <c r="BQ211" s="360" t="n">
        <v>0</v>
      </c>
      <c r="BR211" s="360" t="n">
        <v>0</v>
      </c>
      <c r="BS211" s="360" t="n">
        <v>0.1625</v>
      </c>
      <c r="BT211" s="360" t="n">
        <v>0.0125</v>
      </c>
    </row>
    <row r="212" customFormat="false" ht="12.75" hidden="false" customHeight="false" outlineLevel="0" collapsed="false">
      <c r="D212" s="359" t="n">
        <v>42614</v>
      </c>
      <c r="F212" s="397" t="n">
        <v>3.259</v>
      </c>
      <c r="G212" s="398" t="n">
        <v>0.072595871908866</v>
      </c>
      <c r="H212" s="397" t="n">
        <v>0.15</v>
      </c>
      <c r="I212" s="397" t="n">
        <v>0.55</v>
      </c>
      <c r="J212" s="397" t="n">
        <v>0.55</v>
      </c>
      <c r="K212" s="397" t="n">
        <v>0.55</v>
      </c>
      <c r="L212" s="395" t="n">
        <v>0.55</v>
      </c>
      <c r="M212" s="395" t="n">
        <v>0.55</v>
      </c>
      <c r="N212" s="397" t="n">
        <v>0.6</v>
      </c>
      <c r="O212" s="397" t="n">
        <v>0.6</v>
      </c>
      <c r="P212" s="397" t="n">
        <v>0.55</v>
      </c>
      <c r="Q212" s="397" t="n">
        <v>0.5</v>
      </c>
      <c r="R212" s="398" t="n">
        <v>0.39</v>
      </c>
      <c r="S212" s="398" t="n">
        <v>0.6</v>
      </c>
      <c r="T212" s="397" t="n">
        <v>0.55</v>
      </c>
      <c r="U212" s="397" t="n">
        <v>0</v>
      </c>
      <c r="V212" s="397" t="n">
        <v>0</v>
      </c>
      <c r="W212" s="397" t="n">
        <v>0</v>
      </c>
      <c r="X212" s="397" t="n">
        <v>0</v>
      </c>
      <c r="Y212" s="397" t="n">
        <v>0</v>
      </c>
      <c r="Z212" s="397" t="n">
        <v>0</v>
      </c>
      <c r="AA212" s="397" t="n">
        <v>0</v>
      </c>
      <c r="AB212" s="397" t="n">
        <v>0</v>
      </c>
      <c r="AC212" s="397" t="n">
        <v>0</v>
      </c>
      <c r="AD212" s="397" t="n">
        <v>0</v>
      </c>
      <c r="AE212" s="397" t="n">
        <v>0</v>
      </c>
      <c r="AF212" s="397" t="n">
        <v>0</v>
      </c>
      <c r="AG212" s="397" t="n">
        <v>0</v>
      </c>
      <c r="AH212" s="397" t="n">
        <v>0</v>
      </c>
      <c r="AI212" s="398" t="n">
        <v>0</v>
      </c>
      <c r="AJ212" s="398" t="n">
        <v>0</v>
      </c>
      <c r="AK212" s="398" t="n">
        <v>-0.19</v>
      </c>
      <c r="AL212" s="397" t="n">
        <v>0</v>
      </c>
      <c r="AM212" s="397"/>
      <c r="AN212" s="397"/>
      <c r="AO212" s="397" t="n">
        <v>-0.17</v>
      </c>
      <c r="AP212" s="360" t="n">
        <v>0</v>
      </c>
      <c r="AQ212" s="360" t="n">
        <v>0.1875</v>
      </c>
      <c r="AR212" s="360" t="n">
        <v>0</v>
      </c>
      <c r="AS212" s="360" t="n">
        <v>-0.33</v>
      </c>
      <c r="AT212" s="360" t="n">
        <v>0</v>
      </c>
      <c r="AU212" s="360" t="n">
        <v>0</v>
      </c>
      <c r="AV212" s="360" t="n">
        <v>0</v>
      </c>
      <c r="AW212" s="360" t="n">
        <v>0</v>
      </c>
      <c r="AX212" s="360" t="n">
        <v>0</v>
      </c>
      <c r="AY212" s="360" t="n">
        <v>-0.0105</v>
      </c>
      <c r="AZ212" s="360" t="n">
        <v>0.06</v>
      </c>
      <c r="BA212" s="360" t="n">
        <v>0.1625</v>
      </c>
      <c r="BB212" s="360" t="n">
        <v>0.0125</v>
      </c>
      <c r="BC212" s="360" t="n">
        <v>-0.0105</v>
      </c>
      <c r="BD212" s="360" t="n">
        <v>0.011</v>
      </c>
      <c r="BE212" s="360" t="n">
        <v>0.005</v>
      </c>
      <c r="BF212" s="360" t="n">
        <v>0</v>
      </c>
      <c r="BG212" s="360" t="n">
        <v>-0.0105</v>
      </c>
      <c r="BH212" s="360" t="n">
        <v>0.011</v>
      </c>
      <c r="BI212" s="360" t="n">
        <v>-0.05</v>
      </c>
      <c r="BJ212" s="360" t="n">
        <v>0.025</v>
      </c>
      <c r="BK212" s="360" t="n">
        <v>6.93889390390723E-018</v>
      </c>
      <c r="BL212" s="360" t="n">
        <v>0.019</v>
      </c>
      <c r="BM212" s="360" t="n">
        <v>0.0065</v>
      </c>
      <c r="BN212" s="360" t="n">
        <v>0.01</v>
      </c>
      <c r="BO212" s="360" t="n">
        <v>0.395</v>
      </c>
      <c r="BP212" s="360" t="n">
        <v>0.035</v>
      </c>
      <c r="BQ212" s="360" t="n">
        <v>0</v>
      </c>
      <c r="BR212" s="360" t="n">
        <v>0</v>
      </c>
      <c r="BS212" s="360" t="n">
        <v>0.1625</v>
      </c>
      <c r="BT212" s="360" t="n">
        <v>0.0125</v>
      </c>
    </row>
    <row r="213" customFormat="false" ht="12.75" hidden="false" customHeight="false" outlineLevel="0" collapsed="false">
      <c r="D213" s="359" t="n">
        <v>42644</v>
      </c>
      <c r="F213" s="397" t="n">
        <v>3.263</v>
      </c>
      <c r="G213" s="398" t="n">
        <v>0.07259911309194</v>
      </c>
      <c r="H213" s="397" t="n">
        <v>0.15</v>
      </c>
      <c r="I213" s="397" t="n">
        <v>0.6</v>
      </c>
      <c r="J213" s="397" t="n">
        <v>0.6</v>
      </c>
      <c r="K213" s="397" t="n">
        <v>0.55</v>
      </c>
      <c r="L213" s="395" t="n">
        <v>0.6</v>
      </c>
      <c r="M213" s="395" t="n">
        <v>0.6</v>
      </c>
      <c r="N213" s="397" t="n">
        <v>0.65</v>
      </c>
      <c r="O213" s="397" t="n">
        <v>0.65</v>
      </c>
      <c r="P213" s="397" t="n">
        <v>0.6</v>
      </c>
      <c r="Q213" s="397" t="n">
        <v>0.5</v>
      </c>
      <c r="R213" s="398" t="n">
        <v>0.435</v>
      </c>
      <c r="S213" s="398" t="n">
        <v>0.65</v>
      </c>
      <c r="T213" s="397" t="n">
        <v>0.6</v>
      </c>
      <c r="U213" s="397" t="n">
        <v>0</v>
      </c>
      <c r="V213" s="397" t="n">
        <v>0</v>
      </c>
      <c r="W213" s="397" t="n">
        <v>0</v>
      </c>
      <c r="X213" s="397" t="n">
        <v>0</v>
      </c>
      <c r="Y213" s="397" t="n">
        <v>0</v>
      </c>
      <c r="Z213" s="397" t="n">
        <v>0</v>
      </c>
      <c r="AA213" s="397" t="n">
        <v>0</v>
      </c>
      <c r="AB213" s="397" t="n">
        <v>0</v>
      </c>
      <c r="AC213" s="397" t="n">
        <v>0</v>
      </c>
      <c r="AD213" s="397" t="n">
        <v>0</v>
      </c>
      <c r="AE213" s="397" t="n">
        <v>0</v>
      </c>
      <c r="AF213" s="397" t="n">
        <v>0</v>
      </c>
      <c r="AG213" s="397" t="n">
        <v>0</v>
      </c>
      <c r="AH213" s="397" t="n">
        <v>0</v>
      </c>
      <c r="AI213" s="398" t="n">
        <v>0</v>
      </c>
      <c r="AJ213" s="398" t="n">
        <v>0</v>
      </c>
      <c r="AK213" s="398" t="n">
        <v>-0.19</v>
      </c>
      <c r="AL213" s="397" t="n">
        <v>0</v>
      </c>
      <c r="AM213" s="397"/>
      <c r="AN213" s="397"/>
      <c r="AO213" s="397" t="n">
        <v>-0.17</v>
      </c>
      <c r="AP213" s="360" t="n">
        <v>0</v>
      </c>
      <c r="AQ213" s="360" t="n">
        <v>0.1875</v>
      </c>
      <c r="AR213" s="360" t="n">
        <v>0</v>
      </c>
      <c r="AS213" s="360" t="n">
        <v>-0.33</v>
      </c>
      <c r="AT213" s="360" t="n">
        <v>0</v>
      </c>
      <c r="AU213" s="360" t="n">
        <v>0</v>
      </c>
      <c r="AV213" s="360" t="n">
        <v>0</v>
      </c>
      <c r="AW213" s="360" t="n">
        <v>0</v>
      </c>
      <c r="AX213" s="360" t="n">
        <v>0</v>
      </c>
      <c r="AY213" s="360" t="n">
        <v>-0.0105</v>
      </c>
      <c r="AZ213" s="360" t="n">
        <v>0.06</v>
      </c>
      <c r="BA213" s="360" t="n">
        <v>0.165</v>
      </c>
      <c r="BB213" s="360" t="n">
        <v>0.0125</v>
      </c>
      <c r="BC213" s="360" t="n">
        <v>-0.0105</v>
      </c>
      <c r="BD213" s="360" t="n">
        <v>0.011</v>
      </c>
      <c r="BE213" s="360" t="n">
        <v>0.005</v>
      </c>
      <c r="BF213" s="360" t="n">
        <v>0</v>
      </c>
      <c r="BG213" s="360" t="n">
        <v>-0.0105</v>
      </c>
      <c r="BH213" s="360" t="n">
        <v>0.011</v>
      </c>
      <c r="BI213" s="360" t="n">
        <v>-0.035</v>
      </c>
      <c r="BJ213" s="360" t="n">
        <v>0.025</v>
      </c>
      <c r="BK213" s="360" t="n">
        <v>6.93889390390723E-018</v>
      </c>
      <c r="BL213" s="360" t="n">
        <v>0.02</v>
      </c>
      <c r="BM213" s="360" t="n">
        <v>0.0065</v>
      </c>
      <c r="BN213" s="360" t="n">
        <v>0.01</v>
      </c>
      <c r="BO213" s="360" t="n">
        <v>0.345</v>
      </c>
      <c r="BP213" s="360" t="n">
        <v>0.035</v>
      </c>
      <c r="BQ213" s="360" t="n">
        <v>0</v>
      </c>
      <c r="BR213" s="360" t="n">
        <v>0</v>
      </c>
      <c r="BS213" s="360" t="n">
        <v>0.165</v>
      </c>
      <c r="BT213" s="360" t="n">
        <v>0.0125</v>
      </c>
    </row>
    <row r="214" customFormat="false" ht="12.75" hidden="false" customHeight="false" outlineLevel="0" collapsed="false">
      <c r="D214" s="359" t="n">
        <v>42675</v>
      </c>
      <c r="F214" s="397" t="n">
        <v>3.295</v>
      </c>
      <c r="G214" s="398" t="n">
        <v>0.072602462314452</v>
      </c>
      <c r="H214" s="397" t="n">
        <v>0.15</v>
      </c>
      <c r="I214" s="397" t="n">
        <v>0.8</v>
      </c>
      <c r="J214" s="397" t="n">
        <v>0.85</v>
      </c>
      <c r="K214" s="397" t="n">
        <v>0.8</v>
      </c>
      <c r="L214" s="395" t="n">
        <v>0.8</v>
      </c>
      <c r="M214" s="395" t="n">
        <v>0.9</v>
      </c>
      <c r="N214" s="397" t="n">
        <v>0.95</v>
      </c>
      <c r="O214" s="397" t="n">
        <v>0.85</v>
      </c>
      <c r="P214" s="397" t="n">
        <v>0.8</v>
      </c>
      <c r="Q214" s="397" t="n">
        <v>0.95</v>
      </c>
      <c r="R214" s="398" t="n">
        <v>0.625</v>
      </c>
      <c r="S214" s="398" t="n">
        <v>0.8</v>
      </c>
      <c r="T214" s="397" t="n">
        <v>0.8</v>
      </c>
      <c r="U214" s="397" t="n">
        <v>0</v>
      </c>
      <c r="V214" s="397" t="n">
        <v>0</v>
      </c>
      <c r="W214" s="397" t="n">
        <v>0</v>
      </c>
      <c r="X214" s="397" t="n">
        <v>0</v>
      </c>
      <c r="Y214" s="397" t="n">
        <v>0</v>
      </c>
      <c r="Z214" s="397" t="n">
        <v>0</v>
      </c>
      <c r="AA214" s="397" t="n">
        <v>0</v>
      </c>
      <c r="AB214" s="397" t="n">
        <v>0</v>
      </c>
      <c r="AC214" s="397" t="n">
        <v>0</v>
      </c>
      <c r="AD214" s="397" t="n">
        <v>0</v>
      </c>
      <c r="AE214" s="397" t="n">
        <v>0</v>
      </c>
      <c r="AF214" s="397" t="n">
        <v>0</v>
      </c>
      <c r="AG214" s="397" t="n">
        <v>0</v>
      </c>
      <c r="AH214" s="397" t="n">
        <v>0</v>
      </c>
      <c r="AI214" s="398" t="n">
        <v>0</v>
      </c>
      <c r="AJ214" s="398" t="n">
        <v>0</v>
      </c>
      <c r="AK214" s="398" t="n">
        <v>-0.19</v>
      </c>
      <c r="AL214" s="397" t="n">
        <v>0</v>
      </c>
      <c r="AM214" s="397"/>
      <c r="AN214" s="397"/>
      <c r="AO214" s="397" t="n">
        <v>-0.17</v>
      </c>
      <c r="AP214" s="360" t="n">
        <v>0</v>
      </c>
      <c r="AQ214" s="360" t="n">
        <v>0.1</v>
      </c>
      <c r="AR214" s="360" t="n">
        <v>0</v>
      </c>
      <c r="AS214" s="360" t="n">
        <v>-0.33</v>
      </c>
      <c r="AT214" s="360" t="n">
        <v>0</v>
      </c>
      <c r="AU214" s="360" t="n">
        <v>0</v>
      </c>
      <c r="AV214" s="360" t="n">
        <v>0</v>
      </c>
      <c r="AW214" s="360" t="n">
        <v>0</v>
      </c>
      <c r="AX214" s="360" t="n">
        <v>0</v>
      </c>
      <c r="AY214" s="360" t="n">
        <v>-0.00849999999999999</v>
      </c>
      <c r="AZ214" s="360" t="n">
        <v>0.06</v>
      </c>
      <c r="BA214" s="360" t="n">
        <v>0.24</v>
      </c>
      <c r="BB214" s="360" t="n">
        <v>0.0175</v>
      </c>
      <c r="BC214" s="360" t="n">
        <v>-0.00849999999999999</v>
      </c>
      <c r="BD214" s="360" t="n">
        <v>0.0087</v>
      </c>
      <c r="BE214" s="360" t="n">
        <v>0.005</v>
      </c>
      <c r="BF214" s="360" t="n">
        <v>0</v>
      </c>
      <c r="BG214" s="360" t="n">
        <v>-0.00849999999999999</v>
      </c>
      <c r="BH214" s="360" t="n">
        <v>0.0087</v>
      </c>
      <c r="BI214" s="360" t="n">
        <v>-0.0365</v>
      </c>
      <c r="BJ214" s="360" t="n">
        <v>0.025</v>
      </c>
      <c r="BK214" s="360" t="n">
        <v>0.0075</v>
      </c>
      <c r="BL214" s="360" t="n">
        <v>0.02</v>
      </c>
      <c r="BM214" s="360" t="n">
        <v>0.016</v>
      </c>
      <c r="BN214" s="360" t="n">
        <v>0.015</v>
      </c>
      <c r="BO214" s="360" t="n">
        <v>0.725</v>
      </c>
      <c r="BP214" s="360" t="n">
        <v>0.14</v>
      </c>
      <c r="BQ214" s="360" t="n">
        <v>0</v>
      </c>
      <c r="BR214" s="360" t="n">
        <v>0</v>
      </c>
      <c r="BS214" s="360" t="n">
        <v>0.24</v>
      </c>
      <c r="BT214" s="360" t="n">
        <v>0.0175</v>
      </c>
    </row>
    <row r="215" customFormat="false" ht="12.75" hidden="false" customHeight="false" outlineLevel="0" collapsed="false">
      <c r="D215" s="359" t="n">
        <v>42705</v>
      </c>
      <c r="F215" s="397" t="n">
        <v>3.354</v>
      </c>
      <c r="G215" s="398" t="n">
        <v>0.072605703497532</v>
      </c>
      <c r="H215" s="397" t="n">
        <v>0.15</v>
      </c>
      <c r="I215" s="397" t="n">
        <v>1</v>
      </c>
      <c r="J215" s="397" t="n">
        <v>1.05</v>
      </c>
      <c r="K215" s="397" t="n">
        <v>1</v>
      </c>
      <c r="L215" s="395" t="n">
        <v>1</v>
      </c>
      <c r="M215" s="395" t="n">
        <v>1.15</v>
      </c>
      <c r="N215" s="397" t="n">
        <v>1.25</v>
      </c>
      <c r="O215" s="397" t="n">
        <v>1.05</v>
      </c>
      <c r="P215" s="397" t="n">
        <v>1</v>
      </c>
      <c r="Q215" s="397" t="n">
        <v>1.35</v>
      </c>
      <c r="R215" s="398" t="n">
        <v>0.625</v>
      </c>
      <c r="S215" s="398" t="n">
        <v>1.1</v>
      </c>
      <c r="T215" s="397" t="n">
        <v>1</v>
      </c>
      <c r="U215" s="397" t="n">
        <v>0</v>
      </c>
      <c r="V215" s="397" t="n">
        <v>0</v>
      </c>
      <c r="W215" s="397" t="n">
        <v>0</v>
      </c>
      <c r="X215" s="397" t="n">
        <v>0</v>
      </c>
      <c r="Y215" s="397" t="n">
        <v>0</v>
      </c>
      <c r="Z215" s="397" t="n">
        <v>0</v>
      </c>
      <c r="AA215" s="397" t="n">
        <v>0</v>
      </c>
      <c r="AB215" s="397" t="n">
        <v>0</v>
      </c>
      <c r="AC215" s="397" t="n">
        <v>0</v>
      </c>
      <c r="AD215" s="397" t="n">
        <v>0</v>
      </c>
      <c r="AE215" s="397" t="n">
        <v>0</v>
      </c>
      <c r="AF215" s="397" t="n">
        <v>0</v>
      </c>
      <c r="AG215" s="397" t="n">
        <v>0</v>
      </c>
      <c r="AH215" s="397" t="n">
        <v>0</v>
      </c>
      <c r="AI215" s="398" t="n">
        <v>0</v>
      </c>
      <c r="AJ215" s="398" t="n">
        <v>0</v>
      </c>
      <c r="AK215" s="398" t="n">
        <v>-0.19</v>
      </c>
      <c r="AL215" s="397" t="n">
        <v>0</v>
      </c>
      <c r="AM215" s="397"/>
      <c r="AN215" s="397"/>
      <c r="AO215" s="397" t="n">
        <v>-0.17</v>
      </c>
      <c r="AP215" s="360" t="n">
        <v>0</v>
      </c>
      <c r="AQ215" s="360" t="n">
        <v>0.1</v>
      </c>
      <c r="AR215" s="360" t="n">
        <v>0</v>
      </c>
      <c r="AS215" s="360" t="n">
        <v>-0.33</v>
      </c>
      <c r="AT215" s="360" t="n">
        <v>0</v>
      </c>
      <c r="AU215" s="360" t="n">
        <v>0</v>
      </c>
      <c r="AV215" s="360" t="n">
        <v>0</v>
      </c>
      <c r="AW215" s="360" t="n">
        <v>0</v>
      </c>
      <c r="AX215" s="360" t="n">
        <v>0</v>
      </c>
      <c r="AY215" s="360" t="n">
        <v>-0.00849999999999999</v>
      </c>
      <c r="AZ215" s="360" t="n">
        <v>0.06</v>
      </c>
      <c r="BA215" s="360" t="n">
        <v>0.295</v>
      </c>
      <c r="BB215" s="360" t="n">
        <v>0.0225</v>
      </c>
      <c r="BC215" s="360" t="n">
        <v>-0.00849999999999999</v>
      </c>
      <c r="BD215" s="360" t="n">
        <v>0.0087</v>
      </c>
      <c r="BE215" s="360" t="n">
        <v>0.005</v>
      </c>
      <c r="BF215" s="360" t="n">
        <v>0</v>
      </c>
      <c r="BG215" s="360" t="n">
        <v>-0.00849999999999999</v>
      </c>
      <c r="BH215" s="360" t="n">
        <v>0.0087</v>
      </c>
      <c r="BI215" s="360" t="n">
        <v>-0.0405</v>
      </c>
      <c r="BJ215" s="360" t="n">
        <v>0.025</v>
      </c>
      <c r="BK215" s="360" t="n">
        <v>0.0075</v>
      </c>
      <c r="BL215" s="360" t="n">
        <v>0.021</v>
      </c>
      <c r="BM215" s="360" t="n">
        <v>0.016</v>
      </c>
      <c r="BN215" s="360" t="n">
        <v>0.015</v>
      </c>
      <c r="BO215" s="360" t="n">
        <v>1.045</v>
      </c>
      <c r="BP215" s="360" t="n">
        <v>0.17</v>
      </c>
      <c r="BQ215" s="360" t="n">
        <v>0</v>
      </c>
      <c r="BR215" s="360" t="n">
        <v>0</v>
      </c>
      <c r="BS215" s="360" t="n">
        <v>0.295</v>
      </c>
      <c r="BT215" s="360" t="n">
        <v>0.0225</v>
      </c>
    </row>
    <row r="216" customFormat="false" ht="12.75" hidden="false" customHeight="false" outlineLevel="0" collapsed="false">
      <c r="D216" s="359" t="n">
        <v>42736</v>
      </c>
      <c r="F216" s="397" t="n">
        <v>3.57</v>
      </c>
      <c r="G216" s="398" t="n">
        <v>0.072609052720052</v>
      </c>
      <c r="H216" s="397" t="n">
        <v>0.15</v>
      </c>
      <c r="I216" s="397" t="n">
        <v>1</v>
      </c>
      <c r="J216" s="397" t="n">
        <v>1.05</v>
      </c>
      <c r="K216" s="397" t="n">
        <v>1</v>
      </c>
      <c r="L216" s="395" t="n">
        <v>1</v>
      </c>
      <c r="M216" s="395" t="n">
        <v>1.15</v>
      </c>
      <c r="N216" s="397" t="n">
        <v>1.45</v>
      </c>
      <c r="O216" s="397" t="n">
        <v>1.05</v>
      </c>
      <c r="P216" s="397" t="n">
        <v>1</v>
      </c>
      <c r="Q216" s="397" t="n">
        <v>1.35</v>
      </c>
      <c r="R216" s="398" t="n">
        <v>0.7</v>
      </c>
      <c r="S216" s="398" t="n">
        <v>1.1</v>
      </c>
      <c r="T216" s="397" t="n">
        <v>1</v>
      </c>
      <c r="U216" s="397" t="n">
        <v>0</v>
      </c>
      <c r="V216" s="397" t="n">
        <v>0</v>
      </c>
      <c r="W216" s="397" t="n">
        <v>0</v>
      </c>
      <c r="X216" s="397" t="n">
        <v>0</v>
      </c>
      <c r="Y216" s="397" t="n">
        <v>0</v>
      </c>
      <c r="Z216" s="397" t="n">
        <v>0</v>
      </c>
      <c r="AA216" s="397" t="n">
        <v>0</v>
      </c>
      <c r="AB216" s="397" t="n">
        <v>0</v>
      </c>
      <c r="AC216" s="397" t="n">
        <v>0</v>
      </c>
      <c r="AD216" s="397" t="n">
        <v>0</v>
      </c>
      <c r="AE216" s="397" t="n">
        <v>0</v>
      </c>
      <c r="AF216" s="397" t="n">
        <v>0</v>
      </c>
      <c r="AG216" s="397" t="n">
        <v>0</v>
      </c>
      <c r="AH216" s="397" t="n">
        <v>0</v>
      </c>
      <c r="AI216" s="398" t="n">
        <v>0</v>
      </c>
      <c r="AJ216" s="398" t="n">
        <v>0</v>
      </c>
      <c r="AK216" s="398" t="n">
        <v>-0.19</v>
      </c>
      <c r="AL216" s="397" t="n">
        <v>0</v>
      </c>
      <c r="AM216" s="397"/>
      <c r="AN216" s="397"/>
      <c r="AO216" s="397" t="n">
        <v>-0.17</v>
      </c>
      <c r="AP216" s="360" t="n">
        <v>0</v>
      </c>
      <c r="AQ216" s="360" t="n">
        <v>0.1</v>
      </c>
      <c r="AR216" s="360" t="n">
        <v>0</v>
      </c>
      <c r="AS216" s="360" t="n">
        <v>-0.33</v>
      </c>
      <c r="AT216" s="360" t="n">
        <v>0</v>
      </c>
      <c r="AU216" s="360" t="n">
        <v>0</v>
      </c>
      <c r="AV216" s="360" t="n">
        <v>0</v>
      </c>
      <c r="AW216" s="360" t="n">
        <v>0</v>
      </c>
      <c r="AX216" s="360" t="n">
        <v>0</v>
      </c>
      <c r="AY216" s="360" t="n">
        <v>-0.00399999999999999</v>
      </c>
      <c r="AZ216" s="360" t="n">
        <v>0.06</v>
      </c>
      <c r="BA216" s="360" t="n">
        <v>0.3425</v>
      </c>
      <c r="BB216" s="360" t="n">
        <v>0.0225</v>
      </c>
      <c r="BC216" s="360" t="n">
        <v>-0.00399999999999999</v>
      </c>
      <c r="BD216" s="360" t="n">
        <v>0.0087</v>
      </c>
      <c r="BE216" s="360" t="n">
        <v>0.005</v>
      </c>
      <c r="BF216" s="360" t="n">
        <v>0</v>
      </c>
      <c r="BG216" s="360" t="n">
        <v>-0.00399999999999999</v>
      </c>
      <c r="BH216" s="360" t="n">
        <v>0.0087</v>
      </c>
      <c r="BI216" s="360" t="n">
        <v>-0.0365</v>
      </c>
      <c r="BJ216" s="360" t="n">
        <v>0.02</v>
      </c>
      <c r="BK216" s="360" t="n">
        <v>0.0095</v>
      </c>
      <c r="BL216" s="360" t="n">
        <v>0.022</v>
      </c>
      <c r="BM216" s="360" t="n">
        <v>0.016</v>
      </c>
      <c r="BN216" s="360" t="n">
        <v>0.015</v>
      </c>
      <c r="BO216" s="360" t="n">
        <v>1.52</v>
      </c>
      <c r="BP216" s="360" t="n">
        <v>0.26</v>
      </c>
      <c r="BQ216" s="360" t="n">
        <v>0</v>
      </c>
      <c r="BR216" s="360" t="n">
        <v>0</v>
      </c>
      <c r="BS216" s="360" t="n">
        <v>0.3425</v>
      </c>
      <c r="BT216" s="360" t="n">
        <v>0.0225</v>
      </c>
    </row>
    <row r="217" customFormat="false" ht="12.75" hidden="false" customHeight="false" outlineLevel="0" collapsed="false">
      <c r="D217" s="359" t="n">
        <v>42767</v>
      </c>
      <c r="F217" s="397" t="n">
        <v>3.491</v>
      </c>
      <c r="G217" s="398" t="n">
        <v>0.072612401942576</v>
      </c>
      <c r="H217" s="397" t="n">
        <v>0.15</v>
      </c>
      <c r="I217" s="397" t="n">
        <v>1</v>
      </c>
      <c r="J217" s="397" t="n">
        <v>1.05</v>
      </c>
      <c r="K217" s="397" t="n">
        <v>1</v>
      </c>
      <c r="L217" s="395" t="n">
        <v>1</v>
      </c>
      <c r="M217" s="395" t="n">
        <v>1.15</v>
      </c>
      <c r="N217" s="397" t="n">
        <v>1.45</v>
      </c>
      <c r="O217" s="397" t="n">
        <v>1.05</v>
      </c>
      <c r="P217" s="397" t="n">
        <v>1</v>
      </c>
      <c r="Q217" s="397" t="n">
        <v>1.35</v>
      </c>
      <c r="R217" s="398" t="n">
        <v>0.7</v>
      </c>
      <c r="S217" s="398" t="n">
        <v>1.1</v>
      </c>
      <c r="T217" s="397" t="n">
        <v>1</v>
      </c>
      <c r="U217" s="397" t="n">
        <v>0</v>
      </c>
      <c r="V217" s="397" t="n">
        <v>0</v>
      </c>
      <c r="W217" s="397" t="n">
        <v>0</v>
      </c>
      <c r="X217" s="397" t="n">
        <v>0</v>
      </c>
      <c r="Y217" s="397" t="n">
        <v>0</v>
      </c>
      <c r="Z217" s="397" t="n">
        <v>0</v>
      </c>
      <c r="AA217" s="397" t="n">
        <v>0</v>
      </c>
      <c r="AB217" s="397" t="n">
        <v>0</v>
      </c>
      <c r="AC217" s="397" t="n">
        <v>0</v>
      </c>
      <c r="AD217" s="397" t="n">
        <v>0</v>
      </c>
      <c r="AE217" s="397" t="n">
        <v>0</v>
      </c>
      <c r="AF217" s="397" t="n">
        <v>0</v>
      </c>
      <c r="AG217" s="397" t="n">
        <v>0</v>
      </c>
      <c r="AH217" s="397" t="n">
        <v>0</v>
      </c>
      <c r="AI217" s="398" t="n">
        <v>0</v>
      </c>
      <c r="AJ217" s="398" t="n">
        <v>0</v>
      </c>
      <c r="AK217" s="398" t="n">
        <v>-0.19</v>
      </c>
      <c r="AL217" s="397" t="n">
        <v>0</v>
      </c>
      <c r="AM217" s="397"/>
      <c r="AN217" s="397"/>
      <c r="AO217" s="397" t="n">
        <v>-0.17</v>
      </c>
      <c r="AP217" s="360" t="n">
        <v>0</v>
      </c>
      <c r="AQ217" s="360" t="n">
        <v>0.1</v>
      </c>
      <c r="AR217" s="360" t="n">
        <v>0</v>
      </c>
      <c r="AS217" s="360" t="n">
        <v>-0.33</v>
      </c>
      <c r="AT217" s="360" t="n">
        <v>0</v>
      </c>
      <c r="AU217" s="360" t="n">
        <v>0</v>
      </c>
      <c r="AV217" s="360" t="n">
        <v>0</v>
      </c>
      <c r="AW217" s="360" t="n">
        <v>0</v>
      </c>
      <c r="AX217" s="360" t="n">
        <v>0</v>
      </c>
      <c r="AY217" s="360" t="n">
        <v>-0.00399999999999999</v>
      </c>
      <c r="AZ217" s="360" t="n">
        <v>0.06</v>
      </c>
      <c r="BA217" s="360" t="n">
        <v>0.3375</v>
      </c>
      <c r="BB217" s="360" t="n">
        <v>0.0225</v>
      </c>
      <c r="BC217" s="360" t="n">
        <v>-0.00399999999999999</v>
      </c>
      <c r="BD217" s="360" t="n">
        <v>0.0087</v>
      </c>
      <c r="BE217" s="360" t="n">
        <v>0.005</v>
      </c>
      <c r="BF217" s="360" t="n">
        <v>0</v>
      </c>
      <c r="BG217" s="360" t="n">
        <v>-0.00399999999999999</v>
      </c>
      <c r="BH217" s="360" t="n">
        <v>0.0087</v>
      </c>
      <c r="BI217" s="360" t="n">
        <v>-0.0395</v>
      </c>
      <c r="BJ217" s="360" t="n">
        <v>0.02</v>
      </c>
      <c r="BK217" s="360" t="n">
        <v>0.0095</v>
      </c>
      <c r="BL217" s="360" t="n">
        <v>0.023</v>
      </c>
      <c r="BM217" s="360" t="n">
        <v>0.016</v>
      </c>
      <c r="BN217" s="360" t="n">
        <v>0.015</v>
      </c>
      <c r="BO217" s="360" t="n">
        <v>1.4</v>
      </c>
      <c r="BP217" s="360" t="n">
        <v>0.26</v>
      </c>
      <c r="BQ217" s="360" t="n">
        <v>0</v>
      </c>
      <c r="BR217" s="360" t="n">
        <v>0</v>
      </c>
      <c r="BS217" s="360" t="n">
        <v>0.3375</v>
      </c>
      <c r="BT217" s="360" t="n">
        <v>0.0225</v>
      </c>
    </row>
    <row r="218" customFormat="false" ht="12.75" hidden="false" customHeight="false" outlineLevel="0" collapsed="false">
      <c r="D218" s="359" t="n">
        <v>42795</v>
      </c>
      <c r="F218" s="397" t="n">
        <v>3.393</v>
      </c>
      <c r="G218" s="398" t="n">
        <v>0.072615427046795</v>
      </c>
      <c r="H218" s="397" t="n">
        <v>0.15</v>
      </c>
      <c r="I218" s="397" t="n">
        <v>0.75</v>
      </c>
      <c r="J218" s="397" t="n">
        <v>0.8</v>
      </c>
      <c r="K218" s="397" t="n">
        <v>0.75</v>
      </c>
      <c r="L218" s="395" t="n">
        <v>0.75</v>
      </c>
      <c r="M218" s="395" t="n">
        <v>0.85</v>
      </c>
      <c r="N218" s="397" t="n">
        <v>1</v>
      </c>
      <c r="O218" s="397" t="n">
        <v>0.75</v>
      </c>
      <c r="P218" s="397" t="n">
        <v>0.75</v>
      </c>
      <c r="Q218" s="397" t="n">
        <v>0.95</v>
      </c>
      <c r="R218" s="398" t="n">
        <v>0.35</v>
      </c>
      <c r="S218" s="398" t="n">
        <v>0.75</v>
      </c>
      <c r="T218" s="397" t="n">
        <v>0.75</v>
      </c>
      <c r="U218" s="397" t="n">
        <v>0</v>
      </c>
      <c r="V218" s="397" t="n">
        <v>0</v>
      </c>
      <c r="W218" s="397" t="n">
        <v>0</v>
      </c>
      <c r="X218" s="397" t="n">
        <v>0</v>
      </c>
      <c r="Y218" s="397" t="n">
        <v>0</v>
      </c>
      <c r="Z218" s="397" t="n">
        <v>0</v>
      </c>
      <c r="AA218" s="397" t="n">
        <v>0</v>
      </c>
      <c r="AB218" s="397" t="n">
        <v>0</v>
      </c>
      <c r="AC218" s="397" t="n">
        <v>0</v>
      </c>
      <c r="AD218" s="397" t="n">
        <v>0</v>
      </c>
      <c r="AE218" s="397" t="n">
        <v>0</v>
      </c>
      <c r="AF218" s="397" t="n">
        <v>0</v>
      </c>
      <c r="AG218" s="397" t="n">
        <v>0</v>
      </c>
      <c r="AH218" s="397" t="n">
        <v>0</v>
      </c>
      <c r="AI218" s="398" t="n">
        <v>0</v>
      </c>
      <c r="AJ218" s="398" t="n">
        <v>0</v>
      </c>
      <c r="AK218" s="398" t="n">
        <v>-0.19</v>
      </c>
      <c r="AL218" s="397" t="n">
        <v>0</v>
      </c>
      <c r="AM218" s="397"/>
      <c r="AN218" s="397"/>
      <c r="AO218" s="397" t="n">
        <v>-0.17</v>
      </c>
      <c r="AP218" s="360" t="n">
        <v>0</v>
      </c>
      <c r="AQ218" s="360" t="n">
        <v>0.1</v>
      </c>
      <c r="AR218" s="360" t="n">
        <v>0</v>
      </c>
      <c r="AS218" s="360" t="n">
        <v>-0.33</v>
      </c>
      <c r="AT218" s="360" t="n">
        <v>0</v>
      </c>
      <c r="AU218" s="360" t="n">
        <v>0</v>
      </c>
      <c r="AV218" s="360" t="n">
        <v>0</v>
      </c>
      <c r="AW218" s="360" t="n">
        <v>0</v>
      </c>
      <c r="AX218" s="360" t="n">
        <v>0</v>
      </c>
      <c r="AY218" s="360" t="n">
        <v>0</v>
      </c>
      <c r="AZ218" s="360" t="n">
        <v>0</v>
      </c>
      <c r="BA218" s="360" t="n">
        <v>0.26</v>
      </c>
      <c r="BB218" s="360" t="n">
        <v>0.0225</v>
      </c>
      <c r="BC218" s="360" t="n">
        <v>0</v>
      </c>
      <c r="BD218" s="360" t="n">
        <v>0</v>
      </c>
      <c r="BE218" s="360" t="n">
        <v>0</v>
      </c>
      <c r="BF218" s="360" t="n">
        <v>0</v>
      </c>
      <c r="BG218" s="360" t="n">
        <v>0</v>
      </c>
      <c r="BH218" s="360" t="n">
        <v>0</v>
      </c>
      <c r="BI218" s="360" t="n">
        <v>0</v>
      </c>
      <c r="BJ218" s="360" t="n">
        <v>0</v>
      </c>
      <c r="BK218" s="360" t="n">
        <v>0</v>
      </c>
      <c r="BL218" s="360" t="n">
        <v>0</v>
      </c>
      <c r="BM218" s="360" t="n">
        <v>0</v>
      </c>
      <c r="BN218" s="360" t="n">
        <v>0</v>
      </c>
      <c r="BO218" s="360" t="n">
        <v>0.88</v>
      </c>
      <c r="BP218" s="360" t="n">
        <v>0.14</v>
      </c>
      <c r="BQ218" s="360" t="n">
        <v>0</v>
      </c>
      <c r="BR218" s="360" t="n">
        <v>0</v>
      </c>
      <c r="BS218" s="360" t="n">
        <v>0.26</v>
      </c>
      <c r="BT218" s="360" t="n">
        <v>0.0225</v>
      </c>
    </row>
    <row r="219" customFormat="false" ht="12.75" hidden="false" customHeight="false" outlineLevel="0" collapsed="false">
      <c r="D219" s="359" t="n">
        <v>42826</v>
      </c>
      <c r="F219" s="397" t="n">
        <v>3.289</v>
      </c>
      <c r="G219" s="398" t="n">
        <v>0.072618776269325</v>
      </c>
      <c r="H219" s="397" t="n">
        <v>0.15</v>
      </c>
      <c r="I219" s="397" t="n">
        <v>0.4</v>
      </c>
      <c r="J219" s="397" t="n">
        <v>0.45</v>
      </c>
      <c r="K219" s="397" t="n">
        <v>0.4</v>
      </c>
      <c r="L219" s="395" t="n">
        <v>0.45</v>
      </c>
      <c r="M219" s="395" t="n">
        <v>0.45</v>
      </c>
      <c r="N219" s="397" t="n">
        <v>0.45</v>
      </c>
      <c r="O219" s="397" t="n">
        <v>0.45</v>
      </c>
      <c r="P219" s="397" t="n">
        <v>0.45</v>
      </c>
      <c r="Q219" s="397" t="n">
        <v>0.5</v>
      </c>
      <c r="R219" s="398" t="n">
        <v>0.3</v>
      </c>
      <c r="S219" s="398" t="n">
        <v>0.45</v>
      </c>
      <c r="T219" s="397" t="n">
        <v>0.4</v>
      </c>
      <c r="U219" s="397" t="n">
        <v>0</v>
      </c>
      <c r="V219" s="397" t="n">
        <v>0</v>
      </c>
      <c r="W219" s="397" t="n">
        <v>0</v>
      </c>
      <c r="X219" s="397" t="n">
        <v>0</v>
      </c>
      <c r="Y219" s="397" t="n">
        <v>0</v>
      </c>
      <c r="Z219" s="397" t="n">
        <v>0</v>
      </c>
      <c r="AA219" s="397" t="n">
        <v>0</v>
      </c>
      <c r="AB219" s="397" t="n">
        <v>0</v>
      </c>
      <c r="AC219" s="397" t="n">
        <v>0</v>
      </c>
      <c r="AD219" s="397" t="n">
        <v>0</v>
      </c>
      <c r="AE219" s="397" t="n">
        <v>0</v>
      </c>
      <c r="AF219" s="397" t="n">
        <v>0</v>
      </c>
      <c r="AG219" s="397" t="n">
        <v>0</v>
      </c>
      <c r="AH219" s="397" t="n">
        <v>0</v>
      </c>
      <c r="AI219" s="398" t="n">
        <v>0</v>
      </c>
      <c r="AJ219" s="398" t="n">
        <v>0</v>
      </c>
      <c r="AK219" s="398" t="n">
        <v>-0.19</v>
      </c>
      <c r="AL219" s="397" t="n">
        <v>0</v>
      </c>
      <c r="AM219" s="397"/>
      <c r="AN219" s="397"/>
      <c r="AO219" s="397" t="n">
        <v>-0.17</v>
      </c>
      <c r="AP219" s="360" t="n">
        <v>0</v>
      </c>
      <c r="AQ219" s="360" t="n">
        <v>0.1875</v>
      </c>
      <c r="AR219" s="360" t="n">
        <v>0</v>
      </c>
      <c r="AS219" s="360" t="n">
        <v>-0.33</v>
      </c>
      <c r="AT219" s="360" t="n">
        <v>0</v>
      </c>
      <c r="AU219" s="360" t="n">
        <v>0</v>
      </c>
      <c r="AV219" s="360" t="n">
        <v>0</v>
      </c>
      <c r="AW219" s="360" t="n">
        <v>0</v>
      </c>
      <c r="AX219" s="360" t="n">
        <v>0</v>
      </c>
      <c r="AY219" s="360" t="n">
        <v>0</v>
      </c>
      <c r="AZ219" s="360" t="n">
        <v>0</v>
      </c>
      <c r="BA219" s="360" t="n">
        <v>0.1775</v>
      </c>
      <c r="BB219" s="360" t="n">
        <v>0.0175</v>
      </c>
      <c r="BC219" s="360" t="n">
        <v>0</v>
      </c>
      <c r="BD219" s="360" t="n">
        <v>0</v>
      </c>
      <c r="BE219" s="360" t="n">
        <v>0</v>
      </c>
      <c r="BF219" s="360" t="n">
        <v>0</v>
      </c>
      <c r="BG219" s="360" t="n">
        <v>0</v>
      </c>
      <c r="BH219" s="360" t="n">
        <v>0</v>
      </c>
      <c r="BI219" s="360" t="n">
        <v>0</v>
      </c>
      <c r="BJ219" s="360" t="n">
        <v>0</v>
      </c>
      <c r="BK219" s="360" t="n">
        <v>0</v>
      </c>
      <c r="BL219" s="360" t="n">
        <v>0</v>
      </c>
      <c r="BM219" s="360" t="n">
        <v>0</v>
      </c>
      <c r="BN219" s="360" t="n">
        <v>0</v>
      </c>
      <c r="BO219" s="360" t="n">
        <v>0.51</v>
      </c>
      <c r="BP219" s="360" t="n">
        <v>0.02</v>
      </c>
      <c r="BQ219" s="360" t="n">
        <v>0</v>
      </c>
      <c r="BR219" s="360" t="n">
        <v>0</v>
      </c>
      <c r="BS219" s="360" t="n">
        <v>0.1775</v>
      </c>
      <c r="BT219" s="360" t="n">
        <v>0.0175</v>
      </c>
    </row>
    <row r="220" customFormat="false" ht="12.75" hidden="false" customHeight="false" outlineLevel="0" collapsed="false">
      <c r="D220" s="359" t="n">
        <v>42856</v>
      </c>
      <c r="F220" s="397" t="n">
        <v>3.275</v>
      </c>
      <c r="G220" s="398" t="n">
        <v>0.072622017452423</v>
      </c>
      <c r="H220" s="397" t="n">
        <v>0.15</v>
      </c>
      <c r="I220" s="397" t="n">
        <v>0.45</v>
      </c>
      <c r="J220" s="397" t="n">
        <v>0.5</v>
      </c>
      <c r="K220" s="397" t="n">
        <v>0.4</v>
      </c>
      <c r="L220" s="395" t="n">
        <v>0.4</v>
      </c>
      <c r="M220" s="395" t="n">
        <v>0.45</v>
      </c>
      <c r="N220" s="397" t="n">
        <v>0.5</v>
      </c>
      <c r="O220" s="397" t="n">
        <v>0.45</v>
      </c>
      <c r="P220" s="397" t="n">
        <v>0.4</v>
      </c>
      <c r="Q220" s="397" t="n">
        <v>0.45</v>
      </c>
      <c r="R220" s="398" t="n">
        <v>0.25</v>
      </c>
      <c r="S220" s="398" t="n">
        <v>0.5</v>
      </c>
      <c r="T220" s="397" t="n">
        <v>0.45</v>
      </c>
      <c r="U220" s="397" t="n">
        <v>0</v>
      </c>
      <c r="V220" s="397" t="n">
        <v>0</v>
      </c>
      <c r="W220" s="397" t="n">
        <v>0</v>
      </c>
      <c r="X220" s="397" t="n">
        <v>0</v>
      </c>
      <c r="Y220" s="397" t="n">
        <v>0</v>
      </c>
      <c r="Z220" s="397" t="n">
        <v>0</v>
      </c>
      <c r="AA220" s="397" t="n">
        <v>0</v>
      </c>
      <c r="AB220" s="397" t="n">
        <v>0</v>
      </c>
      <c r="AC220" s="397" t="n">
        <v>0</v>
      </c>
      <c r="AD220" s="397" t="n">
        <v>0</v>
      </c>
      <c r="AE220" s="397" t="n">
        <v>0</v>
      </c>
      <c r="AF220" s="397" t="n">
        <v>0</v>
      </c>
      <c r="AG220" s="397" t="n">
        <v>0</v>
      </c>
      <c r="AH220" s="397" t="n">
        <v>0</v>
      </c>
      <c r="AI220" s="398" t="n">
        <v>0</v>
      </c>
      <c r="AJ220" s="398" t="n">
        <v>0</v>
      </c>
      <c r="AK220" s="398" t="n">
        <v>-0.19</v>
      </c>
      <c r="AL220" s="397" t="n">
        <v>0</v>
      </c>
      <c r="AM220" s="397"/>
      <c r="AN220" s="397"/>
      <c r="AO220" s="397" t="n">
        <v>-0.17</v>
      </c>
      <c r="AP220" s="360" t="n">
        <v>0</v>
      </c>
      <c r="AQ220" s="360" t="n">
        <v>0.1875</v>
      </c>
      <c r="AR220" s="360" t="n">
        <v>0</v>
      </c>
      <c r="AS220" s="360" t="n">
        <v>-0.33</v>
      </c>
      <c r="AT220" s="360" t="n">
        <v>0</v>
      </c>
      <c r="AU220" s="360" t="n">
        <v>0</v>
      </c>
      <c r="AV220" s="360" t="n">
        <v>0</v>
      </c>
      <c r="AW220" s="360" t="n">
        <v>0</v>
      </c>
      <c r="AX220" s="360" t="n">
        <v>0</v>
      </c>
      <c r="AY220" s="360" t="n">
        <v>0</v>
      </c>
      <c r="AZ220" s="360" t="n">
        <v>0</v>
      </c>
      <c r="BA220" s="360" t="n">
        <v>0.1625</v>
      </c>
      <c r="BB220" s="360" t="n">
        <v>0.01</v>
      </c>
      <c r="BC220" s="360" t="n">
        <v>0</v>
      </c>
      <c r="BD220" s="360" t="n">
        <v>0</v>
      </c>
      <c r="BE220" s="360" t="n">
        <v>0</v>
      </c>
      <c r="BF220" s="360" t="n">
        <v>0</v>
      </c>
      <c r="BG220" s="360" t="n">
        <v>0</v>
      </c>
      <c r="BH220" s="360" t="n">
        <v>0</v>
      </c>
      <c r="BI220" s="360" t="n">
        <v>0</v>
      </c>
      <c r="BJ220" s="360" t="n">
        <v>0</v>
      </c>
      <c r="BK220" s="360" t="n">
        <v>0</v>
      </c>
      <c r="BL220" s="360" t="n">
        <v>0</v>
      </c>
      <c r="BM220" s="360" t="n">
        <v>0</v>
      </c>
      <c r="BN220" s="360" t="n">
        <v>0</v>
      </c>
      <c r="BO220" s="360" t="n">
        <v>0.395</v>
      </c>
      <c r="BP220" s="360" t="n">
        <v>0.02</v>
      </c>
      <c r="BQ220" s="360" t="n">
        <v>0</v>
      </c>
      <c r="BR220" s="360" t="n">
        <v>0</v>
      </c>
      <c r="BS220" s="360" t="n">
        <v>0.1625</v>
      </c>
      <c r="BT220" s="360" t="n">
        <v>0.01</v>
      </c>
    </row>
    <row r="221" customFormat="false" ht="12.75" hidden="false" customHeight="false" outlineLevel="0" collapsed="false">
      <c r="D221" s="359" t="n">
        <v>42887</v>
      </c>
      <c r="F221" s="397" t="n">
        <v>3.292</v>
      </c>
      <c r="G221" s="398" t="n">
        <v>0.072625366674961</v>
      </c>
      <c r="H221" s="397" t="n">
        <v>0.15</v>
      </c>
      <c r="I221" s="397" t="n">
        <v>0.45</v>
      </c>
      <c r="J221" s="397" t="n">
        <v>0.5</v>
      </c>
      <c r="K221" s="397" t="n">
        <v>0.4</v>
      </c>
      <c r="L221" s="395" t="n">
        <v>0.5</v>
      </c>
      <c r="M221" s="395" t="n">
        <v>0.45</v>
      </c>
      <c r="N221" s="397" t="n">
        <v>0.5</v>
      </c>
      <c r="O221" s="397" t="n">
        <v>0.5</v>
      </c>
      <c r="P221" s="397" t="n">
        <v>0.5</v>
      </c>
      <c r="Q221" s="397" t="n">
        <v>0.5</v>
      </c>
      <c r="R221" s="398" t="n">
        <v>0.25</v>
      </c>
      <c r="S221" s="398" t="n">
        <v>0.5</v>
      </c>
      <c r="T221" s="397" t="n">
        <v>0.45</v>
      </c>
      <c r="U221" s="397" t="n">
        <v>0</v>
      </c>
      <c r="V221" s="397" t="n">
        <v>0</v>
      </c>
      <c r="W221" s="397" t="n">
        <v>0</v>
      </c>
      <c r="X221" s="397" t="n">
        <v>0</v>
      </c>
      <c r="Y221" s="397" t="n">
        <v>0</v>
      </c>
      <c r="Z221" s="397" t="n">
        <v>0</v>
      </c>
      <c r="AA221" s="397" t="n">
        <v>0</v>
      </c>
      <c r="AB221" s="397" t="n">
        <v>0</v>
      </c>
      <c r="AC221" s="397" t="n">
        <v>0</v>
      </c>
      <c r="AD221" s="397" t="n">
        <v>0</v>
      </c>
      <c r="AE221" s="397" t="n">
        <v>0</v>
      </c>
      <c r="AF221" s="397" t="n">
        <v>0</v>
      </c>
      <c r="AG221" s="397" t="n">
        <v>0</v>
      </c>
      <c r="AH221" s="397" t="n">
        <v>0</v>
      </c>
      <c r="AI221" s="398" t="n">
        <v>0</v>
      </c>
      <c r="AJ221" s="398" t="n">
        <v>0</v>
      </c>
      <c r="AK221" s="398" t="n">
        <v>-0.19</v>
      </c>
      <c r="AL221" s="397" t="n">
        <v>0</v>
      </c>
      <c r="AM221" s="397"/>
      <c r="AN221" s="397"/>
      <c r="AO221" s="397" t="n">
        <v>-0.17</v>
      </c>
      <c r="AP221" s="360" t="n">
        <v>0</v>
      </c>
      <c r="AQ221" s="360" t="n">
        <v>0.1875</v>
      </c>
      <c r="AR221" s="360" t="n">
        <v>0</v>
      </c>
      <c r="AS221" s="360" t="n">
        <v>-0.33</v>
      </c>
      <c r="AT221" s="360" t="n">
        <v>0</v>
      </c>
      <c r="AU221" s="360" t="n">
        <v>0</v>
      </c>
      <c r="AV221" s="360" t="n">
        <v>0</v>
      </c>
      <c r="AW221" s="360" t="n">
        <v>0</v>
      </c>
      <c r="AX221" s="360" t="n">
        <v>0</v>
      </c>
      <c r="AY221" s="360" t="n">
        <v>0</v>
      </c>
      <c r="AZ221" s="360" t="n">
        <v>0</v>
      </c>
      <c r="BA221" s="360" t="n">
        <v>0.1625</v>
      </c>
      <c r="BB221" s="360" t="n">
        <v>0.0125</v>
      </c>
      <c r="BC221" s="360" t="n">
        <v>0</v>
      </c>
      <c r="BD221" s="360" t="n">
        <v>0</v>
      </c>
      <c r="BE221" s="360" t="n">
        <v>0</v>
      </c>
      <c r="BF221" s="360" t="n">
        <v>0</v>
      </c>
      <c r="BG221" s="360" t="n">
        <v>0</v>
      </c>
      <c r="BH221" s="360" t="n">
        <v>0</v>
      </c>
      <c r="BI221" s="360" t="n">
        <v>0</v>
      </c>
      <c r="BJ221" s="360" t="n">
        <v>0</v>
      </c>
      <c r="BK221" s="360" t="n">
        <v>0</v>
      </c>
      <c r="BL221" s="360" t="n">
        <v>0</v>
      </c>
      <c r="BM221" s="360" t="n">
        <v>0</v>
      </c>
      <c r="BN221" s="360" t="n">
        <v>0</v>
      </c>
      <c r="BO221" s="360" t="n">
        <v>0.395</v>
      </c>
      <c r="BP221" s="360" t="n">
        <v>0.035</v>
      </c>
      <c r="BQ221" s="360" t="n">
        <v>0</v>
      </c>
      <c r="BR221" s="360" t="n">
        <v>0</v>
      </c>
      <c r="BS221" s="360" t="n">
        <v>0.1625</v>
      </c>
      <c r="BT221" s="360" t="n">
        <v>0.0125</v>
      </c>
    </row>
    <row r="222" customFormat="false" ht="12.75" hidden="false" customHeight="false" outlineLevel="0" collapsed="false">
      <c r="D222" s="359" t="n">
        <v>42917</v>
      </c>
      <c r="F222" s="397" t="n">
        <v>3.292</v>
      </c>
      <c r="G222" s="398" t="n">
        <v>0.072628607858066</v>
      </c>
      <c r="H222" s="397" t="n">
        <v>0.15</v>
      </c>
      <c r="I222" s="397" t="n">
        <v>0.5</v>
      </c>
      <c r="J222" s="397" t="n">
        <v>0.5</v>
      </c>
      <c r="K222" s="397" t="n">
        <v>0.4</v>
      </c>
      <c r="L222" s="395" t="n">
        <v>0.5</v>
      </c>
      <c r="M222" s="395" t="n">
        <v>0.5</v>
      </c>
      <c r="N222" s="397" t="n">
        <v>0.5</v>
      </c>
      <c r="O222" s="397" t="n">
        <v>0.5</v>
      </c>
      <c r="P222" s="397" t="n">
        <v>0.5</v>
      </c>
      <c r="Q222" s="397" t="n">
        <v>0.5</v>
      </c>
      <c r="R222" s="398" t="n">
        <v>0.35</v>
      </c>
      <c r="S222" s="398" t="n">
        <v>0.55</v>
      </c>
      <c r="T222" s="397" t="n">
        <v>0.5</v>
      </c>
      <c r="U222" s="397" t="n">
        <v>0</v>
      </c>
      <c r="V222" s="397" t="n">
        <v>0</v>
      </c>
      <c r="W222" s="397" t="n">
        <v>0</v>
      </c>
      <c r="X222" s="397" t="n">
        <v>0</v>
      </c>
      <c r="Y222" s="397" t="n">
        <v>0</v>
      </c>
      <c r="Z222" s="397" t="n">
        <v>0</v>
      </c>
      <c r="AA222" s="397" t="n">
        <v>0</v>
      </c>
      <c r="AB222" s="397" t="n">
        <v>0</v>
      </c>
      <c r="AC222" s="397" t="n">
        <v>0</v>
      </c>
      <c r="AD222" s="397" t="n">
        <v>0</v>
      </c>
      <c r="AE222" s="397" t="n">
        <v>0</v>
      </c>
      <c r="AF222" s="397" t="n">
        <v>0</v>
      </c>
      <c r="AG222" s="397" t="n">
        <v>0</v>
      </c>
      <c r="AH222" s="397" t="n">
        <v>0</v>
      </c>
      <c r="AI222" s="398" t="n">
        <v>0</v>
      </c>
      <c r="AJ222" s="398" t="n">
        <v>0</v>
      </c>
      <c r="AK222" s="398" t="n">
        <v>-0.19</v>
      </c>
      <c r="AL222" s="397" t="n">
        <v>0</v>
      </c>
      <c r="AM222" s="397"/>
      <c r="AN222" s="397"/>
      <c r="AO222" s="397" t="n">
        <v>-0.17</v>
      </c>
      <c r="AP222" s="360" t="n">
        <v>0</v>
      </c>
      <c r="AQ222" s="360" t="n">
        <v>0.1875</v>
      </c>
      <c r="AR222" s="360" t="n">
        <v>0</v>
      </c>
      <c r="AS222" s="360" t="n">
        <v>-0.33</v>
      </c>
      <c r="AT222" s="360" t="n">
        <v>0</v>
      </c>
      <c r="AU222" s="360" t="n">
        <v>0</v>
      </c>
      <c r="AV222" s="360" t="n">
        <v>0</v>
      </c>
      <c r="AW222" s="360" t="n">
        <v>0</v>
      </c>
      <c r="AX222" s="360" t="n">
        <v>0</v>
      </c>
      <c r="AY222" s="360" t="n">
        <v>0</v>
      </c>
      <c r="AZ222" s="360" t="n">
        <v>0</v>
      </c>
      <c r="BA222" s="360" t="n">
        <v>0.1625</v>
      </c>
      <c r="BB222" s="360" t="n">
        <v>0.0125</v>
      </c>
      <c r="BC222" s="360" t="n">
        <v>0</v>
      </c>
      <c r="BD222" s="360" t="n">
        <v>0</v>
      </c>
      <c r="BE222" s="360" t="n">
        <v>0</v>
      </c>
      <c r="BF222" s="360" t="n">
        <v>0</v>
      </c>
      <c r="BG222" s="360" t="n">
        <v>0</v>
      </c>
      <c r="BH222" s="360" t="n">
        <v>0</v>
      </c>
      <c r="BI222" s="360" t="n">
        <v>0</v>
      </c>
      <c r="BJ222" s="360" t="n">
        <v>0</v>
      </c>
      <c r="BK222" s="360" t="n">
        <v>0</v>
      </c>
      <c r="BL222" s="360" t="n">
        <v>0</v>
      </c>
      <c r="BM222" s="360" t="n">
        <v>0</v>
      </c>
      <c r="BN222" s="360" t="n">
        <v>0</v>
      </c>
      <c r="BO222" s="360" t="n">
        <v>0.43</v>
      </c>
      <c r="BP222" s="360" t="n">
        <v>0.035</v>
      </c>
      <c r="BQ222" s="360" t="n">
        <v>0</v>
      </c>
      <c r="BR222" s="360" t="n">
        <v>0</v>
      </c>
      <c r="BS222" s="360" t="n">
        <v>0.1625</v>
      </c>
      <c r="BT222" s="360" t="n">
        <v>0.0125</v>
      </c>
    </row>
    <row r="223" customFormat="false" ht="12.75" hidden="false" customHeight="false" outlineLevel="0" collapsed="false">
      <c r="D223" s="359" t="n">
        <v>42948</v>
      </c>
      <c r="F223" s="397" t="n">
        <v>3.386</v>
      </c>
      <c r="G223" s="398" t="n">
        <v>0.072631957080612</v>
      </c>
      <c r="H223" s="397" t="n">
        <v>0.15</v>
      </c>
      <c r="I223" s="397" t="n">
        <v>0.55</v>
      </c>
      <c r="J223" s="397" t="n">
        <v>0.55</v>
      </c>
      <c r="K223" s="397" t="n">
        <v>0.5</v>
      </c>
      <c r="L223" s="395" t="n">
        <v>0.6</v>
      </c>
      <c r="M223" s="395" t="n">
        <v>0.55</v>
      </c>
      <c r="N223" s="397" t="n">
        <v>0.6</v>
      </c>
      <c r="O223" s="397" t="n">
        <v>0.55</v>
      </c>
      <c r="P223" s="397" t="n">
        <v>0.6</v>
      </c>
      <c r="Q223" s="397" t="n">
        <v>0.45</v>
      </c>
      <c r="R223" s="398" t="n">
        <v>0.4</v>
      </c>
      <c r="S223" s="398" t="n">
        <v>0.6</v>
      </c>
      <c r="T223" s="397" t="n">
        <v>0.55</v>
      </c>
      <c r="U223" s="397" t="n">
        <v>0</v>
      </c>
      <c r="V223" s="397" t="n">
        <v>0</v>
      </c>
      <c r="W223" s="397" t="n">
        <v>0</v>
      </c>
      <c r="X223" s="397" t="n">
        <v>0</v>
      </c>
      <c r="Y223" s="397" t="n">
        <v>0</v>
      </c>
      <c r="Z223" s="397" t="n">
        <v>0</v>
      </c>
      <c r="AA223" s="397" t="n">
        <v>0</v>
      </c>
      <c r="AB223" s="397" t="n">
        <v>0</v>
      </c>
      <c r="AC223" s="397" t="n">
        <v>0</v>
      </c>
      <c r="AD223" s="397" t="n">
        <v>0</v>
      </c>
      <c r="AE223" s="397" t="n">
        <v>0</v>
      </c>
      <c r="AF223" s="397" t="n">
        <v>0</v>
      </c>
      <c r="AG223" s="397" t="n">
        <v>0</v>
      </c>
      <c r="AH223" s="397" t="n">
        <v>0</v>
      </c>
      <c r="AI223" s="398" t="n">
        <v>0</v>
      </c>
      <c r="AJ223" s="398" t="n">
        <v>0</v>
      </c>
      <c r="AK223" s="398" t="n">
        <v>-0.19</v>
      </c>
      <c r="AL223" s="397" t="n">
        <v>0</v>
      </c>
      <c r="AM223" s="397"/>
      <c r="AN223" s="397"/>
      <c r="AO223" s="397" t="n">
        <v>-0.17</v>
      </c>
      <c r="AP223" s="360" t="n">
        <v>0</v>
      </c>
      <c r="AQ223" s="360" t="n">
        <v>0.1875</v>
      </c>
      <c r="AR223" s="360" t="n">
        <v>0</v>
      </c>
      <c r="AS223" s="360" t="n">
        <v>-0.33</v>
      </c>
      <c r="AT223" s="360" t="n">
        <v>0</v>
      </c>
      <c r="AU223" s="360" t="n">
        <v>0</v>
      </c>
      <c r="AV223" s="360" t="n">
        <v>0</v>
      </c>
      <c r="AW223" s="360" t="n">
        <v>0</v>
      </c>
      <c r="AX223" s="360" t="n">
        <v>0</v>
      </c>
      <c r="AY223" s="360" t="n">
        <v>0</v>
      </c>
      <c r="AZ223" s="360" t="n">
        <v>0</v>
      </c>
      <c r="BA223" s="360" t="n">
        <v>0.1625</v>
      </c>
      <c r="BB223" s="360" t="n">
        <v>0.0125</v>
      </c>
      <c r="BC223" s="360" t="n">
        <v>0</v>
      </c>
      <c r="BD223" s="360" t="n">
        <v>0</v>
      </c>
      <c r="BE223" s="360" t="n">
        <v>0</v>
      </c>
      <c r="BF223" s="360" t="n">
        <v>0</v>
      </c>
      <c r="BG223" s="360" t="n">
        <v>0</v>
      </c>
      <c r="BH223" s="360" t="n">
        <v>0</v>
      </c>
      <c r="BI223" s="360" t="n">
        <v>0</v>
      </c>
      <c r="BJ223" s="360" t="n">
        <v>0</v>
      </c>
      <c r="BK223" s="360" t="n">
        <v>0</v>
      </c>
      <c r="BL223" s="360" t="n">
        <v>0</v>
      </c>
      <c r="BM223" s="360" t="n">
        <v>0</v>
      </c>
      <c r="BN223" s="360" t="n">
        <v>0</v>
      </c>
      <c r="BO223" s="360" t="n">
        <v>0.495</v>
      </c>
      <c r="BP223" s="360" t="n">
        <v>0.035</v>
      </c>
      <c r="BQ223" s="360" t="n">
        <v>0</v>
      </c>
      <c r="BR223" s="360" t="n">
        <v>0</v>
      </c>
      <c r="BS223" s="360" t="n">
        <v>0.1625</v>
      </c>
      <c r="BT223" s="360" t="n">
        <v>0.0125</v>
      </c>
    </row>
    <row r="224" customFormat="false" ht="12.75" hidden="false" customHeight="false" outlineLevel="0" collapsed="false">
      <c r="D224" s="359" t="n">
        <v>42979</v>
      </c>
      <c r="F224" s="397" t="n">
        <v>3.357</v>
      </c>
      <c r="G224" s="398" t="n">
        <v>0.072635306303161</v>
      </c>
      <c r="H224" s="397" t="n">
        <v>0.15</v>
      </c>
      <c r="I224" s="397" t="n">
        <v>0.55</v>
      </c>
      <c r="J224" s="397" t="n">
        <v>0.55</v>
      </c>
      <c r="K224" s="397" t="n">
        <v>0.55</v>
      </c>
      <c r="L224" s="395" t="n">
        <v>0.55</v>
      </c>
      <c r="M224" s="395" t="n">
        <v>0.55</v>
      </c>
      <c r="N224" s="397" t="n">
        <v>0.6</v>
      </c>
      <c r="O224" s="397" t="n">
        <v>0.6</v>
      </c>
      <c r="P224" s="397" t="n">
        <v>0.55</v>
      </c>
      <c r="Q224" s="397" t="n">
        <v>0.5</v>
      </c>
      <c r="R224" s="398" t="n">
        <v>0.35</v>
      </c>
      <c r="S224" s="398" t="n">
        <v>0.6</v>
      </c>
      <c r="T224" s="397" t="n">
        <v>0.55</v>
      </c>
      <c r="U224" s="397" t="n">
        <v>0</v>
      </c>
      <c r="V224" s="397" t="n">
        <v>0</v>
      </c>
      <c r="W224" s="397" t="n">
        <v>0</v>
      </c>
      <c r="X224" s="397" t="n">
        <v>0</v>
      </c>
      <c r="Y224" s="397" t="n">
        <v>0</v>
      </c>
      <c r="Z224" s="397" t="n">
        <v>0</v>
      </c>
      <c r="AA224" s="397" t="n">
        <v>0</v>
      </c>
      <c r="AB224" s="397" t="n">
        <v>0</v>
      </c>
      <c r="AC224" s="397" t="n">
        <v>0</v>
      </c>
      <c r="AD224" s="397" t="n">
        <v>0</v>
      </c>
      <c r="AE224" s="397" t="n">
        <v>0</v>
      </c>
      <c r="AF224" s="397" t="n">
        <v>0</v>
      </c>
      <c r="AG224" s="397" t="n">
        <v>0</v>
      </c>
      <c r="AH224" s="397" t="n">
        <v>0</v>
      </c>
      <c r="AI224" s="398" t="n">
        <v>0</v>
      </c>
      <c r="AJ224" s="398" t="n">
        <v>0</v>
      </c>
      <c r="AK224" s="398" t="n">
        <v>-0.19</v>
      </c>
      <c r="AL224" s="397" t="n">
        <v>0</v>
      </c>
      <c r="AM224" s="397"/>
      <c r="AN224" s="397"/>
      <c r="AO224" s="397" t="n">
        <v>-0.17</v>
      </c>
      <c r="AP224" s="360" t="n">
        <v>0</v>
      </c>
      <c r="AQ224" s="360" t="n">
        <v>0.1875</v>
      </c>
      <c r="AR224" s="360" t="n">
        <v>0</v>
      </c>
      <c r="AS224" s="360" t="n">
        <v>-0.33</v>
      </c>
      <c r="AT224" s="360" t="n">
        <v>0</v>
      </c>
      <c r="AU224" s="360" t="n">
        <v>0</v>
      </c>
      <c r="AV224" s="360" t="n">
        <v>0</v>
      </c>
      <c r="AW224" s="360" t="n">
        <v>0</v>
      </c>
      <c r="AX224" s="360" t="n">
        <v>0</v>
      </c>
      <c r="AY224" s="360" t="n">
        <v>0</v>
      </c>
      <c r="AZ224" s="360" t="n">
        <v>0</v>
      </c>
      <c r="BA224" s="360" t="n">
        <v>0.1625</v>
      </c>
      <c r="BB224" s="360" t="n">
        <v>0.0125</v>
      </c>
      <c r="BC224" s="360" t="n">
        <v>0</v>
      </c>
      <c r="BD224" s="360" t="n">
        <v>0</v>
      </c>
      <c r="BE224" s="360" t="n">
        <v>0</v>
      </c>
      <c r="BF224" s="360" t="n">
        <v>0</v>
      </c>
      <c r="BG224" s="360" t="n">
        <v>0</v>
      </c>
      <c r="BH224" s="360" t="n">
        <v>0</v>
      </c>
      <c r="BI224" s="360" t="n">
        <v>0</v>
      </c>
      <c r="BJ224" s="360" t="n">
        <v>0</v>
      </c>
      <c r="BK224" s="360" t="n">
        <v>0</v>
      </c>
      <c r="BL224" s="360" t="n">
        <v>0</v>
      </c>
      <c r="BM224" s="360" t="n">
        <v>0</v>
      </c>
      <c r="BN224" s="360" t="n">
        <v>0</v>
      </c>
      <c r="BO224" s="360" t="n">
        <v>0.395</v>
      </c>
      <c r="BP224" s="360" t="n">
        <v>0.035</v>
      </c>
      <c r="BQ224" s="360" t="n">
        <v>0</v>
      </c>
      <c r="BR224" s="360" t="n">
        <v>0</v>
      </c>
      <c r="BS224" s="360" t="n">
        <v>0.1625</v>
      </c>
      <c r="BT224" s="360" t="n">
        <v>0.0125</v>
      </c>
    </row>
    <row r="225" customFormat="false" ht="12.75" hidden="false" customHeight="false" outlineLevel="0" collapsed="false">
      <c r="D225" s="359" t="n">
        <v>43009</v>
      </c>
      <c r="F225" s="397" t="n">
        <v>3.36</v>
      </c>
      <c r="G225" s="398" t="n">
        <v>0.072638547486276</v>
      </c>
      <c r="H225" s="397" t="n">
        <v>0.15</v>
      </c>
      <c r="I225" s="397" t="n">
        <v>0.6</v>
      </c>
      <c r="J225" s="397" t="n">
        <v>0.6</v>
      </c>
      <c r="K225" s="397" t="n">
        <v>0.55</v>
      </c>
      <c r="L225" s="395" t="n">
        <v>0.6</v>
      </c>
      <c r="M225" s="395" t="n">
        <v>0.6</v>
      </c>
      <c r="N225" s="397" t="n">
        <v>0.65</v>
      </c>
      <c r="O225" s="397" t="n">
        <v>0.65</v>
      </c>
      <c r="P225" s="397" t="n">
        <v>0.6</v>
      </c>
      <c r="Q225" s="397" t="n">
        <v>0.5</v>
      </c>
      <c r="R225" s="398" t="n">
        <v>0.4</v>
      </c>
      <c r="S225" s="398" t="n">
        <v>0.65</v>
      </c>
      <c r="T225" s="397" t="n">
        <v>0.6</v>
      </c>
      <c r="U225" s="397" t="n">
        <v>0</v>
      </c>
      <c r="V225" s="397" t="n">
        <v>0</v>
      </c>
      <c r="W225" s="397" t="n">
        <v>0</v>
      </c>
      <c r="X225" s="397" t="n">
        <v>0</v>
      </c>
      <c r="Y225" s="397" t="n">
        <v>0</v>
      </c>
      <c r="Z225" s="397" t="n">
        <v>0</v>
      </c>
      <c r="AA225" s="397" t="n">
        <v>0</v>
      </c>
      <c r="AB225" s="397" t="n">
        <v>0</v>
      </c>
      <c r="AC225" s="397" t="n">
        <v>0</v>
      </c>
      <c r="AD225" s="397" t="n">
        <v>0</v>
      </c>
      <c r="AE225" s="397" t="n">
        <v>0</v>
      </c>
      <c r="AF225" s="397" t="n">
        <v>0</v>
      </c>
      <c r="AG225" s="397" t="n">
        <v>0</v>
      </c>
      <c r="AH225" s="397" t="n">
        <v>0</v>
      </c>
      <c r="AI225" s="398" t="n">
        <v>0</v>
      </c>
      <c r="AJ225" s="398" t="n">
        <v>0</v>
      </c>
      <c r="AK225" s="398" t="n">
        <v>-0.19</v>
      </c>
      <c r="AL225" s="397" t="n">
        <v>0</v>
      </c>
      <c r="AM225" s="397"/>
      <c r="AN225" s="397"/>
      <c r="AO225" s="397" t="n">
        <v>-0.17</v>
      </c>
      <c r="AP225" s="360" t="n">
        <v>0</v>
      </c>
      <c r="AQ225" s="360" t="n">
        <v>0.1875</v>
      </c>
      <c r="AR225" s="360" t="n">
        <v>0</v>
      </c>
      <c r="AS225" s="360" t="n">
        <v>-0.33</v>
      </c>
      <c r="AT225" s="360" t="n">
        <v>0</v>
      </c>
      <c r="AU225" s="360" t="n">
        <v>0</v>
      </c>
      <c r="AV225" s="360" t="n">
        <v>0</v>
      </c>
      <c r="AW225" s="360" t="n">
        <v>0</v>
      </c>
      <c r="AX225" s="360" t="n">
        <v>0</v>
      </c>
      <c r="AY225" s="360" t="n">
        <v>0</v>
      </c>
      <c r="AZ225" s="360" t="n">
        <v>0</v>
      </c>
      <c r="BA225" s="360" t="n">
        <v>0.165</v>
      </c>
      <c r="BB225" s="360" t="n">
        <v>0.0125</v>
      </c>
      <c r="BC225" s="360" t="n">
        <v>0</v>
      </c>
      <c r="BD225" s="360" t="n">
        <v>0</v>
      </c>
      <c r="BE225" s="360" t="n">
        <v>0</v>
      </c>
      <c r="BF225" s="360" t="n">
        <v>0</v>
      </c>
      <c r="BG225" s="360" t="n">
        <v>0</v>
      </c>
      <c r="BH225" s="360" t="n">
        <v>0</v>
      </c>
      <c r="BI225" s="360" t="n">
        <v>0</v>
      </c>
      <c r="BJ225" s="360" t="n">
        <v>0</v>
      </c>
      <c r="BK225" s="360" t="n">
        <v>0</v>
      </c>
      <c r="BL225" s="360" t="n">
        <v>0</v>
      </c>
      <c r="BM225" s="360" t="n">
        <v>0</v>
      </c>
      <c r="BN225" s="360" t="n">
        <v>0</v>
      </c>
      <c r="BO225" s="360" t="n">
        <v>0.345</v>
      </c>
      <c r="BP225" s="360" t="n">
        <v>0.035</v>
      </c>
      <c r="BQ225" s="360" t="n">
        <v>0</v>
      </c>
      <c r="BR225" s="360" t="n">
        <v>0</v>
      </c>
      <c r="BS225" s="360" t="n">
        <v>0.165</v>
      </c>
      <c r="BT225" s="360" t="n">
        <v>0.0125</v>
      </c>
    </row>
    <row r="226" customFormat="false" ht="12.75" hidden="false" customHeight="false" outlineLevel="0" collapsed="false">
      <c r="D226" s="359" t="n">
        <v>43040</v>
      </c>
      <c r="F226" s="397" t="n">
        <v>3.387</v>
      </c>
      <c r="G226" s="398" t="n">
        <v>0.072641896708832</v>
      </c>
      <c r="H226" s="397" t="n">
        <v>0.15</v>
      </c>
      <c r="I226" s="397" t="n">
        <v>0.8</v>
      </c>
      <c r="J226" s="397" t="n">
        <v>0.85</v>
      </c>
      <c r="K226" s="397" t="n">
        <v>0.8</v>
      </c>
      <c r="L226" s="395" t="n">
        <v>0.8</v>
      </c>
      <c r="M226" s="395" t="n">
        <v>0.9</v>
      </c>
      <c r="N226" s="397" t="n">
        <v>0.95</v>
      </c>
      <c r="O226" s="397" t="n">
        <v>0.85</v>
      </c>
      <c r="P226" s="397" t="n">
        <v>0.8</v>
      </c>
      <c r="Q226" s="397" t="n">
        <v>0.95</v>
      </c>
      <c r="R226" s="398" t="n">
        <v>0.45</v>
      </c>
      <c r="S226" s="398" t="n">
        <v>0.8</v>
      </c>
      <c r="T226" s="397" t="n">
        <v>0.8</v>
      </c>
      <c r="U226" s="397"/>
      <c r="V226" s="397"/>
      <c r="W226" s="397"/>
      <c r="X226" s="397"/>
      <c r="Y226" s="397"/>
      <c r="Z226" s="397"/>
      <c r="AA226" s="397"/>
      <c r="AB226" s="397"/>
      <c r="AC226" s="397"/>
      <c r="AD226" s="397"/>
      <c r="AE226" s="397"/>
      <c r="AF226" s="397"/>
      <c r="AG226" s="397"/>
      <c r="AH226" s="397"/>
      <c r="AI226" s="398"/>
      <c r="AJ226" s="398"/>
      <c r="AK226" s="398" t="n">
        <v>-0.19</v>
      </c>
      <c r="AL226" s="397" t="n">
        <v>0</v>
      </c>
      <c r="AM226" s="397"/>
      <c r="AN226" s="397"/>
      <c r="AO226" s="397" t="n">
        <v>-0.17</v>
      </c>
      <c r="AP226" s="360" t="n">
        <v>0</v>
      </c>
      <c r="AQ226" s="360" t="n">
        <v>0.1</v>
      </c>
      <c r="AR226" s="360" t="n">
        <v>0</v>
      </c>
      <c r="AS226" s="360" t="n">
        <v>-0.33</v>
      </c>
      <c r="AT226" s="360" t="n">
        <v>0</v>
      </c>
      <c r="AU226" s="360" t="n">
        <v>0</v>
      </c>
      <c r="AV226" s="360" t="n">
        <v>0</v>
      </c>
      <c r="AW226" s="360" t="n">
        <v>0</v>
      </c>
      <c r="AX226" s="360" t="n">
        <v>0</v>
      </c>
      <c r="AY226" s="360" t="n">
        <v>0</v>
      </c>
      <c r="AZ226" s="360" t="n">
        <v>0</v>
      </c>
      <c r="BA226" s="360" t="n">
        <v>0.24</v>
      </c>
      <c r="BB226" s="360" t="n">
        <v>0.0175</v>
      </c>
      <c r="BC226" s="360" t="n">
        <v>0</v>
      </c>
      <c r="BD226" s="360" t="n">
        <v>0</v>
      </c>
      <c r="BE226" s="360" t="n">
        <v>0</v>
      </c>
      <c r="BF226" s="360" t="n">
        <v>0</v>
      </c>
      <c r="BG226" s="360" t="n">
        <v>0</v>
      </c>
      <c r="BH226" s="360" t="n">
        <v>0</v>
      </c>
      <c r="BI226" s="360" t="n">
        <v>0</v>
      </c>
      <c r="BJ226" s="360" t="n">
        <v>0</v>
      </c>
      <c r="BK226" s="360" t="n">
        <v>0</v>
      </c>
      <c r="BL226" s="360" t="n">
        <v>0</v>
      </c>
      <c r="BM226" s="360" t="n">
        <v>0</v>
      </c>
      <c r="BN226" s="360" t="n">
        <v>0</v>
      </c>
      <c r="BO226" s="360" t="n">
        <v>0.725</v>
      </c>
      <c r="BP226" s="360" t="n">
        <v>0.14</v>
      </c>
      <c r="BQ226" s="360" t="n">
        <v>0</v>
      </c>
      <c r="BR226" s="360" t="n">
        <v>0</v>
      </c>
      <c r="BS226" s="360" t="n">
        <v>0.24</v>
      </c>
      <c r="BT226" s="360" t="n">
        <v>0.0175</v>
      </c>
    </row>
    <row r="227" customFormat="false" ht="12.75" hidden="false" customHeight="false" outlineLevel="0" collapsed="false">
      <c r="D227" s="359" t="n">
        <v>43070</v>
      </c>
      <c r="F227" s="397" t="n">
        <v>3.443</v>
      </c>
      <c r="G227" s="398" t="n">
        <v>0.072645137891955</v>
      </c>
      <c r="H227" s="397" t="n">
        <v>0.15</v>
      </c>
      <c r="I227" s="397" t="n">
        <v>1</v>
      </c>
      <c r="J227" s="397" t="n">
        <v>1.05</v>
      </c>
      <c r="K227" s="397" t="n">
        <v>1</v>
      </c>
      <c r="L227" s="395" t="n">
        <v>1</v>
      </c>
      <c r="M227" s="395" t="n">
        <v>1.15</v>
      </c>
      <c r="N227" s="397" t="n">
        <v>1.25</v>
      </c>
      <c r="O227" s="397" t="n">
        <v>1.05</v>
      </c>
      <c r="P227" s="397" t="n">
        <v>1</v>
      </c>
      <c r="Q227" s="397" t="n">
        <v>1.35</v>
      </c>
      <c r="R227" s="398" t="n">
        <v>0.65</v>
      </c>
      <c r="S227" s="398" t="n">
        <v>1.1</v>
      </c>
      <c r="T227" s="397" t="n">
        <v>1</v>
      </c>
      <c r="U227" s="397"/>
      <c r="V227" s="397"/>
      <c r="W227" s="397"/>
      <c r="X227" s="397"/>
      <c r="Y227" s="397"/>
      <c r="Z227" s="397"/>
      <c r="AA227" s="397"/>
      <c r="AB227" s="397"/>
      <c r="AC227" s="397"/>
      <c r="AD227" s="397"/>
      <c r="AE227" s="397"/>
      <c r="AF227" s="397"/>
      <c r="AG227" s="397"/>
      <c r="AH227" s="397"/>
      <c r="AI227" s="398"/>
      <c r="AJ227" s="398"/>
      <c r="AK227" s="398" t="n">
        <v>-0.19</v>
      </c>
      <c r="AL227" s="397" t="n">
        <v>0</v>
      </c>
      <c r="AM227" s="397"/>
      <c r="AN227" s="397"/>
      <c r="AO227" s="397" t="n">
        <v>-0.17</v>
      </c>
      <c r="AP227" s="360" t="n">
        <v>0</v>
      </c>
      <c r="AQ227" s="360" t="n">
        <v>0.1</v>
      </c>
      <c r="AR227" s="360" t="n">
        <v>0</v>
      </c>
      <c r="AS227" s="360" t="n">
        <v>-0.33</v>
      </c>
      <c r="AT227" s="360" t="n">
        <v>0</v>
      </c>
      <c r="AU227" s="360" t="n">
        <v>0</v>
      </c>
      <c r="AV227" s="360" t="n">
        <v>0</v>
      </c>
      <c r="AW227" s="360" t="n">
        <v>0</v>
      </c>
      <c r="AX227" s="360" t="n">
        <v>0</v>
      </c>
      <c r="AY227" s="360" t="n">
        <v>0</v>
      </c>
      <c r="AZ227" s="360" t="n">
        <v>0</v>
      </c>
      <c r="BA227" s="360" t="n">
        <v>0.295</v>
      </c>
      <c r="BB227" s="360" t="n">
        <v>0.0225</v>
      </c>
      <c r="BC227" s="360" t="n">
        <v>0</v>
      </c>
      <c r="BD227" s="360" t="n">
        <v>0</v>
      </c>
      <c r="BE227" s="360" t="n">
        <v>0</v>
      </c>
      <c r="BF227" s="360" t="n">
        <v>0</v>
      </c>
      <c r="BG227" s="360" t="n">
        <v>0</v>
      </c>
      <c r="BH227" s="360" t="n">
        <v>0</v>
      </c>
      <c r="BI227" s="360" t="n">
        <v>0</v>
      </c>
      <c r="BJ227" s="360" t="n">
        <v>0</v>
      </c>
      <c r="BK227" s="360" t="n">
        <v>0</v>
      </c>
      <c r="BL227" s="360" t="n">
        <v>0</v>
      </c>
      <c r="BM227" s="360" t="n">
        <v>0</v>
      </c>
      <c r="BN227" s="360" t="n">
        <v>0</v>
      </c>
      <c r="BO227" s="360" t="n">
        <v>1.045</v>
      </c>
      <c r="BP227" s="360" t="n">
        <v>0.17</v>
      </c>
      <c r="BQ227" s="360" t="n">
        <v>0</v>
      </c>
      <c r="BR227" s="360" t="n">
        <v>0</v>
      </c>
      <c r="BS227" s="360" t="n">
        <v>0.295</v>
      </c>
      <c r="BT227" s="360" t="n">
        <v>0.0225</v>
      </c>
    </row>
    <row r="228" customFormat="false" ht="12.75" hidden="false" customHeight="false" outlineLevel="0" collapsed="false">
      <c r="D228" s="359" t="n">
        <v>43101</v>
      </c>
      <c r="F228" s="397" t="n">
        <v>3.657</v>
      </c>
      <c r="G228" s="398" t="n">
        <v>0.072648487114518</v>
      </c>
      <c r="H228" s="397"/>
      <c r="I228" s="397" t="n">
        <v>1</v>
      </c>
      <c r="J228" s="397" t="n">
        <v>1.05</v>
      </c>
      <c r="K228" s="397" t="n">
        <v>1</v>
      </c>
      <c r="L228" s="395" t="n">
        <v>1</v>
      </c>
      <c r="M228" s="395" t="n">
        <v>1.15</v>
      </c>
      <c r="N228" s="397" t="n">
        <v>1.45</v>
      </c>
      <c r="O228" s="397" t="n">
        <v>1.05</v>
      </c>
      <c r="P228" s="397" t="n">
        <v>1</v>
      </c>
      <c r="Q228" s="397" t="n">
        <v>1.35</v>
      </c>
      <c r="R228" s="398" t="n">
        <v>0.7</v>
      </c>
      <c r="S228" s="398" t="n">
        <v>1.1</v>
      </c>
      <c r="T228" s="397" t="n">
        <v>1</v>
      </c>
      <c r="U228" s="397"/>
      <c r="V228" s="397"/>
      <c r="W228" s="397"/>
      <c r="X228" s="397"/>
      <c r="Y228" s="397"/>
      <c r="Z228" s="397"/>
      <c r="AA228" s="397"/>
      <c r="AB228" s="397"/>
      <c r="AC228" s="397"/>
      <c r="AD228" s="397"/>
      <c r="AE228" s="397"/>
      <c r="AF228" s="397"/>
      <c r="AG228" s="397"/>
      <c r="AH228" s="397"/>
      <c r="AI228" s="398"/>
      <c r="AJ228" s="398"/>
      <c r="AK228" s="398" t="n">
        <v>-0.19</v>
      </c>
      <c r="AL228" s="397" t="n">
        <v>0</v>
      </c>
      <c r="AM228" s="397"/>
      <c r="AN228" s="397"/>
      <c r="AO228" s="397" t="n">
        <v>-0.17</v>
      </c>
      <c r="AP228" s="360" t="n">
        <v>0</v>
      </c>
      <c r="AQ228" s="360" t="n">
        <v>0.1</v>
      </c>
      <c r="AR228" s="360" t="n">
        <v>0</v>
      </c>
      <c r="AS228" s="360" t="n">
        <v>-0.33</v>
      </c>
      <c r="AT228" s="360" t="n">
        <v>0</v>
      </c>
      <c r="AU228" s="360" t="n">
        <v>0</v>
      </c>
      <c r="AV228" s="360" t="n">
        <v>0</v>
      </c>
      <c r="AW228" s="360" t="n">
        <v>0</v>
      </c>
      <c r="AX228" s="360" t="n">
        <v>0</v>
      </c>
      <c r="AY228" s="360" t="n">
        <v>0</v>
      </c>
      <c r="AZ228" s="360" t="n">
        <v>0</v>
      </c>
      <c r="BA228" s="360" t="n">
        <v>0.3425</v>
      </c>
      <c r="BB228" s="360" t="n">
        <v>0.0225</v>
      </c>
      <c r="BC228" s="360" t="n">
        <v>0</v>
      </c>
      <c r="BD228" s="360" t="n">
        <v>0</v>
      </c>
      <c r="BE228" s="360" t="n">
        <v>0</v>
      </c>
      <c r="BF228" s="360" t="n">
        <v>0</v>
      </c>
      <c r="BG228" s="360" t="n">
        <v>0</v>
      </c>
      <c r="BH228" s="360" t="n">
        <v>0</v>
      </c>
      <c r="BI228" s="360" t="n">
        <v>0</v>
      </c>
      <c r="BJ228" s="360" t="n">
        <v>0</v>
      </c>
      <c r="BK228" s="360" t="n">
        <v>0</v>
      </c>
      <c r="BL228" s="360" t="n">
        <v>0</v>
      </c>
      <c r="BM228" s="360" t="n">
        <v>0</v>
      </c>
      <c r="BN228" s="360" t="n">
        <v>0</v>
      </c>
      <c r="BO228" s="360" t="n">
        <v>1.52</v>
      </c>
      <c r="BP228" s="360" t="n">
        <v>0.26</v>
      </c>
      <c r="BQ228" s="360" t="n">
        <v>0</v>
      </c>
      <c r="BR228" s="360" t="n">
        <v>0</v>
      </c>
      <c r="BS228" s="360" t="n">
        <v>0.3425</v>
      </c>
      <c r="BT228" s="360" t="n">
        <v>0.0225</v>
      </c>
    </row>
    <row r="229" customFormat="false" ht="12.75" hidden="false" customHeight="false" outlineLevel="0" collapsed="false">
      <c r="D229" s="359" t="n">
        <v>43132</v>
      </c>
      <c r="F229" s="397" t="n">
        <v>3.582</v>
      </c>
      <c r="G229" s="398" t="n">
        <v>0.072651836337086</v>
      </c>
      <c r="H229" s="397"/>
      <c r="I229" s="397" t="n">
        <v>1</v>
      </c>
      <c r="J229" s="397" t="n">
        <v>1.05</v>
      </c>
      <c r="K229" s="397" t="n">
        <v>1</v>
      </c>
      <c r="L229" s="395" t="n">
        <v>1</v>
      </c>
      <c r="M229" s="395" t="n">
        <v>1.15</v>
      </c>
      <c r="N229" s="397" t="n">
        <v>1.45</v>
      </c>
      <c r="O229" s="397" t="n">
        <v>1.05</v>
      </c>
      <c r="P229" s="397" t="n">
        <v>1</v>
      </c>
      <c r="Q229" s="397" t="n">
        <v>1.35</v>
      </c>
      <c r="R229" s="398" t="n">
        <v>0.7</v>
      </c>
      <c r="S229" s="398" t="n">
        <v>1.1</v>
      </c>
      <c r="T229" s="397" t="n">
        <v>1</v>
      </c>
      <c r="U229" s="397"/>
      <c r="V229" s="397"/>
      <c r="W229" s="397"/>
      <c r="X229" s="397"/>
      <c r="Y229" s="397"/>
      <c r="Z229" s="397"/>
      <c r="AA229" s="397"/>
      <c r="AB229" s="397"/>
      <c r="AC229" s="397"/>
      <c r="AD229" s="397"/>
      <c r="AE229" s="397"/>
      <c r="AF229" s="397"/>
      <c r="AG229" s="397"/>
      <c r="AH229" s="397"/>
      <c r="AI229" s="398"/>
      <c r="AJ229" s="398"/>
      <c r="AK229" s="398" t="n">
        <v>-0.19</v>
      </c>
      <c r="AL229" s="397" t="n">
        <v>0</v>
      </c>
      <c r="AM229" s="397"/>
      <c r="AN229" s="397"/>
      <c r="AO229" s="397" t="n">
        <v>-0.17</v>
      </c>
      <c r="AP229" s="360" t="n">
        <v>0</v>
      </c>
      <c r="AQ229" s="360" t="n">
        <v>0.1</v>
      </c>
      <c r="AR229" s="360" t="n">
        <v>0</v>
      </c>
      <c r="AS229" s="360" t="n">
        <v>-0.33</v>
      </c>
      <c r="AT229" s="360" t="n">
        <v>0</v>
      </c>
      <c r="AU229" s="360" t="n">
        <v>0</v>
      </c>
      <c r="AV229" s="360" t="n">
        <v>0</v>
      </c>
      <c r="AW229" s="360" t="n">
        <v>0</v>
      </c>
      <c r="AX229" s="360" t="n">
        <v>0</v>
      </c>
      <c r="AY229" s="360" t="n">
        <v>0</v>
      </c>
      <c r="AZ229" s="360" t="n">
        <v>0</v>
      </c>
      <c r="BA229" s="360" t="n">
        <v>0.3375</v>
      </c>
      <c r="BB229" s="360" t="n">
        <v>0.0225</v>
      </c>
      <c r="BC229" s="360" t="n">
        <v>0</v>
      </c>
      <c r="BD229" s="360" t="n">
        <v>0</v>
      </c>
      <c r="BE229" s="360" t="n">
        <v>0</v>
      </c>
      <c r="BF229" s="360" t="n">
        <v>0</v>
      </c>
      <c r="BG229" s="360" t="n">
        <v>0</v>
      </c>
      <c r="BH229" s="360" t="n">
        <v>0</v>
      </c>
      <c r="BI229" s="360" t="n">
        <v>0</v>
      </c>
      <c r="BJ229" s="360" t="n">
        <v>0</v>
      </c>
      <c r="BK229" s="360" t="n">
        <v>0</v>
      </c>
      <c r="BL229" s="360" t="n">
        <v>0</v>
      </c>
      <c r="BM229" s="360" t="n">
        <v>0</v>
      </c>
      <c r="BN229" s="360" t="n">
        <v>0</v>
      </c>
      <c r="BO229" s="360" t="n">
        <v>1.4</v>
      </c>
      <c r="BP229" s="360" t="n">
        <v>0.26</v>
      </c>
      <c r="BQ229" s="360" t="n">
        <v>0</v>
      </c>
      <c r="BR229" s="360" t="n">
        <v>0</v>
      </c>
      <c r="BS229" s="360" t="n">
        <v>0.3375</v>
      </c>
      <c r="BT229" s="360" t="n">
        <v>0.0225</v>
      </c>
    </row>
    <row r="230" customFormat="false" ht="12.75" hidden="false" customHeight="false" outlineLevel="0" collapsed="false">
      <c r="D230" s="359" t="n">
        <v>43160</v>
      </c>
      <c r="F230" s="397" t="n">
        <v>3.487</v>
      </c>
      <c r="G230" s="398" t="n">
        <v>0.072654861441343</v>
      </c>
      <c r="H230" s="397"/>
      <c r="I230" s="397" t="n">
        <v>0.75</v>
      </c>
      <c r="J230" s="397" t="n">
        <v>0.8</v>
      </c>
      <c r="K230" s="397" t="n">
        <v>0.75</v>
      </c>
      <c r="L230" s="395" t="n">
        <v>0.75</v>
      </c>
      <c r="M230" s="395" t="n">
        <v>0.85</v>
      </c>
      <c r="N230" s="397" t="n">
        <v>1</v>
      </c>
      <c r="O230" s="397" t="n">
        <v>0.75</v>
      </c>
      <c r="P230" s="397" t="n">
        <v>0.75</v>
      </c>
      <c r="Q230" s="397" t="n">
        <v>0.95</v>
      </c>
      <c r="R230" s="398" t="n">
        <v>0.35</v>
      </c>
      <c r="S230" s="398" t="n">
        <v>0.75</v>
      </c>
      <c r="T230" s="397" t="n">
        <v>0.75</v>
      </c>
      <c r="U230" s="397"/>
      <c r="V230" s="397"/>
      <c r="W230" s="397"/>
      <c r="X230" s="397"/>
      <c r="Y230" s="397"/>
      <c r="Z230" s="397"/>
      <c r="AA230" s="397"/>
      <c r="AB230" s="397"/>
      <c r="AC230" s="397"/>
      <c r="AD230" s="397"/>
      <c r="AE230" s="397"/>
      <c r="AF230" s="397"/>
      <c r="AG230" s="397"/>
      <c r="AH230" s="397"/>
      <c r="AI230" s="398"/>
      <c r="AJ230" s="398"/>
      <c r="AK230" s="398" t="n">
        <v>-0.19</v>
      </c>
      <c r="AL230" s="397" t="n">
        <v>0</v>
      </c>
      <c r="AM230" s="397"/>
      <c r="AN230" s="397"/>
      <c r="AO230" s="397" t="n">
        <v>-0.17</v>
      </c>
      <c r="AP230" s="360" t="n">
        <v>0</v>
      </c>
      <c r="AQ230" s="360" t="n">
        <v>0.1</v>
      </c>
      <c r="AR230" s="360" t="n">
        <v>0</v>
      </c>
      <c r="AS230" s="360" t="n">
        <v>-0.33</v>
      </c>
      <c r="AT230" s="360" t="n">
        <v>0</v>
      </c>
      <c r="AU230" s="360" t="n">
        <v>0</v>
      </c>
      <c r="AV230" s="360" t="n">
        <v>0</v>
      </c>
      <c r="AW230" s="360" t="n">
        <v>0</v>
      </c>
      <c r="AX230" s="360" t="n">
        <v>0</v>
      </c>
      <c r="AY230" s="360" t="n">
        <v>0</v>
      </c>
      <c r="AZ230" s="360" t="n">
        <v>0</v>
      </c>
      <c r="BA230" s="360" t="n">
        <v>0.26</v>
      </c>
      <c r="BB230" s="360" t="n">
        <v>0.0225</v>
      </c>
      <c r="BC230" s="360" t="n">
        <v>0</v>
      </c>
      <c r="BD230" s="360" t="n">
        <v>0</v>
      </c>
      <c r="BE230" s="360" t="n">
        <v>0</v>
      </c>
      <c r="BF230" s="360" t="n">
        <v>0</v>
      </c>
      <c r="BG230" s="360" t="n">
        <v>0</v>
      </c>
      <c r="BH230" s="360" t="n">
        <v>0</v>
      </c>
      <c r="BI230" s="360" t="n">
        <v>0</v>
      </c>
      <c r="BJ230" s="360" t="n">
        <v>0</v>
      </c>
      <c r="BK230" s="360" t="n">
        <v>0</v>
      </c>
      <c r="BL230" s="360" t="n">
        <v>0</v>
      </c>
      <c r="BM230" s="360" t="n">
        <v>0</v>
      </c>
      <c r="BN230" s="360" t="n">
        <v>0</v>
      </c>
      <c r="BO230" s="360" t="n">
        <v>0.88</v>
      </c>
      <c r="BP230" s="360" t="n">
        <v>0.14</v>
      </c>
      <c r="BQ230" s="360" t="n">
        <v>0</v>
      </c>
      <c r="BR230" s="360" t="n">
        <v>0</v>
      </c>
      <c r="BS230" s="360" t="n">
        <v>0.26</v>
      </c>
      <c r="BT230" s="360" t="n">
        <v>0.0225</v>
      </c>
    </row>
    <row r="231" customFormat="false" ht="12.75" hidden="false" customHeight="false" outlineLevel="0" collapsed="false">
      <c r="D231" s="359" t="n">
        <v>43191</v>
      </c>
      <c r="F231" s="397" t="n">
        <v>3.386</v>
      </c>
      <c r="G231" s="398" t="n">
        <v>0.072658210663918</v>
      </c>
      <c r="H231" s="397"/>
      <c r="I231" s="397" t="n">
        <v>0.4</v>
      </c>
      <c r="J231" s="397" t="n">
        <v>0.45</v>
      </c>
      <c r="K231" s="397" t="n">
        <v>0.4</v>
      </c>
      <c r="L231" s="397" t="n">
        <v>0.45</v>
      </c>
      <c r="M231" s="397" t="n">
        <v>0.45</v>
      </c>
      <c r="N231" s="397" t="n">
        <v>0.45</v>
      </c>
      <c r="O231" s="397" t="n">
        <v>0.45</v>
      </c>
      <c r="P231" s="397" t="n">
        <v>0.45</v>
      </c>
      <c r="Q231" s="397" t="n">
        <v>0.5</v>
      </c>
      <c r="R231" s="398" t="n">
        <v>0.3</v>
      </c>
      <c r="S231" s="398" t="n">
        <v>0.45</v>
      </c>
      <c r="T231" s="397" t="n">
        <v>0.4</v>
      </c>
      <c r="U231" s="397"/>
      <c r="V231" s="397"/>
      <c r="W231" s="397"/>
      <c r="X231" s="397"/>
      <c r="Y231" s="397"/>
      <c r="Z231" s="397"/>
      <c r="AA231" s="397"/>
      <c r="AB231" s="397"/>
      <c r="AC231" s="397"/>
      <c r="AD231" s="397"/>
      <c r="AE231" s="397"/>
      <c r="AF231" s="397"/>
      <c r="AG231" s="397"/>
      <c r="AH231" s="397"/>
      <c r="AI231" s="398"/>
      <c r="AJ231" s="398"/>
      <c r="AK231" s="398" t="n">
        <v>-0.19</v>
      </c>
      <c r="AL231" s="397" t="n">
        <v>0</v>
      </c>
      <c r="AM231" s="397"/>
      <c r="AN231" s="397"/>
      <c r="AO231" s="397" t="n">
        <v>-0.17</v>
      </c>
      <c r="AP231" s="360" t="n">
        <v>0</v>
      </c>
      <c r="AQ231" s="360" t="n">
        <v>0.1875</v>
      </c>
      <c r="AR231" s="360" t="n">
        <v>0</v>
      </c>
      <c r="AS231" s="360" t="n">
        <v>-0.33</v>
      </c>
      <c r="AT231" s="360" t="n">
        <v>0</v>
      </c>
      <c r="AU231" s="360" t="n">
        <v>0</v>
      </c>
      <c r="AV231" s="360" t="n">
        <v>0</v>
      </c>
      <c r="AW231" s="360" t="n">
        <v>0</v>
      </c>
      <c r="AX231" s="360" t="n">
        <v>0</v>
      </c>
      <c r="AY231" s="360" t="n">
        <v>0</v>
      </c>
      <c r="AZ231" s="360" t="n">
        <v>0</v>
      </c>
      <c r="BA231" s="360" t="n">
        <v>0.1775</v>
      </c>
      <c r="BB231" s="360" t="n">
        <v>0.0175</v>
      </c>
      <c r="BC231" s="360" t="n">
        <v>0</v>
      </c>
      <c r="BD231" s="360" t="n">
        <v>0</v>
      </c>
      <c r="BE231" s="360" t="n">
        <v>0</v>
      </c>
      <c r="BF231" s="360" t="n">
        <v>0</v>
      </c>
      <c r="BG231" s="360" t="n">
        <v>0</v>
      </c>
      <c r="BH231" s="360" t="n">
        <v>0</v>
      </c>
      <c r="BI231" s="360" t="n">
        <v>0</v>
      </c>
      <c r="BJ231" s="360" t="n">
        <v>0</v>
      </c>
      <c r="BK231" s="360" t="n">
        <v>0</v>
      </c>
      <c r="BL231" s="360" t="n">
        <v>0</v>
      </c>
      <c r="BM231" s="360" t="n">
        <v>0</v>
      </c>
      <c r="BN231" s="360" t="n">
        <v>0</v>
      </c>
      <c r="BO231" s="360" t="n">
        <v>0.51</v>
      </c>
      <c r="BP231" s="360" t="n">
        <v>0.02</v>
      </c>
      <c r="BQ231" s="360" t="n">
        <v>0</v>
      </c>
      <c r="BR231" s="360" t="n">
        <v>0</v>
      </c>
      <c r="BS231" s="360" t="n">
        <v>0.1775</v>
      </c>
      <c r="BT231" s="360" t="n">
        <v>0.0175</v>
      </c>
    </row>
    <row r="232" customFormat="false" ht="12.75" hidden="false" customHeight="false" outlineLevel="0" collapsed="false">
      <c r="D232" s="359" t="n">
        <v>43221</v>
      </c>
      <c r="F232" s="397" t="n">
        <v>3.373</v>
      </c>
      <c r="G232" s="398" t="n">
        <v>0.072661451847058</v>
      </c>
      <c r="H232" s="397"/>
      <c r="I232" s="397" t="n">
        <v>0.45</v>
      </c>
      <c r="J232" s="397" t="n">
        <v>0.5</v>
      </c>
      <c r="K232" s="397" t="n">
        <v>0.4</v>
      </c>
      <c r="L232" s="397" t="n">
        <v>0.4</v>
      </c>
      <c r="M232" s="397" t="n">
        <v>0.45</v>
      </c>
      <c r="N232" s="397" t="n">
        <v>0.5</v>
      </c>
      <c r="O232" s="397" t="n">
        <v>0.45</v>
      </c>
      <c r="P232" s="397" t="n">
        <v>0.4</v>
      </c>
      <c r="Q232" s="397" t="n">
        <v>0.45</v>
      </c>
      <c r="R232" s="398" t="n">
        <v>0.25</v>
      </c>
      <c r="S232" s="398" t="n">
        <v>0.5</v>
      </c>
      <c r="T232" s="397" t="n">
        <v>0.45</v>
      </c>
      <c r="U232" s="397"/>
      <c r="V232" s="397"/>
      <c r="W232" s="397"/>
      <c r="X232" s="397"/>
      <c r="Y232" s="397"/>
      <c r="Z232" s="397"/>
      <c r="AA232" s="397"/>
      <c r="AB232" s="397"/>
      <c r="AC232" s="397"/>
      <c r="AD232" s="397"/>
      <c r="AE232" s="397"/>
      <c r="AF232" s="397"/>
      <c r="AG232" s="397"/>
      <c r="AH232" s="397"/>
      <c r="AI232" s="398"/>
      <c r="AJ232" s="398"/>
      <c r="AK232" s="398" t="n">
        <v>-0.19</v>
      </c>
      <c r="AL232" s="397" t="n">
        <v>0</v>
      </c>
      <c r="AM232" s="397"/>
      <c r="AN232" s="397"/>
      <c r="AO232" s="397" t="n">
        <v>-0.17</v>
      </c>
      <c r="AP232" s="360" t="n">
        <v>0</v>
      </c>
      <c r="AQ232" s="360" t="n">
        <v>0.1875</v>
      </c>
      <c r="AR232" s="360" t="n">
        <v>0</v>
      </c>
      <c r="AS232" s="360" t="n">
        <v>-0.33</v>
      </c>
      <c r="AT232" s="360" t="n">
        <v>0</v>
      </c>
      <c r="AU232" s="360" t="n">
        <v>0</v>
      </c>
      <c r="AV232" s="360" t="n">
        <v>0</v>
      </c>
      <c r="AW232" s="360" t="n">
        <v>0</v>
      </c>
      <c r="AX232" s="360" t="n">
        <v>0</v>
      </c>
      <c r="AY232" s="360" t="n">
        <v>0</v>
      </c>
      <c r="AZ232" s="360" t="n">
        <v>0</v>
      </c>
      <c r="BA232" s="360" t="n">
        <v>0.1625</v>
      </c>
      <c r="BB232" s="360" t="n">
        <v>0.01</v>
      </c>
      <c r="BC232" s="360" t="n">
        <v>0</v>
      </c>
      <c r="BD232" s="360" t="n">
        <v>0</v>
      </c>
      <c r="BE232" s="360" t="n">
        <v>0</v>
      </c>
      <c r="BF232" s="360" t="n">
        <v>0</v>
      </c>
      <c r="BG232" s="360" t="n">
        <v>0</v>
      </c>
      <c r="BH232" s="360" t="n">
        <v>0</v>
      </c>
      <c r="BI232" s="360" t="n">
        <v>0</v>
      </c>
      <c r="BJ232" s="360" t="n">
        <v>0</v>
      </c>
      <c r="BK232" s="360" t="n">
        <v>0</v>
      </c>
      <c r="BL232" s="360" t="n">
        <v>0</v>
      </c>
      <c r="BM232" s="360" t="n">
        <v>0</v>
      </c>
      <c r="BN232" s="360" t="n">
        <v>0</v>
      </c>
      <c r="BO232" s="360" t="n">
        <v>0.395</v>
      </c>
      <c r="BP232" s="360" t="n">
        <v>0.02</v>
      </c>
      <c r="BQ232" s="360" t="n">
        <v>0</v>
      </c>
      <c r="BR232" s="360" t="n">
        <v>0</v>
      </c>
      <c r="BS232" s="360" t="n">
        <v>0.1625</v>
      </c>
      <c r="BT232" s="360" t="n">
        <v>0.01</v>
      </c>
    </row>
    <row r="233" customFormat="false" ht="12.75" hidden="false" customHeight="false" outlineLevel="0" collapsed="false">
      <c r="D233" s="359" t="n">
        <v>43252</v>
      </c>
      <c r="F233" s="397" t="n">
        <v>3.391</v>
      </c>
      <c r="G233" s="398" t="n">
        <v>0.072664801069639</v>
      </c>
      <c r="H233" s="397"/>
      <c r="I233" s="397" t="n">
        <v>0.45</v>
      </c>
      <c r="J233" s="397" t="n">
        <v>0.5</v>
      </c>
      <c r="K233" s="397" t="n">
        <v>0.4</v>
      </c>
      <c r="L233" s="397" t="n">
        <v>0.5</v>
      </c>
      <c r="M233" s="397" t="n">
        <v>0.45</v>
      </c>
      <c r="N233" s="397" t="n">
        <v>0.5</v>
      </c>
      <c r="O233" s="397" t="n">
        <v>0.5</v>
      </c>
      <c r="P233" s="397" t="n">
        <v>0.5</v>
      </c>
      <c r="Q233" s="397" t="n">
        <v>0.5</v>
      </c>
      <c r="R233" s="398" t="n">
        <v>0.25</v>
      </c>
      <c r="S233" s="398" t="n">
        <v>0.5</v>
      </c>
      <c r="T233" s="397" t="n">
        <v>0.45</v>
      </c>
      <c r="U233" s="397"/>
      <c r="V233" s="397"/>
      <c r="W233" s="397"/>
      <c r="X233" s="397"/>
      <c r="Y233" s="397"/>
      <c r="Z233" s="397"/>
      <c r="AA233" s="397"/>
      <c r="AB233" s="397"/>
      <c r="AC233" s="397"/>
      <c r="AD233" s="397"/>
      <c r="AE233" s="397"/>
      <c r="AF233" s="397"/>
      <c r="AG233" s="397"/>
      <c r="AH233" s="397"/>
      <c r="AI233" s="398"/>
      <c r="AJ233" s="398"/>
      <c r="AK233" s="398" t="n">
        <v>-0.19</v>
      </c>
      <c r="AL233" s="397" t="n">
        <v>0</v>
      </c>
      <c r="AM233" s="397"/>
      <c r="AN233" s="397"/>
      <c r="AO233" s="397" t="n">
        <v>-0.17</v>
      </c>
      <c r="AP233" s="360" t="n">
        <v>0</v>
      </c>
      <c r="AQ233" s="360" t="n">
        <v>0.1875</v>
      </c>
      <c r="AR233" s="360" t="n">
        <v>0</v>
      </c>
      <c r="AS233" s="360" t="n">
        <v>-0.33</v>
      </c>
      <c r="AT233" s="360" t="n">
        <v>0</v>
      </c>
      <c r="AU233" s="360" t="n">
        <v>0</v>
      </c>
      <c r="AV233" s="360" t="n">
        <v>0</v>
      </c>
      <c r="AW233" s="360" t="n">
        <v>0</v>
      </c>
      <c r="AX233" s="360" t="n">
        <v>0</v>
      </c>
      <c r="AY233" s="360" t="n">
        <v>0</v>
      </c>
      <c r="AZ233" s="360" t="n">
        <v>0</v>
      </c>
      <c r="BA233" s="360" t="n">
        <v>0.1625</v>
      </c>
      <c r="BB233" s="360" t="n">
        <v>0.0125</v>
      </c>
      <c r="BC233" s="360" t="n">
        <v>0</v>
      </c>
      <c r="BD233" s="360" t="n">
        <v>0</v>
      </c>
      <c r="BE233" s="360" t="n">
        <v>0</v>
      </c>
      <c r="BF233" s="360" t="n">
        <v>0</v>
      </c>
      <c r="BG233" s="360" t="n">
        <v>0</v>
      </c>
      <c r="BH233" s="360" t="n">
        <v>0</v>
      </c>
      <c r="BI233" s="360" t="n">
        <v>0</v>
      </c>
      <c r="BJ233" s="360" t="n">
        <v>0</v>
      </c>
      <c r="BK233" s="360" t="n">
        <v>0</v>
      </c>
      <c r="BL233" s="360" t="n">
        <v>0</v>
      </c>
      <c r="BM233" s="360" t="n">
        <v>0</v>
      </c>
      <c r="BN233" s="360" t="n">
        <v>0</v>
      </c>
      <c r="BO233" s="360" t="n">
        <v>0.395</v>
      </c>
      <c r="BP233" s="360" t="n">
        <v>0.035</v>
      </c>
      <c r="BQ233" s="360" t="n">
        <v>0</v>
      </c>
      <c r="BR233" s="360" t="n">
        <v>0</v>
      </c>
      <c r="BS233" s="360" t="n">
        <v>0.1625</v>
      </c>
      <c r="BT233" s="360" t="n">
        <v>0.0125</v>
      </c>
    </row>
    <row r="234" customFormat="false" ht="12.75" hidden="false" customHeight="false" outlineLevel="0" collapsed="false">
      <c r="D234" s="359" t="n">
        <v>43282</v>
      </c>
      <c r="F234" s="397" t="n">
        <v>3.391</v>
      </c>
      <c r="G234" s="398" t="n">
        <v>0.072668042252787</v>
      </c>
      <c r="H234" s="397"/>
      <c r="I234" s="397" t="n">
        <v>0.5</v>
      </c>
      <c r="J234" s="397" t="n">
        <v>0.5</v>
      </c>
      <c r="K234" s="397" t="n">
        <v>0.4</v>
      </c>
      <c r="L234" s="397" t="n">
        <v>0.5</v>
      </c>
      <c r="M234" s="397" t="n">
        <v>0.5</v>
      </c>
      <c r="N234" s="397" t="n">
        <v>0.5</v>
      </c>
      <c r="O234" s="397" t="n">
        <v>0.5</v>
      </c>
      <c r="P234" s="397" t="n">
        <v>0.5</v>
      </c>
      <c r="Q234" s="397" t="n">
        <v>0.5</v>
      </c>
      <c r="R234" s="398" t="n">
        <v>0.35</v>
      </c>
      <c r="S234" s="398" t="n">
        <v>0.55</v>
      </c>
      <c r="T234" s="397" t="n">
        <v>0.5</v>
      </c>
      <c r="U234" s="397"/>
      <c r="V234" s="397"/>
      <c r="W234" s="397"/>
      <c r="X234" s="397"/>
      <c r="Y234" s="397"/>
      <c r="Z234" s="397"/>
      <c r="AA234" s="397"/>
      <c r="AB234" s="397"/>
      <c r="AC234" s="397"/>
      <c r="AD234" s="397"/>
      <c r="AE234" s="397"/>
      <c r="AF234" s="397"/>
      <c r="AG234" s="397"/>
      <c r="AH234" s="397"/>
      <c r="AI234" s="398"/>
      <c r="AJ234" s="398"/>
      <c r="AK234" s="398" t="n">
        <v>-0.19</v>
      </c>
      <c r="AL234" s="397" t="n">
        <v>0</v>
      </c>
      <c r="AM234" s="397"/>
      <c r="AN234" s="397"/>
      <c r="AO234" s="397" t="n">
        <v>-0.17</v>
      </c>
      <c r="AP234" s="360" t="n">
        <v>0</v>
      </c>
      <c r="AQ234" s="360" t="n">
        <v>0.1875</v>
      </c>
      <c r="AR234" s="360" t="n">
        <v>0</v>
      </c>
      <c r="AS234" s="360" t="n">
        <v>-0.33</v>
      </c>
      <c r="AT234" s="360" t="n">
        <v>0</v>
      </c>
      <c r="AU234" s="360" t="n">
        <v>0</v>
      </c>
      <c r="AV234" s="360" t="n">
        <v>0</v>
      </c>
      <c r="AW234" s="360" t="n">
        <v>0</v>
      </c>
      <c r="AX234" s="360" t="n">
        <v>0</v>
      </c>
      <c r="AY234" s="360" t="n">
        <v>0</v>
      </c>
      <c r="AZ234" s="360" t="n">
        <v>0</v>
      </c>
      <c r="BA234" s="360" t="n">
        <v>0.1625</v>
      </c>
      <c r="BB234" s="360" t="n">
        <v>0.0125</v>
      </c>
      <c r="BC234" s="360" t="n">
        <v>0</v>
      </c>
      <c r="BD234" s="360" t="n">
        <v>0</v>
      </c>
      <c r="BE234" s="360" t="n">
        <v>0</v>
      </c>
      <c r="BF234" s="360" t="n">
        <v>0</v>
      </c>
      <c r="BG234" s="360" t="n">
        <v>0</v>
      </c>
      <c r="BH234" s="360" t="n">
        <v>0</v>
      </c>
      <c r="BI234" s="360" t="n">
        <v>0</v>
      </c>
      <c r="BJ234" s="360" t="n">
        <v>0</v>
      </c>
      <c r="BK234" s="360" t="n">
        <v>0</v>
      </c>
      <c r="BL234" s="360" t="n">
        <v>0</v>
      </c>
      <c r="BM234" s="360" t="n">
        <v>0</v>
      </c>
      <c r="BN234" s="360" t="n">
        <v>0</v>
      </c>
      <c r="BO234" s="360" t="n">
        <v>0.43</v>
      </c>
      <c r="BP234" s="360" t="n">
        <v>0.035</v>
      </c>
      <c r="BQ234" s="360" t="n">
        <v>0</v>
      </c>
      <c r="BR234" s="360" t="n">
        <v>0</v>
      </c>
      <c r="BS234" s="360" t="n">
        <v>0.1625</v>
      </c>
      <c r="BT234" s="360" t="n">
        <v>0.0125</v>
      </c>
    </row>
    <row r="235" customFormat="false" ht="12.75" hidden="false" customHeight="false" outlineLevel="0" collapsed="false">
      <c r="D235" s="359" t="n">
        <v>43313</v>
      </c>
      <c r="F235" s="397" t="n">
        <v>3.485</v>
      </c>
      <c r="G235" s="398" t="n">
        <v>0.072671391475375</v>
      </c>
      <c r="H235" s="397"/>
      <c r="I235" s="397" t="n">
        <v>0.55</v>
      </c>
      <c r="J235" s="397" t="n">
        <v>0.55</v>
      </c>
      <c r="K235" s="397" t="n">
        <v>0.5</v>
      </c>
      <c r="L235" s="397" t="n">
        <v>0.6</v>
      </c>
      <c r="M235" s="397" t="n">
        <v>0.55</v>
      </c>
      <c r="N235" s="397" t="n">
        <v>0.6</v>
      </c>
      <c r="O235" s="397" t="n">
        <v>0.55</v>
      </c>
      <c r="P235" s="397" t="n">
        <v>0.6</v>
      </c>
      <c r="Q235" s="397" t="n">
        <v>0.45</v>
      </c>
      <c r="R235" s="398" t="n">
        <v>0.4</v>
      </c>
      <c r="S235" s="398" t="n">
        <v>0.6</v>
      </c>
      <c r="T235" s="397" t="n">
        <v>0.55</v>
      </c>
      <c r="U235" s="397"/>
      <c r="V235" s="397"/>
      <c r="W235" s="397"/>
      <c r="X235" s="397"/>
      <c r="Y235" s="397"/>
      <c r="Z235" s="397"/>
      <c r="AA235" s="397"/>
      <c r="AB235" s="397"/>
      <c r="AC235" s="397"/>
      <c r="AD235" s="397"/>
      <c r="AE235" s="397"/>
      <c r="AF235" s="397"/>
      <c r="AG235" s="397"/>
      <c r="AH235" s="397"/>
      <c r="AI235" s="398"/>
      <c r="AJ235" s="398"/>
      <c r="AK235" s="398" t="n">
        <v>-0.19</v>
      </c>
      <c r="AL235" s="397" t="n">
        <v>0</v>
      </c>
      <c r="AM235" s="397"/>
      <c r="AN235" s="397"/>
      <c r="AO235" s="397" t="n">
        <v>-0.17</v>
      </c>
      <c r="AP235" s="360" t="n">
        <v>0</v>
      </c>
      <c r="AQ235" s="360" t="n">
        <v>0.1875</v>
      </c>
      <c r="AR235" s="360" t="n">
        <v>0</v>
      </c>
      <c r="AS235" s="360" t="n">
        <v>-0.33</v>
      </c>
      <c r="AT235" s="360" t="n">
        <v>0</v>
      </c>
      <c r="AU235" s="360" t="n">
        <v>0</v>
      </c>
      <c r="AV235" s="360" t="n">
        <v>0</v>
      </c>
      <c r="AW235" s="360" t="n">
        <v>0</v>
      </c>
      <c r="AX235" s="360" t="n">
        <v>0</v>
      </c>
      <c r="AY235" s="360" t="n">
        <v>0</v>
      </c>
      <c r="AZ235" s="360" t="n">
        <v>0</v>
      </c>
      <c r="BA235" s="360" t="n">
        <v>0.1625</v>
      </c>
      <c r="BB235" s="360" t="n">
        <v>0.0125</v>
      </c>
      <c r="BC235" s="360" t="n">
        <v>0</v>
      </c>
      <c r="BD235" s="360" t="n">
        <v>0</v>
      </c>
      <c r="BE235" s="360" t="n">
        <v>0</v>
      </c>
      <c r="BF235" s="360" t="n">
        <v>0</v>
      </c>
      <c r="BG235" s="360" t="n">
        <v>0</v>
      </c>
      <c r="BH235" s="360" t="n">
        <v>0</v>
      </c>
      <c r="BI235" s="360" t="n">
        <v>0</v>
      </c>
      <c r="BJ235" s="360" t="n">
        <v>0</v>
      </c>
      <c r="BK235" s="360" t="n">
        <v>0</v>
      </c>
      <c r="BL235" s="360" t="n">
        <v>0</v>
      </c>
      <c r="BM235" s="360" t="n">
        <v>0</v>
      </c>
      <c r="BN235" s="360" t="n">
        <v>0</v>
      </c>
      <c r="BO235" s="360" t="n">
        <v>0.495</v>
      </c>
      <c r="BP235" s="360" t="n">
        <v>0.035</v>
      </c>
      <c r="BQ235" s="360" t="n">
        <v>0</v>
      </c>
      <c r="BR235" s="360" t="n">
        <v>0</v>
      </c>
      <c r="BS235" s="360" t="n">
        <v>0.1625</v>
      </c>
      <c r="BT235" s="360" t="n">
        <v>0.0125</v>
      </c>
    </row>
    <row r="236" customFormat="false" ht="12.75" hidden="false" customHeight="false" outlineLevel="0" collapsed="false">
      <c r="D236" s="359" t="n">
        <v>43344</v>
      </c>
      <c r="F236" s="397" t="n">
        <v>3.455</v>
      </c>
      <c r="G236" s="398" t="n">
        <v>0.072674740697968</v>
      </c>
      <c r="H236" s="397"/>
      <c r="I236" s="397" t="n">
        <v>0.55</v>
      </c>
      <c r="J236" s="397" t="n">
        <v>0.55</v>
      </c>
      <c r="K236" s="397" t="n">
        <v>0.55</v>
      </c>
      <c r="L236" s="397" t="n">
        <v>0.55</v>
      </c>
      <c r="M236" s="397" t="n">
        <v>0.55</v>
      </c>
      <c r="N236" s="397" t="n">
        <v>0.6</v>
      </c>
      <c r="O236" s="397" t="n">
        <v>0.6</v>
      </c>
      <c r="P236" s="397" t="n">
        <v>0.55</v>
      </c>
      <c r="Q236" s="397" t="n">
        <v>0.5</v>
      </c>
      <c r="R236" s="398" t="n">
        <v>0.35</v>
      </c>
      <c r="S236" s="398" t="n">
        <v>0.6</v>
      </c>
      <c r="T236" s="397" t="n">
        <v>0.55</v>
      </c>
      <c r="U236" s="397"/>
      <c r="V236" s="397"/>
      <c r="W236" s="397"/>
      <c r="X236" s="397"/>
      <c r="Y236" s="397"/>
      <c r="Z236" s="397"/>
      <c r="AA236" s="397"/>
      <c r="AB236" s="397"/>
      <c r="AC236" s="397"/>
      <c r="AD236" s="397"/>
      <c r="AE236" s="397"/>
      <c r="AF236" s="397"/>
      <c r="AG236" s="397"/>
      <c r="AH236" s="397"/>
      <c r="AI236" s="398"/>
      <c r="AJ236" s="398"/>
      <c r="AK236" s="398" t="n">
        <v>-0.19</v>
      </c>
      <c r="AL236" s="397" t="n">
        <v>0</v>
      </c>
      <c r="AM236" s="397"/>
      <c r="AN236" s="397"/>
      <c r="AO236" s="397" t="n">
        <v>-0.17</v>
      </c>
      <c r="AP236" s="360" t="n">
        <v>0</v>
      </c>
      <c r="AQ236" s="360" t="n">
        <v>0.1875</v>
      </c>
      <c r="AR236" s="360" t="n">
        <v>0</v>
      </c>
      <c r="AS236" s="360" t="n">
        <v>-0.33</v>
      </c>
      <c r="AT236" s="360" t="n">
        <v>0</v>
      </c>
      <c r="AU236" s="360" t="n">
        <v>0</v>
      </c>
      <c r="AV236" s="360" t="n">
        <v>0</v>
      </c>
      <c r="AW236" s="360" t="n">
        <v>0</v>
      </c>
      <c r="AX236" s="360" t="n">
        <v>0</v>
      </c>
      <c r="AY236" s="360" t="n">
        <v>0</v>
      </c>
      <c r="AZ236" s="360" t="n">
        <v>0</v>
      </c>
      <c r="BA236" s="360" t="n">
        <v>0.1625</v>
      </c>
      <c r="BB236" s="360" t="n">
        <v>0.0125</v>
      </c>
      <c r="BC236" s="360" t="n">
        <v>0</v>
      </c>
      <c r="BD236" s="360" t="n">
        <v>0</v>
      </c>
      <c r="BE236" s="360" t="n">
        <v>0</v>
      </c>
      <c r="BF236" s="360" t="n">
        <v>0</v>
      </c>
      <c r="BG236" s="360" t="n">
        <v>0</v>
      </c>
      <c r="BH236" s="360" t="n">
        <v>0</v>
      </c>
      <c r="BI236" s="360" t="n">
        <v>0</v>
      </c>
      <c r="BJ236" s="360" t="n">
        <v>0</v>
      </c>
      <c r="BK236" s="360" t="n">
        <v>0</v>
      </c>
      <c r="BL236" s="360" t="n">
        <v>0</v>
      </c>
      <c r="BM236" s="360" t="n">
        <v>0</v>
      </c>
      <c r="BN236" s="360" t="n">
        <v>0</v>
      </c>
      <c r="BO236" s="360" t="n">
        <v>0.395</v>
      </c>
      <c r="BP236" s="360" t="n">
        <v>0.035</v>
      </c>
      <c r="BQ236" s="360" t="n">
        <v>0</v>
      </c>
      <c r="BR236" s="360" t="n">
        <v>0</v>
      </c>
      <c r="BS236" s="360" t="n">
        <v>0.1625</v>
      </c>
      <c r="BT236" s="360" t="n">
        <v>0.0125</v>
      </c>
    </row>
    <row r="237" customFormat="false" ht="12.75" hidden="false" customHeight="false" outlineLevel="0" collapsed="false">
      <c r="D237" s="359" t="n">
        <v>43374</v>
      </c>
      <c r="F237" s="397" t="n">
        <v>3.457</v>
      </c>
      <c r="G237" s="398" t="n">
        <v>0.072677981881126</v>
      </c>
      <c r="H237" s="397"/>
      <c r="I237" s="397" t="n">
        <v>0.6</v>
      </c>
      <c r="J237" s="397" t="n">
        <v>0.6</v>
      </c>
      <c r="K237" s="397" t="n">
        <v>0.55</v>
      </c>
      <c r="L237" s="397" t="n">
        <v>0.6</v>
      </c>
      <c r="M237" s="397" t="n">
        <v>0.6</v>
      </c>
      <c r="N237" s="397" t="n">
        <v>0.65</v>
      </c>
      <c r="O237" s="397" t="n">
        <v>0.65</v>
      </c>
      <c r="P237" s="397" t="n">
        <v>0.6</v>
      </c>
      <c r="Q237" s="397" t="n">
        <v>0.5</v>
      </c>
      <c r="R237" s="398" t="n">
        <v>0.4</v>
      </c>
      <c r="S237" s="398" t="n">
        <v>0.65</v>
      </c>
      <c r="T237" s="397" t="n">
        <v>0.6</v>
      </c>
      <c r="U237" s="397"/>
      <c r="V237" s="397"/>
      <c r="W237" s="397"/>
      <c r="X237" s="397"/>
      <c r="Y237" s="397"/>
      <c r="Z237" s="397"/>
      <c r="AA237" s="397"/>
      <c r="AB237" s="397"/>
      <c r="AC237" s="397"/>
      <c r="AD237" s="397"/>
      <c r="AE237" s="397"/>
      <c r="AF237" s="397"/>
      <c r="AG237" s="397"/>
      <c r="AH237" s="397"/>
      <c r="AI237" s="398"/>
      <c r="AJ237" s="398"/>
      <c r="AK237" s="398" t="n">
        <v>-0.19</v>
      </c>
      <c r="AL237" s="397" t="n">
        <v>0</v>
      </c>
      <c r="AM237" s="397"/>
      <c r="AN237" s="397"/>
      <c r="AO237" s="397" t="n">
        <v>-0.17</v>
      </c>
      <c r="AP237" s="360" t="n">
        <v>0</v>
      </c>
      <c r="AQ237" s="360" t="n">
        <v>0.1875</v>
      </c>
      <c r="AR237" s="360" t="n">
        <v>0</v>
      </c>
      <c r="AS237" s="360" t="n">
        <v>-0.33</v>
      </c>
      <c r="AT237" s="360" t="n">
        <v>0</v>
      </c>
      <c r="AU237" s="360" t="n">
        <v>0</v>
      </c>
      <c r="AV237" s="360" t="n">
        <v>0</v>
      </c>
      <c r="AW237" s="360" t="n">
        <v>0</v>
      </c>
      <c r="AX237" s="360" t="n">
        <v>0</v>
      </c>
      <c r="AY237" s="360" t="n">
        <v>0</v>
      </c>
      <c r="AZ237" s="360" t="n">
        <v>0</v>
      </c>
      <c r="BA237" s="360" t="n">
        <v>0.165</v>
      </c>
      <c r="BB237" s="360" t="n">
        <v>0.0125</v>
      </c>
      <c r="BC237" s="360" t="n">
        <v>0</v>
      </c>
      <c r="BD237" s="360" t="n">
        <v>0</v>
      </c>
      <c r="BE237" s="360" t="n">
        <v>0</v>
      </c>
      <c r="BF237" s="360" t="n">
        <v>0</v>
      </c>
      <c r="BG237" s="360" t="n">
        <v>0</v>
      </c>
      <c r="BH237" s="360" t="n">
        <v>0</v>
      </c>
      <c r="BI237" s="360" t="n">
        <v>0</v>
      </c>
      <c r="BJ237" s="360" t="n">
        <v>0</v>
      </c>
      <c r="BK237" s="360" t="n">
        <v>0</v>
      </c>
      <c r="BL237" s="360" t="n">
        <v>0</v>
      </c>
      <c r="BM237" s="360" t="n">
        <v>0</v>
      </c>
      <c r="BN237" s="360" t="n">
        <v>0</v>
      </c>
      <c r="BO237" s="360" t="n">
        <v>0.345</v>
      </c>
      <c r="BP237" s="360" t="n">
        <v>0.035</v>
      </c>
      <c r="BQ237" s="360" t="n">
        <v>0</v>
      </c>
      <c r="BR237" s="360" t="n">
        <v>0</v>
      </c>
      <c r="BS237" s="360" t="n">
        <v>0.165</v>
      </c>
      <c r="BT237" s="360" t="n">
        <v>0.0125</v>
      </c>
    </row>
    <row r="238" customFormat="false" ht="12.75" hidden="false" customHeight="false" outlineLevel="0" collapsed="false">
      <c r="D238" s="359" t="n">
        <v>43405</v>
      </c>
      <c r="F238" s="397" t="n">
        <v>3.479</v>
      </c>
      <c r="G238" s="398" t="n">
        <v>0.072681331103726</v>
      </c>
      <c r="H238" s="397"/>
      <c r="I238" s="397" t="n">
        <v>0.8</v>
      </c>
      <c r="J238" s="397" t="n">
        <v>0.85</v>
      </c>
      <c r="K238" s="397" t="n">
        <v>0.8</v>
      </c>
      <c r="L238" s="397" t="n">
        <v>0.8</v>
      </c>
      <c r="M238" s="397" t="n">
        <v>0.9</v>
      </c>
      <c r="N238" s="397" t="n">
        <v>0.95</v>
      </c>
      <c r="O238" s="397" t="n">
        <v>0.85</v>
      </c>
      <c r="P238" s="397" t="n">
        <v>0.8</v>
      </c>
      <c r="Q238" s="397" t="n">
        <v>0.95</v>
      </c>
      <c r="R238" s="398" t="n">
        <v>0.45</v>
      </c>
      <c r="S238" s="398" t="n">
        <v>0.8</v>
      </c>
      <c r="T238" s="397" t="n">
        <v>0.8</v>
      </c>
      <c r="U238" s="397"/>
      <c r="V238" s="397"/>
      <c r="W238" s="397"/>
      <c r="X238" s="397"/>
      <c r="Y238" s="397"/>
      <c r="Z238" s="397"/>
      <c r="AA238" s="397"/>
      <c r="AB238" s="397"/>
      <c r="AC238" s="397"/>
      <c r="AD238" s="397"/>
      <c r="AE238" s="397"/>
      <c r="AF238" s="397"/>
      <c r="AG238" s="397"/>
      <c r="AH238" s="397"/>
      <c r="AI238" s="398"/>
      <c r="AJ238" s="398"/>
      <c r="AK238" s="398" t="n">
        <v>-0.19</v>
      </c>
      <c r="AL238" s="397" t="n">
        <v>0</v>
      </c>
      <c r="AM238" s="397"/>
      <c r="AN238" s="397"/>
      <c r="AO238" s="397" t="n">
        <v>-0.17</v>
      </c>
      <c r="AP238" s="360" t="n">
        <v>0</v>
      </c>
      <c r="AQ238" s="360" t="n">
        <v>0.1</v>
      </c>
      <c r="AR238" s="360" t="n">
        <v>0</v>
      </c>
      <c r="AS238" s="360" t="n">
        <v>-0.33</v>
      </c>
      <c r="AT238" s="360" t="n">
        <v>0</v>
      </c>
      <c r="AU238" s="360" t="n">
        <v>0</v>
      </c>
      <c r="AV238" s="360" t="n">
        <v>0</v>
      </c>
      <c r="AW238" s="360" t="n">
        <v>0</v>
      </c>
      <c r="AX238" s="360" t="n">
        <v>0</v>
      </c>
      <c r="AY238" s="360" t="n">
        <v>0</v>
      </c>
      <c r="AZ238" s="360" t="n">
        <v>0</v>
      </c>
      <c r="BA238" s="360" t="n">
        <v>0.24</v>
      </c>
      <c r="BB238" s="360" t="n">
        <v>0.0175</v>
      </c>
      <c r="BC238" s="360" t="n">
        <v>0</v>
      </c>
      <c r="BD238" s="360" t="n">
        <v>0</v>
      </c>
      <c r="BE238" s="360" t="n">
        <v>0</v>
      </c>
      <c r="BF238" s="360" t="n">
        <v>0</v>
      </c>
      <c r="BG238" s="360" t="n">
        <v>0</v>
      </c>
      <c r="BH238" s="360" t="n">
        <v>0</v>
      </c>
      <c r="BI238" s="360" t="n">
        <v>0</v>
      </c>
      <c r="BJ238" s="360" t="n">
        <v>0</v>
      </c>
      <c r="BK238" s="360" t="n">
        <v>0</v>
      </c>
      <c r="BL238" s="360" t="n">
        <v>0</v>
      </c>
      <c r="BM238" s="360" t="n">
        <v>0</v>
      </c>
      <c r="BN238" s="360" t="n">
        <v>0</v>
      </c>
      <c r="BO238" s="360" t="n">
        <v>0.725</v>
      </c>
      <c r="BP238" s="360" t="n">
        <v>0.14</v>
      </c>
      <c r="BQ238" s="360" t="n">
        <v>0</v>
      </c>
      <c r="BR238" s="360" t="n">
        <v>0</v>
      </c>
      <c r="BS238" s="360" t="n">
        <v>0.24</v>
      </c>
      <c r="BT238" s="360" t="n">
        <v>0.0175</v>
      </c>
    </row>
    <row r="239" customFormat="false" ht="12.75" hidden="false" customHeight="false" outlineLevel="0" collapsed="false">
      <c r="D239" s="359" t="n">
        <v>43435</v>
      </c>
      <c r="F239" s="397" t="n">
        <v>3.532</v>
      </c>
      <c r="G239" s="398" t="n">
        <v>0.072684572286891</v>
      </c>
      <c r="H239" s="397"/>
      <c r="I239" s="397" t="n">
        <v>1</v>
      </c>
      <c r="J239" s="397" t="n">
        <v>1.05</v>
      </c>
      <c r="K239" s="397" t="n">
        <v>1</v>
      </c>
      <c r="L239" s="397" t="n">
        <v>1</v>
      </c>
      <c r="M239" s="397" t="n">
        <v>1.15</v>
      </c>
      <c r="N239" s="397" t="n">
        <v>1.25</v>
      </c>
      <c r="O239" s="397" t="n">
        <v>1.05</v>
      </c>
      <c r="P239" s="397" t="n">
        <v>1</v>
      </c>
      <c r="Q239" s="397" t="n">
        <v>1.35</v>
      </c>
      <c r="R239" s="398" t="n">
        <v>0.65</v>
      </c>
      <c r="S239" s="398" t="n">
        <v>1.1</v>
      </c>
      <c r="T239" s="397" t="n">
        <v>1</v>
      </c>
      <c r="U239" s="397"/>
      <c r="V239" s="397"/>
      <c r="W239" s="397"/>
      <c r="X239" s="397"/>
      <c r="Y239" s="397"/>
      <c r="Z239" s="397"/>
      <c r="AA239" s="397"/>
      <c r="AB239" s="397"/>
      <c r="AC239" s="397"/>
      <c r="AD239" s="397"/>
      <c r="AE239" s="397"/>
      <c r="AF239" s="397"/>
      <c r="AG239" s="397"/>
      <c r="AH239" s="397"/>
      <c r="AI239" s="398"/>
      <c r="AJ239" s="398"/>
      <c r="AK239" s="398" t="n">
        <v>-0.19</v>
      </c>
      <c r="AL239" s="397" t="n">
        <v>0</v>
      </c>
      <c r="AM239" s="397"/>
      <c r="AN239" s="397"/>
      <c r="AO239" s="397" t="n">
        <v>-0.17</v>
      </c>
      <c r="AP239" s="360" t="n">
        <v>0</v>
      </c>
      <c r="AQ239" s="360" t="n">
        <v>0.1</v>
      </c>
      <c r="AR239" s="360" t="n">
        <v>0</v>
      </c>
      <c r="AS239" s="360" t="n">
        <v>-0.33</v>
      </c>
      <c r="AT239" s="360" t="n">
        <v>0</v>
      </c>
      <c r="AU239" s="360" t="n">
        <v>0</v>
      </c>
      <c r="AV239" s="360" t="n">
        <v>0</v>
      </c>
      <c r="AW239" s="360" t="n">
        <v>0</v>
      </c>
      <c r="AX239" s="360" t="n">
        <v>0</v>
      </c>
      <c r="AY239" s="360" t="n">
        <v>0</v>
      </c>
      <c r="AZ239" s="360" t="n">
        <v>0</v>
      </c>
      <c r="BA239" s="360" t="n">
        <v>0.295</v>
      </c>
      <c r="BB239" s="360" t="n">
        <v>0.0225</v>
      </c>
      <c r="BC239" s="360" t="n">
        <v>0</v>
      </c>
      <c r="BD239" s="360" t="n">
        <v>0</v>
      </c>
      <c r="BE239" s="360" t="n">
        <v>0</v>
      </c>
      <c r="BF239" s="360" t="n">
        <v>0</v>
      </c>
      <c r="BG239" s="360" t="n">
        <v>0</v>
      </c>
      <c r="BH239" s="360" t="n">
        <v>0</v>
      </c>
      <c r="BI239" s="360" t="n">
        <v>0</v>
      </c>
      <c r="BJ239" s="360" t="n">
        <v>0</v>
      </c>
      <c r="BK239" s="360" t="n">
        <v>0</v>
      </c>
      <c r="BL239" s="360" t="n">
        <v>0</v>
      </c>
      <c r="BM239" s="360" t="n">
        <v>0</v>
      </c>
      <c r="BN239" s="360" t="n">
        <v>0</v>
      </c>
      <c r="BO239" s="360" t="n">
        <v>1.045</v>
      </c>
      <c r="BP239" s="360" t="n">
        <v>0.17</v>
      </c>
      <c r="BQ239" s="360" t="n">
        <v>0</v>
      </c>
      <c r="BR239" s="360" t="n">
        <v>0</v>
      </c>
      <c r="BS239" s="360" t="n">
        <v>0.295</v>
      </c>
      <c r="BT239" s="360" t="n">
        <v>0.0225</v>
      </c>
    </row>
    <row r="240" customFormat="false" ht="12.75" hidden="false" customHeight="false" outlineLevel="0" collapsed="false">
      <c r="D240" s="359" t="n">
        <v>43466</v>
      </c>
      <c r="F240" s="397" t="n">
        <v>3.744</v>
      </c>
      <c r="G240" s="398" t="n">
        <v>0.072687921509497</v>
      </c>
      <c r="H240" s="397"/>
      <c r="I240" s="397" t="n">
        <v>1</v>
      </c>
      <c r="J240" s="397" t="n">
        <v>1.05</v>
      </c>
      <c r="K240" s="397" t="n">
        <v>1</v>
      </c>
      <c r="L240" s="397" t="n">
        <v>1</v>
      </c>
      <c r="M240" s="397" t="n">
        <v>1.15</v>
      </c>
      <c r="N240" s="397" t="n">
        <v>1.45</v>
      </c>
      <c r="O240" s="397" t="n">
        <v>1.05</v>
      </c>
      <c r="P240" s="397" t="n">
        <v>1</v>
      </c>
      <c r="Q240" s="397" t="n">
        <v>1.35</v>
      </c>
      <c r="R240" s="398" t="n">
        <v>0.7</v>
      </c>
      <c r="S240" s="398" t="n">
        <v>1.1</v>
      </c>
      <c r="T240" s="397" t="n">
        <v>1</v>
      </c>
      <c r="U240" s="397"/>
      <c r="V240" s="397"/>
      <c r="W240" s="397"/>
      <c r="X240" s="397"/>
      <c r="Y240" s="397"/>
      <c r="Z240" s="397"/>
      <c r="AA240" s="397"/>
      <c r="AB240" s="397"/>
      <c r="AC240" s="397"/>
      <c r="AD240" s="397"/>
      <c r="AE240" s="397"/>
      <c r="AF240" s="397"/>
      <c r="AG240" s="397"/>
      <c r="AH240" s="397"/>
      <c r="AI240" s="398"/>
      <c r="AJ240" s="398"/>
      <c r="AK240" s="398" t="n">
        <v>-0.19</v>
      </c>
      <c r="AL240" s="397" t="n">
        <v>0</v>
      </c>
      <c r="AM240" s="397"/>
      <c r="AN240" s="397"/>
      <c r="AO240" s="397" t="n">
        <v>-0.17</v>
      </c>
      <c r="AP240" s="360" t="n">
        <v>0</v>
      </c>
      <c r="AQ240" s="360" t="n">
        <v>0.1</v>
      </c>
      <c r="AR240" s="360" t="n">
        <v>0</v>
      </c>
      <c r="AS240" s="360" t="n">
        <v>-0.33</v>
      </c>
      <c r="AT240" s="360" t="n">
        <v>0</v>
      </c>
      <c r="AU240" s="360" t="n">
        <v>0</v>
      </c>
      <c r="AV240" s="360" t="n">
        <v>0</v>
      </c>
      <c r="AW240" s="360" t="n">
        <v>0</v>
      </c>
      <c r="AX240" s="360" t="n">
        <v>0</v>
      </c>
      <c r="AY240" s="360" t="n">
        <v>0</v>
      </c>
      <c r="AZ240" s="360" t="n">
        <v>0</v>
      </c>
      <c r="BA240" s="360" t="n">
        <v>0.3425</v>
      </c>
      <c r="BB240" s="360" t="n">
        <v>0.0225</v>
      </c>
      <c r="BC240" s="360" t="n">
        <v>0</v>
      </c>
      <c r="BD240" s="360" t="n">
        <v>0</v>
      </c>
      <c r="BE240" s="360" t="n">
        <v>0</v>
      </c>
      <c r="BF240" s="360" t="n">
        <v>0</v>
      </c>
      <c r="BG240" s="360" t="n">
        <v>0</v>
      </c>
      <c r="BH240" s="360" t="n">
        <v>0</v>
      </c>
      <c r="BI240" s="360" t="n">
        <v>0</v>
      </c>
      <c r="BJ240" s="360" t="n">
        <v>0</v>
      </c>
      <c r="BK240" s="360" t="n">
        <v>0</v>
      </c>
      <c r="BL240" s="360" t="n">
        <v>0</v>
      </c>
      <c r="BM240" s="360" t="n">
        <v>0</v>
      </c>
      <c r="BN240" s="360" t="n">
        <v>0</v>
      </c>
      <c r="BO240" s="360" t="n">
        <v>1.52</v>
      </c>
      <c r="BP240" s="360" t="n">
        <v>0.26</v>
      </c>
      <c r="BQ240" s="360" t="n">
        <v>0</v>
      </c>
      <c r="BR240" s="360" t="n">
        <v>0</v>
      </c>
      <c r="BS240" s="360" t="n">
        <v>0.3425</v>
      </c>
      <c r="BT240" s="360" t="n">
        <v>0.0225</v>
      </c>
    </row>
    <row r="241" customFormat="false" ht="12.75" hidden="false" customHeight="false" outlineLevel="0" collapsed="false">
      <c r="D241" s="359" t="n">
        <v>43497</v>
      </c>
      <c r="F241" s="397" t="n">
        <v>3.673</v>
      </c>
      <c r="G241" s="398" t="n">
        <v>0.072691270732109</v>
      </c>
      <c r="H241" s="397"/>
      <c r="I241" s="397" t="n">
        <v>1</v>
      </c>
      <c r="J241" s="397" t="n">
        <v>1.05</v>
      </c>
      <c r="K241" s="397" t="n">
        <v>1</v>
      </c>
      <c r="L241" s="397" t="n">
        <v>1</v>
      </c>
      <c r="M241" s="397" t="n">
        <v>1.15</v>
      </c>
      <c r="N241" s="397" t="n">
        <v>1.45</v>
      </c>
      <c r="O241" s="397" t="n">
        <v>1.05</v>
      </c>
      <c r="P241" s="397" t="n">
        <v>1</v>
      </c>
      <c r="Q241" s="397" t="n">
        <v>1.35</v>
      </c>
      <c r="R241" s="398" t="n">
        <v>0.7</v>
      </c>
      <c r="S241" s="398" t="n">
        <v>1.1</v>
      </c>
      <c r="T241" s="397" t="n">
        <v>1</v>
      </c>
      <c r="U241" s="397"/>
      <c r="V241" s="397"/>
      <c r="W241" s="397"/>
      <c r="X241" s="397"/>
      <c r="Y241" s="397"/>
      <c r="Z241" s="397"/>
      <c r="AA241" s="397"/>
      <c r="AB241" s="397"/>
      <c r="AC241" s="397"/>
      <c r="AD241" s="397"/>
      <c r="AE241" s="397"/>
      <c r="AF241" s="397"/>
      <c r="AG241" s="397"/>
      <c r="AH241" s="397"/>
      <c r="AI241" s="398"/>
      <c r="AJ241" s="398"/>
      <c r="AK241" s="398" t="n">
        <v>0</v>
      </c>
      <c r="AL241" s="397" t="n">
        <v>0</v>
      </c>
      <c r="AM241" s="397"/>
      <c r="AN241" s="397"/>
      <c r="AO241" s="397" t="n">
        <v>-0.17</v>
      </c>
      <c r="AP241" s="360" t="n">
        <v>0</v>
      </c>
      <c r="AQ241" s="360" t="n">
        <v>0.29</v>
      </c>
      <c r="AR241" s="360" t="n">
        <v>0</v>
      </c>
      <c r="AS241" s="360" t="n">
        <v>-0.33</v>
      </c>
      <c r="AT241" s="360" t="n">
        <v>0</v>
      </c>
      <c r="AU241" s="360" t="n">
        <v>0</v>
      </c>
      <c r="AV241" s="360" t="n">
        <v>0</v>
      </c>
      <c r="AW241" s="360" t="n">
        <v>0</v>
      </c>
      <c r="AX241" s="360" t="n">
        <v>0</v>
      </c>
      <c r="AY241" s="360" t="n">
        <v>0</v>
      </c>
      <c r="AZ241" s="360" t="n">
        <v>0</v>
      </c>
      <c r="BA241" s="360" t="n">
        <v>0.3375</v>
      </c>
      <c r="BB241" s="360" t="n">
        <v>0.0225</v>
      </c>
      <c r="BC241" s="360" t="n">
        <v>0</v>
      </c>
      <c r="BD241" s="360" t="n">
        <v>0</v>
      </c>
      <c r="BE241" s="360" t="n">
        <v>0</v>
      </c>
      <c r="BF241" s="360" t="n">
        <v>0</v>
      </c>
      <c r="BG241" s="360" t="n">
        <v>0</v>
      </c>
      <c r="BH241" s="360" t="n">
        <v>0</v>
      </c>
      <c r="BI241" s="360" t="n">
        <v>0</v>
      </c>
      <c r="BJ241" s="360" t="n">
        <v>0</v>
      </c>
      <c r="BK241" s="360" t="n">
        <v>0</v>
      </c>
      <c r="BL241" s="360" t="n">
        <v>0</v>
      </c>
      <c r="BM241" s="360" t="n">
        <v>0</v>
      </c>
      <c r="BN241" s="360" t="n">
        <v>0</v>
      </c>
      <c r="BO241" s="360" t="n">
        <v>1.4</v>
      </c>
      <c r="BP241" s="360" t="n">
        <v>0.26</v>
      </c>
      <c r="BQ241" s="360" t="n">
        <v>0</v>
      </c>
      <c r="BR241" s="360" t="n">
        <v>0</v>
      </c>
      <c r="BS241" s="360" t="n">
        <v>0.3375</v>
      </c>
      <c r="BT241" s="360" t="n">
        <v>0.0225</v>
      </c>
    </row>
    <row r="242" customFormat="false" ht="12.75" hidden="false" customHeight="false" outlineLevel="0" collapsed="false">
      <c r="D242" s="359" t="n">
        <v>43525</v>
      </c>
      <c r="F242" s="397" t="n">
        <v>3.581</v>
      </c>
      <c r="G242" s="398" t="n">
        <v>0.072694295836405</v>
      </c>
      <c r="H242" s="397"/>
      <c r="I242" s="397" t="n">
        <v>0.75</v>
      </c>
      <c r="J242" s="397" t="n">
        <v>0.8</v>
      </c>
      <c r="K242" s="397" t="n">
        <v>0.75</v>
      </c>
      <c r="L242" s="397" t="n">
        <v>0.75</v>
      </c>
      <c r="M242" s="397" t="n">
        <v>0.85</v>
      </c>
      <c r="N242" s="397" t="n">
        <v>1</v>
      </c>
      <c r="O242" s="397" t="n">
        <v>0.75</v>
      </c>
      <c r="P242" s="397" t="n">
        <v>0.75</v>
      </c>
      <c r="Q242" s="397" t="n">
        <v>0.95</v>
      </c>
      <c r="R242" s="398" t="n">
        <v>0.35</v>
      </c>
      <c r="S242" s="398" t="n">
        <v>0.75</v>
      </c>
      <c r="T242" s="397" t="n">
        <v>0.75</v>
      </c>
      <c r="U242" s="397"/>
      <c r="V242" s="397"/>
      <c r="W242" s="397"/>
      <c r="X242" s="397"/>
      <c r="Y242" s="397"/>
      <c r="Z242" s="397"/>
      <c r="AA242" s="397"/>
      <c r="AB242" s="397"/>
      <c r="AC242" s="397"/>
      <c r="AD242" s="397"/>
      <c r="AE242" s="397"/>
      <c r="AF242" s="397"/>
      <c r="AG242" s="397"/>
      <c r="AH242" s="397"/>
      <c r="AI242" s="398"/>
      <c r="AJ242" s="398"/>
      <c r="AK242" s="398" t="n">
        <v>0</v>
      </c>
      <c r="AL242" s="397" t="n">
        <v>0</v>
      </c>
      <c r="AM242" s="397"/>
      <c r="AN242" s="397"/>
      <c r="AO242" s="397" t="n">
        <v>-0.17</v>
      </c>
      <c r="AP242" s="360" t="n">
        <v>0</v>
      </c>
      <c r="AQ242" s="360" t="n">
        <v>0.29</v>
      </c>
      <c r="AR242" s="360" t="n">
        <v>0</v>
      </c>
      <c r="AS242" s="360" t="n">
        <v>-0.33</v>
      </c>
      <c r="AT242" s="360" t="n">
        <v>0</v>
      </c>
      <c r="AU242" s="360" t="n">
        <v>0</v>
      </c>
      <c r="AV242" s="360" t="n">
        <v>0</v>
      </c>
      <c r="AW242" s="360" t="n">
        <v>0</v>
      </c>
      <c r="AX242" s="360" t="n">
        <v>0</v>
      </c>
      <c r="AY242" s="360" t="n">
        <v>0</v>
      </c>
      <c r="AZ242" s="360" t="n">
        <v>0</v>
      </c>
      <c r="BA242" s="360" t="n">
        <v>0.26</v>
      </c>
      <c r="BB242" s="360" t="n">
        <v>0.0225</v>
      </c>
      <c r="BC242" s="360" t="n">
        <v>0</v>
      </c>
      <c r="BD242" s="360" t="n">
        <v>0</v>
      </c>
      <c r="BE242" s="360" t="n">
        <v>0</v>
      </c>
      <c r="BF242" s="360" t="n">
        <v>0</v>
      </c>
      <c r="BG242" s="360" t="n">
        <v>0</v>
      </c>
      <c r="BH242" s="360" t="n">
        <v>0</v>
      </c>
      <c r="BI242" s="360" t="n">
        <v>0</v>
      </c>
      <c r="BJ242" s="360" t="n">
        <v>0</v>
      </c>
      <c r="BK242" s="360" t="n">
        <v>0</v>
      </c>
      <c r="BL242" s="360" t="n">
        <v>0</v>
      </c>
      <c r="BM242" s="360" t="n">
        <v>0</v>
      </c>
      <c r="BN242" s="360" t="n">
        <v>0</v>
      </c>
      <c r="BO242" s="360" t="n">
        <v>0.88</v>
      </c>
      <c r="BP242" s="360" t="n">
        <v>0.14</v>
      </c>
      <c r="BQ242" s="360" t="n">
        <v>0</v>
      </c>
      <c r="BR242" s="360" t="n">
        <v>0</v>
      </c>
      <c r="BS242" s="360" t="n">
        <v>0.26</v>
      </c>
      <c r="BT242" s="360" t="n">
        <v>0.0225</v>
      </c>
    </row>
    <row r="243" customFormat="false" ht="12.75" hidden="false" customHeight="false" outlineLevel="0" collapsed="false">
      <c r="D243" s="359" t="n">
        <v>43556</v>
      </c>
      <c r="F243" s="397" t="n">
        <v>3.483</v>
      </c>
      <c r="G243" s="398" t="n">
        <v>0.072697645059024</v>
      </c>
      <c r="H243" s="397"/>
      <c r="I243" s="397" t="n">
        <v>0.4</v>
      </c>
      <c r="J243" s="397" t="n">
        <v>0.45</v>
      </c>
      <c r="K243" s="397" t="n">
        <v>0.4</v>
      </c>
      <c r="L243" s="397" t="n">
        <v>0.45</v>
      </c>
      <c r="M243" s="397" t="n">
        <v>0.45</v>
      </c>
      <c r="N243" s="397" t="n">
        <v>0.45</v>
      </c>
      <c r="O243" s="397" t="n">
        <v>0.45</v>
      </c>
      <c r="P243" s="397" t="n">
        <v>0.45</v>
      </c>
      <c r="Q243" s="397" t="n">
        <v>0.5</v>
      </c>
      <c r="R243" s="398" t="n">
        <v>0.3</v>
      </c>
      <c r="S243" s="398" t="n">
        <v>0.45</v>
      </c>
      <c r="T243" s="397" t="n">
        <v>0.4</v>
      </c>
      <c r="U243" s="397"/>
      <c r="V243" s="397"/>
      <c r="W243" s="397"/>
      <c r="X243" s="397"/>
      <c r="Y243" s="397"/>
      <c r="Z243" s="397"/>
      <c r="AA243" s="397"/>
      <c r="AB243" s="397"/>
      <c r="AC243" s="397"/>
      <c r="AD243" s="397"/>
      <c r="AE243" s="397"/>
      <c r="AF243" s="397"/>
      <c r="AG243" s="397"/>
      <c r="AH243" s="397"/>
      <c r="AI243" s="398"/>
      <c r="AJ243" s="398"/>
      <c r="AK243" s="398" t="n">
        <v>0</v>
      </c>
      <c r="AL243" s="397" t="n">
        <v>0</v>
      </c>
      <c r="AM243" s="397"/>
      <c r="AN243" s="397"/>
      <c r="AO243" s="397" t="n">
        <v>-0.17</v>
      </c>
      <c r="AP243" s="360" t="n">
        <v>0</v>
      </c>
      <c r="AQ243" s="360" t="n">
        <v>0.3775</v>
      </c>
      <c r="AR243" s="360" t="n">
        <v>0</v>
      </c>
      <c r="AS243" s="360" t="n">
        <v>-0.33</v>
      </c>
      <c r="AT243" s="360" t="n">
        <v>0</v>
      </c>
      <c r="AU243" s="360" t="n">
        <v>0</v>
      </c>
      <c r="AV243" s="360" t="n">
        <v>0</v>
      </c>
      <c r="AW243" s="360" t="n">
        <v>0</v>
      </c>
      <c r="AX243" s="360" t="n">
        <v>0</v>
      </c>
      <c r="AY243" s="360" t="n">
        <v>0</v>
      </c>
      <c r="AZ243" s="360" t="n">
        <v>0</v>
      </c>
      <c r="BA243" s="360" t="n">
        <v>0.1775</v>
      </c>
      <c r="BB243" s="360" t="n">
        <v>0.0175</v>
      </c>
      <c r="BC243" s="360" t="n">
        <v>0</v>
      </c>
      <c r="BD243" s="360" t="n">
        <v>0</v>
      </c>
      <c r="BE243" s="360" t="n">
        <v>0</v>
      </c>
      <c r="BF243" s="360" t="n">
        <v>0</v>
      </c>
      <c r="BG243" s="360" t="n">
        <v>0</v>
      </c>
      <c r="BH243" s="360" t="n">
        <v>0</v>
      </c>
      <c r="BI243" s="360" t="n">
        <v>0</v>
      </c>
      <c r="BJ243" s="360" t="n">
        <v>0</v>
      </c>
      <c r="BK243" s="360" t="n">
        <v>0</v>
      </c>
      <c r="BL243" s="360" t="n">
        <v>0</v>
      </c>
      <c r="BM243" s="360" t="n">
        <v>0</v>
      </c>
      <c r="BN243" s="360" t="n">
        <v>0</v>
      </c>
      <c r="BO243" s="360" t="n">
        <v>0.51</v>
      </c>
      <c r="BP243" s="360" t="n">
        <v>0.02</v>
      </c>
      <c r="BQ243" s="360" t="n">
        <v>0</v>
      </c>
      <c r="BR243" s="360" t="n">
        <v>0</v>
      </c>
      <c r="BS243" s="360" t="n">
        <v>0.1775</v>
      </c>
      <c r="BT243" s="360" t="n">
        <v>0.0175</v>
      </c>
    </row>
    <row r="244" customFormat="false" ht="12.75" hidden="false" customHeight="false" outlineLevel="0" collapsed="false">
      <c r="D244" s="359" t="n">
        <v>43586</v>
      </c>
      <c r="F244" s="397" t="n">
        <v>3.471</v>
      </c>
      <c r="G244" s="398" t="n">
        <v>0.072700886242206</v>
      </c>
      <c r="H244" s="397"/>
      <c r="I244" s="397" t="n">
        <v>0.45</v>
      </c>
      <c r="J244" s="397" t="n">
        <v>0.5</v>
      </c>
      <c r="K244" s="397" t="n">
        <v>0.4</v>
      </c>
      <c r="L244" s="397" t="n">
        <v>0.4</v>
      </c>
      <c r="M244" s="397" t="n">
        <v>0.45</v>
      </c>
      <c r="N244" s="397" t="n">
        <v>0.5</v>
      </c>
      <c r="O244" s="397" t="n">
        <v>0.45</v>
      </c>
      <c r="P244" s="397" t="n">
        <v>0.4</v>
      </c>
      <c r="Q244" s="397" t="n">
        <v>0.45</v>
      </c>
      <c r="R244" s="398" t="n">
        <v>0.25</v>
      </c>
      <c r="S244" s="398" t="n">
        <v>0.5</v>
      </c>
      <c r="T244" s="397" t="n">
        <v>0.45</v>
      </c>
      <c r="U244" s="397"/>
      <c r="V244" s="397"/>
      <c r="W244" s="397"/>
      <c r="X244" s="397"/>
      <c r="Y244" s="397"/>
      <c r="Z244" s="397"/>
      <c r="AA244" s="397"/>
      <c r="AB244" s="397"/>
      <c r="AC244" s="397"/>
      <c r="AD244" s="397"/>
      <c r="AE244" s="397"/>
      <c r="AF244" s="397"/>
      <c r="AG244" s="397"/>
      <c r="AH244" s="397"/>
      <c r="AI244" s="398"/>
      <c r="AJ244" s="398"/>
      <c r="AK244" s="398" t="n">
        <v>0</v>
      </c>
      <c r="AL244" s="397" t="n">
        <v>0</v>
      </c>
      <c r="AM244" s="397"/>
      <c r="AN244" s="397"/>
      <c r="AO244" s="397" t="n">
        <v>-0.17</v>
      </c>
      <c r="AP244" s="360" t="n">
        <v>0</v>
      </c>
      <c r="AQ244" s="360" t="n">
        <v>0.3775</v>
      </c>
      <c r="AR244" s="360" t="n">
        <v>0</v>
      </c>
      <c r="AS244" s="360" t="n">
        <v>-0.33</v>
      </c>
      <c r="AT244" s="360" t="n">
        <v>0</v>
      </c>
      <c r="AU244" s="360" t="n">
        <v>0</v>
      </c>
      <c r="AV244" s="360" t="n">
        <v>0</v>
      </c>
      <c r="AW244" s="360" t="n">
        <v>0</v>
      </c>
      <c r="AX244" s="360" t="n">
        <v>0</v>
      </c>
      <c r="AY244" s="360" t="n">
        <v>0</v>
      </c>
      <c r="AZ244" s="360" t="n">
        <v>0</v>
      </c>
      <c r="BA244" s="360" t="n">
        <v>0.1625</v>
      </c>
      <c r="BB244" s="360" t="n">
        <v>0.01</v>
      </c>
      <c r="BC244" s="360" t="n">
        <v>0</v>
      </c>
      <c r="BD244" s="360" t="n">
        <v>0</v>
      </c>
      <c r="BE244" s="360" t="n">
        <v>0</v>
      </c>
      <c r="BF244" s="360" t="n">
        <v>0</v>
      </c>
      <c r="BG244" s="360" t="n">
        <v>0</v>
      </c>
      <c r="BH244" s="360" t="n">
        <v>0</v>
      </c>
      <c r="BI244" s="360" t="n">
        <v>0</v>
      </c>
      <c r="BJ244" s="360" t="n">
        <v>0</v>
      </c>
      <c r="BK244" s="360" t="n">
        <v>0</v>
      </c>
      <c r="BL244" s="360" t="n">
        <v>0</v>
      </c>
      <c r="BM244" s="360" t="n">
        <v>0</v>
      </c>
      <c r="BN244" s="360" t="n">
        <v>0</v>
      </c>
      <c r="BO244" s="360" t="n">
        <v>0.395</v>
      </c>
      <c r="BP244" s="360" t="n">
        <v>0.02</v>
      </c>
      <c r="BQ244" s="360" t="n">
        <v>0</v>
      </c>
      <c r="BR244" s="360" t="n">
        <v>0</v>
      </c>
      <c r="BS244" s="360" t="n">
        <v>0.1625</v>
      </c>
      <c r="BT244" s="360" t="n">
        <v>0.01</v>
      </c>
    </row>
    <row r="245" customFormat="false" ht="12.75" hidden="false" customHeight="false" outlineLevel="0" collapsed="false">
      <c r="D245" s="359" t="n">
        <v>43617</v>
      </c>
      <c r="F245" s="397" t="n">
        <v>3.49</v>
      </c>
      <c r="G245" s="398" t="n">
        <v>0.072704235464831</v>
      </c>
      <c r="H245" s="397"/>
      <c r="I245" s="397" t="n">
        <v>0.45</v>
      </c>
      <c r="J245" s="397" t="n">
        <v>0.5</v>
      </c>
      <c r="K245" s="397" t="n">
        <v>0.4</v>
      </c>
      <c r="L245" s="397" t="n">
        <v>0.5</v>
      </c>
      <c r="M245" s="397" t="n">
        <v>0.45</v>
      </c>
      <c r="N245" s="397" t="n">
        <v>0.5</v>
      </c>
      <c r="O245" s="397" t="n">
        <v>0.5</v>
      </c>
      <c r="P245" s="397" t="n">
        <v>0.5</v>
      </c>
      <c r="Q245" s="397" t="n">
        <v>0.5</v>
      </c>
      <c r="R245" s="398" t="n">
        <v>0.25</v>
      </c>
      <c r="S245" s="398" t="n">
        <v>0.5</v>
      </c>
      <c r="T245" s="397" t="n">
        <v>0.45</v>
      </c>
      <c r="U245" s="397"/>
      <c r="V245" s="397"/>
      <c r="W245" s="397"/>
      <c r="X245" s="397"/>
      <c r="Y245" s="397"/>
      <c r="Z245" s="397"/>
      <c r="AA245" s="397"/>
      <c r="AB245" s="397"/>
      <c r="AC245" s="397"/>
      <c r="AD245" s="397"/>
      <c r="AE245" s="397"/>
      <c r="AF245" s="397"/>
      <c r="AG245" s="397"/>
      <c r="AH245" s="397"/>
      <c r="AI245" s="398"/>
      <c r="AJ245" s="398"/>
      <c r="AK245" s="398" t="n">
        <v>0</v>
      </c>
      <c r="AL245" s="397" t="n">
        <v>0</v>
      </c>
      <c r="AM245" s="397"/>
      <c r="AN245" s="397"/>
      <c r="AO245" s="397" t="n">
        <v>-0.17</v>
      </c>
      <c r="AP245" s="360" t="n">
        <v>0</v>
      </c>
      <c r="AQ245" s="360" t="n">
        <v>0.3775</v>
      </c>
      <c r="AR245" s="360" t="n">
        <v>0</v>
      </c>
      <c r="AS245" s="360" t="n">
        <v>-0.33</v>
      </c>
      <c r="AT245" s="360" t="n">
        <v>0</v>
      </c>
      <c r="AU245" s="360" t="n">
        <v>0</v>
      </c>
      <c r="AV245" s="360" t="n">
        <v>0</v>
      </c>
      <c r="AW245" s="360" t="n">
        <v>0</v>
      </c>
      <c r="AX245" s="360" t="n">
        <v>0</v>
      </c>
      <c r="AY245" s="360" t="n">
        <v>0</v>
      </c>
      <c r="AZ245" s="360" t="n">
        <v>0</v>
      </c>
      <c r="BA245" s="360" t="n">
        <v>0.1625</v>
      </c>
      <c r="BB245" s="360" t="n">
        <v>0.0125</v>
      </c>
      <c r="BC245" s="360" t="n">
        <v>0</v>
      </c>
      <c r="BD245" s="360" t="n">
        <v>0</v>
      </c>
      <c r="BE245" s="360" t="n">
        <v>0</v>
      </c>
      <c r="BF245" s="360" t="n">
        <v>0</v>
      </c>
      <c r="BG245" s="360" t="n">
        <v>0</v>
      </c>
      <c r="BH245" s="360" t="n">
        <v>0</v>
      </c>
      <c r="BI245" s="360" t="n">
        <v>0</v>
      </c>
      <c r="BJ245" s="360" t="n">
        <v>0</v>
      </c>
      <c r="BK245" s="360" t="n">
        <v>0</v>
      </c>
      <c r="BL245" s="360" t="n">
        <v>0</v>
      </c>
      <c r="BM245" s="360" t="n">
        <v>0</v>
      </c>
      <c r="BN245" s="360" t="n">
        <v>0</v>
      </c>
      <c r="BO245" s="360" t="n">
        <v>0.395</v>
      </c>
      <c r="BP245" s="360" t="n">
        <v>0.035</v>
      </c>
      <c r="BQ245" s="360" t="n">
        <v>0</v>
      </c>
      <c r="BR245" s="360" t="n">
        <v>0</v>
      </c>
      <c r="BS245" s="360" t="n">
        <v>0.1625</v>
      </c>
      <c r="BT245" s="360" t="n">
        <v>0.0125</v>
      </c>
    </row>
    <row r="246" customFormat="false" ht="12.75" hidden="false" customHeight="false" outlineLevel="0" collapsed="false">
      <c r="D246" s="359" t="n">
        <v>43647</v>
      </c>
      <c r="F246" s="397" t="n">
        <v>3.49</v>
      </c>
      <c r="G246" s="398" t="n">
        <v>0.07270747664802</v>
      </c>
      <c r="H246" s="397"/>
      <c r="I246" s="397" t="n">
        <v>0.5</v>
      </c>
      <c r="J246" s="397" t="n">
        <v>0.5</v>
      </c>
      <c r="K246" s="397" t="n">
        <v>0.4</v>
      </c>
      <c r="L246" s="397" t="n">
        <v>0.5</v>
      </c>
      <c r="M246" s="397" t="n">
        <v>0.5</v>
      </c>
      <c r="N246" s="397" t="n">
        <v>0.5</v>
      </c>
      <c r="O246" s="397" t="n">
        <v>0.5</v>
      </c>
      <c r="P246" s="397" t="n">
        <v>0.5</v>
      </c>
      <c r="Q246" s="397" t="n">
        <v>0.5</v>
      </c>
      <c r="R246" s="398" t="n">
        <v>0.35</v>
      </c>
      <c r="S246" s="398" t="n">
        <v>0.55</v>
      </c>
      <c r="T246" s="397" t="n">
        <v>0.5</v>
      </c>
      <c r="U246" s="397"/>
      <c r="V246" s="397"/>
      <c r="W246" s="397"/>
      <c r="X246" s="397"/>
      <c r="Y246" s="397"/>
      <c r="Z246" s="397"/>
      <c r="AA246" s="397"/>
      <c r="AB246" s="397"/>
      <c r="AC246" s="397"/>
      <c r="AD246" s="397"/>
      <c r="AE246" s="397"/>
      <c r="AF246" s="397"/>
      <c r="AG246" s="397"/>
      <c r="AH246" s="397"/>
      <c r="AI246" s="398"/>
      <c r="AJ246" s="398"/>
      <c r="AK246" s="398" t="n">
        <v>0</v>
      </c>
      <c r="AL246" s="397" t="n">
        <v>0</v>
      </c>
      <c r="AM246" s="397"/>
      <c r="AN246" s="397"/>
      <c r="AO246" s="397" t="n">
        <v>-0.17</v>
      </c>
      <c r="AP246" s="360" t="n">
        <v>0</v>
      </c>
      <c r="AQ246" s="360" t="n">
        <v>0.3775</v>
      </c>
      <c r="AR246" s="360" t="n">
        <v>0</v>
      </c>
      <c r="AS246" s="360" t="n">
        <v>-0.33</v>
      </c>
      <c r="AT246" s="360" t="n">
        <v>0</v>
      </c>
      <c r="AU246" s="360" t="n">
        <v>0</v>
      </c>
      <c r="AV246" s="360" t="n">
        <v>0</v>
      </c>
      <c r="AW246" s="360" t="n">
        <v>0</v>
      </c>
      <c r="AX246" s="360" t="n">
        <v>0</v>
      </c>
      <c r="AY246" s="360" t="n">
        <v>0</v>
      </c>
      <c r="AZ246" s="360" t="n">
        <v>0</v>
      </c>
      <c r="BA246" s="360" t="n">
        <v>0.1625</v>
      </c>
      <c r="BB246" s="360" t="n">
        <v>0.0125</v>
      </c>
      <c r="BC246" s="360" t="n">
        <v>0</v>
      </c>
      <c r="BD246" s="360" t="n">
        <v>0</v>
      </c>
      <c r="BE246" s="360" t="n">
        <v>0</v>
      </c>
      <c r="BF246" s="360" t="n">
        <v>0</v>
      </c>
      <c r="BG246" s="360" t="n">
        <v>0</v>
      </c>
      <c r="BH246" s="360" t="n">
        <v>0</v>
      </c>
      <c r="BI246" s="360" t="n">
        <v>0</v>
      </c>
      <c r="BJ246" s="360" t="n">
        <v>0</v>
      </c>
      <c r="BK246" s="360" t="n">
        <v>0</v>
      </c>
      <c r="BL246" s="360" t="n">
        <v>0</v>
      </c>
      <c r="BM246" s="360" t="n">
        <v>0</v>
      </c>
      <c r="BN246" s="360" t="n">
        <v>0</v>
      </c>
      <c r="BO246" s="360" t="n">
        <v>0.43</v>
      </c>
      <c r="BP246" s="360" t="n">
        <v>0.035</v>
      </c>
      <c r="BQ246" s="360" t="n">
        <v>0</v>
      </c>
      <c r="BR246" s="360" t="n">
        <v>0</v>
      </c>
      <c r="BS246" s="360" t="n">
        <v>0.1625</v>
      </c>
      <c r="BT246" s="360" t="n">
        <v>0.0125</v>
      </c>
    </row>
    <row r="247" customFormat="false" ht="12.75" hidden="false" customHeight="false" outlineLevel="0" collapsed="false">
      <c r="D247" s="359" t="n">
        <v>43678</v>
      </c>
      <c r="F247" s="397" t="n">
        <v>3.584</v>
      </c>
      <c r="G247" s="398" t="n">
        <v>0.072710825870653</v>
      </c>
      <c r="H247" s="397"/>
      <c r="I247" s="397" t="n">
        <v>0.55</v>
      </c>
      <c r="J247" s="397" t="n">
        <v>0.55</v>
      </c>
      <c r="K247" s="397" t="n">
        <v>0.5</v>
      </c>
      <c r="L247" s="397" t="n">
        <v>0.6</v>
      </c>
      <c r="M247" s="397" t="n">
        <v>0.55</v>
      </c>
      <c r="N247" s="397" t="n">
        <v>0.6</v>
      </c>
      <c r="O247" s="397" t="n">
        <v>0.55</v>
      </c>
      <c r="P247" s="397" t="n">
        <v>0.6</v>
      </c>
      <c r="Q247" s="397" t="n">
        <v>0.45</v>
      </c>
      <c r="R247" s="398" t="n">
        <v>0.4</v>
      </c>
      <c r="S247" s="398" t="n">
        <v>0.6</v>
      </c>
      <c r="T247" s="397" t="n">
        <v>0.55</v>
      </c>
      <c r="U247" s="397"/>
      <c r="V247" s="397"/>
      <c r="W247" s="397"/>
      <c r="X247" s="397"/>
      <c r="Y247" s="397"/>
      <c r="Z247" s="397"/>
      <c r="AA247" s="397"/>
      <c r="AB247" s="397"/>
      <c r="AC247" s="397"/>
      <c r="AD247" s="397"/>
      <c r="AE247" s="397"/>
      <c r="AF247" s="397"/>
      <c r="AG247" s="397"/>
      <c r="AH247" s="397"/>
      <c r="AI247" s="398"/>
      <c r="AJ247" s="398"/>
      <c r="AK247" s="398" t="n">
        <v>0</v>
      </c>
      <c r="AL247" s="397" t="n">
        <v>0</v>
      </c>
      <c r="AM247" s="397"/>
      <c r="AN247" s="397"/>
      <c r="AO247" s="397" t="n">
        <v>-0.17</v>
      </c>
      <c r="AP247" s="360" t="n">
        <v>0</v>
      </c>
      <c r="AQ247" s="360" t="n">
        <v>0.3775</v>
      </c>
      <c r="AR247" s="360" t="n">
        <v>0</v>
      </c>
      <c r="AS247" s="360" t="n">
        <v>-0.33</v>
      </c>
      <c r="AT247" s="360" t="n">
        <v>0</v>
      </c>
      <c r="AU247" s="360" t="n">
        <v>0</v>
      </c>
      <c r="AV247" s="360" t="n">
        <v>0</v>
      </c>
      <c r="AW247" s="360" t="n">
        <v>0</v>
      </c>
      <c r="AX247" s="360" t="n">
        <v>0</v>
      </c>
      <c r="AY247" s="360" t="n">
        <v>0</v>
      </c>
      <c r="AZ247" s="360" t="n">
        <v>0</v>
      </c>
      <c r="BA247" s="360" t="n">
        <v>0.1625</v>
      </c>
      <c r="BB247" s="360" t="n">
        <v>0.0125</v>
      </c>
      <c r="BC247" s="360" t="n">
        <v>0</v>
      </c>
      <c r="BD247" s="360" t="n">
        <v>0</v>
      </c>
      <c r="BE247" s="360" t="n">
        <v>0</v>
      </c>
      <c r="BF247" s="360" t="n">
        <v>0</v>
      </c>
      <c r="BG247" s="360" t="n">
        <v>0</v>
      </c>
      <c r="BH247" s="360" t="n">
        <v>0</v>
      </c>
      <c r="BI247" s="360" t="n">
        <v>0</v>
      </c>
      <c r="BJ247" s="360" t="n">
        <v>0</v>
      </c>
      <c r="BK247" s="360" t="n">
        <v>0</v>
      </c>
      <c r="BL247" s="360" t="n">
        <v>0</v>
      </c>
      <c r="BM247" s="360" t="n">
        <v>0</v>
      </c>
      <c r="BN247" s="360" t="n">
        <v>0</v>
      </c>
      <c r="BO247" s="360" t="n">
        <v>0.495</v>
      </c>
      <c r="BP247" s="360" t="n">
        <v>0.035</v>
      </c>
      <c r="BQ247" s="360" t="n">
        <v>0</v>
      </c>
      <c r="BR247" s="360" t="n">
        <v>0</v>
      </c>
      <c r="BS247" s="360" t="n">
        <v>0.1625</v>
      </c>
      <c r="BT247" s="360" t="n">
        <v>0.0125</v>
      </c>
    </row>
    <row r="248" customFormat="false" ht="12.75" hidden="false" customHeight="false" outlineLevel="0" collapsed="false">
      <c r="D248" s="359" t="n">
        <v>43709</v>
      </c>
      <c r="F248" s="397" t="n">
        <v>3.553</v>
      </c>
      <c r="G248" s="398" t="n">
        <v>0.072714175093289</v>
      </c>
      <c r="H248" s="397"/>
      <c r="I248" s="397" t="n">
        <v>0.55</v>
      </c>
      <c r="J248" s="397" t="n">
        <v>0.55</v>
      </c>
      <c r="K248" s="397" t="n">
        <v>0.55</v>
      </c>
      <c r="L248" s="397" t="n">
        <v>0.55</v>
      </c>
      <c r="M248" s="397" t="n">
        <v>0.55</v>
      </c>
      <c r="N248" s="397" t="n">
        <v>0.6</v>
      </c>
      <c r="O248" s="397" t="n">
        <v>0.6</v>
      </c>
      <c r="P248" s="397" t="n">
        <v>0.55</v>
      </c>
      <c r="Q248" s="397" t="n">
        <v>0.5</v>
      </c>
      <c r="R248" s="398" t="n">
        <v>0.35</v>
      </c>
      <c r="S248" s="398" t="n">
        <v>0.6</v>
      </c>
      <c r="T248" s="397" t="n">
        <v>0.55</v>
      </c>
      <c r="U248" s="397"/>
      <c r="V248" s="397"/>
      <c r="W248" s="397"/>
      <c r="X248" s="397"/>
      <c r="Y248" s="397"/>
      <c r="Z248" s="397"/>
      <c r="AA248" s="397"/>
      <c r="AB248" s="397"/>
      <c r="AC248" s="397"/>
      <c r="AD248" s="397"/>
      <c r="AE248" s="397"/>
      <c r="AF248" s="397"/>
      <c r="AG248" s="397"/>
      <c r="AH248" s="397"/>
      <c r="AI248" s="398"/>
      <c r="AJ248" s="398"/>
      <c r="AK248" s="398" t="n">
        <v>0</v>
      </c>
      <c r="AL248" s="397" t="n">
        <v>0</v>
      </c>
      <c r="AM248" s="397"/>
      <c r="AN248" s="397"/>
      <c r="AO248" s="397" t="n">
        <v>-0.17</v>
      </c>
      <c r="AP248" s="360" t="n">
        <v>0</v>
      </c>
      <c r="AQ248" s="360" t="n">
        <v>0.3775</v>
      </c>
      <c r="AR248" s="360" t="n">
        <v>0</v>
      </c>
      <c r="AS248" s="360" t="n">
        <v>-0.33</v>
      </c>
      <c r="AT248" s="360" t="n">
        <v>0</v>
      </c>
      <c r="AU248" s="360" t="n">
        <v>0</v>
      </c>
      <c r="AV248" s="360" t="n">
        <v>0</v>
      </c>
      <c r="AW248" s="360" t="n">
        <v>0</v>
      </c>
      <c r="AX248" s="360" t="n">
        <v>0</v>
      </c>
      <c r="AY248" s="360" t="n">
        <v>0</v>
      </c>
      <c r="AZ248" s="360" t="n">
        <v>0</v>
      </c>
      <c r="BA248" s="360" t="n">
        <v>0.1625</v>
      </c>
      <c r="BB248" s="360" t="n">
        <v>0.0125</v>
      </c>
      <c r="BC248" s="360" t="n">
        <v>0</v>
      </c>
      <c r="BD248" s="360" t="n">
        <v>0</v>
      </c>
      <c r="BE248" s="360" t="n">
        <v>0</v>
      </c>
      <c r="BF248" s="360" t="n">
        <v>0</v>
      </c>
      <c r="BG248" s="360" t="n">
        <v>0</v>
      </c>
      <c r="BH248" s="360" t="n">
        <v>0</v>
      </c>
      <c r="BI248" s="360" t="n">
        <v>0</v>
      </c>
      <c r="BJ248" s="360" t="n">
        <v>0</v>
      </c>
      <c r="BK248" s="360" t="n">
        <v>0</v>
      </c>
      <c r="BL248" s="360" t="n">
        <v>0</v>
      </c>
      <c r="BM248" s="360" t="n">
        <v>0</v>
      </c>
      <c r="BN248" s="360" t="n">
        <v>0</v>
      </c>
      <c r="BO248" s="360" t="n">
        <v>0.395</v>
      </c>
      <c r="BP248" s="360" t="n">
        <v>0.035</v>
      </c>
      <c r="BQ248" s="360" t="n">
        <v>0</v>
      </c>
      <c r="BR248" s="360" t="n">
        <v>0</v>
      </c>
      <c r="BS248" s="360" t="n">
        <v>0.1625</v>
      </c>
      <c r="BT248" s="360" t="n">
        <v>0.0125</v>
      </c>
    </row>
    <row r="249" customFormat="false" ht="12.75" hidden="false" customHeight="false" outlineLevel="0" collapsed="false">
      <c r="D249" s="359" t="n">
        <v>43739</v>
      </c>
      <c r="F249" s="397" t="n">
        <v>3.554</v>
      </c>
      <c r="G249" s="398" t="n">
        <v>0.072717416276489</v>
      </c>
      <c r="H249" s="397"/>
      <c r="I249" s="397" t="n">
        <v>0.6</v>
      </c>
      <c r="J249" s="397" t="n">
        <v>0.6</v>
      </c>
      <c r="K249" s="397" t="n">
        <v>0.55</v>
      </c>
      <c r="L249" s="397" t="n">
        <v>0.6</v>
      </c>
      <c r="M249" s="397" t="n">
        <v>0.6</v>
      </c>
      <c r="N249" s="397" t="n">
        <v>0.65</v>
      </c>
      <c r="O249" s="397" t="n">
        <v>0.65</v>
      </c>
      <c r="P249" s="397" t="n">
        <v>0.6</v>
      </c>
      <c r="Q249" s="397" t="n">
        <v>0.5</v>
      </c>
      <c r="R249" s="398" t="n">
        <v>0.4</v>
      </c>
      <c r="S249" s="398" t="n">
        <v>0.65</v>
      </c>
      <c r="T249" s="397" t="n">
        <v>0.6</v>
      </c>
      <c r="U249" s="397"/>
      <c r="V249" s="397"/>
      <c r="W249" s="397"/>
      <c r="X249" s="397"/>
      <c r="Y249" s="397"/>
      <c r="Z249" s="397"/>
      <c r="AA249" s="397"/>
      <c r="AB249" s="397"/>
      <c r="AC249" s="397"/>
      <c r="AD249" s="397"/>
      <c r="AE249" s="397"/>
      <c r="AF249" s="397"/>
      <c r="AG249" s="397"/>
      <c r="AH249" s="397"/>
      <c r="AI249" s="398"/>
      <c r="AJ249" s="398"/>
      <c r="AK249" s="398" t="n">
        <v>0</v>
      </c>
      <c r="AL249" s="397" t="n">
        <v>0</v>
      </c>
      <c r="AM249" s="397"/>
      <c r="AN249" s="397"/>
      <c r="AO249" s="397" t="n">
        <v>-0.17</v>
      </c>
      <c r="AP249" s="360" t="n">
        <v>0</v>
      </c>
      <c r="AQ249" s="360" t="n">
        <v>0.3775</v>
      </c>
      <c r="AR249" s="360" t="n">
        <v>0</v>
      </c>
      <c r="AS249" s="360" t="n">
        <v>-0.33</v>
      </c>
      <c r="AT249" s="360" t="n">
        <v>0</v>
      </c>
      <c r="AU249" s="360" t="n">
        <v>0</v>
      </c>
      <c r="AV249" s="360" t="n">
        <v>0</v>
      </c>
      <c r="AW249" s="360" t="n">
        <v>0</v>
      </c>
      <c r="AX249" s="360" t="n">
        <v>0</v>
      </c>
      <c r="AY249" s="360" t="n">
        <v>0</v>
      </c>
      <c r="AZ249" s="360" t="n">
        <v>0</v>
      </c>
      <c r="BA249" s="360" t="n">
        <v>0.165</v>
      </c>
      <c r="BB249" s="360" t="n">
        <v>0.0125</v>
      </c>
      <c r="BC249" s="360" t="n">
        <v>0</v>
      </c>
      <c r="BD249" s="360" t="n">
        <v>0</v>
      </c>
      <c r="BE249" s="360" t="n">
        <v>0</v>
      </c>
      <c r="BF249" s="360" t="n">
        <v>0</v>
      </c>
      <c r="BG249" s="360" t="n">
        <v>0</v>
      </c>
      <c r="BH249" s="360" t="n">
        <v>0</v>
      </c>
      <c r="BI249" s="360" t="n">
        <v>0</v>
      </c>
      <c r="BJ249" s="360" t="n">
        <v>0</v>
      </c>
      <c r="BK249" s="360" t="n">
        <v>0</v>
      </c>
      <c r="BL249" s="360" t="n">
        <v>0</v>
      </c>
      <c r="BM249" s="360" t="n">
        <v>0</v>
      </c>
      <c r="BN249" s="360" t="n">
        <v>0</v>
      </c>
      <c r="BO249" s="360" t="n">
        <v>0.345</v>
      </c>
      <c r="BP249" s="360" t="n">
        <v>0.035</v>
      </c>
      <c r="BQ249" s="360" t="n">
        <v>0</v>
      </c>
      <c r="BR249" s="360" t="n">
        <v>0</v>
      </c>
      <c r="BS249" s="360" t="n">
        <v>0.165</v>
      </c>
      <c r="BT249" s="360" t="n">
        <v>0.0125</v>
      </c>
    </row>
    <row r="250" customFormat="false" ht="12.75" hidden="false" customHeight="false" outlineLevel="0" collapsed="false">
      <c r="D250" s="359" t="n">
        <v>43770</v>
      </c>
      <c r="F250" s="397" t="n">
        <v>3.571</v>
      </c>
      <c r="G250" s="398" t="n">
        <v>0.072720765499133</v>
      </c>
      <c r="H250" s="397"/>
      <c r="I250" s="397" t="n">
        <v>0.8</v>
      </c>
      <c r="J250" s="397" t="n">
        <v>0.85</v>
      </c>
      <c r="K250" s="397" t="n">
        <v>0.8</v>
      </c>
      <c r="L250" s="397" t="n">
        <v>0.8</v>
      </c>
      <c r="M250" s="397" t="n">
        <v>0.9</v>
      </c>
      <c r="N250" s="397" t="n">
        <v>0.95</v>
      </c>
      <c r="O250" s="397" t="n">
        <v>0.85</v>
      </c>
      <c r="P250" s="397" t="n">
        <v>0.8</v>
      </c>
      <c r="Q250" s="397" t="n">
        <v>0.95</v>
      </c>
      <c r="R250" s="398" t="n">
        <v>0.45</v>
      </c>
      <c r="S250" s="398" t="n">
        <v>0.8</v>
      </c>
      <c r="T250" s="397" t="n">
        <v>0.8</v>
      </c>
      <c r="U250" s="397"/>
      <c r="V250" s="397"/>
      <c r="W250" s="397"/>
      <c r="X250" s="397"/>
      <c r="Y250" s="397"/>
      <c r="Z250" s="397"/>
      <c r="AA250" s="397"/>
      <c r="AB250" s="397"/>
      <c r="AC250" s="397"/>
      <c r="AD250" s="397"/>
      <c r="AE250" s="397"/>
      <c r="AF250" s="397"/>
      <c r="AG250" s="397"/>
      <c r="AH250" s="397"/>
      <c r="AI250" s="398"/>
      <c r="AJ250" s="398"/>
      <c r="AK250" s="398" t="n">
        <v>0</v>
      </c>
      <c r="AL250" s="397" t="n">
        <v>0</v>
      </c>
      <c r="AM250" s="397"/>
      <c r="AN250" s="397"/>
      <c r="AO250" s="397" t="n">
        <v>-0.17</v>
      </c>
      <c r="AP250" s="360" t="n">
        <v>0</v>
      </c>
      <c r="AQ250" s="360" t="n">
        <v>0.29</v>
      </c>
      <c r="AR250" s="360" t="n">
        <v>0</v>
      </c>
      <c r="AS250" s="360" t="n">
        <v>-0.33</v>
      </c>
      <c r="AT250" s="360" t="n">
        <v>0</v>
      </c>
      <c r="AU250" s="360" t="n">
        <v>0</v>
      </c>
      <c r="AV250" s="360" t="n">
        <v>0</v>
      </c>
      <c r="AW250" s="360" t="n">
        <v>0</v>
      </c>
      <c r="AX250" s="360" t="n">
        <v>0</v>
      </c>
      <c r="AY250" s="360" t="n">
        <v>0</v>
      </c>
      <c r="AZ250" s="360" t="n">
        <v>0</v>
      </c>
      <c r="BA250" s="360" t="n">
        <v>0.24</v>
      </c>
      <c r="BB250" s="360" t="n">
        <v>0.0175</v>
      </c>
      <c r="BC250" s="360" t="n">
        <v>0</v>
      </c>
      <c r="BD250" s="360" t="n">
        <v>0</v>
      </c>
      <c r="BE250" s="360" t="n">
        <v>0</v>
      </c>
      <c r="BF250" s="360" t="n">
        <v>0</v>
      </c>
      <c r="BG250" s="360" t="n">
        <v>0</v>
      </c>
      <c r="BH250" s="360" t="n">
        <v>0</v>
      </c>
      <c r="BI250" s="360" t="n">
        <v>0</v>
      </c>
      <c r="BJ250" s="360" t="n">
        <v>0</v>
      </c>
      <c r="BK250" s="360" t="n">
        <v>0</v>
      </c>
      <c r="BL250" s="360" t="n">
        <v>0</v>
      </c>
      <c r="BM250" s="360" t="n">
        <v>0</v>
      </c>
      <c r="BN250" s="360" t="n">
        <v>0</v>
      </c>
      <c r="BO250" s="360" t="n">
        <v>0.725</v>
      </c>
      <c r="BP250" s="360" t="n">
        <v>0.14</v>
      </c>
      <c r="BQ250" s="360" t="n">
        <v>0</v>
      </c>
      <c r="BR250" s="360" t="n">
        <v>0</v>
      </c>
      <c r="BS250" s="360" t="n">
        <v>0.24</v>
      </c>
      <c r="BT250" s="360" t="n">
        <v>0.0175</v>
      </c>
    </row>
    <row r="251" customFormat="false" ht="12.75" hidden="false" customHeight="false" outlineLevel="0" collapsed="false">
      <c r="D251" s="359" t="n">
        <v>43800</v>
      </c>
      <c r="F251" s="397" t="n">
        <v>3.621</v>
      </c>
      <c r="G251" s="398" t="n">
        <v>0.072724006682339</v>
      </c>
      <c r="H251" s="397"/>
      <c r="I251" s="397" t="n">
        <v>1</v>
      </c>
      <c r="J251" s="397" t="n">
        <v>1.05</v>
      </c>
      <c r="K251" s="397" t="n">
        <v>1</v>
      </c>
      <c r="L251" s="397" t="n">
        <v>1</v>
      </c>
      <c r="M251" s="397" t="n">
        <v>1.15</v>
      </c>
      <c r="N251" s="397" t="n">
        <v>1.25</v>
      </c>
      <c r="O251" s="397" t="n">
        <v>1.05</v>
      </c>
      <c r="P251" s="397" t="n">
        <v>1</v>
      </c>
      <c r="Q251" s="397" t="n">
        <v>1.35</v>
      </c>
      <c r="R251" s="398" t="n">
        <v>0.65</v>
      </c>
      <c r="S251" s="398" t="n">
        <v>1.1</v>
      </c>
      <c r="T251" s="397" t="n">
        <v>1</v>
      </c>
      <c r="U251" s="397"/>
      <c r="V251" s="397"/>
      <c r="W251" s="397"/>
      <c r="X251" s="397"/>
      <c r="Y251" s="397"/>
      <c r="Z251" s="397"/>
      <c r="AA251" s="397"/>
      <c r="AB251" s="397"/>
      <c r="AC251" s="397"/>
      <c r="AD251" s="397"/>
      <c r="AE251" s="397"/>
      <c r="AF251" s="397"/>
      <c r="AG251" s="397"/>
      <c r="AH251" s="397"/>
      <c r="AI251" s="398"/>
      <c r="AJ251" s="398"/>
      <c r="AK251" s="398" t="n">
        <v>0</v>
      </c>
      <c r="AL251" s="397" t="n">
        <v>0</v>
      </c>
      <c r="AM251" s="397"/>
      <c r="AN251" s="397"/>
      <c r="AO251" s="397" t="n">
        <v>-0.17</v>
      </c>
      <c r="AP251" s="360" t="n">
        <v>0</v>
      </c>
      <c r="AQ251" s="360" t="n">
        <v>0.29</v>
      </c>
      <c r="AR251" s="360" t="n">
        <v>0</v>
      </c>
      <c r="AS251" s="360" t="n">
        <v>-0.33</v>
      </c>
      <c r="AT251" s="360" t="n">
        <v>0</v>
      </c>
      <c r="AU251" s="360" t="n">
        <v>0</v>
      </c>
      <c r="AV251" s="360" t="n">
        <v>0</v>
      </c>
      <c r="AW251" s="360" t="n">
        <v>0</v>
      </c>
      <c r="AX251" s="360" t="n">
        <v>0</v>
      </c>
      <c r="AY251" s="360" t="n">
        <v>0</v>
      </c>
      <c r="AZ251" s="360" t="n">
        <v>0</v>
      </c>
      <c r="BA251" s="360" t="n">
        <v>0.295</v>
      </c>
      <c r="BB251" s="360" t="n">
        <v>0.0225</v>
      </c>
      <c r="BC251" s="360" t="n">
        <v>0</v>
      </c>
      <c r="BD251" s="360" t="n">
        <v>0</v>
      </c>
      <c r="BE251" s="360" t="n">
        <v>0</v>
      </c>
      <c r="BF251" s="360" t="n">
        <v>0</v>
      </c>
      <c r="BG251" s="360" t="n">
        <v>0</v>
      </c>
      <c r="BH251" s="360" t="n">
        <v>0</v>
      </c>
      <c r="BI251" s="360" t="n">
        <v>0</v>
      </c>
      <c r="BJ251" s="360" t="n">
        <v>0</v>
      </c>
      <c r="BK251" s="360" t="n">
        <v>0</v>
      </c>
      <c r="BL251" s="360" t="n">
        <v>0</v>
      </c>
      <c r="BM251" s="360" t="n">
        <v>0</v>
      </c>
      <c r="BN251" s="360" t="n">
        <v>0</v>
      </c>
      <c r="BO251" s="360" t="n">
        <v>1.045</v>
      </c>
      <c r="BP251" s="360" t="n">
        <v>0.17</v>
      </c>
      <c r="BQ251" s="360" t="n">
        <v>0</v>
      </c>
      <c r="BR251" s="360" t="n">
        <v>0</v>
      </c>
      <c r="BS251" s="360" t="n">
        <v>0.295</v>
      </c>
      <c r="BT251" s="360" t="n">
        <v>0.0225</v>
      </c>
    </row>
    <row r="252" customFormat="false" ht="12.75" hidden="false" customHeight="false" outlineLevel="0" collapsed="false">
      <c r="D252" s="359" t="n">
        <v>43831</v>
      </c>
      <c r="F252" s="397" t="n">
        <v>3.831</v>
      </c>
      <c r="G252" s="398" t="n">
        <v>0.072727355905</v>
      </c>
      <c r="H252" s="397"/>
      <c r="I252" s="397" t="n">
        <v>1</v>
      </c>
      <c r="J252" s="397" t="n">
        <v>1.05</v>
      </c>
      <c r="K252" s="397" t="n">
        <v>1</v>
      </c>
      <c r="L252" s="397" t="n">
        <v>1</v>
      </c>
      <c r="M252" s="397" t="n">
        <v>1.15</v>
      </c>
      <c r="N252" s="397" t="n">
        <v>1.45</v>
      </c>
      <c r="O252" s="397" t="n">
        <v>1.05</v>
      </c>
      <c r="P252" s="397" t="n">
        <v>1</v>
      </c>
      <c r="Q252" s="397" t="n">
        <v>1.35</v>
      </c>
      <c r="R252" s="398" t="n">
        <v>0.7</v>
      </c>
      <c r="S252" s="398" t="n">
        <v>1.1</v>
      </c>
      <c r="T252" s="397" t="n">
        <v>1</v>
      </c>
      <c r="U252" s="397"/>
      <c r="V252" s="397"/>
      <c r="W252" s="397"/>
      <c r="X252" s="397"/>
      <c r="Y252" s="397"/>
      <c r="Z252" s="397"/>
      <c r="AA252" s="397"/>
      <c r="AB252" s="397"/>
      <c r="AC252" s="397"/>
      <c r="AD252" s="397"/>
      <c r="AE252" s="397"/>
      <c r="AF252" s="397"/>
      <c r="AG252" s="397"/>
      <c r="AH252" s="397"/>
      <c r="AI252" s="398"/>
      <c r="AJ252" s="398"/>
      <c r="AK252" s="398" t="n">
        <v>0</v>
      </c>
      <c r="AL252" s="397" t="n">
        <v>0</v>
      </c>
      <c r="AM252" s="397"/>
      <c r="AN252" s="397"/>
      <c r="AO252" s="397" t="n">
        <v>-0.17</v>
      </c>
      <c r="AP252" s="360" t="n">
        <v>0</v>
      </c>
      <c r="AQ252" s="360" t="n">
        <v>0.29</v>
      </c>
      <c r="AR252" s="360" t="n">
        <v>0</v>
      </c>
      <c r="AS252" s="360" t="n">
        <v>-0.33</v>
      </c>
      <c r="AT252" s="360" t="n">
        <v>0</v>
      </c>
      <c r="AU252" s="360" t="n">
        <v>0</v>
      </c>
      <c r="AV252" s="360" t="n">
        <v>0</v>
      </c>
      <c r="AW252" s="360" t="n">
        <v>0</v>
      </c>
      <c r="AX252" s="360" t="n">
        <v>0</v>
      </c>
      <c r="AY252" s="360" t="n">
        <v>0</v>
      </c>
      <c r="AZ252" s="360" t="n">
        <v>0</v>
      </c>
      <c r="BA252" s="360" t="n">
        <v>0.3425</v>
      </c>
      <c r="BB252" s="360" t="n">
        <v>0.0225</v>
      </c>
      <c r="BC252" s="360" t="n">
        <v>0</v>
      </c>
      <c r="BD252" s="360" t="n">
        <v>0</v>
      </c>
      <c r="BE252" s="360" t="n">
        <v>0</v>
      </c>
      <c r="BF252" s="360" t="n">
        <v>0</v>
      </c>
      <c r="BG252" s="360" t="n">
        <v>0</v>
      </c>
      <c r="BH252" s="360" t="n">
        <v>0</v>
      </c>
      <c r="BI252" s="360" t="n">
        <v>0</v>
      </c>
      <c r="BJ252" s="360" t="n">
        <v>0</v>
      </c>
      <c r="BK252" s="360" t="n">
        <v>0</v>
      </c>
      <c r="BL252" s="360" t="n">
        <v>0</v>
      </c>
      <c r="BM252" s="360" t="n">
        <v>0</v>
      </c>
      <c r="BN252" s="360" t="n">
        <v>0</v>
      </c>
      <c r="BO252" s="360" t="n">
        <v>1.52</v>
      </c>
      <c r="BP252" s="360" t="n">
        <v>0.26</v>
      </c>
      <c r="BQ252" s="360" t="n">
        <v>0</v>
      </c>
      <c r="BR252" s="360" t="n">
        <v>0</v>
      </c>
      <c r="BS252" s="360" t="n">
        <v>0.3425</v>
      </c>
      <c r="BT252" s="360" t="n">
        <v>0.0225</v>
      </c>
    </row>
    <row r="253" customFormat="false" ht="12.75" hidden="false" customHeight="false" outlineLevel="0" collapsed="false">
      <c r="D253" s="359" t="n">
        <v>43862</v>
      </c>
      <c r="F253" s="397" t="n">
        <v>3.764</v>
      </c>
      <c r="G253" s="398" t="n">
        <v>0.072730705127645</v>
      </c>
      <c r="H253" s="397"/>
      <c r="I253" s="397" t="n">
        <v>1</v>
      </c>
      <c r="J253" s="397" t="n">
        <v>1.05</v>
      </c>
      <c r="K253" s="397" t="n">
        <v>1</v>
      </c>
      <c r="L253" s="397" t="n">
        <v>1</v>
      </c>
      <c r="M253" s="397" t="n">
        <v>1.15</v>
      </c>
      <c r="N253" s="397" t="n">
        <v>1.45</v>
      </c>
      <c r="O253" s="397" t="n">
        <v>1.05</v>
      </c>
      <c r="P253" s="397" t="n">
        <v>1</v>
      </c>
      <c r="Q253" s="397" t="n">
        <v>1.35</v>
      </c>
      <c r="R253" s="398" t="n">
        <v>0.7</v>
      </c>
      <c r="S253" s="398" t="n">
        <v>1.1</v>
      </c>
      <c r="T253" s="397" t="n">
        <v>1</v>
      </c>
      <c r="U253" s="397"/>
      <c r="V253" s="397"/>
      <c r="W253" s="397"/>
      <c r="X253" s="397"/>
      <c r="Y253" s="397"/>
      <c r="Z253" s="397"/>
      <c r="AA253" s="397"/>
      <c r="AB253" s="397"/>
      <c r="AC253" s="397"/>
      <c r="AD253" s="397"/>
      <c r="AE253" s="397"/>
      <c r="AF253" s="397"/>
      <c r="AG253" s="397"/>
      <c r="AH253" s="397"/>
      <c r="AI253" s="398"/>
      <c r="AJ253" s="398"/>
      <c r="AK253" s="398" t="n">
        <v>0</v>
      </c>
      <c r="AL253" s="397" t="n">
        <v>0</v>
      </c>
      <c r="AM253" s="397"/>
      <c r="AN253" s="397"/>
      <c r="AO253" s="397" t="n">
        <v>-0.17</v>
      </c>
      <c r="AP253" s="360" t="n">
        <v>0</v>
      </c>
      <c r="AQ253" s="360" t="n">
        <v>0.29</v>
      </c>
      <c r="AR253" s="360" t="n">
        <v>0</v>
      </c>
      <c r="AS253" s="360" t="n">
        <v>-0.33</v>
      </c>
      <c r="AT253" s="360" t="n">
        <v>0</v>
      </c>
      <c r="AU253" s="360" t="n">
        <v>0</v>
      </c>
      <c r="AV253" s="360" t="n">
        <v>0</v>
      </c>
      <c r="AW253" s="360" t="n">
        <v>0</v>
      </c>
      <c r="AX253" s="360" t="n">
        <v>0</v>
      </c>
      <c r="AY253" s="360" t="n">
        <v>0</v>
      </c>
      <c r="AZ253" s="360" t="n">
        <v>0</v>
      </c>
      <c r="BA253" s="360" t="n">
        <v>0.3375</v>
      </c>
      <c r="BB253" s="360" t="n">
        <v>0.0225</v>
      </c>
      <c r="BC253" s="360" t="n">
        <v>0</v>
      </c>
      <c r="BD253" s="360" t="n">
        <v>0</v>
      </c>
      <c r="BE253" s="360" t="n">
        <v>0</v>
      </c>
      <c r="BF253" s="360" t="n">
        <v>0</v>
      </c>
      <c r="BG253" s="360" t="n">
        <v>0</v>
      </c>
      <c r="BH253" s="360" t="n">
        <v>0</v>
      </c>
      <c r="BI253" s="360" t="n">
        <v>0</v>
      </c>
      <c r="BJ253" s="360" t="n">
        <v>0</v>
      </c>
      <c r="BK253" s="360" t="n">
        <v>0</v>
      </c>
      <c r="BL253" s="360" t="n">
        <v>0</v>
      </c>
      <c r="BM253" s="360" t="n">
        <v>0</v>
      </c>
      <c r="BN253" s="360" t="n">
        <v>0</v>
      </c>
      <c r="BO253" s="360" t="n">
        <v>1.4</v>
      </c>
      <c r="BP253" s="360" t="n">
        <v>0.26</v>
      </c>
      <c r="BQ253" s="360" t="n">
        <v>0</v>
      </c>
      <c r="BR253" s="360" t="n">
        <v>0</v>
      </c>
      <c r="BS253" s="360" t="n">
        <v>0.3375</v>
      </c>
      <c r="BT253" s="360" t="n">
        <v>0.0225</v>
      </c>
    </row>
    <row r="254" customFormat="false" ht="12.75" hidden="false" customHeight="false" outlineLevel="0" collapsed="false">
      <c r="D254" s="359" t="n">
        <v>43891</v>
      </c>
      <c r="F254" s="397" t="n">
        <v>3.675</v>
      </c>
      <c r="G254" s="398" t="n">
        <v>0.072733838271422</v>
      </c>
      <c r="H254" s="397"/>
      <c r="I254" s="397" t="n">
        <v>0.75</v>
      </c>
      <c r="J254" s="397" t="n">
        <v>0.8</v>
      </c>
      <c r="K254" s="397" t="n">
        <v>0.75</v>
      </c>
      <c r="L254" s="397" t="n">
        <v>0.75</v>
      </c>
      <c r="M254" s="397" t="n">
        <v>0.85</v>
      </c>
      <c r="N254" s="397" t="n">
        <v>1</v>
      </c>
      <c r="O254" s="397" t="n">
        <v>0.75</v>
      </c>
      <c r="P254" s="397" t="n">
        <v>0.75</v>
      </c>
      <c r="Q254" s="397" t="n">
        <v>0.95</v>
      </c>
      <c r="R254" s="398" t="n">
        <v>0.35</v>
      </c>
      <c r="S254" s="398" t="n">
        <v>0.75</v>
      </c>
      <c r="T254" s="397" t="n">
        <v>0.75</v>
      </c>
      <c r="U254" s="397"/>
      <c r="V254" s="397"/>
      <c r="W254" s="397"/>
      <c r="X254" s="397"/>
      <c r="Y254" s="397"/>
      <c r="Z254" s="397"/>
      <c r="AA254" s="397"/>
      <c r="AB254" s="397"/>
      <c r="AC254" s="397"/>
      <c r="AD254" s="397"/>
      <c r="AE254" s="397"/>
      <c r="AF254" s="397"/>
      <c r="AG254" s="397"/>
      <c r="AH254" s="397"/>
      <c r="AI254" s="398"/>
      <c r="AJ254" s="398"/>
      <c r="AK254" s="398" t="n">
        <v>0</v>
      </c>
      <c r="AL254" s="397" t="n">
        <v>0</v>
      </c>
      <c r="AM254" s="397"/>
      <c r="AN254" s="397"/>
      <c r="AO254" s="397" t="n">
        <v>-0.17</v>
      </c>
      <c r="AP254" s="360" t="n">
        <v>0</v>
      </c>
      <c r="AQ254" s="360" t="n">
        <v>0.29</v>
      </c>
      <c r="AR254" s="360" t="n">
        <v>0</v>
      </c>
      <c r="AS254" s="360" t="n">
        <v>-0.33</v>
      </c>
      <c r="AT254" s="360" t="n">
        <v>0</v>
      </c>
      <c r="AU254" s="360" t="n">
        <v>0</v>
      </c>
      <c r="AV254" s="360" t="n">
        <v>0</v>
      </c>
      <c r="AW254" s="360" t="n">
        <v>0</v>
      </c>
      <c r="AX254" s="360" t="n">
        <v>0</v>
      </c>
      <c r="AY254" s="360" t="n">
        <v>0</v>
      </c>
      <c r="AZ254" s="360" t="n">
        <v>0</v>
      </c>
      <c r="BA254" s="360" t="n">
        <v>0.26</v>
      </c>
      <c r="BB254" s="360" t="n">
        <v>0.0225</v>
      </c>
      <c r="BC254" s="360" t="n">
        <v>0</v>
      </c>
      <c r="BD254" s="360" t="n">
        <v>0</v>
      </c>
      <c r="BE254" s="360" t="n">
        <v>0</v>
      </c>
      <c r="BF254" s="360" t="n">
        <v>0</v>
      </c>
      <c r="BG254" s="360" t="n">
        <v>0</v>
      </c>
      <c r="BH254" s="360" t="n">
        <v>0</v>
      </c>
      <c r="BI254" s="360" t="n">
        <v>0</v>
      </c>
      <c r="BJ254" s="360" t="n">
        <v>0</v>
      </c>
      <c r="BK254" s="360" t="n">
        <v>0</v>
      </c>
      <c r="BL254" s="360" t="n">
        <v>0</v>
      </c>
      <c r="BM254" s="360" t="n">
        <v>0</v>
      </c>
      <c r="BN254" s="360" t="n">
        <v>0</v>
      </c>
      <c r="BO254" s="360" t="n">
        <v>0.88</v>
      </c>
      <c r="BP254" s="360" t="n">
        <v>0.14</v>
      </c>
      <c r="BQ254" s="360" t="n">
        <v>0</v>
      </c>
      <c r="BR254" s="360" t="n">
        <v>0</v>
      </c>
      <c r="BS254" s="360" t="n">
        <v>0.26</v>
      </c>
      <c r="BT254" s="360" t="n">
        <v>0.0225</v>
      </c>
    </row>
    <row r="255" customFormat="false" ht="12.75" hidden="false" customHeight="false" outlineLevel="0" collapsed="false">
      <c r="D255" s="359" t="n">
        <v>43922</v>
      </c>
      <c r="F255" s="397" t="n">
        <v>3.58</v>
      </c>
      <c r="G255" s="398" t="n">
        <v>0.072737187494084</v>
      </c>
      <c r="H255" s="397"/>
      <c r="I255" s="397" t="n">
        <v>0.4</v>
      </c>
      <c r="J255" s="397" t="n">
        <v>0.45</v>
      </c>
      <c r="K255" s="397" t="n">
        <v>0.4</v>
      </c>
      <c r="L255" s="397" t="n">
        <v>0.45</v>
      </c>
      <c r="M255" s="397" t="n">
        <v>0.45</v>
      </c>
      <c r="N255" s="397" t="n">
        <v>0.45</v>
      </c>
      <c r="O255" s="397" t="n">
        <v>0.45</v>
      </c>
      <c r="P255" s="397" t="n">
        <v>0.45</v>
      </c>
      <c r="Q255" s="397" t="n">
        <v>0.5</v>
      </c>
      <c r="R255" s="398" t="n">
        <v>0.3</v>
      </c>
      <c r="S255" s="398" t="n">
        <v>0.45</v>
      </c>
      <c r="T255" s="397" t="n">
        <v>0.4</v>
      </c>
      <c r="U255" s="397"/>
      <c r="V255" s="397"/>
      <c r="W255" s="397"/>
      <c r="X255" s="397"/>
      <c r="Y255" s="397"/>
      <c r="Z255" s="397"/>
      <c r="AA255" s="397"/>
      <c r="AB255" s="397"/>
      <c r="AC255" s="397"/>
      <c r="AD255" s="397"/>
      <c r="AE255" s="397"/>
      <c r="AF255" s="397"/>
      <c r="AG255" s="397"/>
      <c r="AH255" s="397"/>
      <c r="AI255" s="398"/>
      <c r="AJ255" s="398"/>
      <c r="AK255" s="398" t="n">
        <v>0</v>
      </c>
      <c r="AL255" s="397" t="n">
        <v>0</v>
      </c>
      <c r="AM255" s="397"/>
      <c r="AN255" s="397"/>
      <c r="AO255" s="397" t="n">
        <v>-0.17</v>
      </c>
      <c r="AP255" s="360" t="n">
        <v>0</v>
      </c>
      <c r="AQ255" s="360" t="n">
        <v>0.3775</v>
      </c>
      <c r="AR255" s="360" t="n">
        <v>0</v>
      </c>
      <c r="AS255" s="360" t="n">
        <v>-0.33</v>
      </c>
      <c r="AT255" s="360" t="n">
        <v>0</v>
      </c>
      <c r="AU255" s="360" t="n">
        <v>0</v>
      </c>
      <c r="AV255" s="360" t="n">
        <v>0</v>
      </c>
      <c r="AW255" s="360" t="n">
        <v>0</v>
      </c>
      <c r="AX255" s="360" t="n">
        <v>0</v>
      </c>
      <c r="AY255" s="360" t="n">
        <v>0</v>
      </c>
      <c r="AZ255" s="360" t="n">
        <v>0</v>
      </c>
      <c r="BA255" s="360" t="n">
        <v>0.1775</v>
      </c>
      <c r="BB255" s="360" t="n">
        <v>0.0175</v>
      </c>
      <c r="BC255" s="360" t="n">
        <v>0</v>
      </c>
      <c r="BD255" s="360" t="n">
        <v>0</v>
      </c>
      <c r="BE255" s="360" t="n">
        <v>0</v>
      </c>
      <c r="BF255" s="360" t="n">
        <v>0</v>
      </c>
      <c r="BG255" s="360" t="n">
        <v>0</v>
      </c>
      <c r="BH255" s="360" t="n">
        <v>0</v>
      </c>
      <c r="BI255" s="360" t="n">
        <v>0</v>
      </c>
      <c r="BJ255" s="360" t="n">
        <v>0</v>
      </c>
      <c r="BK255" s="360" t="n">
        <v>0</v>
      </c>
      <c r="BL255" s="360" t="n">
        <v>0</v>
      </c>
      <c r="BM255" s="360" t="n">
        <v>0</v>
      </c>
      <c r="BN255" s="360" t="n">
        <v>0</v>
      </c>
      <c r="BO255" s="360" t="n">
        <v>0.51</v>
      </c>
      <c r="BP255" s="360" t="n">
        <v>0.02</v>
      </c>
      <c r="BQ255" s="360" t="n">
        <v>0</v>
      </c>
      <c r="BR255" s="360" t="n">
        <v>0</v>
      </c>
      <c r="BS255" s="360" t="n">
        <v>0.1775</v>
      </c>
      <c r="BT255" s="360" t="n">
        <v>0.0175</v>
      </c>
    </row>
    <row r="256" customFormat="false" ht="12.75" hidden="false" customHeight="false" outlineLevel="0" collapsed="false">
      <c r="D256" s="359" t="n">
        <v>43952</v>
      </c>
      <c r="F256" s="397" t="n">
        <v>3.569</v>
      </c>
      <c r="G256" s="398" t="n">
        <v>0.072740428677308</v>
      </c>
      <c r="H256" s="397"/>
      <c r="I256" s="397" t="n">
        <v>0.45</v>
      </c>
      <c r="J256" s="397" t="n">
        <v>0.5</v>
      </c>
      <c r="K256" s="397" t="n">
        <v>0.4</v>
      </c>
      <c r="L256" s="397" t="n">
        <v>0.4</v>
      </c>
      <c r="M256" s="397" t="n">
        <v>0.45</v>
      </c>
      <c r="N256" s="397" t="n">
        <v>0.5</v>
      </c>
      <c r="O256" s="397" t="n">
        <v>0.45</v>
      </c>
      <c r="P256" s="397" t="n">
        <v>0.4</v>
      </c>
      <c r="Q256" s="397" t="n">
        <v>0.45</v>
      </c>
      <c r="R256" s="398" t="n">
        <v>0.25</v>
      </c>
      <c r="S256" s="398" t="n">
        <v>0.5</v>
      </c>
      <c r="T256" s="397" t="n">
        <v>0.45</v>
      </c>
      <c r="U256" s="397"/>
      <c r="V256" s="397"/>
      <c r="W256" s="397"/>
      <c r="X256" s="397"/>
      <c r="Y256" s="397"/>
      <c r="Z256" s="397"/>
      <c r="AA256" s="397"/>
      <c r="AB256" s="397"/>
      <c r="AC256" s="397"/>
      <c r="AD256" s="397"/>
      <c r="AE256" s="397"/>
      <c r="AF256" s="397"/>
      <c r="AG256" s="397"/>
      <c r="AH256" s="397"/>
      <c r="AI256" s="398"/>
      <c r="AJ256" s="398"/>
      <c r="AK256" s="398" t="n">
        <v>0</v>
      </c>
      <c r="AL256" s="397" t="n">
        <v>0</v>
      </c>
      <c r="AM256" s="397"/>
      <c r="AN256" s="397"/>
      <c r="AO256" s="397" t="n">
        <v>-0.17</v>
      </c>
      <c r="AP256" s="360" t="n">
        <v>0</v>
      </c>
      <c r="AQ256" s="360" t="n">
        <v>0.3775</v>
      </c>
      <c r="AR256" s="360" t="n">
        <v>0</v>
      </c>
      <c r="AS256" s="360" t="n">
        <v>-0.33</v>
      </c>
      <c r="AT256" s="360" t="n">
        <v>0</v>
      </c>
      <c r="AU256" s="360" t="n">
        <v>0</v>
      </c>
      <c r="AV256" s="360" t="n">
        <v>0</v>
      </c>
      <c r="AW256" s="360" t="n">
        <v>0</v>
      </c>
      <c r="AX256" s="360" t="n">
        <v>0</v>
      </c>
      <c r="AY256" s="360" t="n">
        <v>0</v>
      </c>
      <c r="AZ256" s="360" t="n">
        <v>0</v>
      </c>
      <c r="BA256" s="360" t="n">
        <v>0.1625</v>
      </c>
      <c r="BB256" s="360" t="n">
        <v>0.01</v>
      </c>
      <c r="BC256" s="360" t="n">
        <v>0</v>
      </c>
      <c r="BD256" s="360" t="n">
        <v>0</v>
      </c>
      <c r="BE256" s="360" t="n">
        <v>0</v>
      </c>
      <c r="BF256" s="360" t="n">
        <v>0</v>
      </c>
      <c r="BG256" s="360" t="n">
        <v>0</v>
      </c>
      <c r="BH256" s="360" t="n">
        <v>0</v>
      </c>
      <c r="BI256" s="360" t="n">
        <v>0</v>
      </c>
      <c r="BJ256" s="360" t="n">
        <v>0</v>
      </c>
      <c r="BK256" s="360" t="n">
        <v>0</v>
      </c>
      <c r="BL256" s="360" t="n">
        <v>0</v>
      </c>
      <c r="BM256" s="360" t="n">
        <v>0</v>
      </c>
      <c r="BN256" s="360" t="n">
        <v>0</v>
      </c>
      <c r="BO256" s="360" t="n">
        <v>0.395</v>
      </c>
      <c r="BP256" s="360" t="n">
        <v>0.02</v>
      </c>
      <c r="BQ256" s="360" t="n">
        <v>0</v>
      </c>
      <c r="BR256" s="360" t="n">
        <v>0</v>
      </c>
      <c r="BS256" s="360" t="n">
        <v>0.1625</v>
      </c>
      <c r="BT256" s="360" t="n">
        <v>0.01</v>
      </c>
    </row>
    <row r="257" customFormat="false" ht="12.75" hidden="false" customHeight="false" outlineLevel="0" collapsed="false">
      <c r="D257" s="359" t="n">
        <v>43983</v>
      </c>
      <c r="F257" s="397" t="n">
        <v>3.589</v>
      </c>
      <c r="G257" s="398" t="n">
        <v>0.072743777899977</v>
      </c>
      <c r="H257" s="397"/>
      <c r="I257" s="397" t="n">
        <v>0.45</v>
      </c>
      <c r="J257" s="397" t="n">
        <v>0.5</v>
      </c>
      <c r="K257" s="397" t="n">
        <v>0.4</v>
      </c>
      <c r="L257" s="397" t="n">
        <v>0.5</v>
      </c>
      <c r="M257" s="397" t="n">
        <v>0.45</v>
      </c>
      <c r="N257" s="397" t="n">
        <v>0.5</v>
      </c>
      <c r="O257" s="397" t="n">
        <v>0.5</v>
      </c>
      <c r="P257" s="397" t="n">
        <v>0.5</v>
      </c>
      <c r="Q257" s="397" t="n">
        <v>0.5</v>
      </c>
      <c r="R257" s="398" t="n">
        <v>0.25</v>
      </c>
      <c r="S257" s="398" t="n">
        <v>0.5</v>
      </c>
      <c r="T257" s="397" t="n">
        <v>0.45</v>
      </c>
      <c r="U257" s="397"/>
      <c r="V257" s="397"/>
      <c r="W257" s="397"/>
      <c r="X257" s="397"/>
      <c r="Y257" s="397"/>
      <c r="Z257" s="397"/>
      <c r="AA257" s="397"/>
      <c r="AB257" s="397"/>
      <c r="AC257" s="397"/>
      <c r="AD257" s="397"/>
      <c r="AE257" s="397"/>
      <c r="AF257" s="397"/>
      <c r="AG257" s="397"/>
      <c r="AH257" s="397"/>
      <c r="AI257" s="398"/>
      <c r="AJ257" s="398"/>
      <c r="AK257" s="398" t="n">
        <v>0</v>
      </c>
      <c r="AL257" s="397" t="n">
        <v>0</v>
      </c>
      <c r="AM257" s="397"/>
      <c r="AN257" s="397"/>
      <c r="AO257" s="397" t="n">
        <v>-0.17</v>
      </c>
      <c r="AP257" s="360" t="n">
        <v>0</v>
      </c>
      <c r="AQ257" s="360" t="n">
        <v>0.3775</v>
      </c>
      <c r="AR257" s="360" t="n">
        <v>0</v>
      </c>
      <c r="AS257" s="360" t="n">
        <v>-0.33</v>
      </c>
      <c r="AT257" s="360" t="n">
        <v>0</v>
      </c>
      <c r="AU257" s="360" t="n">
        <v>0</v>
      </c>
      <c r="AV257" s="360" t="n">
        <v>0</v>
      </c>
      <c r="AW257" s="360" t="n">
        <v>0</v>
      </c>
      <c r="AX257" s="360" t="n">
        <v>0</v>
      </c>
      <c r="AY257" s="360" t="n">
        <v>0</v>
      </c>
      <c r="AZ257" s="360" t="n">
        <v>0</v>
      </c>
      <c r="BA257" s="360" t="n">
        <v>0.1625</v>
      </c>
      <c r="BB257" s="360" t="n">
        <v>0.0125</v>
      </c>
      <c r="BC257" s="360" t="n">
        <v>0</v>
      </c>
      <c r="BD257" s="360" t="n">
        <v>0</v>
      </c>
      <c r="BE257" s="360" t="n">
        <v>0</v>
      </c>
      <c r="BF257" s="360" t="n">
        <v>0</v>
      </c>
      <c r="BG257" s="360" t="n">
        <v>0</v>
      </c>
      <c r="BH257" s="360" t="n">
        <v>0</v>
      </c>
      <c r="BI257" s="360" t="n">
        <v>0</v>
      </c>
      <c r="BJ257" s="360" t="n">
        <v>0</v>
      </c>
      <c r="BK257" s="360" t="n">
        <v>0</v>
      </c>
      <c r="BL257" s="360" t="n">
        <v>0</v>
      </c>
      <c r="BM257" s="360" t="n">
        <v>0</v>
      </c>
      <c r="BN257" s="360" t="n">
        <v>0</v>
      </c>
      <c r="BO257" s="360" t="n">
        <v>0.395</v>
      </c>
      <c r="BP257" s="360" t="n">
        <v>0.035</v>
      </c>
      <c r="BQ257" s="360" t="n">
        <v>0</v>
      </c>
      <c r="BR257" s="360" t="n">
        <v>0</v>
      </c>
      <c r="BS257" s="360" t="n">
        <v>0.1625</v>
      </c>
      <c r="BT257" s="360" t="n">
        <v>0.0125</v>
      </c>
    </row>
    <row r="258" customFormat="false" ht="12.75" hidden="false" customHeight="false" outlineLevel="0" collapsed="false">
      <c r="D258" s="359" t="n">
        <v>44013</v>
      </c>
      <c r="F258" s="397" t="n">
        <v>3.589</v>
      </c>
      <c r="G258" s="398" t="n">
        <v>0.072747019083209</v>
      </c>
      <c r="H258" s="397"/>
      <c r="I258" s="397" t="n">
        <v>0.5</v>
      </c>
      <c r="J258" s="397" t="n">
        <v>0.5</v>
      </c>
      <c r="K258" s="397" t="n">
        <v>0.4</v>
      </c>
      <c r="L258" s="397" t="n">
        <v>0.5</v>
      </c>
      <c r="M258" s="397" t="n">
        <v>0.5</v>
      </c>
      <c r="N258" s="397" t="n">
        <v>0.5</v>
      </c>
      <c r="O258" s="397" t="n">
        <v>0.5</v>
      </c>
      <c r="P258" s="397" t="n">
        <v>0.5</v>
      </c>
      <c r="Q258" s="397" t="n">
        <v>0.5</v>
      </c>
      <c r="R258" s="398" t="n">
        <v>0.35</v>
      </c>
      <c r="S258" s="398" t="n">
        <v>0.55</v>
      </c>
      <c r="T258" s="397" t="n">
        <v>0.5</v>
      </c>
      <c r="U258" s="397"/>
      <c r="V258" s="397"/>
      <c r="W258" s="397"/>
      <c r="X258" s="397"/>
      <c r="Y258" s="397"/>
      <c r="Z258" s="397"/>
      <c r="AA258" s="397"/>
      <c r="AB258" s="397"/>
      <c r="AC258" s="397"/>
      <c r="AD258" s="397"/>
      <c r="AE258" s="397"/>
      <c r="AF258" s="397"/>
      <c r="AG258" s="397"/>
      <c r="AH258" s="397"/>
      <c r="AI258" s="398"/>
      <c r="AJ258" s="398"/>
      <c r="AK258" s="398" t="n">
        <v>0</v>
      </c>
      <c r="AL258" s="397" t="n">
        <v>0</v>
      </c>
      <c r="AM258" s="397"/>
      <c r="AN258" s="397"/>
      <c r="AO258" s="397" t="n">
        <v>-0.17</v>
      </c>
      <c r="AP258" s="360" t="n">
        <v>0</v>
      </c>
      <c r="AQ258" s="360" t="n">
        <v>0.3775</v>
      </c>
      <c r="AR258" s="360" t="n">
        <v>0</v>
      </c>
      <c r="AS258" s="360" t="n">
        <v>-0.33</v>
      </c>
      <c r="AT258" s="360" t="n">
        <v>0</v>
      </c>
      <c r="AU258" s="360" t="n">
        <v>0</v>
      </c>
      <c r="AV258" s="360" t="n">
        <v>0</v>
      </c>
      <c r="AW258" s="360" t="n">
        <v>0</v>
      </c>
      <c r="AX258" s="360" t="n">
        <v>0</v>
      </c>
      <c r="AY258" s="360" t="n">
        <v>0</v>
      </c>
      <c r="AZ258" s="360" t="n">
        <v>0</v>
      </c>
      <c r="BA258" s="360" t="n">
        <v>0.1625</v>
      </c>
      <c r="BB258" s="360" t="n">
        <v>0.0125</v>
      </c>
      <c r="BC258" s="360" t="n">
        <v>0</v>
      </c>
      <c r="BD258" s="360" t="n">
        <v>0</v>
      </c>
      <c r="BE258" s="360" t="n">
        <v>0</v>
      </c>
      <c r="BF258" s="360" t="n">
        <v>0</v>
      </c>
      <c r="BG258" s="360" t="n">
        <v>0</v>
      </c>
      <c r="BH258" s="360" t="n">
        <v>0</v>
      </c>
      <c r="BI258" s="360" t="n">
        <v>0</v>
      </c>
      <c r="BJ258" s="360" t="n">
        <v>0</v>
      </c>
      <c r="BK258" s="360" t="n">
        <v>0</v>
      </c>
      <c r="BL258" s="360" t="n">
        <v>0</v>
      </c>
      <c r="BM258" s="360" t="n">
        <v>0</v>
      </c>
      <c r="BN258" s="360" t="n">
        <v>0</v>
      </c>
      <c r="BO258" s="360" t="n">
        <v>0.43</v>
      </c>
      <c r="BP258" s="360" t="n">
        <v>0.035</v>
      </c>
      <c r="BQ258" s="360" t="n">
        <v>0</v>
      </c>
      <c r="BR258" s="360" t="n">
        <v>0</v>
      </c>
      <c r="BS258" s="360" t="n">
        <v>0.1625</v>
      </c>
      <c r="BT258" s="360" t="n">
        <v>0.0125</v>
      </c>
    </row>
    <row r="259" customFormat="false" ht="12.75" hidden="false" customHeight="false" outlineLevel="0" collapsed="false">
      <c r="D259" s="359" t="n">
        <v>44044</v>
      </c>
      <c r="F259" s="397" t="n">
        <v>3.683</v>
      </c>
      <c r="G259" s="398" t="n">
        <v>0.072742834309397</v>
      </c>
      <c r="H259" s="397"/>
      <c r="I259" s="397" t="n">
        <v>0.55</v>
      </c>
      <c r="J259" s="397" t="n">
        <v>0.55</v>
      </c>
      <c r="K259" s="397" t="n">
        <v>0.5</v>
      </c>
      <c r="L259" s="397" t="n">
        <v>0.6</v>
      </c>
      <c r="M259" s="397" t="n">
        <v>0.55</v>
      </c>
      <c r="N259" s="397" t="n">
        <v>0.6</v>
      </c>
      <c r="O259" s="397" t="n">
        <v>0.55</v>
      </c>
      <c r="P259" s="397" t="n">
        <v>0.6</v>
      </c>
      <c r="Q259" s="397" t="n">
        <v>0.45</v>
      </c>
      <c r="R259" s="398" t="n">
        <v>0.4</v>
      </c>
      <c r="S259" s="398" t="n">
        <v>0.6</v>
      </c>
      <c r="T259" s="397" t="n">
        <v>0.55</v>
      </c>
      <c r="U259" s="397"/>
      <c r="V259" s="397"/>
      <c r="W259" s="397"/>
      <c r="X259" s="397"/>
      <c r="Y259" s="397"/>
      <c r="Z259" s="397"/>
      <c r="AA259" s="397"/>
      <c r="AB259" s="397"/>
      <c r="AC259" s="397"/>
      <c r="AD259" s="397"/>
      <c r="AE259" s="397"/>
      <c r="AF259" s="397"/>
      <c r="AG259" s="397"/>
      <c r="AH259" s="397"/>
      <c r="AI259" s="398"/>
      <c r="AJ259" s="398"/>
      <c r="AK259" s="398" t="n">
        <v>0</v>
      </c>
      <c r="AL259" s="397" t="n">
        <v>0</v>
      </c>
      <c r="AM259" s="397"/>
      <c r="AN259" s="397"/>
      <c r="AO259" s="397" t="n">
        <v>-0.17</v>
      </c>
      <c r="AP259" s="360" t="n">
        <v>0</v>
      </c>
      <c r="AQ259" s="360" t="n">
        <v>0.3775</v>
      </c>
      <c r="AR259" s="360" t="n">
        <v>0</v>
      </c>
      <c r="AS259" s="360" t="n">
        <v>-0.33</v>
      </c>
      <c r="AT259" s="360" t="n">
        <v>0</v>
      </c>
      <c r="AU259" s="360" t="n">
        <v>0</v>
      </c>
      <c r="AV259" s="360" t="n">
        <v>0</v>
      </c>
      <c r="AW259" s="360" t="n">
        <v>0</v>
      </c>
      <c r="AX259" s="360" t="n">
        <v>0</v>
      </c>
      <c r="AY259" s="360" t="n">
        <v>0</v>
      </c>
      <c r="AZ259" s="360" t="n">
        <v>0</v>
      </c>
      <c r="BA259" s="360" t="n">
        <v>0.1625</v>
      </c>
      <c r="BB259" s="360" t="n">
        <v>0.0125</v>
      </c>
      <c r="BC259" s="360" t="n">
        <v>0</v>
      </c>
      <c r="BD259" s="360" t="n">
        <v>0</v>
      </c>
      <c r="BE259" s="360" t="n">
        <v>0</v>
      </c>
      <c r="BF259" s="360" t="n">
        <v>0</v>
      </c>
      <c r="BG259" s="360" t="n">
        <v>0</v>
      </c>
      <c r="BH259" s="360" t="n">
        <v>0</v>
      </c>
      <c r="BI259" s="360" t="n">
        <v>0</v>
      </c>
      <c r="BJ259" s="360" t="n">
        <v>0</v>
      </c>
      <c r="BK259" s="360" t="n">
        <v>0</v>
      </c>
      <c r="BL259" s="360" t="n">
        <v>0</v>
      </c>
      <c r="BM259" s="360" t="n">
        <v>0</v>
      </c>
      <c r="BN259" s="360" t="n">
        <v>0</v>
      </c>
      <c r="BO259" s="360" t="n">
        <v>0.495</v>
      </c>
      <c r="BP259" s="360" t="n">
        <v>0.035</v>
      </c>
      <c r="BQ259" s="360" t="n">
        <v>0</v>
      </c>
      <c r="BR259" s="360" t="n">
        <v>0</v>
      </c>
      <c r="BS259" s="360" t="n">
        <v>0.1625</v>
      </c>
      <c r="BT259" s="360" t="n">
        <v>0.0125</v>
      </c>
    </row>
    <row r="260" customFormat="false" ht="12.75" hidden="false" customHeight="false" outlineLevel="0" collapsed="false">
      <c r="D260" s="359" t="n">
        <v>44075</v>
      </c>
      <c r="F260" s="397" t="n">
        <v>3.651</v>
      </c>
      <c r="G260" s="398" t="n">
        <v>0.072735567446128</v>
      </c>
      <c r="H260" s="397"/>
      <c r="I260" s="397" t="n">
        <v>0.55</v>
      </c>
      <c r="J260" s="397" t="n">
        <v>0.55</v>
      </c>
      <c r="K260" s="397" t="n">
        <v>0.55</v>
      </c>
      <c r="L260" s="397" t="n">
        <v>0.55</v>
      </c>
      <c r="M260" s="397" t="n">
        <v>0.55</v>
      </c>
      <c r="N260" s="397" t="n">
        <v>0.6</v>
      </c>
      <c r="O260" s="397" t="n">
        <v>0.6</v>
      </c>
      <c r="P260" s="397" t="n">
        <v>0.55</v>
      </c>
      <c r="Q260" s="397" t="n">
        <v>0.5</v>
      </c>
      <c r="R260" s="398" t="n">
        <v>0.35</v>
      </c>
      <c r="S260" s="398" t="n">
        <v>0.6</v>
      </c>
      <c r="T260" s="397" t="n">
        <v>0.55</v>
      </c>
      <c r="U260" s="397"/>
      <c r="V260" s="397"/>
      <c r="W260" s="397"/>
      <c r="X260" s="397"/>
      <c r="Y260" s="397"/>
      <c r="Z260" s="397"/>
      <c r="AA260" s="397"/>
      <c r="AB260" s="397"/>
      <c r="AC260" s="397"/>
      <c r="AD260" s="397"/>
      <c r="AE260" s="397"/>
      <c r="AF260" s="397"/>
      <c r="AG260" s="397"/>
      <c r="AH260" s="397"/>
      <c r="AI260" s="398"/>
      <c r="AJ260" s="398"/>
      <c r="AK260" s="398" t="n">
        <v>0</v>
      </c>
      <c r="AL260" s="397" t="n">
        <v>0</v>
      </c>
      <c r="AM260" s="397"/>
      <c r="AN260" s="397"/>
      <c r="AO260" s="397" t="n">
        <v>-0.17</v>
      </c>
      <c r="AP260" s="360" t="n">
        <v>0</v>
      </c>
      <c r="AQ260" s="360" t="n">
        <v>0.3775</v>
      </c>
      <c r="AR260" s="360" t="n">
        <v>0</v>
      </c>
      <c r="AS260" s="360" t="n">
        <v>-0.33</v>
      </c>
      <c r="AT260" s="360" t="n">
        <v>0</v>
      </c>
      <c r="AU260" s="360" t="n">
        <v>0</v>
      </c>
      <c r="AV260" s="360" t="n">
        <v>0</v>
      </c>
      <c r="AW260" s="360" t="n">
        <v>0</v>
      </c>
      <c r="AX260" s="360" t="n">
        <v>0</v>
      </c>
      <c r="AY260" s="360" t="n">
        <v>0</v>
      </c>
      <c r="AZ260" s="360" t="n">
        <v>0</v>
      </c>
      <c r="BA260" s="360" t="n">
        <v>0.1625</v>
      </c>
      <c r="BB260" s="360" t="n">
        <v>0.0125</v>
      </c>
      <c r="BC260" s="360" t="n">
        <v>0</v>
      </c>
      <c r="BD260" s="360" t="n">
        <v>0</v>
      </c>
      <c r="BE260" s="360" t="n">
        <v>0</v>
      </c>
      <c r="BF260" s="360" t="n">
        <v>0</v>
      </c>
      <c r="BG260" s="360" t="n">
        <v>0</v>
      </c>
      <c r="BH260" s="360" t="n">
        <v>0</v>
      </c>
      <c r="BI260" s="360" t="n">
        <v>0</v>
      </c>
      <c r="BJ260" s="360" t="n">
        <v>0</v>
      </c>
      <c r="BK260" s="360" t="n">
        <v>0</v>
      </c>
      <c r="BL260" s="360" t="n">
        <v>0</v>
      </c>
      <c r="BM260" s="360" t="n">
        <v>0</v>
      </c>
      <c r="BN260" s="360" t="n">
        <v>0</v>
      </c>
      <c r="BO260" s="360" t="n">
        <v>0.395</v>
      </c>
      <c r="BP260" s="360" t="n">
        <v>0.035</v>
      </c>
      <c r="BQ260" s="360" t="n">
        <v>0</v>
      </c>
      <c r="BR260" s="360" t="n">
        <v>0</v>
      </c>
      <c r="BS260" s="360" t="n">
        <v>0.1625</v>
      </c>
      <c r="BT260" s="360" t="n">
        <v>0.0125</v>
      </c>
    </row>
    <row r="261" customFormat="false" ht="12.75" hidden="false" customHeight="false" outlineLevel="0" collapsed="false">
      <c r="D261" s="359" t="n">
        <v>44105</v>
      </c>
      <c r="F261" s="397" t="n">
        <v>3.651</v>
      </c>
      <c r="G261" s="398" t="n">
        <v>0.072728534997821</v>
      </c>
      <c r="H261" s="397"/>
      <c r="I261" s="397" t="n">
        <v>0.6</v>
      </c>
      <c r="J261" s="397" t="n">
        <v>0.6</v>
      </c>
      <c r="K261" s="397" t="n">
        <v>0.55</v>
      </c>
      <c r="L261" s="397" t="n">
        <v>0.6</v>
      </c>
      <c r="M261" s="397" t="n">
        <v>0.6</v>
      </c>
      <c r="N261" s="397" t="n">
        <v>0.65</v>
      </c>
      <c r="O261" s="397" t="n">
        <v>0.65</v>
      </c>
      <c r="P261" s="397" t="n">
        <v>0.6</v>
      </c>
      <c r="Q261" s="397" t="n">
        <v>0.5</v>
      </c>
      <c r="R261" s="398" t="n">
        <v>0.4</v>
      </c>
      <c r="S261" s="398" t="n">
        <v>0.65</v>
      </c>
      <c r="T261" s="397" t="n">
        <v>0.6</v>
      </c>
      <c r="U261" s="397"/>
      <c r="V261" s="397"/>
      <c r="W261" s="397"/>
      <c r="X261" s="397"/>
      <c r="Y261" s="397"/>
      <c r="Z261" s="397"/>
      <c r="AA261" s="397"/>
      <c r="AB261" s="397"/>
      <c r="AC261" s="397"/>
      <c r="AD261" s="397"/>
      <c r="AE261" s="397"/>
      <c r="AF261" s="397"/>
      <c r="AG261" s="397"/>
      <c r="AH261" s="397"/>
      <c r="AI261" s="398"/>
      <c r="AJ261" s="398"/>
      <c r="AK261" s="398" t="n">
        <v>0</v>
      </c>
      <c r="AL261" s="397" t="n">
        <v>0</v>
      </c>
      <c r="AM261" s="397"/>
      <c r="AN261" s="397"/>
      <c r="AO261" s="397" t="n">
        <v>-0.17</v>
      </c>
      <c r="AP261" s="360" t="n">
        <v>0</v>
      </c>
      <c r="AQ261" s="360" t="n">
        <v>0.3775</v>
      </c>
      <c r="AR261" s="360" t="n">
        <v>0</v>
      </c>
      <c r="AS261" s="360" t="n">
        <v>-0.33</v>
      </c>
      <c r="AT261" s="360" t="n">
        <v>0</v>
      </c>
      <c r="AU261" s="360" t="n">
        <v>0</v>
      </c>
      <c r="AV261" s="360" t="n">
        <v>0</v>
      </c>
      <c r="AW261" s="360" t="n">
        <v>0</v>
      </c>
      <c r="AX261" s="360" t="n">
        <v>0</v>
      </c>
      <c r="AY261" s="360" t="n">
        <v>0</v>
      </c>
      <c r="AZ261" s="360" t="n">
        <v>0</v>
      </c>
      <c r="BA261" s="360" t="n">
        <v>0.165</v>
      </c>
      <c r="BB261" s="360" t="n">
        <v>0.0125</v>
      </c>
      <c r="BC261" s="360" t="n">
        <v>0</v>
      </c>
      <c r="BD261" s="360" t="n">
        <v>0</v>
      </c>
      <c r="BE261" s="360" t="n">
        <v>0</v>
      </c>
      <c r="BF261" s="360" t="n">
        <v>0</v>
      </c>
      <c r="BG261" s="360" t="n">
        <v>0</v>
      </c>
      <c r="BH261" s="360" t="n">
        <v>0</v>
      </c>
      <c r="BI261" s="360" t="n">
        <v>0</v>
      </c>
      <c r="BJ261" s="360" t="n">
        <v>0</v>
      </c>
      <c r="BK261" s="360" t="n">
        <v>0</v>
      </c>
      <c r="BL261" s="360" t="n">
        <v>0</v>
      </c>
      <c r="BM261" s="360" t="n">
        <v>0</v>
      </c>
      <c r="BN261" s="360" t="n">
        <v>0</v>
      </c>
      <c r="BO261" s="360" t="n">
        <v>0.345</v>
      </c>
      <c r="BP261" s="360" t="n">
        <v>0.035</v>
      </c>
      <c r="BQ261" s="360" t="n">
        <v>0</v>
      </c>
      <c r="BR261" s="360" t="n">
        <v>0</v>
      </c>
      <c r="BS261" s="360" t="n">
        <v>0.165</v>
      </c>
      <c r="BT261" s="360" t="n">
        <v>0.0125</v>
      </c>
    </row>
    <row r="262" customFormat="false" ht="12.75" hidden="false" customHeight="false" outlineLevel="0" collapsed="false">
      <c r="D262" s="359" t="n">
        <v>44136</v>
      </c>
      <c r="F262" s="397" t="n">
        <v>3.663</v>
      </c>
      <c r="G262" s="398" t="n">
        <v>0.072721268134586</v>
      </c>
      <c r="H262" s="397"/>
      <c r="I262" s="397" t="n">
        <v>0.8</v>
      </c>
      <c r="J262" s="397" t="n">
        <v>0.85</v>
      </c>
      <c r="K262" s="397" t="n">
        <v>0.8</v>
      </c>
      <c r="L262" s="397" t="n">
        <v>0.8</v>
      </c>
      <c r="M262" s="397" t="n">
        <v>0.9</v>
      </c>
      <c r="N262" s="397" t="n">
        <v>0.95</v>
      </c>
      <c r="O262" s="397" t="n">
        <v>0.85</v>
      </c>
      <c r="P262" s="397" t="n">
        <v>0.8</v>
      </c>
      <c r="Q262" s="397" t="n">
        <v>0.95</v>
      </c>
      <c r="R262" s="398" t="n">
        <v>0.45</v>
      </c>
      <c r="S262" s="398" t="n">
        <v>0.8</v>
      </c>
      <c r="T262" s="397" t="n">
        <v>0.8</v>
      </c>
      <c r="U262" s="397"/>
      <c r="V262" s="397"/>
      <c r="W262" s="397"/>
      <c r="X262" s="397"/>
      <c r="Y262" s="397"/>
      <c r="Z262" s="397"/>
      <c r="AA262" s="397"/>
      <c r="AB262" s="397"/>
      <c r="AC262" s="397"/>
      <c r="AD262" s="397"/>
      <c r="AE262" s="397"/>
      <c r="AF262" s="397"/>
      <c r="AG262" s="397"/>
      <c r="AH262" s="397"/>
      <c r="AI262" s="398"/>
      <c r="AJ262" s="398"/>
      <c r="AK262" s="398" t="n">
        <v>0</v>
      </c>
      <c r="AL262" s="397" t="n">
        <v>0</v>
      </c>
      <c r="AM262" s="397"/>
      <c r="AN262" s="397"/>
      <c r="AO262" s="397" t="n">
        <v>-0.17</v>
      </c>
      <c r="AP262" s="360" t="n">
        <v>0</v>
      </c>
      <c r="AQ262" s="360" t="n">
        <v>0.33</v>
      </c>
      <c r="AR262" s="360" t="n">
        <v>0</v>
      </c>
      <c r="AS262" s="360" t="n">
        <v>-0.33</v>
      </c>
      <c r="AT262" s="360" t="n">
        <v>0</v>
      </c>
      <c r="AU262" s="360" t="n">
        <v>0</v>
      </c>
      <c r="AV262" s="360" t="n">
        <v>0</v>
      </c>
      <c r="AW262" s="360" t="n">
        <v>0</v>
      </c>
      <c r="AX262" s="360" t="n">
        <v>0</v>
      </c>
      <c r="AY262" s="360" t="n">
        <v>0</v>
      </c>
      <c r="AZ262" s="360" t="n">
        <v>0</v>
      </c>
      <c r="BA262" s="360" t="n">
        <v>0.24</v>
      </c>
      <c r="BB262" s="360" t="n">
        <v>0.0175</v>
      </c>
      <c r="BC262" s="360" t="n">
        <v>0</v>
      </c>
      <c r="BD262" s="360" t="n">
        <v>0</v>
      </c>
      <c r="BE262" s="360" t="n">
        <v>0</v>
      </c>
      <c r="BF262" s="360" t="n">
        <v>0</v>
      </c>
      <c r="BG262" s="360" t="n">
        <v>0</v>
      </c>
      <c r="BH262" s="360" t="n">
        <v>0</v>
      </c>
      <c r="BI262" s="360" t="n">
        <v>0</v>
      </c>
      <c r="BJ262" s="360" t="n">
        <v>0</v>
      </c>
      <c r="BK262" s="360" t="n">
        <v>0</v>
      </c>
      <c r="BL262" s="360" t="n">
        <v>0</v>
      </c>
      <c r="BM262" s="360" t="n">
        <v>0</v>
      </c>
      <c r="BN262" s="360" t="n">
        <v>0</v>
      </c>
      <c r="BO262" s="360" t="n">
        <v>0.725</v>
      </c>
      <c r="BP262" s="360" t="n">
        <v>0.14</v>
      </c>
      <c r="BQ262" s="360" t="n">
        <v>0</v>
      </c>
      <c r="BR262" s="360" t="n">
        <v>0</v>
      </c>
      <c r="BS262" s="360" t="n">
        <v>0.24</v>
      </c>
      <c r="BT262" s="360" t="n">
        <v>0.0175</v>
      </c>
    </row>
    <row r="263" customFormat="false" ht="12.75" hidden="false" customHeight="false" outlineLevel="0" collapsed="false">
      <c r="D263" s="359" t="n">
        <v>44166</v>
      </c>
      <c r="F263" s="397" t="n">
        <v>3.71</v>
      </c>
      <c r="G263" s="398" t="n">
        <v>0.072714235686312</v>
      </c>
      <c r="H263" s="397"/>
      <c r="I263" s="397" t="n">
        <v>1</v>
      </c>
      <c r="J263" s="397" t="n">
        <v>1.05</v>
      </c>
      <c r="K263" s="397" t="n">
        <v>1</v>
      </c>
      <c r="L263" s="397" t="n">
        <v>1</v>
      </c>
      <c r="M263" s="397" t="n">
        <v>1.15</v>
      </c>
      <c r="N263" s="397" t="n">
        <v>1.25</v>
      </c>
      <c r="O263" s="397" t="n">
        <v>1.05</v>
      </c>
      <c r="P263" s="397" t="n">
        <v>1</v>
      </c>
      <c r="Q263" s="397" t="n">
        <v>1.35</v>
      </c>
      <c r="R263" s="398" t="n">
        <v>0.65</v>
      </c>
      <c r="S263" s="398" t="n">
        <v>1.1</v>
      </c>
      <c r="T263" s="397" t="n">
        <v>1</v>
      </c>
      <c r="U263" s="397"/>
      <c r="V263" s="397"/>
      <c r="W263" s="397"/>
      <c r="X263" s="397"/>
      <c r="Y263" s="397"/>
      <c r="Z263" s="397"/>
      <c r="AA263" s="397"/>
      <c r="AB263" s="397"/>
      <c r="AC263" s="397"/>
      <c r="AD263" s="397"/>
      <c r="AE263" s="397"/>
      <c r="AF263" s="397"/>
      <c r="AG263" s="397"/>
      <c r="AH263" s="397"/>
      <c r="AI263" s="398"/>
      <c r="AJ263" s="398"/>
      <c r="AK263" s="398" t="n">
        <v>0</v>
      </c>
      <c r="AL263" s="397" t="n">
        <v>0</v>
      </c>
      <c r="AM263" s="397"/>
      <c r="AN263" s="397"/>
      <c r="AO263" s="397" t="n">
        <v>-0.17</v>
      </c>
      <c r="AP263" s="360" t="n">
        <v>0</v>
      </c>
      <c r="AQ263" s="360" t="n">
        <v>0.33</v>
      </c>
      <c r="AR263" s="360" t="n">
        <v>0</v>
      </c>
      <c r="AS263" s="360" t="n">
        <v>-0.33</v>
      </c>
      <c r="AT263" s="360" t="n">
        <v>0</v>
      </c>
      <c r="AU263" s="360" t="n">
        <v>0</v>
      </c>
      <c r="AV263" s="360" t="n">
        <v>0</v>
      </c>
      <c r="AW263" s="360" t="n">
        <v>0</v>
      </c>
      <c r="AX263" s="360" t="n">
        <v>0</v>
      </c>
      <c r="AY263" s="360" t="n">
        <v>0</v>
      </c>
      <c r="AZ263" s="360" t="n">
        <v>0</v>
      </c>
      <c r="BA263" s="360" t="n">
        <v>0.295</v>
      </c>
      <c r="BB263" s="360" t="n">
        <v>0.0225</v>
      </c>
      <c r="BC263" s="360" t="n">
        <v>0</v>
      </c>
      <c r="BD263" s="360" t="n">
        <v>0</v>
      </c>
      <c r="BE263" s="360" t="n">
        <v>0</v>
      </c>
      <c r="BF263" s="360" t="n">
        <v>0</v>
      </c>
      <c r="BG263" s="360" t="n">
        <v>0</v>
      </c>
      <c r="BH263" s="360" t="n">
        <v>0</v>
      </c>
      <c r="BI263" s="360" t="n">
        <v>0</v>
      </c>
      <c r="BJ263" s="360" t="n">
        <v>0</v>
      </c>
      <c r="BK263" s="360" t="n">
        <v>0</v>
      </c>
      <c r="BL263" s="360" t="n">
        <v>0</v>
      </c>
      <c r="BM263" s="360" t="n">
        <v>0</v>
      </c>
      <c r="BN263" s="360" t="n">
        <v>0</v>
      </c>
      <c r="BO263" s="360" t="n">
        <v>1.045</v>
      </c>
      <c r="BP263" s="360" t="n">
        <v>0.17</v>
      </c>
      <c r="BQ263" s="360" t="n">
        <v>0</v>
      </c>
      <c r="BR263" s="360" t="n">
        <v>0</v>
      </c>
      <c r="BS263" s="360" t="n">
        <v>0.295</v>
      </c>
      <c r="BT263" s="360" t="n">
        <v>0.0225</v>
      </c>
    </row>
    <row r="264" customFormat="false" ht="12.75" hidden="false" customHeight="false" outlineLevel="0" collapsed="false">
      <c r="D264" s="359" t="n">
        <v>44197</v>
      </c>
      <c r="F264" s="397" t="n">
        <v>3.918</v>
      </c>
      <c r="G264" s="398" t="n">
        <v>0.072706968823112</v>
      </c>
      <c r="H264" s="397"/>
      <c r="I264" s="397" t="n">
        <v>1</v>
      </c>
      <c r="J264" s="397" t="n">
        <v>1.05</v>
      </c>
      <c r="K264" s="397" t="n">
        <v>1</v>
      </c>
      <c r="L264" s="397" t="n">
        <v>1</v>
      </c>
      <c r="M264" s="397" t="n">
        <v>1.15</v>
      </c>
      <c r="N264" s="397" t="n">
        <v>1.45</v>
      </c>
      <c r="O264" s="397" t="n">
        <v>1.05</v>
      </c>
      <c r="P264" s="397" t="n">
        <v>1</v>
      </c>
      <c r="Q264" s="397" t="n">
        <v>1.35</v>
      </c>
      <c r="R264" s="398" t="n">
        <v>0.7</v>
      </c>
      <c r="S264" s="398" t="n">
        <v>1.1</v>
      </c>
      <c r="T264" s="397" t="n">
        <v>1</v>
      </c>
      <c r="U264" s="397"/>
      <c r="V264" s="397"/>
      <c r="W264" s="397"/>
      <c r="X264" s="397"/>
      <c r="Y264" s="397"/>
      <c r="Z264" s="397"/>
      <c r="AA264" s="397"/>
      <c r="AB264" s="397"/>
      <c r="AC264" s="397"/>
      <c r="AD264" s="397"/>
      <c r="AE264" s="397"/>
      <c r="AF264" s="397"/>
      <c r="AG264" s="397"/>
      <c r="AH264" s="397"/>
      <c r="AI264" s="398"/>
      <c r="AJ264" s="398"/>
      <c r="AK264" s="398" t="n">
        <v>0</v>
      </c>
      <c r="AL264" s="397" t="n">
        <v>0</v>
      </c>
      <c r="AM264" s="397"/>
      <c r="AN264" s="397"/>
      <c r="AO264" s="397" t="n">
        <v>-0.17</v>
      </c>
      <c r="AP264" s="360" t="n">
        <v>0</v>
      </c>
      <c r="AQ264" s="360" t="n">
        <v>0.33</v>
      </c>
      <c r="AR264" s="360" t="n">
        <v>0</v>
      </c>
      <c r="AS264" s="360" t="n">
        <v>-0.33</v>
      </c>
      <c r="AT264" s="360" t="n">
        <v>0</v>
      </c>
      <c r="AU264" s="360" t="n">
        <v>0</v>
      </c>
      <c r="AV264" s="360" t="n">
        <v>0</v>
      </c>
      <c r="AW264" s="360" t="n">
        <v>0</v>
      </c>
      <c r="AX264" s="360" t="n">
        <v>0</v>
      </c>
      <c r="AY264" s="360"/>
      <c r="AZ264" s="360"/>
      <c r="BA264" s="360" t="n">
        <v>0.3425</v>
      </c>
      <c r="BB264" s="360" t="n">
        <v>0.0225</v>
      </c>
      <c r="BC264" s="360"/>
      <c r="BD264" s="360"/>
      <c r="BE264" s="360"/>
      <c r="BF264" s="360"/>
      <c r="BG264" s="360"/>
      <c r="BH264" s="360"/>
      <c r="BI264" s="360"/>
      <c r="BJ264" s="360"/>
      <c r="BK264" s="360"/>
      <c r="BL264" s="360"/>
      <c r="BM264" s="360"/>
      <c r="BN264" s="360"/>
      <c r="BO264" s="360" t="n">
        <v>1.52</v>
      </c>
      <c r="BP264" s="360" t="n">
        <v>0.26</v>
      </c>
      <c r="BQ264" s="360" t="n">
        <v>0</v>
      </c>
      <c r="BR264" s="360" t="n">
        <v>0</v>
      </c>
      <c r="BS264" s="360" t="n">
        <v>0.3425</v>
      </c>
      <c r="BT264" s="360" t="n">
        <v>0.0225</v>
      </c>
    </row>
    <row r="265" customFormat="false" ht="12.75" hidden="false" customHeight="false" outlineLevel="0" collapsed="false">
      <c r="D265" s="359" t="n">
        <v>44228</v>
      </c>
      <c r="F265" s="397" t="n">
        <v>3.855</v>
      </c>
      <c r="G265" s="398" t="n">
        <v>0.072699701959929</v>
      </c>
      <c r="H265" s="397"/>
      <c r="I265" s="397" t="n">
        <v>1</v>
      </c>
      <c r="J265" s="397" t="n">
        <v>1.05</v>
      </c>
      <c r="K265" s="397" t="n">
        <v>1</v>
      </c>
      <c r="L265" s="397" t="n">
        <v>1</v>
      </c>
      <c r="M265" s="397" t="n">
        <v>1.15</v>
      </c>
      <c r="N265" s="397" t="n">
        <v>1.45</v>
      </c>
      <c r="O265" s="397" t="n">
        <v>1.05</v>
      </c>
      <c r="P265" s="397" t="n">
        <v>1</v>
      </c>
      <c r="Q265" s="397" t="n">
        <v>1.35</v>
      </c>
      <c r="R265" s="398" t="n">
        <v>0.7</v>
      </c>
      <c r="S265" s="398" t="n">
        <v>1.1</v>
      </c>
      <c r="T265" s="397" t="n">
        <v>1</v>
      </c>
      <c r="U265" s="397"/>
      <c r="V265" s="397"/>
      <c r="W265" s="397"/>
      <c r="X265" s="397"/>
      <c r="Y265" s="397"/>
      <c r="Z265" s="397"/>
      <c r="AA265" s="397"/>
      <c r="AB265" s="397"/>
      <c r="AC265" s="397"/>
      <c r="AD265" s="397"/>
      <c r="AE265" s="397"/>
      <c r="AF265" s="397"/>
      <c r="AG265" s="397"/>
      <c r="AH265" s="397"/>
      <c r="AI265" s="398"/>
      <c r="AJ265" s="398"/>
      <c r="AK265" s="398" t="n">
        <v>0</v>
      </c>
      <c r="AL265" s="397" t="n">
        <v>0</v>
      </c>
      <c r="AM265" s="397"/>
      <c r="AN265" s="397"/>
      <c r="AO265" s="397" t="n">
        <v>-0.17</v>
      </c>
      <c r="AP265" s="360" t="n">
        <v>0</v>
      </c>
      <c r="AQ265" s="360" t="n">
        <v>0.33</v>
      </c>
      <c r="AR265" s="360" t="n">
        <v>0</v>
      </c>
      <c r="AS265" s="360" t="n">
        <v>-0.33</v>
      </c>
      <c r="AT265" s="360" t="n">
        <v>0</v>
      </c>
      <c r="AU265" s="360" t="n">
        <v>0</v>
      </c>
      <c r="AV265" s="360" t="n">
        <v>0</v>
      </c>
      <c r="AW265" s="360" t="n">
        <v>0</v>
      </c>
      <c r="AX265" s="360" t="n">
        <v>0</v>
      </c>
      <c r="AY265" s="360"/>
      <c r="AZ265" s="360"/>
      <c r="BA265" s="360" t="n">
        <v>0.3375</v>
      </c>
      <c r="BB265" s="360" t="n">
        <v>0.0225</v>
      </c>
      <c r="BC265" s="360"/>
      <c r="BD265" s="360"/>
      <c r="BE265" s="360"/>
      <c r="BF265" s="360"/>
      <c r="BG265" s="360"/>
      <c r="BH265" s="360"/>
      <c r="BI265" s="360"/>
      <c r="BJ265" s="360"/>
      <c r="BK265" s="360"/>
      <c r="BL265" s="360"/>
      <c r="BM265" s="360"/>
      <c r="BN265" s="360"/>
      <c r="BO265" s="360" t="n">
        <v>1.4</v>
      </c>
      <c r="BP265" s="360" t="n">
        <v>0.26</v>
      </c>
      <c r="BQ265" s="360" t="n">
        <v>0</v>
      </c>
      <c r="BR265" s="360" t="n">
        <v>0</v>
      </c>
      <c r="BS265" s="360" t="n">
        <v>0.3375</v>
      </c>
      <c r="BT265" s="360" t="n">
        <v>0.0225</v>
      </c>
    </row>
    <row r="266" customFormat="false" ht="12.75" hidden="false" customHeight="false" outlineLevel="0" collapsed="false">
      <c r="D266" s="359" t="n">
        <v>44256</v>
      </c>
      <c r="F266" s="397" t="n">
        <v>3.769</v>
      </c>
      <c r="G266" s="398" t="n">
        <v>0.072693138341585</v>
      </c>
      <c r="H266" s="397"/>
      <c r="I266" s="397" t="n">
        <v>0.75</v>
      </c>
      <c r="J266" s="397" t="n">
        <v>0.8</v>
      </c>
      <c r="K266" s="397" t="n">
        <v>0.75</v>
      </c>
      <c r="L266" s="397" t="n">
        <v>0.75</v>
      </c>
      <c r="M266" s="397" t="n">
        <v>0.85</v>
      </c>
      <c r="N266" s="397" t="n">
        <v>1</v>
      </c>
      <c r="O266" s="397" t="n">
        <v>0.75</v>
      </c>
      <c r="P266" s="397" t="n">
        <v>0.75</v>
      </c>
      <c r="Q266" s="397" t="n">
        <v>0.95</v>
      </c>
      <c r="R266" s="398" t="n">
        <v>0.35</v>
      </c>
      <c r="S266" s="398" t="n">
        <v>0.75</v>
      </c>
      <c r="T266" s="397" t="n">
        <v>0.75</v>
      </c>
      <c r="U266" s="397"/>
      <c r="V266" s="397"/>
      <c r="W266" s="397"/>
      <c r="X266" s="397"/>
      <c r="Y266" s="397"/>
      <c r="Z266" s="397"/>
      <c r="AA266" s="397"/>
      <c r="AB266" s="397"/>
      <c r="AC266" s="397"/>
      <c r="AD266" s="397"/>
      <c r="AE266" s="397"/>
      <c r="AF266" s="397"/>
      <c r="AG266" s="397"/>
      <c r="AH266" s="397"/>
      <c r="AI266" s="398"/>
      <c r="AJ266" s="398"/>
      <c r="AK266" s="398" t="n">
        <v>0</v>
      </c>
      <c r="AL266" s="397" t="n">
        <v>0</v>
      </c>
      <c r="AM266" s="397"/>
      <c r="AN266" s="397"/>
      <c r="AO266" s="397" t="n">
        <v>-0.17</v>
      </c>
      <c r="AP266" s="360" t="n">
        <v>0</v>
      </c>
      <c r="AQ266" s="360" t="n">
        <v>0.33</v>
      </c>
      <c r="AR266" s="360" t="n">
        <v>0</v>
      </c>
      <c r="AS266" s="360" t="n">
        <v>-0.33</v>
      </c>
      <c r="AT266" s="360" t="n">
        <v>0</v>
      </c>
      <c r="AU266" s="360" t="n">
        <v>0</v>
      </c>
      <c r="AV266" s="360" t="n">
        <v>0</v>
      </c>
      <c r="AW266" s="360" t="n">
        <v>0</v>
      </c>
      <c r="AX266" s="360" t="n">
        <v>0</v>
      </c>
      <c r="AY266" s="360"/>
      <c r="AZ266" s="360"/>
      <c r="BA266" s="360" t="n">
        <v>0.26</v>
      </c>
      <c r="BB266" s="360" t="n">
        <v>0.0225</v>
      </c>
      <c r="BC266" s="360"/>
      <c r="BD266" s="360"/>
      <c r="BE266" s="360"/>
      <c r="BF266" s="360"/>
      <c r="BG266" s="360"/>
      <c r="BH266" s="360"/>
      <c r="BI266" s="360"/>
      <c r="BJ266" s="360"/>
      <c r="BK266" s="360"/>
      <c r="BL266" s="360"/>
      <c r="BM266" s="360"/>
      <c r="BN266" s="360"/>
      <c r="BO266" s="360" t="n">
        <v>0.88</v>
      </c>
      <c r="BP266" s="360" t="n">
        <v>0.14</v>
      </c>
      <c r="BQ266" s="360" t="n">
        <v>0</v>
      </c>
      <c r="BR266" s="360" t="n">
        <v>0</v>
      </c>
      <c r="BS266" s="360" t="n">
        <v>0.26</v>
      </c>
      <c r="BT266" s="360" t="n">
        <v>0.0225</v>
      </c>
    </row>
    <row r="267" customFormat="false" ht="12.75" hidden="false" customHeight="false" outlineLevel="0" collapsed="false">
      <c r="D267" s="359" t="n">
        <v>44287</v>
      </c>
      <c r="F267" s="397" t="n">
        <v>3.677</v>
      </c>
      <c r="G267" s="398" t="n">
        <v>0.072685871478436</v>
      </c>
      <c r="H267" s="397"/>
      <c r="I267" s="397" t="n">
        <v>0.4</v>
      </c>
      <c r="J267" s="397" t="n">
        <v>0.45</v>
      </c>
      <c r="K267" s="397" t="n">
        <v>0.4</v>
      </c>
      <c r="L267" s="397" t="n">
        <v>0.45</v>
      </c>
      <c r="M267" s="397" t="n">
        <v>0.45</v>
      </c>
      <c r="N267" s="397" t="n">
        <v>0.45</v>
      </c>
      <c r="O267" s="397" t="n">
        <v>0.45</v>
      </c>
      <c r="P267" s="397" t="n">
        <v>0.45</v>
      </c>
      <c r="Q267" s="397" t="n">
        <v>0.5</v>
      </c>
      <c r="R267" s="398" t="n">
        <v>0.3</v>
      </c>
      <c r="S267" s="398" t="n">
        <v>0.45</v>
      </c>
      <c r="T267" s="397" t="n">
        <v>0.4</v>
      </c>
      <c r="U267" s="397"/>
      <c r="V267" s="397"/>
      <c r="W267" s="397"/>
      <c r="X267" s="397"/>
      <c r="Y267" s="397"/>
      <c r="Z267" s="397"/>
      <c r="AA267" s="397"/>
      <c r="AB267" s="397"/>
      <c r="AC267" s="397"/>
      <c r="AD267" s="397"/>
      <c r="AE267" s="397"/>
      <c r="AF267" s="397"/>
      <c r="AG267" s="397"/>
      <c r="AH267" s="397"/>
      <c r="AI267" s="398"/>
      <c r="AJ267" s="398"/>
      <c r="AK267" s="398" t="n">
        <v>0</v>
      </c>
      <c r="AL267" s="397" t="n">
        <v>0</v>
      </c>
      <c r="AM267" s="397"/>
      <c r="AN267" s="397"/>
      <c r="AO267" s="397" t="n">
        <v>-0.17</v>
      </c>
      <c r="AP267" s="360" t="n">
        <v>0</v>
      </c>
      <c r="AQ267" s="360" t="n">
        <v>0.33</v>
      </c>
      <c r="AR267" s="360" t="n">
        <v>0</v>
      </c>
      <c r="AS267" s="360" t="n">
        <v>-0.33</v>
      </c>
      <c r="AT267" s="360" t="n">
        <v>0</v>
      </c>
      <c r="AU267" s="360" t="n">
        <v>0</v>
      </c>
      <c r="AV267" s="360" t="n">
        <v>0</v>
      </c>
      <c r="AW267" s="360" t="n">
        <v>0</v>
      </c>
      <c r="AX267" s="360" t="n">
        <v>0</v>
      </c>
      <c r="AY267" s="360"/>
      <c r="AZ267" s="360"/>
      <c r="BA267" s="360" t="n">
        <v>0.1775</v>
      </c>
      <c r="BB267" s="360" t="n">
        <v>0.0175</v>
      </c>
      <c r="BC267" s="360"/>
      <c r="BD267" s="360"/>
      <c r="BE267" s="360"/>
      <c r="BF267" s="360"/>
      <c r="BG267" s="360"/>
      <c r="BH267" s="360"/>
      <c r="BI267" s="360"/>
      <c r="BJ267" s="360"/>
      <c r="BK267" s="360"/>
      <c r="BL267" s="360"/>
      <c r="BM267" s="360"/>
      <c r="BN267" s="360"/>
      <c r="BO267" s="360" t="n">
        <v>0.51</v>
      </c>
      <c r="BP267" s="360" t="n">
        <v>0.02</v>
      </c>
      <c r="BQ267" s="360" t="n">
        <v>0</v>
      </c>
      <c r="BR267" s="360" t="n">
        <v>0</v>
      </c>
      <c r="BS267" s="360" t="n">
        <v>0.1775</v>
      </c>
      <c r="BT267" s="360" t="n">
        <v>0.0175</v>
      </c>
    </row>
    <row r="268" customFormat="false" ht="12.75" hidden="false" customHeight="false" outlineLevel="0" collapsed="false">
      <c r="D268" s="359" t="n">
        <v>44317</v>
      </c>
      <c r="F268" s="397" t="n">
        <v>3.667</v>
      </c>
      <c r="G268" s="398" t="n">
        <v>0.072678839030244</v>
      </c>
      <c r="H268" s="397"/>
      <c r="I268" s="397" t="n">
        <v>0.45</v>
      </c>
      <c r="J268" s="397" t="n">
        <v>0.5</v>
      </c>
      <c r="K268" s="397" t="n">
        <v>0.4</v>
      </c>
      <c r="L268" s="397" t="n">
        <v>0.4</v>
      </c>
      <c r="M268" s="397" t="n">
        <v>0.45</v>
      </c>
      <c r="N268" s="397" t="n">
        <v>0.5</v>
      </c>
      <c r="O268" s="397" t="n">
        <v>0.45</v>
      </c>
      <c r="P268" s="397" t="n">
        <v>0.4</v>
      </c>
      <c r="Q268" s="397" t="n">
        <v>0.45</v>
      </c>
      <c r="R268" s="398" t="n">
        <v>0.25</v>
      </c>
      <c r="S268" s="398" t="n">
        <v>0.5</v>
      </c>
      <c r="T268" s="397" t="n">
        <v>0.45</v>
      </c>
      <c r="U268" s="397"/>
      <c r="V268" s="397"/>
      <c r="W268" s="397"/>
      <c r="X268" s="397"/>
      <c r="Y268" s="397"/>
      <c r="Z268" s="397"/>
      <c r="AA268" s="397"/>
      <c r="AB268" s="397"/>
      <c r="AC268" s="397"/>
      <c r="AD268" s="397"/>
      <c r="AE268" s="397"/>
      <c r="AF268" s="397"/>
      <c r="AG268" s="397"/>
      <c r="AH268" s="397"/>
      <c r="AI268" s="398"/>
      <c r="AJ268" s="398"/>
      <c r="AK268" s="398" t="n">
        <v>0</v>
      </c>
      <c r="AL268" s="397" t="n">
        <v>0</v>
      </c>
      <c r="AM268" s="397"/>
      <c r="AN268" s="397"/>
      <c r="AO268" s="397" t="n">
        <v>-0.17</v>
      </c>
      <c r="AP268" s="360" t="n">
        <v>0</v>
      </c>
      <c r="AQ268" s="360" t="n">
        <v>0.33</v>
      </c>
      <c r="AR268" s="360" t="n">
        <v>0</v>
      </c>
      <c r="AS268" s="360" t="n">
        <v>-0.33</v>
      </c>
      <c r="AT268" s="360" t="n">
        <v>0</v>
      </c>
      <c r="AU268" s="360" t="n">
        <v>0</v>
      </c>
      <c r="AV268" s="360" t="n">
        <v>0</v>
      </c>
      <c r="AW268" s="360" t="n">
        <v>0</v>
      </c>
      <c r="AX268" s="360" t="n">
        <v>0</v>
      </c>
      <c r="AY268" s="360"/>
      <c r="AZ268" s="360"/>
      <c r="BA268" s="360" t="n">
        <v>0.1625</v>
      </c>
      <c r="BB268" s="360" t="n">
        <v>0.01</v>
      </c>
      <c r="BC268" s="360"/>
      <c r="BD268" s="360"/>
      <c r="BE268" s="360"/>
      <c r="BF268" s="360"/>
      <c r="BG268" s="360"/>
      <c r="BH268" s="360"/>
      <c r="BI268" s="360"/>
      <c r="BJ268" s="360"/>
      <c r="BK268" s="360"/>
      <c r="BL268" s="360"/>
      <c r="BM268" s="360"/>
      <c r="BN268" s="360"/>
      <c r="BO268" s="360" t="n">
        <v>0.395</v>
      </c>
      <c r="BP268" s="360" t="n">
        <v>0.02</v>
      </c>
      <c r="BQ268" s="360" t="n">
        <v>0</v>
      </c>
      <c r="BR268" s="360" t="n">
        <v>0</v>
      </c>
      <c r="BS268" s="360" t="n">
        <v>0.1625</v>
      </c>
      <c r="BT268" s="360" t="n">
        <v>0.01</v>
      </c>
    </row>
    <row r="269" customFormat="false" ht="12.75" hidden="false" customHeight="false" outlineLevel="0" collapsed="false">
      <c r="D269" s="359" t="n">
        <v>44348</v>
      </c>
      <c r="F269" s="397" t="n">
        <v>3.688</v>
      </c>
      <c r="G269" s="398" t="n">
        <v>0.072671572167128</v>
      </c>
      <c r="H269" s="397"/>
      <c r="I269" s="397" t="n">
        <v>0.45</v>
      </c>
      <c r="J269" s="397" t="n">
        <v>0.5</v>
      </c>
      <c r="K269" s="397" t="n">
        <v>0.4</v>
      </c>
      <c r="L269" s="397" t="n">
        <v>0.5</v>
      </c>
      <c r="M269" s="397" t="n">
        <v>0.45</v>
      </c>
      <c r="N269" s="397" t="n">
        <v>0.5</v>
      </c>
      <c r="O269" s="397" t="n">
        <v>0.5</v>
      </c>
      <c r="P269" s="397" t="n">
        <v>0.5</v>
      </c>
      <c r="Q269" s="397" t="n">
        <v>0.5</v>
      </c>
      <c r="R269" s="398" t="n">
        <v>0.25</v>
      </c>
      <c r="S269" s="398" t="n">
        <v>0.5</v>
      </c>
      <c r="T269" s="397" t="n">
        <v>0.45</v>
      </c>
      <c r="U269" s="397"/>
      <c r="V269" s="397"/>
      <c r="W269" s="397"/>
      <c r="X269" s="397"/>
      <c r="Y269" s="397"/>
      <c r="Z269" s="397"/>
      <c r="AA269" s="397"/>
      <c r="AB269" s="397"/>
      <c r="AC269" s="397"/>
      <c r="AD269" s="397"/>
      <c r="AE269" s="397"/>
      <c r="AF269" s="397"/>
      <c r="AG269" s="397"/>
      <c r="AH269" s="397"/>
      <c r="AI269" s="398"/>
      <c r="AJ269" s="398"/>
      <c r="AK269" s="398" t="n">
        <v>0</v>
      </c>
      <c r="AL269" s="397" t="n">
        <v>0</v>
      </c>
      <c r="AM269" s="397"/>
      <c r="AN269" s="397"/>
      <c r="AO269" s="397" t="n">
        <v>-0.17</v>
      </c>
      <c r="AP269" s="360" t="n">
        <v>0</v>
      </c>
      <c r="AQ269" s="360" t="n">
        <v>0.33</v>
      </c>
      <c r="AR269" s="360" t="n">
        <v>0</v>
      </c>
      <c r="AS269" s="360" t="n">
        <v>-0.33</v>
      </c>
      <c r="AT269" s="360" t="n">
        <v>0</v>
      </c>
      <c r="AU269" s="360" t="n">
        <v>0</v>
      </c>
      <c r="AV269" s="360" t="n">
        <v>0</v>
      </c>
      <c r="AW269" s="360" t="n">
        <v>0</v>
      </c>
      <c r="AX269" s="360" t="n">
        <v>0</v>
      </c>
      <c r="AY269" s="360"/>
      <c r="AZ269" s="360"/>
      <c r="BA269" s="360" t="n">
        <v>0.1625</v>
      </c>
      <c r="BB269" s="360" t="n">
        <v>0.0125</v>
      </c>
      <c r="BC269" s="360"/>
      <c r="BD269" s="360"/>
      <c r="BE269" s="360"/>
      <c r="BF269" s="360"/>
      <c r="BG269" s="360"/>
      <c r="BH269" s="360"/>
      <c r="BI269" s="360"/>
      <c r="BJ269" s="360"/>
      <c r="BK269" s="360"/>
      <c r="BL269" s="360"/>
      <c r="BM269" s="360"/>
      <c r="BN269" s="360"/>
      <c r="BO269" s="360" t="n">
        <v>0.395</v>
      </c>
      <c r="BP269" s="360" t="n">
        <v>0.035</v>
      </c>
      <c r="BQ269" s="360" t="n">
        <v>0</v>
      </c>
      <c r="BR269" s="360" t="n">
        <v>0</v>
      </c>
      <c r="BS269" s="360" t="n">
        <v>0.1625</v>
      </c>
      <c r="BT269" s="360" t="n">
        <v>0.0125</v>
      </c>
    </row>
    <row r="270" customFormat="false" ht="12.75" hidden="false" customHeight="false" outlineLevel="0" collapsed="false">
      <c r="D270" s="359" t="n">
        <v>44378</v>
      </c>
      <c r="F270" s="397" t="n">
        <v>3.688</v>
      </c>
      <c r="G270" s="398" t="n">
        <v>0.072664539718969</v>
      </c>
      <c r="H270" s="397"/>
      <c r="I270" s="397" t="n">
        <v>0.5</v>
      </c>
      <c r="J270" s="397" t="n">
        <v>0.5</v>
      </c>
      <c r="K270" s="397" t="n">
        <v>0.4</v>
      </c>
      <c r="L270" s="397" t="n">
        <v>0.5</v>
      </c>
      <c r="M270" s="397" t="n">
        <v>0.5</v>
      </c>
      <c r="N270" s="397" t="n">
        <v>0.5</v>
      </c>
      <c r="O270" s="397" t="n">
        <v>0.5</v>
      </c>
      <c r="P270" s="397" t="n">
        <v>0.5</v>
      </c>
      <c r="Q270" s="397" t="n">
        <v>0.5</v>
      </c>
      <c r="R270" s="398" t="n">
        <v>0.35</v>
      </c>
      <c r="S270" s="398" t="n">
        <v>0.55</v>
      </c>
      <c r="T270" s="397" t="n">
        <v>0.5</v>
      </c>
      <c r="U270" s="397"/>
      <c r="V270" s="397"/>
      <c r="W270" s="397"/>
      <c r="X270" s="397"/>
      <c r="Y270" s="397"/>
      <c r="Z270" s="397"/>
      <c r="AA270" s="397"/>
      <c r="AB270" s="397"/>
      <c r="AC270" s="397"/>
      <c r="AD270" s="397"/>
      <c r="AE270" s="397"/>
      <c r="AF270" s="397"/>
      <c r="AG270" s="397"/>
      <c r="AH270" s="397"/>
      <c r="AI270" s="398"/>
      <c r="AJ270" s="398"/>
      <c r="AK270" s="398" t="n">
        <v>0</v>
      </c>
      <c r="AL270" s="397" t="n">
        <v>0</v>
      </c>
      <c r="AM270" s="397"/>
      <c r="AN270" s="397"/>
      <c r="AO270" s="397" t="n">
        <v>-0.17</v>
      </c>
      <c r="AP270" s="360" t="n">
        <v>0</v>
      </c>
      <c r="AQ270" s="360" t="n">
        <v>0.33</v>
      </c>
      <c r="AR270" s="360" t="n">
        <v>0</v>
      </c>
      <c r="AS270" s="360" t="n">
        <v>-0.33</v>
      </c>
      <c r="AT270" s="360" t="n">
        <v>0</v>
      </c>
      <c r="AU270" s="360" t="n">
        <v>0</v>
      </c>
      <c r="AV270" s="360" t="n">
        <v>0</v>
      </c>
      <c r="AW270" s="360" t="n">
        <v>0</v>
      </c>
      <c r="AX270" s="360" t="n">
        <v>0</v>
      </c>
      <c r="AY270" s="360"/>
      <c r="AZ270" s="360"/>
      <c r="BA270" s="360" t="n">
        <v>0.1625</v>
      </c>
      <c r="BB270" s="360" t="n">
        <v>0.0125</v>
      </c>
      <c r="BC270" s="360"/>
      <c r="BD270" s="360"/>
      <c r="BE270" s="360"/>
      <c r="BF270" s="360"/>
      <c r="BG270" s="360"/>
      <c r="BH270" s="360"/>
      <c r="BI270" s="360"/>
      <c r="BJ270" s="360"/>
      <c r="BK270" s="360"/>
      <c r="BL270" s="360"/>
      <c r="BM270" s="360"/>
      <c r="BN270" s="360"/>
      <c r="BO270" s="360" t="n">
        <v>0.43</v>
      </c>
      <c r="BP270" s="360" t="n">
        <v>0.035</v>
      </c>
      <c r="BQ270" s="360" t="n">
        <v>0</v>
      </c>
      <c r="BR270" s="360" t="n">
        <v>0</v>
      </c>
      <c r="BS270" s="360" t="n">
        <v>0.1625</v>
      </c>
      <c r="BT270" s="360" t="n">
        <v>0.0125</v>
      </c>
    </row>
    <row r="271" customFormat="false" ht="12.75" hidden="false" customHeight="false" outlineLevel="0" collapsed="false">
      <c r="D271" s="359" t="n">
        <v>44409</v>
      </c>
      <c r="F271" s="397" t="n">
        <v>3.782</v>
      </c>
      <c r="G271" s="398" t="n">
        <v>0.072657272855888</v>
      </c>
      <c r="H271" s="397"/>
      <c r="I271" s="397" t="n">
        <v>0.55</v>
      </c>
      <c r="J271" s="397" t="n">
        <v>0.55</v>
      </c>
      <c r="K271" s="397" t="n">
        <v>0.5</v>
      </c>
      <c r="L271" s="397" t="n">
        <v>0.6</v>
      </c>
      <c r="M271" s="397" t="n">
        <v>0.55</v>
      </c>
      <c r="N271" s="397" t="n">
        <v>0.6</v>
      </c>
      <c r="O271" s="397" t="n">
        <v>0.55</v>
      </c>
      <c r="P271" s="397" t="n">
        <v>0.6</v>
      </c>
      <c r="Q271" s="397" t="n">
        <v>0.45</v>
      </c>
      <c r="R271" s="398" t="n">
        <v>0.4</v>
      </c>
      <c r="S271" s="398" t="n">
        <v>0.6</v>
      </c>
      <c r="T271" s="397" t="n">
        <v>0.55</v>
      </c>
      <c r="U271" s="397"/>
      <c r="V271" s="397"/>
      <c r="W271" s="397"/>
      <c r="X271" s="397"/>
      <c r="Y271" s="397"/>
      <c r="Z271" s="397"/>
      <c r="AA271" s="397"/>
      <c r="AB271" s="397"/>
      <c r="AC271" s="397"/>
      <c r="AD271" s="397"/>
      <c r="AE271" s="397"/>
      <c r="AF271" s="397"/>
      <c r="AG271" s="397"/>
      <c r="AH271" s="397"/>
      <c r="AI271" s="398"/>
      <c r="AJ271" s="398"/>
      <c r="AK271" s="398" t="n">
        <v>0</v>
      </c>
      <c r="AL271" s="397" t="n">
        <v>0</v>
      </c>
      <c r="AM271" s="397"/>
      <c r="AN271" s="397"/>
      <c r="AO271" s="397" t="n">
        <v>-0.17</v>
      </c>
      <c r="AP271" s="360" t="n">
        <v>0</v>
      </c>
      <c r="AQ271" s="360" t="n">
        <v>0.33</v>
      </c>
      <c r="AR271" s="360" t="n">
        <v>0</v>
      </c>
      <c r="AS271" s="360" t="n">
        <v>-0.33</v>
      </c>
      <c r="AT271" s="360" t="n">
        <v>0</v>
      </c>
      <c r="AU271" s="360" t="n">
        <v>0</v>
      </c>
      <c r="AV271" s="360" t="n">
        <v>0</v>
      </c>
      <c r="AW271" s="360" t="n">
        <v>0</v>
      </c>
      <c r="AX271" s="360" t="n">
        <v>0</v>
      </c>
      <c r="AY271" s="360"/>
      <c r="AZ271" s="360"/>
      <c r="BA271" s="360" t="n">
        <v>0.1625</v>
      </c>
      <c r="BB271" s="360" t="n">
        <v>0.0125</v>
      </c>
      <c r="BC271" s="360"/>
      <c r="BD271" s="360"/>
      <c r="BE271" s="360"/>
      <c r="BF271" s="360"/>
      <c r="BG271" s="360"/>
      <c r="BH271" s="360"/>
      <c r="BI271" s="360"/>
      <c r="BJ271" s="360"/>
      <c r="BK271" s="360"/>
      <c r="BL271" s="360"/>
      <c r="BM271" s="360"/>
      <c r="BN271" s="360"/>
      <c r="BO271" s="360" t="n">
        <v>0.495</v>
      </c>
      <c r="BP271" s="360" t="n">
        <v>0.035</v>
      </c>
      <c r="BQ271" s="360" t="n">
        <v>0</v>
      </c>
      <c r="BR271" s="360" t="n">
        <v>0</v>
      </c>
      <c r="BS271" s="360" t="n">
        <v>0.1625</v>
      </c>
      <c r="BT271" s="360" t="n">
        <v>0.0125</v>
      </c>
    </row>
    <row r="272" customFormat="false" ht="12.75" hidden="false" customHeight="false" outlineLevel="0" collapsed="false">
      <c r="D272" s="359" t="n">
        <v>44440</v>
      </c>
      <c r="F272" s="397" t="n">
        <v>3.749</v>
      </c>
      <c r="G272" s="398" t="n">
        <v>0.072650005992825</v>
      </c>
      <c r="H272" s="397"/>
      <c r="I272" s="397" t="n">
        <v>0.55</v>
      </c>
      <c r="J272" s="397" t="n">
        <v>0.55</v>
      </c>
      <c r="K272" s="397" t="n">
        <v>0.55</v>
      </c>
      <c r="L272" s="397" t="n">
        <v>0.55</v>
      </c>
      <c r="M272" s="397" t="n">
        <v>0.55</v>
      </c>
      <c r="N272" s="397" t="n">
        <v>0.6</v>
      </c>
      <c r="O272" s="397" t="n">
        <v>0.6</v>
      </c>
      <c r="P272" s="397" t="n">
        <v>0.55</v>
      </c>
      <c r="Q272" s="397" t="n">
        <v>0.5</v>
      </c>
      <c r="R272" s="398" t="n">
        <v>0.35</v>
      </c>
      <c r="S272" s="398" t="n">
        <v>0.6</v>
      </c>
      <c r="T272" s="397" t="n">
        <v>0.55</v>
      </c>
      <c r="U272" s="397"/>
      <c r="V272" s="397"/>
      <c r="W272" s="397"/>
      <c r="X272" s="397"/>
      <c r="Y272" s="397"/>
      <c r="Z272" s="397"/>
      <c r="AA272" s="397"/>
      <c r="AB272" s="397"/>
      <c r="AC272" s="397"/>
      <c r="AD272" s="397"/>
      <c r="AE272" s="397"/>
      <c r="AF272" s="397"/>
      <c r="AG272" s="397"/>
      <c r="AH272" s="397"/>
      <c r="AI272" s="398"/>
      <c r="AJ272" s="398"/>
      <c r="AK272" s="398" t="n">
        <v>0</v>
      </c>
      <c r="AL272" s="397" t="n">
        <v>0</v>
      </c>
      <c r="AM272" s="397"/>
      <c r="AN272" s="397"/>
      <c r="AO272" s="397" t="n">
        <v>-0.17</v>
      </c>
      <c r="AP272" s="360" t="n">
        <v>0</v>
      </c>
      <c r="AQ272" s="360" t="n">
        <v>0.33</v>
      </c>
      <c r="AR272" s="360" t="n">
        <v>0</v>
      </c>
      <c r="AS272" s="360" t="n">
        <v>-0.33</v>
      </c>
      <c r="AT272" s="360" t="n">
        <v>0</v>
      </c>
      <c r="AU272" s="360" t="n">
        <v>0</v>
      </c>
      <c r="AV272" s="360" t="n">
        <v>0</v>
      </c>
      <c r="AW272" s="360" t="n">
        <v>0</v>
      </c>
      <c r="AX272" s="360" t="n">
        <v>0</v>
      </c>
      <c r="AY272" s="360"/>
      <c r="AZ272" s="360"/>
      <c r="BA272" s="360" t="n">
        <v>0.1625</v>
      </c>
      <c r="BB272" s="360" t="n">
        <v>0.0125</v>
      </c>
      <c r="BC272" s="360"/>
      <c r="BD272" s="360"/>
      <c r="BE272" s="360"/>
      <c r="BF272" s="360"/>
      <c r="BG272" s="360"/>
      <c r="BH272" s="360"/>
      <c r="BI272" s="360"/>
      <c r="BJ272" s="360"/>
      <c r="BK272" s="360"/>
      <c r="BL272" s="360"/>
      <c r="BM272" s="360"/>
      <c r="BN272" s="360"/>
      <c r="BO272" s="360" t="n">
        <v>0.395</v>
      </c>
      <c r="BP272" s="360" t="n">
        <v>0.035</v>
      </c>
      <c r="BQ272" s="360" t="n">
        <v>0</v>
      </c>
      <c r="BR272" s="360" t="n">
        <v>0</v>
      </c>
      <c r="BS272" s="360" t="n">
        <v>0.1625</v>
      </c>
      <c r="BT272" s="360" t="n">
        <v>0.0125</v>
      </c>
    </row>
    <row r="273" customFormat="false" ht="12.75" hidden="false" customHeight="false" outlineLevel="0" collapsed="false">
      <c r="D273" s="359" t="n">
        <v>44470</v>
      </c>
      <c r="F273" s="397" t="n">
        <v>3.748</v>
      </c>
      <c r="G273" s="398" t="n">
        <v>0.072642973544716</v>
      </c>
      <c r="H273" s="397"/>
      <c r="I273" s="397" t="n">
        <v>0.6</v>
      </c>
      <c r="J273" s="397" t="n">
        <v>0.6</v>
      </c>
      <c r="K273" s="397" t="n">
        <v>0.55</v>
      </c>
      <c r="L273" s="397" t="n">
        <v>0.6</v>
      </c>
      <c r="M273" s="397" t="n">
        <v>0.6</v>
      </c>
      <c r="N273" s="397" t="n">
        <v>0.65</v>
      </c>
      <c r="O273" s="397" t="n">
        <v>0.65</v>
      </c>
      <c r="P273" s="397" t="n">
        <v>0.6</v>
      </c>
      <c r="Q273" s="397" t="n">
        <v>0.5</v>
      </c>
      <c r="R273" s="398" t="n">
        <v>0.4</v>
      </c>
      <c r="S273" s="398" t="n">
        <v>0.65</v>
      </c>
      <c r="T273" s="397" t="n">
        <v>0.6</v>
      </c>
      <c r="U273" s="397"/>
      <c r="V273" s="397"/>
      <c r="W273" s="397"/>
      <c r="X273" s="397"/>
      <c r="Y273" s="397"/>
      <c r="Z273" s="397"/>
      <c r="AA273" s="397"/>
      <c r="AB273" s="397"/>
      <c r="AC273" s="397"/>
      <c r="AD273" s="397"/>
      <c r="AE273" s="397"/>
      <c r="AF273" s="397"/>
      <c r="AG273" s="397"/>
      <c r="AH273" s="397"/>
      <c r="AI273" s="398"/>
      <c r="AJ273" s="398"/>
      <c r="AK273" s="398" t="n">
        <v>0</v>
      </c>
      <c r="AL273" s="397" t="n">
        <v>0</v>
      </c>
      <c r="AM273" s="397"/>
      <c r="AN273" s="397"/>
      <c r="AO273" s="397" t="n">
        <v>-0.17</v>
      </c>
      <c r="AP273" s="360" t="n">
        <v>0</v>
      </c>
      <c r="AQ273" s="360" t="n">
        <v>0.33</v>
      </c>
      <c r="AR273" s="360" t="n">
        <v>0</v>
      </c>
      <c r="AS273" s="360" t="n">
        <v>-0.33</v>
      </c>
      <c r="AT273" s="360" t="n">
        <v>0</v>
      </c>
      <c r="AU273" s="360" t="n">
        <v>0</v>
      </c>
      <c r="AV273" s="360" t="n">
        <v>0</v>
      </c>
      <c r="AW273" s="360" t="n">
        <v>0</v>
      </c>
      <c r="AX273" s="360" t="n">
        <v>0</v>
      </c>
      <c r="AY273" s="360"/>
      <c r="AZ273" s="360"/>
      <c r="BA273" s="360" t="n">
        <v>0.165</v>
      </c>
      <c r="BB273" s="360" t="n">
        <v>0.0125</v>
      </c>
      <c r="BC273" s="360"/>
      <c r="BD273" s="360"/>
      <c r="BE273" s="360"/>
      <c r="BF273" s="360"/>
      <c r="BG273" s="360"/>
      <c r="BH273" s="360"/>
      <c r="BI273" s="360"/>
      <c r="BJ273" s="360"/>
      <c r="BK273" s="360"/>
      <c r="BL273" s="360"/>
      <c r="BM273" s="360"/>
      <c r="BN273" s="360"/>
      <c r="BO273" s="360" t="n">
        <v>0.345</v>
      </c>
      <c r="BP273" s="360" t="n">
        <v>0.035</v>
      </c>
      <c r="BQ273" s="360" t="n">
        <v>0</v>
      </c>
      <c r="BR273" s="360" t="n">
        <v>0</v>
      </c>
      <c r="BS273" s="360" t="n">
        <v>0.165</v>
      </c>
      <c r="BT273" s="360" t="n">
        <v>0.0125</v>
      </c>
    </row>
    <row r="274" customFormat="false" ht="12.75" hidden="false" customHeight="false" outlineLevel="0" collapsed="false">
      <c r="D274" s="359" t="n">
        <v>44501</v>
      </c>
      <c r="F274" s="397" t="n">
        <v>3.755</v>
      </c>
      <c r="G274" s="398" t="n">
        <v>0.072635706681687</v>
      </c>
      <c r="H274" s="397"/>
      <c r="I274" s="397" t="n">
        <v>0.8</v>
      </c>
      <c r="J274" s="397" t="n">
        <v>0.85</v>
      </c>
      <c r="K274" s="397" t="n">
        <v>0.8</v>
      </c>
      <c r="L274" s="397" t="n">
        <v>0.8</v>
      </c>
      <c r="M274" s="397" t="n">
        <v>0.9</v>
      </c>
      <c r="N274" s="397" t="n">
        <v>0.95</v>
      </c>
      <c r="O274" s="397" t="n">
        <v>0.85</v>
      </c>
      <c r="P274" s="397" t="n">
        <v>0.8</v>
      </c>
      <c r="Q274" s="397" t="n">
        <v>0.95</v>
      </c>
      <c r="R274" s="398" t="n">
        <v>0.45</v>
      </c>
      <c r="S274" s="398" t="n">
        <v>0.8</v>
      </c>
      <c r="T274" s="397" t="n">
        <v>0.8</v>
      </c>
      <c r="U274" s="397"/>
      <c r="V274" s="397"/>
      <c r="W274" s="397"/>
      <c r="X274" s="397"/>
      <c r="Y274" s="397"/>
      <c r="Z274" s="397"/>
      <c r="AA274" s="397"/>
      <c r="AB274" s="397"/>
      <c r="AC274" s="397"/>
      <c r="AD274" s="397"/>
      <c r="AE274" s="397"/>
      <c r="AF274" s="397"/>
      <c r="AG274" s="397"/>
      <c r="AH274" s="397"/>
      <c r="AI274" s="398"/>
      <c r="AJ274" s="398"/>
      <c r="AK274" s="398" t="n">
        <v>0</v>
      </c>
      <c r="AL274" s="397" t="n">
        <v>0</v>
      </c>
      <c r="AM274" s="397"/>
      <c r="AN274" s="397"/>
      <c r="AO274" s="397" t="n">
        <v>-0.17</v>
      </c>
      <c r="AP274" s="360" t="n">
        <v>0</v>
      </c>
      <c r="AQ274" s="360" t="n">
        <v>0</v>
      </c>
      <c r="AR274" s="360" t="n">
        <v>0</v>
      </c>
      <c r="AS274" s="360" t="n">
        <v>-0.33</v>
      </c>
      <c r="AT274" s="360" t="n">
        <v>0</v>
      </c>
      <c r="AU274" s="360" t="n">
        <v>0</v>
      </c>
      <c r="AV274" s="360" t="n">
        <v>0</v>
      </c>
      <c r="AW274" s="360" t="n">
        <v>0</v>
      </c>
      <c r="AX274" s="360" t="n">
        <v>0</v>
      </c>
      <c r="AY274" s="360"/>
      <c r="AZ274" s="360"/>
      <c r="BA274" s="360" t="n">
        <v>0.24</v>
      </c>
      <c r="BB274" s="360" t="n">
        <v>0.0175</v>
      </c>
      <c r="BC274" s="360"/>
      <c r="BD274" s="360"/>
      <c r="BE274" s="360"/>
      <c r="BF274" s="360"/>
      <c r="BG274" s="360"/>
      <c r="BH274" s="360"/>
      <c r="BI274" s="360"/>
      <c r="BJ274" s="360"/>
      <c r="BK274" s="360"/>
      <c r="BL274" s="360"/>
      <c r="BM274" s="360"/>
      <c r="BN274" s="360"/>
      <c r="BO274" s="360" t="n">
        <v>0.725</v>
      </c>
      <c r="BP274" s="360" t="n">
        <v>0.14</v>
      </c>
      <c r="BQ274" s="360" t="n">
        <v>0</v>
      </c>
      <c r="BR274" s="360" t="n">
        <v>0</v>
      </c>
      <c r="BS274" s="360" t="n">
        <v>0.24</v>
      </c>
      <c r="BT274" s="360" t="n">
        <v>0.0175</v>
      </c>
    </row>
    <row r="275" customFormat="false" ht="12.75" hidden="false" customHeight="false" outlineLevel="0" collapsed="false">
      <c r="D275" s="359" t="n">
        <v>44531</v>
      </c>
      <c r="F275" s="397" t="n">
        <v>3.799</v>
      </c>
      <c r="G275" s="398" t="n">
        <v>0.072628674233611</v>
      </c>
      <c r="H275" s="397"/>
      <c r="I275" s="397" t="n">
        <v>1</v>
      </c>
      <c r="J275" s="397" t="n">
        <v>1.05</v>
      </c>
      <c r="K275" s="397" t="n">
        <v>1</v>
      </c>
      <c r="L275" s="397" t="n">
        <v>1</v>
      </c>
      <c r="M275" s="397" t="n">
        <v>1.15</v>
      </c>
      <c r="N275" s="397" t="n">
        <v>1.25</v>
      </c>
      <c r="O275" s="397" t="n">
        <v>1.05</v>
      </c>
      <c r="P275" s="397" t="n">
        <v>1</v>
      </c>
      <c r="Q275" s="397" t="n">
        <v>1.35</v>
      </c>
      <c r="R275" s="398" t="n">
        <v>0.65</v>
      </c>
      <c r="S275" s="398" t="n">
        <v>1.1</v>
      </c>
      <c r="T275" s="397" t="n">
        <v>1</v>
      </c>
      <c r="U275" s="397"/>
      <c r="V275" s="397"/>
      <c r="W275" s="397"/>
      <c r="X275" s="397"/>
      <c r="Y275" s="397"/>
      <c r="Z275" s="397"/>
      <c r="AA275" s="397"/>
      <c r="AB275" s="397"/>
      <c r="AC275" s="397"/>
      <c r="AD275" s="397"/>
      <c r="AE275" s="397"/>
      <c r="AF275" s="397"/>
      <c r="AG275" s="397"/>
      <c r="AH275" s="397"/>
      <c r="AI275" s="398"/>
      <c r="AJ275" s="398"/>
      <c r="AK275" s="398" t="n">
        <v>0</v>
      </c>
      <c r="AL275" s="397" t="n">
        <v>0</v>
      </c>
      <c r="AM275" s="397"/>
      <c r="AN275" s="397"/>
      <c r="AO275" s="397" t="n">
        <v>-0.17</v>
      </c>
      <c r="AP275" s="360" t="n">
        <v>0</v>
      </c>
      <c r="AQ275" s="360" t="n">
        <v>0</v>
      </c>
      <c r="AR275" s="360" t="n">
        <v>0</v>
      </c>
      <c r="AS275" s="360" t="n">
        <v>-0.33</v>
      </c>
      <c r="AT275" s="360" t="n">
        <v>0</v>
      </c>
      <c r="AU275" s="360" t="n">
        <v>0</v>
      </c>
      <c r="AV275" s="360" t="n">
        <v>0</v>
      </c>
      <c r="AW275" s="360" t="n">
        <v>0</v>
      </c>
      <c r="AX275" s="360" t="n">
        <v>0</v>
      </c>
      <c r="AY275" s="360"/>
      <c r="AZ275" s="360"/>
      <c r="BA275" s="360" t="n">
        <v>0.295</v>
      </c>
      <c r="BB275" s="360" t="n">
        <v>0.0225</v>
      </c>
      <c r="BC275" s="360"/>
      <c r="BD275" s="360"/>
      <c r="BE275" s="360"/>
      <c r="BF275" s="360"/>
      <c r="BG275" s="360"/>
      <c r="BH275" s="360"/>
      <c r="BI275" s="360"/>
      <c r="BJ275" s="360"/>
      <c r="BK275" s="360"/>
      <c r="BL275" s="360"/>
      <c r="BM275" s="360"/>
      <c r="BN275" s="360"/>
      <c r="BO275" s="360" t="n">
        <v>1.045</v>
      </c>
      <c r="BP275" s="360" t="n">
        <v>0.17</v>
      </c>
      <c r="BQ275" s="360" t="n">
        <v>0</v>
      </c>
      <c r="BR275" s="360" t="n">
        <v>0</v>
      </c>
      <c r="BS275" s="360" t="n">
        <v>0.295</v>
      </c>
      <c r="BT275" s="360" t="n">
        <v>0.0225</v>
      </c>
    </row>
    <row r="276" customFormat="false" ht="12.75" hidden="false" customHeight="false" outlineLevel="0" collapsed="false">
      <c r="D276" s="359" t="n">
        <v>44562</v>
      </c>
      <c r="F276" s="397" t="n">
        <v>4.005</v>
      </c>
      <c r="G276" s="398" t="n">
        <v>0.072621407370616</v>
      </c>
      <c r="H276" s="397"/>
      <c r="I276" s="397" t="n">
        <v>1</v>
      </c>
      <c r="J276" s="397" t="n">
        <v>1.05</v>
      </c>
      <c r="K276" s="397" t="n">
        <v>1</v>
      </c>
      <c r="L276" s="397" t="n">
        <v>1</v>
      </c>
      <c r="M276" s="397" t="n">
        <v>1.15</v>
      </c>
      <c r="N276" s="397" t="n">
        <v>1.45</v>
      </c>
      <c r="O276" s="397" t="n">
        <v>1.05</v>
      </c>
      <c r="P276" s="397" t="n">
        <v>1</v>
      </c>
      <c r="Q276" s="397" t="n">
        <v>1.35</v>
      </c>
      <c r="R276" s="398" t="n">
        <v>0.7</v>
      </c>
      <c r="S276" s="398" t="n">
        <v>1.1</v>
      </c>
      <c r="T276" s="397" t="n">
        <v>1</v>
      </c>
      <c r="U276" s="397"/>
      <c r="V276" s="397"/>
      <c r="W276" s="397"/>
      <c r="X276" s="397"/>
      <c r="Y276" s="397"/>
      <c r="Z276" s="397"/>
      <c r="AA276" s="397"/>
      <c r="AB276" s="397"/>
      <c r="AC276" s="397"/>
      <c r="AD276" s="397"/>
      <c r="AE276" s="397"/>
      <c r="AF276" s="397"/>
      <c r="AG276" s="397"/>
      <c r="AH276" s="397"/>
      <c r="AI276" s="398"/>
      <c r="AJ276" s="398"/>
      <c r="AK276" s="398" t="n">
        <v>0</v>
      </c>
      <c r="AL276" s="397" t="n">
        <v>0</v>
      </c>
      <c r="AM276" s="397"/>
      <c r="AN276" s="397"/>
      <c r="AO276" s="397" t="n">
        <v>-0.17</v>
      </c>
      <c r="AP276" s="360" t="n">
        <v>0</v>
      </c>
      <c r="AQ276" s="360" t="n">
        <v>0</v>
      </c>
      <c r="AR276" s="360" t="n">
        <v>0</v>
      </c>
      <c r="AS276" s="360" t="n">
        <v>-0.33</v>
      </c>
      <c r="AT276" s="360" t="n">
        <v>0</v>
      </c>
      <c r="AU276" s="360" t="n">
        <v>0</v>
      </c>
      <c r="AV276" s="360" t="n">
        <v>0</v>
      </c>
      <c r="AW276" s="360" t="n">
        <v>0</v>
      </c>
      <c r="AX276" s="360" t="n">
        <v>0</v>
      </c>
      <c r="AY276" s="360"/>
      <c r="AZ276" s="360"/>
      <c r="BA276" s="360" t="n">
        <v>0.3425</v>
      </c>
      <c r="BB276" s="360" t="n">
        <v>0.0225</v>
      </c>
      <c r="BC276" s="360"/>
      <c r="BD276" s="360"/>
      <c r="BE276" s="360"/>
      <c r="BF276" s="360"/>
      <c r="BG276" s="360"/>
      <c r="BH276" s="360"/>
      <c r="BI276" s="360"/>
      <c r="BJ276" s="360"/>
      <c r="BK276" s="360"/>
      <c r="BL276" s="360"/>
      <c r="BM276" s="360"/>
      <c r="BN276" s="360"/>
      <c r="BO276" s="360" t="n">
        <v>1.52</v>
      </c>
      <c r="BP276" s="360" t="n">
        <v>0.26</v>
      </c>
      <c r="BQ276" s="360" t="n">
        <v>0</v>
      </c>
      <c r="BR276" s="360" t="n">
        <v>0</v>
      </c>
      <c r="BS276" s="360" t="n">
        <v>0.3425</v>
      </c>
      <c r="BT276" s="360" t="n">
        <v>0.0225</v>
      </c>
    </row>
    <row r="277" customFormat="false" ht="12.75" hidden="false" customHeight="false" outlineLevel="0" collapsed="false">
      <c r="D277" s="359" t="n">
        <v>44593</v>
      </c>
      <c r="F277" s="397" t="n">
        <v>3.946</v>
      </c>
      <c r="G277" s="398" t="n">
        <v>0.072614140507638</v>
      </c>
      <c r="H277" s="397"/>
      <c r="I277" s="397" t="n">
        <v>1</v>
      </c>
      <c r="J277" s="397" t="n">
        <v>1.05</v>
      </c>
      <c r="K277" s="397" t="n">
        <v>1</v>
      </c>
      <c r="L277" s="397" t="n">
        <v>1</v>
      </c>
      <c r="M277" s="397" t="n">
        <v>1.15</v>
      </c>
      <c r="N277" s="397" t="n">
        <v>1.45</v>
      </c>
      <c r="O277" s="397" t="n">
        <v>1.05</v>
      </c>
      <c r="P277" s="397" t="n">
        <v>1</v>
      </c>
      <c r="Q277" s="397" t="n">
        <v>1.35</v>
      </c>
      <c r="R277" s="398" t="n">
        <v>0.7</v>
      </c>
      <c r="S277" s="398" t="n">
        <v>1.1</v>
      </c>
      <c r="T277" s="397" t="n">
        <v>1</v>
      </c>
      <c r="U277" s="397"/>
      <c r="V277" s="397"/>
      <c r="W277" s="397"/>
      <c r="X277" s="397"/>
      <c r="Y277" s="397"/>
      <c r="Z277" s="397"/>
      <c r="AA277" s="397"/>
      <c r="AB277" s="397"/>
      <c r="AC277" s="397"/>
      <c r="AD277" s="397"/>
      <c r="AE277" s="397"/>
      <c r="AF277" s="397"/>
      <c r="AG277" s="397"/>
      <c r="AH277" s="397"/>
      <c r="AI277" s="398"/>
      <c r="AJ277" s="398"/>
      <c r="AK277" s="398" t="n">
        <v>0</v>
      </c>
      <c r="AL277" s="397" t="n">
        <v>0</v>
      </c>
      <c r="AM277" s="397"/>
      <c r="AN277" s="397"/>
      <c r="AO277" s="397" t="n">
        <v>-0.17</v>
      </c>
      <c r="AP277" s="360" t="n">
        <v>0</v>
      </c>
      <c r="AQ277" s="360" t="n">
        <v>0</v>
      </c>
      <c r="AR277" s="360" t="n">
        <v>0</v>
      </c>
      <c r="AS277" s="360" t="n">
        <v>-0.33</v>
      </c>
      <c r="AT277" s="360" t="n">
        <v>0</v>
      </c>
      <c r="AU277" s="360" t="n">
        <v>0</v>
      </c>
      <c r="AV277" s="360" t="n">
        <v>0</v>
      </c>
      <c r="AW277" s="360" t="n">
        <v>0</v>
      </c>
      <c r="AX277" s="360" t="n">
        <v>0</v>
      </c>
      <c r="AY277" s="360"/>
      <c r="AZ277" s="360"/>
      <c r="BA277" s="360" t="n">
        <v>0.3375</v>
      </c>
      <c r="BB277" s="360" t="n">
        <v>0.0225</v>
      </c>
      <c r="BC277" s="360"/>
      <c r="BD277" s="360"/>
      <c r="BE277" s="360"/>
      <c r="BF277" s="360"/>
      <c r="BG277" s="360"/>
      <c r="BH277" s="360"/>
      <c r="BI277" s="360"/>
      <c r="BJ277" s="360"/>
      <c r="BK277" s="360"/>
      <c r="BL277" s="360"/>
      <c r="BM277" s="360"/>
      <c r="BN277" s="360"/>
      <c r="BO277" s="360" t="n">
        <v>1.4</v>
      </c>
      <c r="BP277" s="360" t="n">
        <v>0.26</v>
      </c>
      <c r="BQ277" s="360" t="n">
        <v>0</v>
      </c>
      <c r="BR277" s="360" t="n">
        <v>0</v>
      </c>
      <c r="BS277" s="360" t="n">
        <v>0.3375</v>
      </c>
      <c r="BT277" s="360" t="n">
        <v>0.0225</v>
      </c>
    </row>
    <row r="278" customFormat="false" ht="12.75" hidden="false" customHeight="false" outlineLevel="0" collapsed="false">
      <c r="D278" s="359" t="n">
        <v>44621</v>
      </c>
      <c r="F278" s="397" t="n">
        <v>3.863</v>
      </c>
      <c r="G278" s="398" t="n">
        <v>0.07260757688948</v>
      </c>
      <c r="H278" s="397"/>
      <c r="I278" s="397" t="n">
        <v>0.75</v>
      </c>
      <c r="J278" s="397" t="n">
        <v>0.8</v>
      </c>
      <c r="K278" s="397" t="n">
        <v>0.75</v>
      </c>
      <c r="L278" s="397" t="n">
        <v>0.75</v>
      </c>
      <c r="M278" s="397" t="n">
        <v>0.85</v>
      </c>
      <c r="N278" s="397" t="n">
        <v>1</v>
      </c>
      <c r="O278" s="397" t="n">
        <v>0.75</v>
      </c>
      <c r="P278" s="397" t="n">
        <v>0.75</v>
      </c>
      <c r="Q278" s="397" t="n">
        <v>0.95</v>
      </c>
      <c r="R278" s="398" t="n">
        <v>0.35</v>
      </c>
      <c r="S278" s="398" t="n">
        <v>0.75</v>
      </c>
      <c r="T278" s="397" t="n">
        <v>0.75</v>
      </c>
      <c r="U278" s="397"/>
      <c r="V278" s="397"/>
      <c r="W278" s="397"/>
      <c r="X278" s="397"/>
      <c r="Y278" s="397"/>
      <c r="Z278" s="397"/>
      <c r="AA278" s="397"/>
      <c r="AB278" s="397"/>
      <c r="AC278" s="397"/>
      <c r="AD278" s="397"/>
      <c r="AE278" s="397"/>
      <c r="AF278" s="397"/>
      <c r="AG278" s="397"/>
      <c r="AH278" s="397"/>
      <c r="AI278" s="398"/>
      <c r="AJ278" s="398"/>
      <c r="AK278" s="398" t="n">
        <v>0</v>
      </c>
      <c r="AL278" s="397" t="n">
        <v>0</v>
      </c>
      <c r="AM278" s="397"/>
      <c r="AN278" s="397"/>
      <c r="AO278" s="397" t="n">
        <v>-0.17</v>
      </c>
      <c r="AP278" s="360" t="n">
        <v>0</v>
      </c>
      <c r="AQ278" s="360" t="n">
        <v>0</v>
      </c>
      <c r="AR278" s="360" t="n">
        <v>0</v>
      </c>
      <c r="AS278" s="360" t="n">
        <v>-0.33</v>
      </c>
      <c r="AT278" s="360" t="n">
        <v>0</v>
      </c>
      <c r="AU278" s="360" t="n">
        <v>0</v>
      </c>
      <c r="AV278" s="360" t="n">
        <v>0</v>
      </c>
      <c r="AW278" s="360" t="n">
        <v>0</v>
      </c>
      <c r="AX278" s="360" t="n">
        <v>0</v>
      </c>
      <c r="AY278" s="360"/>
      <c r="AZ278" s="360"/>
      <c r="BA278" s="360" t="n">
        <v>0.26</v>
      </c>
      <c r="BB278" s="360" t="n">
        <v>0.0225</v>
      </c>
      <c r="BC278" s="360"/>
      <c r="BD278" s="360"/>
      <c r="BE278" s="360"/>
      <c r="BF278" s="360"/>
      <c r="BG278" s="360"/>
      <c r="BH278" s="360"/>
      <c r="BI278" s="360"/>
      <c r="BJ278" s="360"/>
      <c r="BK278" s="360"/>
      <c r="BL278" s="360"/>
      <c r="BM278" s="360"/>
      <c r="BN278" s="360"/>
      <c r="BO278" s="360" t="n">
        <v>0.88</v>
      </c>
      <c r="BP278" s="360" t="n">
        <v>0.14</v>
      </c>
      <c r="BQ278" s="360" t="n">
        <v>0</v>
      </c>
      <c r="BR278" s="360" t="n">
        <v>0</v>
      </c>
      <c r="BS278" s="360" t="n">
        <v>0.26</v>
      </c>
      <c r="BT278" s="360" t="n">
        <v>0.0225</v>
      </c>
    </row>
    <row r="279" customFormat="false" ht="12.75" hidden="false" customHeight="false" outlineLevel="0" collapsed="false">
      <c r="D279" s="359" t="n">
        <v>44652</v>
      </c>
      <c r="F279" s="397" t="n">
        <v>3.774</v>
      </c>
      <c r="G279" s="398" t="n">
        <v>0.072600310026536</v>
      </c>
      <c r="H279" s="397"/>
      <c r="I279" s="397" t="n">
        <v>0.4</v>
      </c>
      <c r="J279" s="397" t="n">
        <v>0.45</v>
      </c>
      <c r="K279" s="397" t="n">
        <v>0.4</v>
      </c>
      <c r="L279" s="397" t="n">
        <v>0.45</v>
      </c>
      <c r="M279" s="397" t="n">
        <v>0.45</v>
      </c>
      <c r="N279" s="397" t="n">
        <v>0.45</v>
      </c>
      <c r="O279" s="397" t="n">
        <v>0.45</v>
      </c>
      <c r="P279" s="397" t="n">
        <v>0.45</v>
      </c>
      <c r="Q279" s="397" t="n">
        <v>0.5</v>
      </c>
      <c r="R279" s="398" t="n">
        <v>0.3</v>
      </c>
      <c r="S279" s="398" t="n">
        <v>0.45</v>
      </c>
      <c r="T279" s="397" t="n">
        <v>0.4</v>
      </c>
      <c r="U279" s="397"/>
      <c r="V279" s="397"/>
      <c r="W279" s="397"/>
      <c r="X279" s="397"/>
      <c r="Y279" s="397"/>
      <c r="Z279" s="397"/>
      <c r="AA279" s="397"/>
      <c r="AB279" s="397"/>
      <c r="AC279" s="397"/>
      <c r="AD279" s="397"/>
      <c r="AE279" s="397"/>
      <c r="AF279" s="397"/>
      <c r="AG279" s="397"/>
      <c r="AH279" s="397"/>
      <c r="AI279" s="398"/>
      <c r="AJ279" s="398"/>
      <c r="AK279" s="398" t="n">
        <v>0</v>
      </c>
      <c r="AL279" s="397" t="n">
        <v>0</v>
      </c>
      <c r="AM279" s="397"/>
      <c r="AN279" s="397"/>
      <c r="AO279" s="397" t="n">
        <v>-0.17</v>
      </c>
      <c r="AP279" s="360" t="n">
        <v>0</v>
      </c>
      <c r="AQ279" s="360" t="n">
        <v>0</v>
      </c>
      <c r="AR279" s="360" t="n">
        <v>0</v>
      </c>
      <c r="AS279" s="360" t="n">
        <v>-0.33</v>
      </c>
      <c r="AT279" s="360" t="n">
        <v>0</v>
      </c>
      <c r="AU279" s="360" t="n">
        <v>0</v>
      </c>
      <c r="AV279" s="360" t="n">
        <v>0</v>
      </c>
      <c r="AW279" s="360" t="n">
        <v>0</v>
      </c>
      <c r="AX279" s="360" t="n">
        <v>0</v>
      </c>
      <c r="AY279" s="360"/>
      <c r="AZ279" s="360"/>
      <c r="BA279" s="360" t="n">
        <v>0.1775</v>
      </c>
      <c r="BB279" s="360" t="n">
        <v>0.0175</v>
      </c>
      <c r="BC279" s="360"/>
      <c r="BD279" s="360"/>
      <c r="BE279" s="360"/>
      <c r="BF279" s="360"/>
      <c r="BG279" s="360"/>
      <c r="BH279" s="360"/>
      <c r="BI279" s="360"/>
      <c r="BJ279" s="360"/>
      <c r="BK279" s="360"/>
      <c r="BL279" s="360"/>
      <c r="BM279" s="360"/>
      <c r="BN279" s="360"/>
      <c r="BO279" s="360" t="n">
        <v>0.51</v>
      </c>
      <c r="BP279" s="360" t="n">
        <v>0.02</v>
      </c>
      <c r="BQ279" s="360" t="n">
        <v>0</v>
      </c>
      <c r="BR279" s="360" t="n">
        <v>0</v>
      </c>
      <c r="BS279" s="360" t="n">
        <v>0.1775</v>
      </c>
      <c r="BT279" s="360" t="n">
        <v>0.0175</v>
      </c>
    </row>
    <row r="280" customFormat="false" ht="12.75" hidden="false" customHeight="false" outlineLevel="0" collapsed="false">
      <c r="D280" s="359" t="n">
        <v>44682</v>
      </c>
      <c r="F280" s="397" t="n">
        <v>3.765</v>
      </c>
      <c r="G280" s="398" t="n">
        <v>0.072593277578543</v>
      </c>
      <c r="H280" s="397"/>
      <c r="I280" s="397" t="n">
        <v>0.45</v>
      </c>
      <c r="J280" s="397" t="n">
        <v>0.5</v>
      </c>
      <c r="K280" s="397" t="n">
        <v>0.4</v>
      </c>
      <c r="L280" s="397" t="n">
        <v>0.4</v>
      </c>
      <c r="M280" s="397" t="n">
        <v>0.45</v>
      </c>
      <c r="N280" s="397" t="n">
        <v>0.5</v>
      </c>
      <c r="O280" s="397" t="n">
        <v>0.45</v>
      </c>
      <c r="P280" s="397" t="n">
        <v>0.4</v>
      </c>
      <c r="Q280" s="397" t="n">
        <v>0.45</v>
      </c>
      <c r="R280" s="398" t="n">
        <v>0.25</v>
      </c>
      <c r="S280" s="398" t="n">
        <v>0.5</v>
      </c>
      <c r="T280" s="397" t="n">
        <v>0.45</v>
      </c>
      <c r="U280" s="397"/>
      <c r="V280" s="397"/>
      <c r="W280" s="397"/>
      <c r="X280" s="397"/>
      <c r="Y280" s="397"/>
      <c r="Z280" s="397"/>
      <c r="AA280" s="397"/>
      <c r="AB280" s="397"/>
      <c r="AC280" s="397"/>
      <c r="AD280" s="397"/>
      <c r="AE280" s="397"/>
      <c r="AF280" s="397"/>
      <c r="AG280" s="397"/>
      <c r="AH280" s="397"/>
      <c r="AI280" s="398"/>
      <c r="AJ280" s="398"/>
      <c r="AK280" s="398" t="n">
        <v>0</v>
      </c>
      <c r="AL280" s="397" t="n">
        <v>0</v>
      </c>
      <c r="AM280" s="397"/>
      <c r="AN280" s="397"/>
      <c r="AO280" s="397" t="n">
        <v>-0.17</v>
      </c>
      <c r="AP280" s="360" t="n">
        <v>0</v>
      </c>
      <c r="AQ280" s="360" t="n">
        <v>0</v>
      </c>
      <c r="AR280" s="360" t="n">
        <v>0</v>
      </c>
      <c r="AS280" s="360" t="n">
        <v>-0.33</v>
      </c>
      <c r="AT280" s="360" t="n">
        <v>0</v>
      </c>
      <c r="AU280" s="360" t="n">
        <v>0</v>
      </c>
      <c r="AV280" s="360" t="n">
        <v>0</v>
      </c>
      <c r="AW280" s="360" t="n">
        <v>0</v>
      </c>
      <c r="AX280" s="360" t="n">
        <v>0</v>
      </c>
      <c r="AY280" s="360"/>
      <c r="AZ280" s="360"/>
      <c r="BA280" s="360" t="n">
        <v>0.1625</v>
      </c>
      <c r="BB280" s="360" t="n">
        <v>0.01</v>
      </c>
      <c r="BC280" s="360"/>
      <c r="BD280" s="360"/>
      <c r="BE280" s="360"/>
      <c r="BF280" s="360"/>
      <c r="BG280" s="360"/>
      <c r="BH280" s="360"/>
      <c r="BI280" s="360"/>
      <c r="BJ280" s="360"/>
      <c r="BK280" s="360"/>
      <c r="BL280" s="360"/>
      <c r="BM280" s="360"/>
      <c r="BN280" s="360"/>
      <c r="BO280" s="360" t="n">
        <v>0.395</v>
      </c>
      <c r="BP280" s="360" t="n">
        <v>0.02</v>
      </c>
      <c r="BQ280" s="360" t="n">
        <v>0</v>
      </c>
      <c r="BR280" s="360" t="n">
        <v>0</v>
      </c>
      <c r="BS280" s="360" t="n">
        <v>0.1625</v>
      </c>
      <c r="BT280" s="360" t="n">
        <v>0.01</v>
      </c>
    </row>
    <row r="281" customFormat="false" ht="12.75" hidden="false" customHeight="false" outlineLevel="0" collapsed="false">
      <c r="D281" s="359" t="n">
        <v>44713</v>
      </c>
      <c r="F281" s="397" t="n">
        <v>3.787</v>
      </c>
      <c r="G281" s="398" t="n">
        <v>0.072586010715633</v>
      </c>
      <c r="H281" s="397"/>
      <c r="I281" s="397" t="n">
        <v>0.45</v>
      </c>
      <c r="J281" s="397" t="n">
        <v>0.5</v>
      </c>
      <c r="K281" s="397" t="n">
        <v>0.4</v>
      </c>
      <c r="L281" s="397" t="n">
        <v>0.5</v>
      </c>
      <c r="M281" s="397" t="n">
        <v>0.45</v>
      </c>
      <c r="N281" s="397" t="n">
        <v>0.5</v>
      </c>
      <c r="O281" s="397" t="n">
        <v>0.5</v>
      </c>
      <c r="P281" s="397" t="n">
        <v>0.5</v>
      </c>
      <c r="Q281" s="397" t="n">
        <v>0.5</v>
      </c>
      <c r="R281" s="398" t="n">
        <v>0.25</v>
      </c>
      <c r="S281" s="398" t="n">
        <v>0.5</v>
      </c>
      <c r="T281" s="397" t="n">
        <v>0.45</v>
      </c>
      <c r="U281" s="397"/>
      <c r="V281" s="397"/>
      <c r="W281" s="397"/>
      <c r="X281" s="397"/>
      <c r="Y281" s="397"/>
      <c r="Z281" s="397"/>
      <c r="AA281" s="397"/>
      <c r="AB281" s="397"/>
      <c r="AC281" s="397"/>
      <c r="AD281" s="397"/>
      <c r="AE281" s="397"/>
      <c r="AF281" s="397"/>
      <c r="AG281" s="397"/>
      <c r="AH281" s="397"/>
      <c r="AI281" s="398"/>
      <c r="AJ281" s="398"/>
      <c r="AK281" s="398" t="n">
        <v>0</v>
      </c>
      <c r="AL281" s="397" t="n">
        <v>0</v>
      </c>
      <c r="AM281" s="397"/>
      <c r="AN281" s="397"/>
      <c r="AO281" s="397" t="n">
        <v>-0.17</v>
      </c>
      <c r="AP281" s="360" t="n">
        <v>0</v>
      </c>
      <c r="AQ281" s="360" t="n">
        <v>0</v>
      </c>
      <c r="AR281" s="360" t="n">
        <v>0</v>
      </c>
      <c r="AS281" s="360" t="n">
        <v>-0.33</v>
      </c>
      <c r="AT281" s="360" t="n">
        <v>0</v>
      </c>
      <c r="AU281" s="360" t="n">
        <v>0</v>
      </c>
      <c r="AV281" s="360" t="n">
        <v>0</v>
      </c>
      <c r="AW281" s="360" t="n">
        <v>0</v>
      </c>
      <c r="AX281" s="360" t="n">
        <v>0</v>
      </c>
      <c r="AY281" s="360"/>
      <c r="AZ281" s="360"/>
      <c r="BA281" s="360" t="n">
        <v>0.1625</v>
      </c>
      <c r="BB281" s="360" t="n">
        <v>0.0125</v>
      </c>
      <c r="BC281" s="360"/>
      <c r="BD281" s="360"/>
      <c r="BE281" s="360"/>
      <c r="BF281" s="360"/>
      <c r="BG281" s="360"/>
      <c r="BH281" s="360"/>
      <c r="BI281" s="360"/>
      <c r="BJ281" s="360"/>
      <c r="BK281" s="360"/>
      <c r="BL281" s="360"/>
      <c r="BM281" s="360"/>
      <c r="BN281" s="360"/>
      <c r="BO281" s="360" t="n">
        <v>0.395</v>
      </c>
      <c r="BP281" s="360" t="n">
        <v>0.035</v>
      </c>
      <c r="BQ281" s="360" t="n">
        <v>0</v>
      </c>
      <c r="BR281" s="360" t="n">
        <v>0</v>
      </c>
      <c r="BS281" s="360" t="n">
        <v>0.1625</v>
      </c>
      <c r="BT281" s="360" t="n">
        <v>0.0125</v>
      </c>
    </row>
    <row r="282" customFormat="false" ht="12.75" hidden="false" customHeight="false" outlineLevel="0" collapsed="false">
      <c r="D282" s="359" t="n">
        <v>44743</v>
      </c>
      <c r="F282" s="397" t="n">
        <v>3.787</v>
      </c>
      <c r="G282" s="398" t="n">
        <v>0.072578978267672</v>
      </c>
      <c r="H282" s="397"/>
      <c r="I282" s="397" t="n">
        <v>0.5</v>
      </c>
      <c r="J282" s="397" t="n">
        <v>0.5</v>
      </c>
      <c r="K282" s="397" t="n">
        <v>0.4</v>
      </c>
      <c r="L282" s="397" t="n">
        <v>0.5</v>
      </c>
      <c r="M282" s="397" t="n">
        <v>0.5</v>
      </c>
      <c r="N282" s="397" t="n">
        <v>0.5</v>
      </c>
      <c r="O282" s="397" t="n">
        <v>0.5</v>
      </c>
      <c r="P282" s="397" t="n">
        <v>0.5</v>
      </c>
      <c r="Q282" s="397" t="n">
        <v>0.5</v>
      </c>
      <c r="R282" s="398" t="n">
        <v>0.35</v>
      </c>
      <c r="S282" s="398" t="n">
        <v>0.55</v>
      </c>
      <c r="T282" s="397" t="n">
        <v>0.5</v>
      </c>
      <c r="U282" s="397"/>
      <c r="V282" s="397"/>
      <c r="W282" s="397"/>
      <c r="X282" s="397"/>
      <c r="Y282" s="397"/>
      <c r="Z282" s="397"/>
      <c r="AA282" s="397"/>
      <c r="AB282" s="397"/>
      <c r="AC282" s="397"/>
      <c r="AD282" s="397"/>
      <c r="AE282" s="397"/>
      <c r="AF282" s="397"/>
      <c r="AG282" s="397"/>
      <c r="AH282" s="397"/>
      <c r="AI282" s="398"/>
      <c r="AJ282" s="398"/>
      <c r="AK282" s="398" t="n">
        <v>0</v>
      </c>
      <c r="AL282" s="397" t="n">
        <v>0</v>
      </c>
      <c r="AM282" s="397"/>
      <c r="AN282" s="397"/>
      <c r="AO282" s="397" t="n">
        <v>-0.17</v>
      </c>
      <c r="AP282" s="360" t="n">
        <v>0</v>
      </c>
      <c r="AQ282" s="360" t="n">
        <v>0</v>
      </c>
      <c r="AR282" s="360" t="n">
        <v>0</v>
      </c>
      <c r="AS282" s="360" t="n">
        <v>-0.33</v>
      </c>
      <c r="AT282" s="360" t="n">
        <v>0</v>
      </c>
      <c r="AU282" s="360" t="n">
        <v>0</v>
      </c>
      <c r="AV282" s="360" t="n">
        <v>0</v>
      </c>
      <c r="AW282" s="360" t="n">
        <v>0</v>
      </c>
      <c r="AX282" s="360" t="n">
        <v>0</v>
      </c>
      <c r="AY282" s="360"/>
      <c r="AZ282" s="360"/>
      <c r="BA282" s="360" t="n">
        <v>0.1625</v>
      </c>
      <c r="BB282" s="360" t="n">
        <v>0.0125</v>
      </c>
      <c r="BC282" s="360"/>
      <c r="BD282" s="360"/>
      <c r="BE282" s="360"/>
      <c r="BF282" s="360"/>
      <c r="BG282" s="360"/>
      <c r="BH282" s="360"/>
      <c r="BI282" s="360"/>
      <c r="BJ282" s="360"/>
      <c r="BK282" s="360"/>
      <c r="BL282" s="360"/>
      <c r="BM282" s="360"/>
      <c r="BN282" s="360"/>
      <c r="BO282" s="360" t="n">
        <v>0.43</v>
      </c>
      <c r="BP282" s="360" t="n">
        <v>0.035</v>
      </c>
      <c r="BQ282" s="360" t="n">
        <v>0</v>
      </c>
      <c r="BR282" s="360" t="n">
        <v>0</v>
      </c>
      <c r="BS282" s="360" t="n">
        <v>0.1625</v>
      </c>
      <c r="BT282" s="360" t="n">
        <v>0.0125</v>
      </c>
    </row>
    <row r="283" customFormat="false" ht="12.75" hidden="false" customHeight="false" outlineLevel="0" collapsed="false">
      <c r="D283" s="359" t="n">
        <v>44774</v>
      </c>
      <c r="F283" s="397" t="n">
        <v>3.881</v>
      </c>
      <c r="G283" s="398" t="n">
        <v>0.072571711404797</v>
      </c>
      <c r="H283" s="397"/>
      <c r="I283" s="397" t="n">
        <v>0.55</v>
      </c>
      <c r="J283" s="397" t="n">
        <v>0.55</v>
      </c>
      <c r="K283" s="397" t="n">
        <v>0.5</v>
      </c>
      <c r="L283" s="397" t="n">
        <v>0.6</v>
      </c>
      <c r="M283" s="397" t="n">
        <v>0.55</v>
      </c>
      <c r="N283" s="397" t="n">
        <v>0.6</v>
      </c>
      <c r="O283" s="397" t="n">
        <v>0.55</v>
      </c>
      <c r="P283" s="397" t="n">
        <v>0.6</v>
      </c>
      <c r="Q283" s="397" t="n">
        <v>0.45</v>
      </c>
      <c r="R283" s="398" t="n">
        <v>0.4</v>
      </c>
      <c r="S283" s="398" t="n">
        <v>0.6</v>
      </c>
      <c r="T283" s="397" t="n">
        <v>0.55</v>
      </c>
      <c r="U283" s="397"/>
      <c r="V283" s="397"/>
      <c r="W283" s="397"/>
      <c r="X283" s="397"/>
      <c r="Y283" s="397"/>
      <c r="Z283" s="397"/>
      <c r="AA283" s="397"/>
      <c r="AB283" s="397"/>
      <c r="AC283" s="397"/>
      <c r="AD283" s="397"/>
      <c r="AE283" s="397"/>
      <c r="AF283" s="397"/>
      <c r="AG283" s="397"/>
      <c r="AH283" s="397"/>
      <c r="AI283" s="398"/>
      <c r="AJ283" s="398"/>
      <c r="AK283" s="398" t="n">
        <v>0</v>
      </c>
      <c r="AL283" s="397" t="n">
        <v>0</v>
      </c>
      <c r="AM283" s="397"/>
      <c r="AN283" s="397"/>
      <c r="AO283" s="397" t="n">
        <v>-0.17</v>
      </c>
      <c r="AP283" s="360" t="n">
        <v>0</v>
      </c>
      <c r="AQ283" s="360" t="n">
        <v>0</v>
      </c>
      <c r="AR283" s="360" t="n">
        <v>0</v>
      </c>
      <c r="AS283" s="360" t="n">
        <v>-0.33</v>
      </c>
      <c r="AT283" s="360" t="n">
        <v>0</v>
      </c>
      <c r="AU283" s="360" t="n">
        <v>0</v>
      </c>
      <c r="AV283" s="360" t="n">
        <v>0</v>
      </c>
      <c r="AW283" s="360" t="n">
        <v>0</v>
      </c>
      <c r="AX283" s="360" t="n">
        <v>0</v>
      </c>
      <c r="AY283" s="360"/>
      <c r="AZ283" s="360"/>
      <c r="BA283" s="360" t="n">
        <v>0.1625</v>
      </c>
      <c r="BB283" s="360" t="n">
        <v>0.0125</v>
      </c>
      <c r="BC283" s="360"/>
      <c r="BD283" s="360"/>
      <c r="BE283" s="360"/>
      <c r="BF283" s="360"/>
      <c r="BG283" s="360"/>
      <c r="BH283" s="360"/>
      <c r="BI283" s="360"/>
      <c r="BJ283" s="360"/>
      <c r="BK283" s="360"/>
      <c r="BL283" s="360"/>
      <c r="BM283" s="360"/>
      <c r="BN283" s="360"/>
      <c r="BO283" s="360" t="n">
        <v>0.495</v>
      </c>
      <c r="BP283" s="360" t="n">
        <v>0.035</v>
      </c>
      <c r="BQ283" s="360" t="n">
        <v>0</v>
      </c>
      <c r="BR283" s="360" t="n">
        <v>0</v>
      </c>
      <c r="BS283" s="360" t="n">
        <v>0.1625</v>
      </c>
      <c r="BT283" s="360" t="n">
        <v>0.0125</v>
      </c>
    </row>
    <row r="284" customFormat="false" ht="12.75" hidden="false" customHeight="false" outlineLevel="0" collapsed="false">
      <c r="D284" s="359" t="n">
        <v>44805</v>
      </c>
      <c r="F284" s="397" t="n">
        <v>3.847</v>
      </c>
      <c r="G284" s="398" t="n">
        <v>0.072564444541939</v>
      </c>
      <c r="H284" s="397"/>
      <c r="I284" s="397" t="n">
        <v>0.55</v>
      </c>
      <c r="J284" s="397" t="n">
        <v>0.55</v>
      </c>
      <c r="K284" s="397" t="n">
        <v>0.55</v>
      </c>
      <c r="L284" s="397" t="n">
        <v>0.55</v>
      </c>
      <c r="M284" s="397" t="n">
        <v>0.55</v>
      </c>
      <c r="N284" s="397" t="n">
        <v>0.6</v>
      </c>
      <c r="O284" s="397" t="n">
        <v>0.6</v>
      </c>
      <c r="P284" s="397" t="n">
        <v>0.55</v>
      </c>
      <c r="Q284" s="397" t="n">
        <v>0.5</v>
      </c>
      <c r="R284" s="398" t="n">
        <v>0.35</v>
      </c>
      <c r="S284" s="398" t="n">
        <v>0.6</v>
      </c>
      <c r="T284" s="397" t="n">
        <v>0.55</v>
      </c>
      <c r="U284" s="397"/>
      <c r="V284" s="397"/>
      <c r="W284" s="397"/>
      <c r="X284" s="397"/>
      <c r="Y284" s="397"/>
      <c r="Z284" s="397"/>
      <c r="AA284" s="397"/>
      <c r="AB284" s="397"/>
      <c r="AC284" s="397"/>
      <c r="AD284" s="397"/>
      <c r="AE284" s="397"/>
      <c r="AF284" s="397"/>
      <c r="AG284" s="397"/>
      <c r="AH284" s="397"/>
      <c r="AI284" s="398"/>
      <c r="AJ284" s="398"/>
      <c r="AK284" s="398" t="n">
        <v>0</v>
      </c>
      <c r="AL284" s="397" t="n">
        <v>0</v>
      </c>
      <c r="AM284" s="397"/>
      <c r="AN284" s="397"/>
      <c r="AO284" s="397" t="n">
        <v>-0.17</v>
      </c>
      <c r="AP284" s="360" t="n">
        <v>0</v>
      </c>
      <c r="AQ284" s="360" t="n">
        <v>0</v>
      </c>
      <c r="AR284" s="360" t="n">
        <v>0</v>
      </c>
      <c r="AS284" s="360" t="n">
        <v>-0.33</v>
      </c>
      <c r="AT284" s="360" t="n">
        <v>0</v>
      </c>
      <c r="AU284" s="360" t="n">
        <v>0</v>
      </c>
      <c r="AV284" s="360" t="n">
        <v>0</v>
      </c>
      <c r="AW284" s="360" t="n">
        <v>0</v>
      </c>
      <c r="AX284" s="360" t="n">
        <v>0</v>
      </c>
      <c r="AY284" s="360"/>
      <c r="AZ284" s="360"/>
      <c r="BA284" s="360" t="n">
        <v>0.1625</v>
      </c>
      <c r="BB284" s="360" t="n">
        <v>0.0125</v>
      </c>
      <c r="BC284" s="360"/>
      <c r="BD284" s="360"/>
      <c r="BE284" s="360"/>
      <c r="BF284" s="360"/>
      <c r="BG284" s="360"/>
      <c r="BH284" s="360"/>
      <c r="BI284" s="360"/>
      <c r="BJ284" s="360"/>
      <c r="BK284" s="360"/>
      <c r="BL284" s="360"/>
      <c r="BM284" s="360"/>
      <c r="BN284" s="360"/>
      <c r="BO284" s="360" t="n">
        <v>0.395</v>
      </c>
      <c r="BP284" s="360" t="n">
        <v>0.035</v>
      </c>
      <c r="BQ284" s="360" t="n">
        <v>0</v>
      </c>
      <c r="BR284" s="360" t="n">
        <v>0</v>
      </c>
      <c r="BS284" s="360" t="n">
        <v>0.1625</v>
      </c>
      <c r="BT284" s="360" t="n">
        <v>0.0125</v>
      </c>
    </row>
    <row r="285" customFormat="false" ht="12.75" hidden="false" customHeight="false" outlineLevel="0" collapsed="false">
      <c r="D285" s="359" t="n">
        <v>44835</v>
      </c>
      <c r="F285" s="397" t="n">
        <v>3.845</v>
      </c>
      <c r="G285" s="398" t="n">
        <v>0.072557412094028</v>
      </c>
      <c r="H285" s="397"/>
      <c r="I285" s="397" t="n">
        <v>0.6</v>
      </c>
      <c r="J285" s="397" t="n">
        <v>0.6</v>
      </c>
      <c r="K285" s="397" t="n">
        <v>0.55</v>
      </c>
      <c r="L285" s="397" t="n">
        <v>0.6</v>
      </c>
      <c r="M285" s="397" t="n">
        <v>0.6</v>
      </c>
      <c r="N285" s="397" t="n">
        <v>0.65</v>
      </c>
      <c r="O285" s="397" t="n">
        <v>0.65</v>
      </c>
      <c r="P285" s="397" t="n">
        <v>0.6</v>
      </c>
      <c r="Q285" s="397" t="n">
        <v>0.5</v>
      </c>
      <c r="R285" s="398" t="n">
        <v>0.4</v>
      </c>
      <c r="S285" s="398" t="n">
        <v>0.65</v>
      </c>
      <c r="T285" s="397" t="n">
        <v>0.6</v>
      </c>
      <c r="U285" s="397"/>
      <c r="V285" s="397"/>
      <c r="W285" s="397"/>
      <c r="X285" s="397"/>
      <c r="Y285" s="397"/>
      <c r="Z285" s="397"/>
      <c r="AA285" s="397"/>
      <c r="AB285" s="397"/>
      <c r="AC285" s="397"/>
      <c r="AD285" s="397"/>
      <c r="AE285" s="397"/>
      <c r="AF285" s="397"/>
      <c r="AG285" s="397"/>
      <c r="AH285" s="397"/>
      <c r="AI285" s="398"/>
      <c r="AJ285" s="398"/>
      <c r="AK285" s="398" t="n">
        <v>0</v>
      </c>
      <c r="AL285" s="397" t="n">
        <v>0</v>
      </c>
      <c r="AM285" s="397"/>
      <c r="AN285" s="397"/>
      <c r="AO285" s="397" t="n">
        <v>-0.17</v>
      </c>
      <c r="AP285" s="360" t="n">
        <v>0</v>
      </c>
      <c r="AQ285" s="360" t="n">
        <v>0</v>
      </c>
      <c r="AR285" s="360" t="n">
        <v>0</v>
      </c>
      <c r="AS285" s="360" t="n">
        <v>-0.33</v>
      </c>
      <c r="AT285" s="360" t="n">
        <v>0</v>
      </c>
      <c r="AU285" s="360" t="n">
        <v>0</v>
      </c>
      <c r="AV285" s="360" t="n">
        <v>0</v>
      </c>
      <c r="AW285" s="360" t="n">
        <v>0</v>
      </c>
      <c r="AX285" s="360" t="n">
        <v>0</v>
      </c>
      <c r="AY285" s="360"/>
      <c r="AZ285" s="360"/>
      <c r="BA285" s="360" t="n">
        <v>0.165</v>
      </c>
      <c r="BB285" s="360" t="n">
        <v>0.0125</v>
      </c>
      <c r="BC285" s="360"/>
      <c r="BD285" s="360"/>
      <c r="BE285" s="360"/>
      <c r="BF285" s="360"/>
      <c r="BG285" s="360"/>
      <c r="BH285" s="360"/>
      <c r="BI285" s="360"/>
      <c r="BJ285" s="360"/>
      <c r="BK285" s="360"/>
      <c r="BL285" s="360"/>
      <c r="BM285" s="360"/>
      <c r="BN285" s="360"/>
      <c r="BO285" s="360" t="n">
        <v>0.345</v>
      </c>
      <c r="BP285" s="360" t="n">
        <v>0.035</v>
      </c>
      <c r="BQ285" s="360" t="n">
        <v>0</v>
      </c>
      <c r="BR285" s="360" t="n">
        <v>0</v>
      </c>
      <c r="BS285" s="360" t="n">
        <v>0.165</v>
      </c>
      <c r="BT285" s="360" t="n">
        <v>0.0125</v>
      </c>
    </row>
    <row r="286" customFormat="false" ht="12.75" hidden="false" customHeight="false" outlineLevel="0" collapsed="false">
      <c r="D286" s="359" t="n">
        <v>44866</v>
      </c>
      <c r="F286" s="397" t="n">
        <v>3.847</v>
      </c>
      <c r="G286" s="398" t="n">
        <v>0.072550145231205</v>
      </c>
      <c r="H286" s="397"/>
      <c r="I286" s="397" t="n">
        <v>0.8</v>
      </c>
      <c r="J286" s="397" t="n">
        <v>0.85</v>
      </c>
      <c r="K286" s="397" t="n">
        <v>0.8</v>
      </c>
      <c r="L286" s="397" t="n">
        <v>0.8</v>
      </c>
      <c r="M286" s="397" t="n">
        <v>0.9</v>
      </c>
      <c r="N286" s="397" t="n">
        <v>0.95</v>
      </c>
      <c r="O286" s="397" t="n">
        <v>0.85</v>
      </c>
      <c r="P286" s="397" t="n">
        <v>0.8</v>
      </c>
      <c r="Q286" s="397" t="n">
        <v>0.95</v>
      </c>
      <c r="R286" s="398" t="n">
        <v>0.45</v>
      </c>
      <c r="S286" s="398" t="n">
        <v>0.8</v>
      </c>
      <c r="T286" s="397" t="n">
        <v>0.8</v>
      </c>
      <c r="U286" s="397"/>
      <c r="V286" s="397"/>
      <c r="W286" s="397"/>
      <c r="X286" s="397"/>
      <c r="Y286" s="397"/>
      <c r="Z286" s="397"/>
      <c r="AA286" s="397"/>
      <c r="AB286" s="397"/>
      <c r="AC286" s="397"/>
      <c r="AD286" s="397"/>
      <c r="AE286" s="397"/>
      <c r="AF286" s="397"/>
      <c r="AG286" s="397"/>
      <c r="AH286" s="397"/>
      <c r="AI286" s="398"/>
      <c r="AJ286" s="398"/>
      <c r="AK286" s="398" t="n">
        <v>0</v>
      </c>
      <c r="AL286" s="397" t="n">
        <v>0</v>
      </c>
      <c r="AM286" s="397"/>
      <c r="AN286" s="397"/>
      <c r="AO286" s="397" t="n">
        <v>-0.17</v>
      </c>
      <c r="AP286" s="360" t="n">
        <v>0</v>
      </c>
      <c r="AQ286" s="360" t="n">
        <v>0</v>
      </c>
      <c r="AR286" s="360" t="n">
        <v>0</v>
      </c>
      <c r="AS286" s="360" t="n">
        <v>-0.33</v>
      </c>
      <c r="AT286" s="360" t="n">
        <v>0</v>
      </c>
      <c r="AU286" s="360" t="n">
        <v>0</v>
      </c>
      <c r="AV286" s="360" t="n">
        <v>0</v>
      </c>
      <c r="AW286" s="360" t="n">
        <v>0</v>
      </c>
      <c r="AX286" s="360" t="n">
        <v>0</v>
      </c>
      <c r="AY286" s="360"/>
      <c r="AZ286" s="360"/>
      <c r="BA286" s="360" t="n">
        <v>0.24</v>
      </c>
      <c r="BB286" s="360" t="n">
        <v>0.0175</v>
      </c>
      <c r="BC286" s="360"/>
      <c r="BD286" s="360"/>
      <c r="BE286" s="360"/>
      <c r="BF286" s="360"/>
      <c r="BG286" s="360"/>
      <c r="BH286" s="360"/>
      <c r="BI286" s="360"/>
      <c r="BJ286" s="360"/>
      <c r="BK286" s="360"/>
      <c r="BL286" s="360"/>
      <c r="BM286" s="360"/>
      <c r="BN286" s="360"/>
      <c r="BO286" s="360" t="n">
        <v>0.725</v>
      </c>
      <c r="BP286" s="360" t="n">
        <v>0.14</v>
      </c>
      <c r="BQ286" s="360" t="n">
        <v>0</v>
      </c>
      <c r="BR286" s="360" t="n">
        <v>0</v>
      </c>
      <c r="BS286" s="360" t="n">
        <v>0.24</v>
      </c>
      <c r="BT286" s="360" t="n">
        <v>0.0175</v>
      </c>
    </row>
    <row r="287" customFormat="false" ht="12.75" hidden="false" customHeight="false" outlineLevel="0" collapsed="false">
      <c r="D287" s="359" t="n">
        <v>44896</v>
      </c>
      <c r="F287" s="397" t="n">
        <v>3.888</v>
      </c>
      <c r="G287" s="398" t="n">
        <v>0.072543112783327</v>
      </c>
      <c r="H287" s="397"/>
      <c r="I287" s="397" t="n">
        <v>1</v>
      </c>
      <c r="J287" s="397" t="n">
        <v>1.05</v>
      </c>
      <c r="K287" s="397" t="n">
        <v>1</v>
      </c>
      <c r="L287" s="397" t="n">
        <v>1</v>
      </c>
      <c r="M287" s="397" t="n">
        <v>1.15</v>
      </c>
      <c r="N287" s="397" t="n">
        <v>1.25</v>
      </c>
      <c r="O287" s="397" t="n">
        <v>1.05</v>
      </c>
      <c r="P287" s="397" t="n">
        <v>1</v>
      </c>
      <c r="Q287" s="397" t="n">
        <v>1.35</v>
      </c>
      <c r="R287" s="398" t="n">
        <v>0.65</v>
      </c>
      <c r="S287" s="398" t="n">
        <v>1.1</v>
      </c>
      <c r="T287" s="397" t="n">
        <v>1</v>
      </c>
      <c r="U287" s="397"/>
      <c r="V287" s="397"/>
      <c r="W287" s="397"/>
      <c r="X287" s="397"/>
      <c r="Y287" s="397"/>
      <c r="Z287" s="397"/>
      <c r="AA287" s="397"/>
      <c r="AB287" s="397"/>
      <c r="AC287" s="397"/>
      <c r="AD287" s="397"/>
      <c r="AE287" s="397"/>
      <c r="AF287" s="397"/>
      <c r="AG287" s="397"/>
      <c r="AH287" s="397"/>
      <c r="AI287" s="398"/>
      <c r="AJ287" s="398"/>
      <c r="AK287" s="398" t="n">
        <v>0</v>
      </c>
      <c r="AL287" s="397" t="n">
        <v>0</v>
      </c>
      <c r="AM287" s="397"/>
      <c r="AN287" s="397"/>
      <c r="AO287" s="397" t="n">
        <v>-0.17</v>
      </c>
      <c r="AP287" s="360" t="n">
        <v>0</v>
      </c>
      <c r="AQ287" s="360" t="n">
        <v>0</v>
      </c>
      <c r="AR287" s="360" t="n">
        <v>0</v>
      </c>
      <c r="AS287" s="360" t="n">
        <v>-0.33</v>
      </c>
      <c r="AT287" s="360" t="n">
        <v>0</v>
      </c>
      <c r="AU287" s="360" t="n">
        <v>0</v>
      </c>
      <c r="AV287" s="360" t="n">
        <v>0</v>
      </c>
      <c r="AW287" s="360" t="n">
        <v>0</v>
      </c>
      <c r="AX287" s="360" t="n">
        <v>0</v>
      </c>
      <c r="AY287" s="360"/>
      <c r="AZ287" s="360"/>
      <c r="BA287" s="360" t="n">
        <v>0.295</v>
      </c>
      <c r="BB287" s="360" t="n">
        <v>0.0225</v>
      </c>
      <c r="BC287" s="360"/>
      <c r="BD287" s="360"/>
      <c r="BE287" s="360"/>
      <c r="BF287" s="360"/>
      <c r="BG287" s="360"/>
      <c r="BH287" s="360"/>
      <c r="BI287" s="360"/>
      <c r="BJ287" s="360"/>
      <c r="BK287" s="360"/>
      <c r="BL287" s="360"/>
      <c r="BM287" s="360"/>
      <c r="BN287" s="360"/>
      <c r="BO287" s="360" t="n">
        <v>1.045</v>
      </c>
      <c r="BP287" s="360" t="n">
        <v>0.17</v>
      </c>
      <c r="BQ287" s="360" t="n">
        <v>0</v>
      </c>
      <c r="BR287" s="360" t="n">
        <v>0</v>
      </c>
      <c r="BS287" s="360" t="n">
        <v>0.295</v>
      </c>
      <c r="BT287" s="360" t="n">
        <v>0.0225</v>
      </c>
    </row>
    <row r="288" customFormat="false" ht="12.75" hidden="false" customHeight="false" outlineLevel="0" collapsed="false">
      <c r="D288" s="359" t="n">
        <v>44927</v>
      </c>
      <c r="F288" s="397" t="n">
        <v>4.092</v>
      </c>
      <c r="G288" s="398" t="n">
        <v>0.072535845920538</v>
      </c>
      <c r="H288" s="397"/>
      <c r="I288" s="397" t="n">
        <v>1</v>
      </c>
      <c r="J288" s="397" t="n">
        <v>1.05</v>
      </c>
      <c r="K288" s="397" t="n">
        <v>1</v>
      </c>
      <c r="L288" s="397" t="n">
        <v>1</v>
      </c>
      <c r="M288" s="397" t="n">
        <v>1.15</v>
      </c>
      <c r="N288" s="397" t="n">
        <v>1.45</v>
      </c>
      <c r="O288" s="397" t="n">
        <v>1.05</v>
      </c>
      <c r="P288" s="397" t="n">
        <v>1</v>
      </c>
      <c r="Q288" s="397" t="n">
        <v>1.35</v>
      </c>
      <c r="R288" s="398" t="n">
        <v>0.7</v>
      </c>
      <c r="S288" s="398" t="n">
        <v>1.1</v>
      </c>
      <c r="T288" s="397" t="n">
        <v>1</v>
      </c>
      <c r="U288" s="397"/>
      <c r="V288" s="397"/>
      <c r="W288" s="397"/>
      <c r="X288" s="397"/>
      <c r="Y288" s="397"/>
      <c r="Z288" s="397"/>
      <c r="AA288" s="397"/>
      <c r="AB288" s="397"/>
      <c r="AC288" s="397"/>
      <c r="AD288" s="397"/>
      <c r="AE288" s="397"/>
      <c r="AF288" s="397"/>
      <c r="AG288" s="397"/>
      <c r="AH288" s="397"/>
      <c r="AI288" s="398"/>
      <c r="AJ288" s="398"/>
      <c r="AK288" s="398" t="n">
        <v>0</v>
      </c>
      <c r="AL288" s="397" t="n">
        <v>0</v>
      </c>
      <c r="AM288" s="397"/>
      <c r="AN288" s="397"/>
      <c r="AO288" s="397" t="n">
        <v>-0.17</v>
      </c>
      <c r="AP288" s="360" t="n">
        <v>0</v>
      </c>
      <c r="AQ288" s="360" t="n">
        <v>0</v>
      </c>
      <c r="AR288" s="360" t="n">
        <v>0</v>
      </c>
      <c r="AS288" s="360" t="n">
        <v>-0.33</v>
      </c>
      <c r="AT288" s="360" t="n">
        <v>0</v>
      </c>
      <c r="AU288" s="360" t="n">
        <v>0</v>
      </c>
      <c r="AV288" s="360" t="n">
        <v>0</v>
      </c>
      <c r="AW288" s="360" t="n">
        <v>0</v>
      </c>
      <c r="AX288" s="360" t="n">
        <v>0</v>
      </c>
      <c r="AY288" s="360"/>
      <c r="AZ288" s="360"/>
      <c r="BA288" s="360" t="n">
        <v>0.3425</v>
      </c>
      <c r="BB288" s="360" t="n">
        <v>0.0225</v>
      </c>
      <c r="BC288" s="360"/>
      <c r="BD288" s="360"/>
      <c r="BE288" s="360"/>
      <c r="BF288" s="360"/>
      <c r="BG288" s="360"/>
      <c r="BH288" s="360"/>
      <c r="BI288" s="360"/>
      <c r="BJ288" s="360"/>
      <c r="BK288" s="360"/>
      <c r="BL288" s="360"/>
      <c r="BM288" s="360"/>
      <c r="BN288" s="360"/>
      <c r="BO288" s="360" t="n">
        <v>1.52</v>
      </c>
      <c r="BP288" s="360" t="n">
        <v>0.26</v>
      </c>
      <c r="BQ288" s="360" t="n">
        <v>0</v>
      </c>
      <c r="BR288" s="360" t="n">
        <v>0</v>
      </c>
      <c r="BS288" s="360" t="n">
        <v>0.3425</v>
      </c>
      <c r="BT288" s="360" t="n">
        <v>0.0225</v>
      </c>
    </row>
    <row r="289" customFormat="false" ht="12.75" hidden="false" customHeight="false" outlineLevel="0" collapsed="false">
      <c r="D289" s="359" t="n">
        <v>44958</v>
      </c>
      <c r="F289" s="397" t="n">
        <v>4.037</v>
      </c>
      <c r="G289" s="398" t="n">
        <v>0.072528579057766</v>
      </c>
      <c r="H289" s="397"/>
      <c r="I289" s="397" t="n">
        <v>1</v>
      </c>
      <c r="J289" s="397" t="n">
        <v>1.05</v>
      </c>
      <c r="K289" s="397" t="n">
        <v>1</v>
      </c>
      <c r="L289" s="397" t="n">
        <v>1</v>
      </c>
      <c r="M289" s="397" t="n">
        <v>1.15</v>
      </c>
      <c r="N289" s="397" t="n">
        <v>1.45</v>
      </c>
      <c r="O289" s="397" t="n">
        <v>1.05</v>
      </c>
      <c r="P289" s="397" t="n">
        <v>1</v>
      </c>
      <c r="Q289" s="397" t="n">
        <v>1.35</v>
      </c>
      <c r="R289" s="398" t="n">
        <v>0.7</v>
      </c>
      <c r="S289" s="398" t="n">
        <v>1.1</v>
      </c>
      <c r="T289" s="397" t="n">
        <v>1</v>
      </c>
      <c r="U289" s="397"/>
      <c r="V289" s="397"/>
      <c r="W289" s="397"/>
      <c r="X289" s="397"/>
      <c r="Y289" s="397"/>
      <c r="Z289" s="397"/>
      <c r="AA289" s="397"/>
      <c r="AB289" s="397"/>
      <c r="AC289" s="397"/>
      <c r="AD289" s="397"/>
      <c r="AE289" s="397"/>
      <c r="AF289" s="397"/>
      <c r="AG289" s="397"/>
      <c r="AH289" s="397"/>
      <c r="AI289" s="398"/>
      <c r="AJ289" s="398"/>
      <c r="AK289" s="398" t="n">
        <v>0</v>
      </c>
      <c r="AL289" s="397" t="n">
        <v>0</v>
      </c>
      <c r="AM289" s="397"/>
      <c r="AN289" s="397"/>
      <c r="AO289" s="397" t="n">
        <v>-0.17</v>
      </c>
      <c r="AP289" s="360" t="n">
        <v>0</v>
      </c>
      <c r="AQ289" s="360" t="n">
        <v>0</v>
      </c>
      <c r="AR289" s="360" t="n">
        <v>0</v>
      </c>
      <c r="AS289" s="360" t="n">
        <v>-0.33</v>
      </c>
      <c r="AT289" s="360" t="n">
        <v>0</v>
      </c>
      <c r="AU289" s="360" t="n">
        <v>0</v>
      </c>
      <c r="AV289" s="360" t="n">
        <v>0</v>
      </c>
      <c r="AW289" s="360" t="n">
        <v>0</v>
      </c>
      <c r="AX289" s="360" t="n">
        <v>0</v>
      </c>
      <c r="AY289" s="360"/>
      <c r="AZ289" s="360"/>
      <c r="BA289" s="360" t="n">
        <v>0.3375</v>
      </c>
      <c r="BB289" s="360" t="n">
        <v>0.0225</v>
      </c>
      <c r="BC289" s="360"/>
      <c r="BD289" s="360"/>
      <c r="BE289" s="360"/>
      <c r="BF289" s="360"/>
      <c r="BG289" s="360"/>
      <c r="BH289" s="360"/>
      <c r="BI289" s="360"/>
      <c r="BJ289" s="360"/>
      <c r="BK289" s="360"/>
      <c r="BL289" s="360"/>
      <c r="BM289" s="360"/>
      <c r="BN289" s="360"/>
      <c r="BO289" s="360" t="n">
        <v>1.4</v>
      </c>
      <c r="BP289" s="360" t="n">
        <v>0.26</v>
      </c>
      <c r="BQ289" s="360" t="n">
        <v>0</v>
      </c>
      <c r="BR289" s="360" t="n">
        <v>0</v>
      </c>
      <c r="BS289" s="360" t="n">
        <v>0.3375</v>
      </c>
      <c r="BT289" s="360" t="n">
        <v>0.0225</v>
      </c>
    </row>
    <row r="290" customFormat="false" ht="12.75" hidden="false" customHeight="false" outlineLevel="0" collapsed="false">
      <c r="D290" s="359" t="n">
        <v>44986</v>
      </c>
      <c r="F290" s="397" t="n">
        <v>3.957</v>
      </c>
      <c r="G290" s="398" t="n">
        <v>0.072522015439794</v>
      </c>
      <c r="H290" s="397"/>
      <c r="I290" s="397" t="n">
        <v>0.75</v>
      </c>
      <c r="J290" s="397" t="n">
        <v>0.8</v>
      </c>
      <c r="K290" s="397" t="n">
        <v>0.75</v>
      </c>
      <c r="L290" s="397" t="n">
        <v>0.75</v>
      </c>
      <c r="M290" s="397" t="n">
        <v>0.85</v>
      </c>
      <c r="N290" s="397" t="n">
        <v>1</v>
      </c>
      <c r="O290" s="397" t="n">
        <v>0.75</v>
      </c>
      <c r="P290" s="397" t="n">
        <v>0.75</v>
      </c>
      <c r="Q290" s="397" t="n">
        <v>0.95</v>
      </c>
      <c r="R290" s="398" t="n">
        <v>0.35</v>
      </c>
      <c r="S290" s="398" t="n">
        <v>0.75</v>
      </c>
      <c r="T290" s="397" t="n">
        <v>0.75</v>
      </c>
      <c r="U290" s="397"/>
      <c r="V290" s="397"/>
      <c r="W290" s="397"/>
      <c r="X290" s="397"/>
      <c r="Y290" s="397"/>
      <c r="Z290" s="397"/>
      <c r="AA290" s="397"/>
      <c r="AB290" s="397"/>
      <c r="AC290" s="397"/>
      <c r="AD290" s="397"/>
      <c r="AE290" s="397"/>
      <c r="AF290" s="397"/>
      <c r="AG290" s="397"/>
      <c r="AH290" s="397"/>
      <c r="AI290" s="398"/>
      <c r="AJ290" s="398"/>
      <c r="AK290" s="398" t="n">
        <v>0</v>
      </c>
      <c r="AL290" s="397" t="n">
        <v>0</v>
      </c>
      <c r="AM290" s="397"/>
      <c r="AN290" s="397"/>
      <c r="AO290" s="397" t="n">
        <v>-0.17</v>
      </c>
      <c r="AP290" s="360" t="n">
        <v>0</v>
      </c>
      <c r="AQ290" s="360" t="n">
        <v>0</v>
      </c>
      <c r="AR290" s="360" t="n">
        <v>0</v>
      </c>
      <c r="AS290" s="360" t="n">
        <v>-0.33</v>
      </c>
      <c r="AT290" s="360" t="n">
        <v>0</v>
      </c>
      <c r="AU290" s="360" t="n">
        <v>0</v>
      </c>
      <c r="AV290" s="360" t="n">
        <v>0</v>
      </c>
      <c r="AW290" s="360" t="n">
        <v>0</v>
      </c>
      <c r="AX290" s="360" t="n">
        <v>0</v>
      </c>
      <c r="AY290" s="360"/>
      <c r="AZ290" s="360"/>
      <c r="BA290" s="360" t="n">
        <v>0.26</v>
      </c>
      <c r="BB290" s="360" t="n">
        <v>0.0225</v>
      </c>
      <c r="BC290" s="360"/>
      <c r="BD290" s="360"/>
      <c r="BE290" s="360"/>
      <c r="BF290" s="360"/>
      <c r="BG290" s="360"/>
      <c r="BH290" s="360"/>
      <c r="BI290" s="360"/>
      <c r="BJ290" s="360"/>
      <c r="BK290" s="360"/>
      <c r="BL290" s="360"/>
      <c r="BM290" s="360"/>
      <c r="BN290" s="360"/>
      <c r="BO290" s="360" t="n">
        <v>0.88</v>
      </c>
      <c r="BP290" s="360" t="n">
        <v>0.14</v>
      </c>
      <c r="BQ290" s="360" t="n">
        <v>0</v>
      </c>
      <c r="BR290" s="360" t="n">
        <v>0</v>
      </c>
      <c r="BS290" s="360" t="n">
        <v>0.26</v>
      </c>
      <c r="BT290" s="360" t="n">
        <v>0.0225</v>
      </c>
    </row>
    <row r="291" customFormat="false" ht="12.75" hidden="false" customHeight="false" outlineLevel="0" collapsed="false">
      <c r="D291" s="359" t="n">
        <v>45017</v>
      </c>
      <c r="F291" s="397" t="n">
        <v>3.871</v>
      </c>
      <c r="G291" s="398" t="n">
        <v>0.072514748577055</v>
      </c>
      <c r="H291" s="397"/>
      <c r="I291" s="397" t="n">
        <v>0.4</v>
      </c>
      <c r="J291" s="397" t="n">
        <v>0.45</v>
      </c>
      <c r="K291" s="397" t="n">
        <v>0.4</v>
      </c>
      <c r="L291" s="397" t="n">
        <v>0.45</v>
      </c>
      <c r="M291" s="397" t="n">
        <v>0.45</v>
      </c>
      <c r="N291" s="397" t="n">
        <v>0.45</v>
      </c>
      <c r="O291" s="397" t="n">
        <v>0.45</v>
      </c>
      <c r="P291" s="397" t="n">
        <v>0.45</v>
      </c>
      <c r="Q291" s="397" t="n">
        <v>0.5</v>
      </c>
      <c r="R291" s="398" t="n">
        <v>0.3</v>
      </c>
      <c r="S291" s="398" t="n">
        <v>0.45</v>
      </c>
      <c r="T291" s="397" t="n">
        <v>0.4</v>
      </c>
      <c r="U291" s="397"/>
      <c r="V291" s="397"/>
      <c r="W291" s="397"/>
      <c r="X291" s="397"/>
      <c r="Y291" s="397"/>
      <c r="Z291" s="397"/>
      <c r="AA291" s="397"/>
      <c r="AB291" s="397"/>
      <c r="AC291" s="397"/>
      <c r="AD291" s="397"/>
      <c r="AE291" s="397"/>
      <c r="AF291" s="397"/>
      <c r="AG291" s="397"/>
      <c r="AH291" s="397"/>
      <c r="AI291" s="398"/>
      <c r="AJ291" s="398"/>
      <c r="AK291" s="398" t="n">
        <v>0</v>
      </c>
      <c r="AL291" s="397" t="n">
        <v>0</v>
      </c>
      <c r="AM291" s="397"/>
      <c r="AN291" s="397"/>
      <c r="AO291" s="397" t="n">
        <v>-0.17</v>
      </c>
      <c r="AP291" s="360" t="n">
        <v>0</v>
      </c>
      <c r="AQ291" s="360" t="n">
        <v>0</v>
      </c>
      <c r="AR291" s="360" t="n">
        <v>0</v>
      </c>
      <c r="AS291" s="360" t="n">
        <v>-0.33</v>
      </c>
      <c r="AT291" s="360" t="n">
        <v>0</v>
      </c>
      <c r="AU291" s="360" t="n">
        <v>0</v>
      </c>
      <c r="AV291" s="360" t="n">
        <v>0</v>
      </c>
      <c r="AW291" s="360" t="n">
        <v>0</v>
      </c>
      <c r="AX291" s="360" t="n">
        <v>0</v>
      </c>
      <c r="AY291" s="360"/>
      <c r="AZ291" s="360"/>
      <c r="BA291" s="360" t="n">
        <v>0.1775</v>
      </c>
      <c r="BB291" s="360" t="n">
        <v>0.0175</v>
      </c>
      <c r="BC291" s="360"/>
      <c r="BD291" s="360"/>
      <c r="BE291" s="360"/>
      <c r="BF291" s="360"/>
      <c r="BG291" s="360"/>
      <c r="BH291" s="360"/>
      <c r="BI291" s="360"/>
      <c r="BJ291" s="360"/>
      <c r="BK291" s="360"/>
      <c r="BL291" s="360"/>
      <c r="BM291" s="360"/>
      <c r="BN291" s="360"/>
      <c r="BO291" s="360" t="n">
        <v>0.51</v>
      </c>
      <c r="BP291" s="360" t="n">
        <v>0.02</v>
      </c>
      <c r="BQ291" s="360" t="n">
        <v>0</v>
      </c>
      <c r="BR291" s="360" t="n">
        <v>0</v>
      </c>
      <c r="BS291" s="360" t="n">
        <v>0.1775</v>
      </c>
      <c r="BT291" s="360" t="n">
        <v>0.0175</v>
      </c>
    </row>
    <row r="292" customFormat="false" ht="12.75" hidden="false" customHeight="false" outlineLevel="0" collapsed="false">
      <c r="D292" s="359" t="n">
        <v>45047</v>
      </c>
      <c r="F292" s="397" t="n">
        <v>3.863</v>
      </c>
      <c r="G292" s="398" t="n">
        <v>0.07250771612926</v>
      </c>
      <c r="H292" s="397"/>
      <c r="I292" s="397" t="n">
        <v>0.45</v>
      </c>
      <c r="J292" s="397" t="n">
        <v>0.5</v>
      </c>
      <c r="K292" s="397" t="n">
        <v>0.4</v>
      </c>
      <c r="L292" s="397" t="n">
        <v>0.4</v>
      </c>
      <c r="M292" s="397" t="n">
        <v>0.45</v>
      </c>
      <c r="N292" s="397" t="n">
        <v>0.5</v>
      </c>
      <c r="O292" s="397" t="n">
        <v>0.45</v>
      </c>
      <c r="P292" s="397" t="n">
        <v>0.4</v>
      </c>
      <c r="Q292" s="397" t="n">
        <v>0.45</v>
      </c>
      <c r="R292" s="398" t="n">
        <v>0.25</v>
      </c>
      <c r="S292" s="398" t="n">
        <v>0.5</v>
      </c>
      <c r="T292" s="397" t="n">
        <v>0.45</v>
      </c>
      <c r="U292" s="397"/>
      <c r="V292" s="397"/>
      <c r="W292" s="397"/>
      <c r="X292" s="397"/>
      <c r="Y292" s="397"/>
      <c r="Z292" s="397"/>
      <c r="AA292" s="397"/>
      <c r="AB292" s="397"/>
      <c r="AC292" s="397"/>
      <c r="AD292" s="397"/>
      <c r="AE292" s="397"/>
      <c r="AF292" s="397"/>
      <c r="AG292" s="397"/>
      <c r="AH292" s="397"/>
      <c r="AI292" s="398"/>
      <c r="AJ292" s="398"/>
      <c r="AK292" s="398" t="n">
        <v>0</v>
      </c>
      <c r="AL292" s="397" t="n">
        <v>0</v>
      </c>
      <c r="AM292" s="397"/>
      <c r="AN292" s="397"/>
      <c r="AO292" s="397" t="n">
        <v>-0.17</v>
      </c>
      <c r="AP292" s="360" t="n">
        <v>0</v>
      </c>
      <c r="AQ292" s="360" t="n">
        <v>0</v>
      </c>
      <c r="AR292" s="360" t="n">
        <v>0</v>
      </c>
      <c r="AS292" s="360" t="n">
        <v>-0.33</v>
      </c>
      <c r="AT292" s="360" t="n">
        <v>0</v>
      </c>
      <c r="AU292" s="360" t="n">
        <v>0</v>
      </c>
      <c r="AV292" s="360" t="n">
        <v>0</v>
      </c>
      <c r="AW292" s="360" t="n">
        <v>0</v>
      </c>
      <c r="AX292" s="360" t="n">
        <v>0</v>
      </c>
      <c r="AY292" s="360"/>
      <c r="AZ292" s="360"/>
      <c r="BA292" s="360" t="n">
        <v>0.1625</v>
      </c>
      <c r="BB292" s="360" t="n">
        <v>0.01</v>
      </c>
      <c r="BC292" s="360"/>
      <c r="BD292" s="360"/>
      <c r="BE292" s="360"/>
      <c r="BF292" s="360"/>
      <c r="BG292" s="360"/>
      <c r="BH292" s="360"/>
      <c r="BI292" s="360"/>
      <c r="BJ292" s="360"/>
      <c r="BK292" s="360"/>
      <c r="BL292" s="360"/>
      <c r="BM292" s="360"/>
      <c r="BN292" s="360"/>
      <c r="BO292" s="360" t="n">
        <v>0.395</v>
      </c>
      <c r="BP292" s="360" t="n">
        <v>0.02</v>
      </c>
      <c r="BQ292" s="360" t="n">
        <v>0</v>
      </c>
      <c r="BR292" s="360" t="n">
        <v>0</v>
      </c>
      <c r="BS292" s="360" t="n">
        <v>0.1625</v>
      </c>
      <c r="BT292" s="360" t="n">
        <v>0.01</v>
      </c>
    </row>
    <row r="293" customFormat="false" ht="12.75" hidden="false" customHeight="false" outlineLevel="0" collapsed="false">
      <c r="D293" s="359" t="n">
        <v>45078</v>
      </c>
      <c r="F293" s="397" t="n">
        <v>3.886</v>
      </c>
      <c r="G293" s="398" t="n">
        <v>0.072500449266555</v>
      </c>
      <c r="H293" s="397"/>
      <c r="I293" s="397" t="n">
        <v>0.45</v>
      </c>
      <c r="J293" s="397" t="n">
        <v>0.5</v>
      </c>
      <c r="K293" s="397" t="n">
        <v>0.4</v>
      </c>
      <c r="L293" s="397" t="n">
        <v>0.5</v>
      </c>
      <c r="M293" s="397" t="n">
        <v>0.45</v>
      </c>
      <c r="N293" s="397" t="n">
        <v>0.5</v>
      </c>
      <c r="O293" s="397" t="n">
        <v>0.5</v>
      </c>
      <c r="P293" s="397" t="n">
        <v>0.5</v>
      </c>
      <c r="Q293" s="397" t="n">
        <v>0.5</v>
      </c>
      <c r="R293" s="398" t="n">
        <v>0.25</v>
      </c>
      <c r="S293" s="398" t="n">
        <v>0.5</v>
      </c>
      <c r="T293" s="397" t="n">
        <v>0.45</v>
      </c>
      <c r="U293" s="397"/>
      <c r="V293" s="397"/>
      <c r="W293" s="397"/>
      <c r="X293" s="397"/>
      <c r="Y293" s="397"/>
      <c r="Z293" s="397"/>
      <c r="AA293" s="397"/>
      <c r="AB293" s="397"/>
      <c r="AC293" s="397"/>
      <c r="AD293" s="397"/>
      <c r="AE293" s="397"/>
      <c r="AF293" s="397"/>
      <c r="AG293" s="397"/>
      <c r="AH293" s="397"/>
      <c r="AI293" s="398"/>
      <c r="AJ293" s="398"/>
      <c r="AK293" s="398" t="n">
        <v>0</v>
      </c>
      <c r="AL293" s="397" t="n">
        <v>0</v>
      </c>
      <c r="AM293" s="397"/>
      <c r="AN293" s="397"/>
      <c r="AO293" s="397" t="n">
        <v>-0.17</v>
      </c>
      <c r="AP293" s="360" t="n">
        <v>0</v>
      </c>
      <c r="AQ293" s="360" t="n">
        <v>0</v>
      </c>
      <c r="AR293" s="360" t="n">
        <v>0</v>
      </c>
      <c r="AS293" s="360" t="n">
        <v>-0.33</v>
      </c>
      <c r="AT293" s="360" t="n">
        <v>0</v>
      </c>
      <c r="AU293" s="360" t="n">
        <v>0</v>
      </c>
      <c r="AV293" s="360" t="n">
        <v>0</v>
      </c>
      <c r="AW293" s="360" t="n">
        <v>0</v>
      </c>
      <c r="AX293" s="360" t="n">
        <v>0</v>
      </c>
      <c r="AY293" s="360"/>
      <c r="AZ293" s="360"/>
      <c r="BA293" s="360" t="n">
        <v>0.1625</v>
      </c>
      <c r="BB293" s="360" t="n">
        <v>0.0125</v>
      </c>
      <c r="BC293" s="360"/>
      <c r="BD293" s="360"/>
      <c r="BE293" s="360"/>
      <c r="BF293" s="360"/>
      <c r="BG293" s="360"/>
      <c r="BH293" s="360"/>
      <c r="BI293" s="360"/>
      <c r="BJ293" s="360"/>
      <c r="BK293" s="360"/>
      <c r="BL293" s="360"/>
      <c r="BM293" s="360"/>
      <c r="BN293" s="360"/>
      <c r="BO293" s="360" t="n">
        <v>0.395</v>
      </c>
      <c r="BP293" s="360" t="n">
        <v>0.035</v>
      </c>
      <c r="BQ293" s="360" t="n">
        <v>0</v>
      </c>
      <c r="BR293" s="360" t="n">
        <v>0</v>
      </c>
      <c r="BS293" s="360" t="n">
        <v>0.1625</v>
      </c>
      <c r="BT293" s="360" t="n">
        <v>0.0125</v>
      </c>
    </row>
    <row r="294" customFormat="false" ht="12.75" hidden="false" customHeight="false" outlineLevel="0" collapsed="false">
      <c r="D294" s="359" t="n">
        <v>45108</v>
      </c>
      <c r="F294" s="397" t="n">
        <v>3.886</v>
      </c>
      <c r="G294" s="398" t="n">
        <v>0.072493416818793</v>
      </c>
      <c r="H294" s="397"/>
      <c r="I294" s="397" t="n">
        <v>0.5</v>
      </c>
      <c r="J294" s="397" t="n">
        <v>0.5</v>
      </c>
      <c r="K294" s="397" t="n">
        <v>0.4</v>
      </c>
      <c r="L294" s="397" t="n">
        <v>0.5</v>
      </c>
      <c r="M294" s="397" t="n">
        <v>0.5</v>
      </c>
      <c r="N294" s="397" t="n">
        <v>0.5</v>
      </c>
      <c r="O294" s="397" t="n">
        <v>0.5</v>
      </c>
      <c r="P294" s="397" t="n">
        <v>0.5</v>
      </c>
      <c r="Q294" s="397" t="n">
        <v>0.5</v>
      </c>
      <c r="R294" s="398" t="n">
        <v>0.35</v>
      </c>
      <c r="S294" s="398" t="n">
        <v>0.55</v>
      </c>
      <c r="T294" s="397" t="n">
        <v>0.5</v>
      </c>
      <c r="U294" s="397"/>
      <c r="V294" s="397"/>
      <c r="W294" s="397"/>
      <c r="X294" s="397"/>
      <c r="Y294" s="397"/>
      <c r="Z294" s="397"/>
      <c r="AA294" s="397"/>
      <c r="AB294" s="397"/>
      <c r="AC294" s="397"/>
      <c r="AD294" s="397"/>
      <c r="AE294" s="397"/>
      <c r="AF294" s="397"/>
      <c r="AG294" s="397"/>
      <c r="AH294" s="397"/>
      <c r="AI294" s="398"/>
      <c r="AJ294" s="398"/>
      <c r="AK294" s="398" t="n">
        <v>0</v>
      </c>
      <c r="AL294" s="397" t="n">
        <v>0</v>
      </c>
      <c r="AM294" s="397"/>
      <c r="AN294" s="397"/>
      <c r="AO294" s="397" t="n">
        <v>-0.17</v>
      </c>
      <c r="AP294" s="360" t="n">
        <v>0</v>
      </c>
      <c r="AQ294" s="360" t="n">
        <v>0</v>
      </c>
      <c r="AR294" s="360" t="n">
        <v>0</v>
      </c>
      <c r="AS294" s="360" t="n">
        <v>-0.33</v>
      </c>
      <c r="AT294" s="360" t="n">
        <v>0</v>
      </c>
      <c r="AU294" s="360" t="n">
        <v>0</v>
      </c>
      <c r="AV294" s="360" t="n">
        <v>0</v>
      </c>
      <c r="AW294" s="360" t="n">
        <v>0</v>
      </c>
      <c r="AX294" s="360" t="n">
        <v>0</v>
      </c>
      <c r="AY294" s="360"/>
      <c r="AZ294" s="360"/>
      <c r="BA294" s="360" t="n">
        <v>0.1625</v>
      </c>
      <c r="BB294" s="360" t="n">
        <v>0.0125</v>
      </c>
      <c r="BC294" s="360"/>
      <c r="BD294" s="360"/>
      <c r="BE294" s="360"/>
      <c r="BF294" s="360"/>
      <c r="BG294" s="360"/>
      <c r="BH294" s="360"/>
      <c r="BI294" s="360"/>
      <c r="BJ294" s="360"/>
      <c r="BK294" s="360"/>
      <c r="BL294" s="360"/>
      <c r="BM294" s="360"/>
      <c r="BN294" s="360"/>
      <c r="BO294" s="360" t="n">
        <v>0.43</v>
      </c>
      <c r="BP294" s="360" t="n">
        <v>0.035</v>
      </c>
      <c r="BQ294" s="360" t="n">
        <v>0</v>
      </c>
      <c r="BR294" s="360" t="n">
        <v>0</v>
      </c>
      <c r="BS294" s="360" t="n">
        <v>0.1625</v>
      </c>
      <c r="BT294" s="360" t="n">
        <v>0.0125</v>
      </c>
    </row>
    <row r="295" customFormat="false" ht="12.75" hidden="false" customHeight="false" outlineLevel="0" collapsed="false">
      <c r="D295" s="359" t="n">
        <v>45139</v>
      </c>
      <c r="F295" s="397" t="n">
        <v>3.98</v>
      </c>
      <c r="G295" s="398" t="n">
        <v>0.072486149956123</v>
      </c>
      <c r="H295" s="397"/>
      <c r="I295" s="397" t="n">
        <v>0.55</v>
      </c>
      <c r="J295" s="397" t="n">
        <v>0.55</v>
      </c>
      <c r="K295" s="397" t="n">
        <v>0.5</v>
      </c>
      <c r="L295" s="397" t="n">
        <v>0.6</v>
      </c>
      <c r="M295" s="397" t="n">
        <v>0.55</v>
      </c>
      <c r="N295" s="397" t="n">
        <v>0.6</v>
      </c>
      <c r="O295" s="397" t="n">
        <v>0.55</v>
      </c>
      <c r="P295" s="397" t="n">
        <v>0.6</v>
      </c>
      <c r="Q295" s="397" t="n">
        <v>0.45</v>
      </c>
      <c r="R295" s="398" t="n">
        <v>0.4</v>
      </c>
      <c r="S295" s="398" t="n">
        <v>0.6</v>
      </c>
      <c r="T295" s="397" t="n">
        <v>0.55</v>
      </c>
      <c r="U295" s="397"/>
      <c r="V295" s="397"/>
      <c r="W295" s="397"/>
      <c r="X295" s="397"/>
      <c r="Y295" s="397"/>
      <c r="Z295" s="397"/>
      <c r="AA295" s="397"/>
      <c r="AB295" s="397"/>
      <c r="AC295" s="397"/>
      <c r="AD295" s="397"/>
      <c r="AE295" s="397"/>
      <c r="AF295" s="397"/>
      <c r="AG295" s="397"/>
      <c r="AH295" s="397"/>
      <c r="AI295" s="398"/>
      <c r="AJ295" s="398"/>
      <c r="AK295" s="398" t="n">
        <v>0</v>
      </c>
      <c r="AL295" s="397" t="n">
        <v>0</v>
      </c>
      <c r="AM295" s="397"/>
      <c r="AN295" s="397"/>
      <c r="AO295" s="397" t="n">
        <v>-0.17</v>
      </c>
      <c r="AP295" s="360" t="n">
        <v>0</v>
      </c>
      <c r="AQ295" s="360" t="n">
        <v>0</v>
      </c>
      <c r="AR295" s="360" t="n">
        <v>0</v>
      </c>
      <c r="AS295" s="360" t="n">
        <v>-0.33</v>
      </c>
      <c r="AT295" s="360" t="n">
        <v>0</v>
      </c>
      <c r="AU295" s="360" t="n">
        <v>0</v>
      </c>
      <c r="AV295" s="360" t="n">
        <v>0</v>
      </c>
      <c r="AW295" s="360" t="n">
        <v>0</v>
      </c>
      <c r="AX295" s="360" t="n">
        <v>0</v>
      </c>
      <c r="AY295" s="360"/>
      <c r="AZ295" s="360"/>
      <c r="BA295" s="360" t="n">
        <v>0.1625</v>
      </c>
      <c r="BB295" s="360" t="n">
        <v>0.0125</v>
      </c>
      <c r="BC295" s="360"/>
      <c r="BD295" s="360"/>
      <c r="BE295" s="360"/>
      <c r="BF295" s="360"/>
      <c r="BG295" s="360"/>
      <c r="BH295" s="360"/>
      <c r="BI295" s="360"/>
      <c r="BJ295" s="360"/>
      <c r="BK295" s="360"/>
      <c r="BL295" s="360"/>
      <c r="BM295" s="360"/>
      <c r="BN295" s="360"/>
      <c r="BO295" s="360" t="n">
        <v>0.495</v>
      </c>
      <c r="BP295" s="360" t="n">
        <v>0.035</v>
      </c>
      <c r="BQ295" s="360" t="n">
        <v>0</v>
      </c>
      <c r="BR295" s="360" t="n">
        <v>0</v>
      </c>
      <c r="BS295" s="360" t="n">
        <v>0.1625</v>
      </c>
      <c r="BT295" s="360" t="n">
        <v>0.0125</v>
      </c>
    </row>
    <row r="296" customFormat="false" ht="12.75" hidden="false" customHeight="false" outlineLevel="0" collapsed="false">
      <c r="D296" s="359" t="n">
        <v>45170</v>
      </c>
      <c r="F296" s="397" t="n">
        <v>3.945</v>
      </c>
      <c r="G296" s="398" t="n">
        <v>0.07247888309347</v>
      </c>
      <c r="H296" s="397"/>
      <c r="I296" s="397" t="n">
        <v>0.55</v>
      </c>
      <c r="J296" s="397" t="n">
        <v>0.55</v>
      </c>
      <c r="K296" s="397" t="n">
        <v>0.55</v>
      </c>
      <c r="L296" s="397" t="n">
        <v>0.55</v>
      </c>
      <c r="M296" s="397" t="n">
        <v>0.55</v>
      </c>
      <c r="N296" s="397" t="n">
        <v>0.6</v>
      </c>
      <c r="O296" s="397" t="n">
        <v>0.6</v>
      </c>
      <c r="P296" s="397" t="n">
        <v>0.55</v>
      </c>
      <c r="Q296" s="397" t="n">
        <v>0.5</v>
      </c>
      <c r="R296" s="398" t="n">
        <v>0.35</v>
      </c>
      <c r="S296" s="398" t="n">
        <v>0.6</v>
      </c>
      <c r="T296" s="397" t="n">
        <v>0.55</v>
      </c>
      <c r="U296" s="397"/>
      <c r="V296" s="397"/>
      <c r="W296" s="397"/>
      <c r="X296" s="397"/>
      <c r="Y296" s="397"/>
      <c r="Z296" s="397"/>
      <c r="AA296" s="397"/>
      <c r="AB296" s="397"/>
      <c r="AC296" s="397"/>
      <c r="AD296" s="397"/>
      <c r="AE296" s="397"/>
      <c r="AF296" s="397"/>
      <c r="AG296" s="397"/>
      <c r="AH296" s="397"/>
      <c r="AI296" s="398"/>
      <c r="AJ296" s="398"/>
      <c r="AK296" s="398" t="n">
        <v>0</v>
      </c>
      <c r="AL296" s="397" t="n">
        <v>0</v>
      </c>
      <c r="AM296" s="397"/>
      <c r="AN296" s="397"/>
      <c r="AO296" s="397" t="n">
        <v>-0.17</v>
      </c>
      <c r="AP296" s="360" t="n">
        <v>0</v>
      </c>
      <c r="AQ296" s="360" t="n">
        <v>0</v>
      </c>
      <c r="AR296" s="360" t="n">
        <v>0</v>
      </c>
      <c r="AS296" s="360" t="n">
        <v>-0.33</v>
      </c>
      <c r="AT296" s="360" t="n">
        <v>0</v>
      </c>
      <c r="AU296" s="360" t="n">
        <v>0</v>
      </c>
      <c r="AV296" s="360" t="n">
        <v>0</v>
      </c>
      <c r="AW296" s="360" t="n">
        <v>0</v>
      </c>
      <c r="AX296" s="360" t="n">
        <v>0</v>
      </c>
      <c r="AY296" s="360"/>
      <c r="AZ296" s="360"/>
      <c r="BA296" s="360" t="n">
        <v>0.1625</v>
      </c>
      <c r="BB296" s="360" t="n">
        <v>0.0125</v>
      </c>
      <c r="BC296" s="360"/>
      <c r="BD296" s="360"/>
      <c r="BE296" s="360"/>
      <c r="BF296" s="360"/>
      <c r="BG296" s="360"/>
      <c r="BH296" s="360"/>
      <c r="BI296" s="360"/>
      <c r="BJ296" s="360"/>
      <c r="BK296" s="360"/>
      <c r="BL296" s="360"/>
      <c r="BM296" s="360"/>
      <c r="BN296" s="360"/>
      <c r="BO296" s="360" t="n">
        <v>0.395</v>
      </c>
      <c r="BP296" s="360" t="n">
        <v>0.035</v>
      </c>
      <c r="BQ296" s="360" t="n">
        <v>0</v>
      </c>
      <c r="BR296" s="360" t="n">
        <v>0</v>
      </c>
      <c r="BS296" s="360" t="n">
        <v>0.1625</v>
      </c>
      <c r="BT296" s="360" t="n">
        <v>0.0125</v>
      </c>
    </row>
    <row r="297" customFormat="false" ht="12.75" hidden="false" customHeight="false" outlineLevel="0" collapsed="false">
      <c r="D297" s="359" t="n">
        <v>45200</v>
      </c>
      <c r="F297" s="397" t="n">
        <v>3.942</v>
      </c>
      <c r="G297" s="398" t="n">
        <v>0.072471850645758</v>
      </c>
      <c r="H297" s="397"/>
      <c r="I297" s="397" t="n">
        <v>0.6</v>
      </c>
      <c r="J297" s="397" t="n">
        <v>0.6</v>
      </c>
      <c r="K297" s="397" t="n">
        <v>0.55</v>
      </c>
      <c r="L297" s="397" t="n">
        <v>0.6</v>
      </c>
      <c r="M297" s="397" t="n">
        <v>0.6</v>
      </c>
      <c r="N297" s="397" t="n">
        <v>0.65</v>
      </c>
      <c r="O297" s="397" t="n">
        <v>0.65</v>
      </c>
      <c r="P297" s="397" t="n">
        <v>0.6</v>
      </c>
      <c r="Q297" s="397" t="n">
        <v>0.5</v>
      </c>
      <c r="R297" s="398" t="n">
        <v>0.4</v>
      </c>
      <c r="S297" s="398" t="n">
        <v>0.65</v>
      </c>
      <c r="T297" s="397" t="n">
        <v>0.6</v>
      </c>
      <c r="U297" s="397"/>
      <c r="V297" s="397"/>
      <c r="W297" s="397"/>
      <c r="X297" s="397"/>
      <c r="Y297" s="397"/>
      <c r="Z297" s="397"/>
      <c r="AA297" s="397"/>
      <c r="AB297" s="397"/>
      <c r="AC297" s="397"/>
      <c r="AD297" s="397"/>
      <c r="AE297" s="397"/>
      <c r="AF297" s="397"/>
      <c r="AG297" s="397"/>
      <c r="AH297" s="397"/>
      <c r="AI297" s="398"/>
      <c r="AJ297" s="398"/>
      <c r="AK297" s="398" t="n">
        <v>0</v>
      </c>
      <c r="AL297" s="397" t="n">
        <v>0</v>
      </c>
      <c r="AM297" s="397"/>
      <c r="AN297" s="397"/>
      <c r="AO297" s="397" t="n">
        <v>-0.17</v>
      </c>
      <c r="AP297" s="360" t="n">
        <v>0</v>
      </c>
      <c r="AQ297" s="360" t="n">
        <v>0</v>
      </c>
      <c r="AR297" s="360" t="n">
        <v>0</v>
      </c>
      <c r="AS297" s="360" t="n">
        <v>-0.33</v>
      </c>
      <c r="AT297" s="360" t="n">
        <v>0</v>
      </c>
      <c r="AU297" s="360" t="n">
        <v>0</v>
      </c>
      <c r="AV297" s="360" t="n">
        <v>0</v>
      </c>
      <c r="AW297" s="360" t="n">
        <v>0</v>
      </c>
      <c r="AX297" s="360" t="n">
        <v>0</v>
      </c>
      <c r="AY297" s="360"/>
      <c r="AZ297" s="360"/>
      <c r="BA297" s="360" t="n">
        <v>0.165</v>
      </c>
      <c r="BB297" s="360" t="n">
        <v>0.0125</v>
      </c>
      <c r="BC297" s="360"/>
      <c r="BD297" s="360"/>
      <c r="BE297" s="360"/>
      <c r="BF297" s="360"/>
      <c r="BG297" s="360"/>
      <c r="BH297" s="360"/>
      <c r="BI297" s="360"/>
      <c r="BJ297" s="360"/>
      <c r="BK297" s="360"/>
      <c r="BL297" s="360"/>
      <c r="BM297" s="360"/>
      <c r="BN297" s="360"/>
      <c r="BO297" s="360" t="n">
        <v>0.345</v>
      </c>
      <c r="BP297" s="360" t="n">
        <v>0.035</v>
      </c>
      <c r="BQ297" s="360" t="n">
        <v>0</v>
      </c>
      <c r="BR297" s="360" t="n">
        <v>0</v>
      </c>
      <c r="BS297" s="360" t="n">
        <v>0.165</v>
      </c>
      <c r="BT297" s="360" t="n">
        <v>0.0125</v>
      </c>
    </row>
    <row r="298" customFormat="false" ht="12.75" hidden="false" customHeight="false" outlineLevel="0" collapsed="false">
      <c r="D298" s="359" t="n">
        <v>45231</v>
      </c>
      <c r="F298" s="397" t="n">
        <v>3.939</v>
      </c>
      <c r="G298" s="398" t="n">
        <v>0.07246458378314</v>
      </c>
      <c r="H298" s="397"/>
      <c r="I298" s="397" t="n">
        <v>0.8</v>
      </c>
      <c r="J298" s="397" t="n">
        <v>0.85</v>
      </c>
      <c r="K298" s="397" t="n">
        <v>0.8</v>
      </c>
      <c r="L298" s="397" t="n">
        <v>0.8</v>
      </c>
      <c r="M298" s="397" t="n">
        <v>0.9</v>
      </c>
      <c r="N298" s="397" t="n">
        <v>0.95</v>
      </c>
      <c r="O298" s="397" t="n">
        <v>0.85</v>
      </c>
      <c r="P298" s="397" t="n">
        <v>0.8</v>
      </c>
      <c r="Q298" s="397" t="n">
        <v>0.95</v>
      </c>
      <c r="R298" s="398" t="n">
        <v>0.45</v>
      </c>
      <c r="S298" s="398" t="n">
        <v>0.8</v>
      </c>
      <c r="T298" s="397" t="n">
        <v>0.8</v>
      </c>
      <c r="U298" s="397"/>
      <c r="V298" s="397"/>
      <c r="W298" s="397"/>
      <c r="X298" s="397"/>
      <c r="Y298" s="397"/>
      <c r="Z298" s="397"/>
      <c r="AA298" s="397"/>
      <c r="AB298" s="397"/>
      <c r="AC298" s="397"/>
      <c r="AD298" s="397"/>
      <c r="AE298" s="397"/>
      <c r="AF298" s="397"/>
      <c r="AG298" s="397"/>
      <c r="AH298" s="397"/>
      <c r="AI298" s="398"/>
      <c r="AJ298" s="398"/>
      <c r="AK298" s="398" t="n">
        <v>0</v>
      </c>
      <c r="AL298" s="397" t="n">
        <v>0</v>
      </c>
      <c r="AM298" s="397"/>
      <c r="AN298" s="397"/>
      <c r="AO298" s="397" t="n">
        <v>-0.2</v>
      </c>
      <c r="AP298" s="360" t="n">
        <v>0</v>
      </c>
      <c r="AQ298" s="360" t="n">
        <v>0</v>
      </c>
      <c r="AR298" s="360" t="n">
        <v>0</v>
      </c>
      <c r="AS298" s="360" t="n">
        <v>0</v>
      </c>
      <c r="AT298" s="360" t="n">
        <v>0</v>
      </c>
      <c r="AU298" s="360" t="n">
        <v>0</v>
      </c>
      <c r="AV298" s="360" t="n">
        <v>0</v>
      </c>
      <c r="AW298" s="360" t="n">
        <v>0</v>
      </c>
      <c r="AX298" s="360" t="n">
        <v>0</v>
      </c>
      <c r="AY298" s="360"/>
      <c r="AZ298" s="360"/>
      <c r="BA298" s="360" t="n">
        <v>0.24</v>
      </c>
      <c r="BB298" s="360" t="n">
        <v>0.0175</v>
      </c>
      <c r="BC298" s="360"/>
      <c r="BD298" s="360"/>
      <c r="BE298" s="360"/>
      <c r="BF298" s="360"/>
      <c r="BG298" s="360"/>
      <c r="BH298" s="360"/>
      <c r="BI298" s="360"/>
      <c r="BJ298" s="360"/>
      <c r="BK298" s="360"/>
      <c r="BL298" s="360"/>
      <c r="BM298" s="360"/>
      <c r="BN298" s="360"/>
      <c r="BO298" s="360" t="n">
        <v>0.725</v>
      </c>
      <c r="BP298" s="360" t="n">
        <v>0.14</v>
      </c>
      <c r="BQ298" s="360" t="n">
        <v>0</v>
      </c>
      <c r="BR298" s="360" t="n">
        <v>0</v>
      </c>
      <c r="BS298" s="360" t="n">
        <v>0.24</v>
      </c>
      <c r="BT298" s="360" t="n">
        <v>0.0175</v>
      </c>
    </row>
    <row r="299" customFormat="false" ht="12.75" hidden="false" customHeight="false" outlineLevel="0" collapsed="false">
      <c r="D299" s="359" t="n">
        <v>45261</v>
      </c>
      <c r="F299" s="397" t="n">
        <v>3.977</v>
      </c>
      <c r="G299" s="398" t="n">
        <v>0.072457551335462</v>
      </c>
      <c r="H299" s="397"/>
      <c r="I299" s="397" t="n">
        <v>1</v>
      </c>
      <c r="J299" s="397" t="n">
        <v>1.05</v>
      </c>
      <c r="K299" s="397" t="n">
        <v>1</v>
      </c>
      <c r="L299" s="397" t="n">
        <v>1</v>
      </c>
      <c r="M299" s="397" t="n">
        <v>1.15</v>
      </c>
      <c r="N299" s="397" t="n">
        <v>1.25</v>
      </c>
      <c r="O299" s="397" t="n">
        <v>1.05</v>
      </c>
      <c r="P299" s="397" t="n">
        <v>1</v>
      </c>
      <c r="Q299" s="397" t="n">
        <v>1.35</v>
      </c>
      <c r="R299" s="398" t="n">
        <v>0.65</v>
      </c>
      <c r="S299" s="398" t="n">
        <v>1.1</v>
      </c>
      <c r="T299" s="397" t="n">
        <v>1</v>
      </c>
      <c r="U299" s="397"/>
      <c r="V299" s="397"/>
      <c r="W299" s="397"/>
      <c r="X299" s="397"/>
      <c r="Y299" s="397"/>
      <c r="Z299" s="397"/>
      <c r="AA299" s="397"/>
      <c r="AB299" s="397"/>
      <c r="AC299" s="397"/>
      <c r="AD299" s="397"/>
      <c r="AE299" s="397"/>
      <c r="AF299" s="397"/>
      <c r="AG299" s="397"/>
      <c r="AH299" s="397"/>
      <c r="AI299" s="398"/>
      <c r="AJ299" s="398"/>
      <c r="AK299" s="398" t="n">
        <v>0</v>
      </c>
      <c r="AL299" s="397" t="n">
        <v>0</v>
      </c>
      <c r="AM299" s="397"/>
      <c r="AN299" s="397"/>
      <c r="AO299" s="397" t="n">
        <v>-0.2</v>
      </c>
      <c r="AP299" s="360" t="n">
        <v>0</v>
      </c>
      <c r="AQ299" s="360" t="n">
        <v>0</v>
      </c>
      <c r="AR299" s="360" t="n">
        <v>0</v>
      </c>
      <c r="AS299" s="360" t="n">
        <v>0</v>
      </c>
      <c r="AT299" s="360" t="n">
        <v>0</v>
      </c>
      <c r="AU299" s="360" t="n">
        <v>0</v>
      </c>
      <c r="AV299" s="360" t="n">
        <v>0</v>
      </c>
      <c r="AW299" s="360" t="n">
        <v>0</v>
      </c>
      <c r="AX299" s="360" t="n">
        <v>0</v>
      </c>
      <c r="AY299" s="360"/>
      <c r="AZ299" s="360"/>
      <c r="BA299" s="360" t="n">
        <v>0.295</v>
      </c>
      <c r="BB299" s="360" t="n">
        <v>0.0225</v>
      </c>
      <c r="BC299" s="360"/>
      <c r="BD299" s="360"/>
      <c r="BE299" s="360"/>
      <c r="BF299" s="360"/>
      <c r="BG299" s="360"/>
      <c r="BH299" s="360"/>
      <c r="BI299" s="360"/>
      <c r="BJ299" s="360"/>
      <c r="BK299" s="360"/>
      <c r="BL299" s="360"/>
      <c r="BM299" s="360"/>
      <c r="BN299" s="360"/>
      <c r="BO299" s="360" t="n">
        <v>1.045</v>
      </c>
      <c r="BP299" s="360" t="n">
        <v>0.17</v>
      </c>
      <c r="BQ299" s="360" t="n">
        <v>0</v>
      </c>
      <c r="BR299" s="360" t="n">
        <v>0</v>
      </c>
      <c r="BS299" s="360" t="n">
        <v>0.295</v>
      </c>
      <c r="BT299" s="360" t="n">
        <v>0.0225</v>
      </c>
    </row>
    <row r="300" customFormat="false" ht="12.75" hidden="false" customHeight="false" outlineLevel="0" collapsed="false">
      <c r="D300" s="359" t="n">
        <v>45292</v>
      </c>
      <c r="F300" s="397" t="n">
        <v>4.179</v>
      </c>
      <c r="G300" s="398" t="n">
        <v>0.072450284472878</v>
      </c>
      <c r="H300" s="397"/>
      <c r="I300" s="397" t="n">
        <v>1</v>
      </c>
      <c r="J300" s="397" t="n">
        <v>1.05</v>
      </c>
      <c r="K300" s="397" t="n">
        <v>1</v>
      </c>
      <c r="L300" s="397" t="n">
        <v>1</v>
      </c>
      <c r="M300" s="397" t="n">
        <v>1.15</v>
      </c>
      <c r="N300" s="397" t="n">
        <v>1.45</v>
      </c>
      <c r="O300" s="397" t="n">
        <v>1.05</v>
      </c>
      <c r="P300" s="397" t="n">
        <v>1</v>
      </c>
      <c r="Q300" s="397" t="n">
        <v>1.35</v>
      </c>
      <c r="R300" s="398" t="n">
        <v>0.7</v>
      </c>
      <c r="S300" s="398" t="n">
        <v>1.1</v>
      </c>
      <c r="T300" s="397" t="n">
        <v>1</v>
      </c>
      <c r="U300" s="397"/>
      <c r="V300" s="397"/>
      <c r="W300" s="397"/>
      <c r="X300" s="397"/>
      <c r="Y300" s="397"/>
      <c r="Z300" s="397"/>
      <c r="AA300" s="397"/>
      <c r="AB300" s="397"/>
      <c r="AC300" s="397"/>
      <c r="AD300" s="397"/>
      <c r="AE300" s="397"/>
      <c r="AF300" s="397"/>
      <c r="AG300" s="397"/>
      <c r="AH300" s="397"/>
      <c r="AI300" s="398"/>
      <c r="AJ300" s="398"/>
      <c r="AK300" s="398" t="n">
        <v>0</v>
      </c>
      <c r="AL300" s="397" t="n">
        <v>0</v>
      </c>
      <c r="AM300" s="397"/>
      <c r="AN300" s="397"/>
      <c r="AO300" s="397" t="n">
        <v>-0.2</v>
      </c>
      <c r="AP300" s="360" t="n">
        <v>0</v>
      </c>
      <c r="AQ300" s="360" t="n">
        <v>0</v>
      </c>
      <c r="AR300" s="360" t="n">
        <v>0</v>
      </c>
      <c r="AS300" s="360" t="n">
        <v>0</v>
      </c>
      <c r="AT300" s="360" t="n">
        <v>0</v>
      </c>
      <c r="AU300" s="360" t="n">
        <v>0</v>
      </c>
      <c r="AV300" s="360" t="n">
        <v>0</v>
      </c>
      <c r="AW300" s="360" t="n">
        <v>0</v>
      </c>
      <c r="AX300" s="360" t="n">
        <v>0</v>
      </c>
      <c r="AY300" s="360"/>
      <c r="AZ300" s="360"/>
      <c r="BA300" s="360" t="n">
        <v>0.3425</v>
      </c>
      <c r="BB300" s="360" t="n">
        <v>0.0225</v>
      </c>
      <c r="BC300" s="360"/>
      <c r="BD300" s="360"/>
      <c r="BE300" s="360"/>
      <c r="BF300" s="360"/>
      <c r="BG300" s="360"/>
      <c r="BH300" s="360"/>
      <c r="BI300" s="360"/>
      <c r="BJ300" s="360"/>
      <c r="BK300" s="360"/>
      <c r="BL300" s="360"/>
      <c r="BM300" s="360"/>
      <c r="BN300" s="360"/>
      <c r="BO300" s="360" t="n">
        <v>1.52</v>
      </c>
      <c r="BP300" s="360" t="n">
        <v>0.26</v>
      </c>
      <c r="BQ300" s="360" t="n">
        <v>0</v>
      </c>
      <c r="BR300" s="360" t="n">
        <v>0</v>
      </c>
      <c r="BS300" s="360" t="n">
        <v>0.3425</v>
      </c>
      <c r="BT300" s="360" t="n">
        <v>0.0225</v>
      </c>
    </row>
    <row r="301" customFormat="false" ht="12.75" hidden="false" customHeight="false" outlineLevel="0" collapsed="false">
      <c r="D301" s="359" t="n">
        <v>45323</v>
      </c>
      <c r="F301" s="397" t="n">
        <v>4.128</v>
      </c>
      <c r="G301" s="398" t="n">
        <v>0.072443017610311</v>
      </c>
      <c r="H301" s="397"/>
      <c r="I301" s="397" t="n">
        <v>1</v>
      </c>
      <c r="J301" s="397" t="n">
        <v>1.05</v>
      </c>
      <c r="K301" s="397" t="n">
        <v>1</v>
      </c>
      <c r="L301" s="397" t="n">
        <v>1</v>
      </c>
      <c r="M301" s="397" t="n">
        <v>1.15</v>
      </c>
      <c r="N301" s="397" t="n">
        <v>1.45</v>
      </c>
      <c r="O301" s="397" t="n">
        <v>1.05</v>
      </c>
      <c r="P301" s="397" t="n">
        <v>1</v>
      </c>
      <c r="Q301" s="397" t="n">
        <v>1.35</v>
      </c>
      <c r="R301" s="398" t="n">
        <v>0.7</v>
      </c>
      <c r="S301" s="398" t="n">
        <v>1.1</v>
      </c>
      <c r="T301" s="397" t="n">
        <v>1</v>
      </c>
      <c r="U301" s="397"/>
      <c r="V301" s="397"/>
      <c r="W301" s="397"/>
      <c r="X301" s="397"/>
      <c r="Y301" s="397"/>
      <c r="Z301" s="397"/>
      <c r="AA301" s="397"/>
      <c r="AB301" s="397"/>
      <c r="AC301" s="397"/>
      <c r="AD301" s="397"/>
      <c r="AE301" s="397"/>
      <c r="AF301" s="397"/>
      <c r="AG301" s="397"/>
      <c r="AH301" s="397"/>
      <c r="AI301" s="398"/>
      <c r="AJ301" s="398"/>
      <c r="AK301" s="398" t="n">
        <v>0</v>
      </c>
      <c r="AL301" s="397" t="n">
        <v>0</v>
      </c>
      <c r="AM301" s="397"/>
      <c r="AN301" s="397"/>
      <c r="AO301" s="397" t="n">
        <v>-0.2</v>
      </c>
      <c r="AP301" s="360" t="n">
        <v>0</v>
      </c>
      <c r="AQ301" s="360" t="n">
        <v>0</v>
      </c>
      <c r="AR301" s="360" t="n">
        <v>0</v>
      </c>
      <c r="AS301" s="360" t="n">
        <v>0</v>
      </c>
      <c r="AT301" s="360" t="n">
        <v>0</v>
      </c>
      <c r="AU301" s="360" t="n">
        <v>0</v>
      </c>
      <c r="AV301" s="360" t="n">
        <v>0</v>
      </c>
      <c r="AW301" s="360" t="n">
        <v>0</v>
      </c>
      <c r="AX301" s="360" t="n">
        <v>0</v>
      </c>
      <c r="AY301" s="360"/>
      <c r="AZ301" s="360"/>
      <c r="BA301" s="360" t="n">
        <v>0.3375</v>
      </c>
      <c r="BB301" s="360" t="n">
        <v>0.0225</v>
      </c>
      <c r="BC301" s="360"/>
      <c r="BD301" s="360"/>
      <c r="BE301" s="360"/>
      <c r="BF301" s="360"/>
      <c r="BG301" s="360"/>
      <c r="BH301" s="360"/>
      <c r="BI301" s="360"/>
      <c r="BJ301" s="360"/>
      <c r="BK301" s="360"/>
      <c r="BL301" s="360"/>
      <c r="BM301" s="360"/>
      <c r="BN301" s="360"/>
      <c r="BO301" s="360" t="n">
        <v>1.4</v>
      </c>
      <c r="BP301" s="360" t="n">
        <v>0.26</v>
      </c>
      <c r="BQ301" s="360" t="n">
        <v>0</v>
      </c>
      <c r="BR301" s="360" t="n">
        <v>0</v>
      </c>
      <c r="BS301" s="360" t="n">
        <v>0.3375</v>
      </c>
      <c r="BT301" s="360" t="n">
        <v>0.0225</v>
      </c>
    </row>
    <row r="302" customFormat="false" ht="12.75" hidden="false" customHeight="false" outlineLevel="0" collapsed="false">
      <c r="D302" s="359" t="n">
        <v>45352</v>
      </c>
      <c r="F302" s="397" t="n">
        <v>4.051</v>
      </c>
      <c r="G302" s="398" t="n">
        <v>0.072436219577603</v>
      </c>
      <c r="H302" s="397"/>
      <c r="I302" s="397" t="n">
        <v>0.75</v>
      </c>
      <c r="J302" s="397" t="n">
        <v>0.8</v>
      </c>
      <c r="K302" s="397" t="n">
        <v>0.75</v>
      </c>
      <c r="L302" s="397" t="n">
        <v>0.75</v>
      </c>
      <c r="M302" s="397" t="n">
        <v>0.85</v>
      </c>
      <c r="N302" s="397" t="n">
        <v>1</v>
      </c>
      <c r="O302" s="397" t="n">
        <v>0.75</v>
      </c>
      <c r="P302" s="397" t="n">
        <v>0.75</v>
      </c>
      <c r="Q302" s="397" t="n">
        <v>0.95</v>
      </c>
      <c r="R302" s="398" t="n">
        <v>0.35</v>
      </c>
      <c r="S302" s="398" t="n">
        <v>0.75</v>
      </c>
      <c r="T302" s="397" t="n">
        <v>0.75</v>
      </c>
      <c r="U302" s="397"/>
      <c r="V302" s="397"/>
      <c r="W302" s="397"/>
      <c r="X302" s="397"/>
      <c r="Y302" s="397"/>
      <c r="Z302" s="397"/>
      <c r="AA302" s="397"/>
      <c r="AB302" s="397"/>
      <c r="AC302" s="397"/>
      <c r="AD302" s="397"/>
      <c r="AE302" s="397"/>
      <c r="AF302" s="397"/>
      <c r="AG302" s="397"/>
      <c r="AH302" s="397"/>
      <c r="AI302" s="398"/>
      <c r="AJ302" s="398"/>
      <c r="AK302" s="398" t="n">
        <v>0</v>
      </c>
      <c r="AL302" s="397" t="n">
        <v>0</v>
      </c>
      <c r="AM302" s="397"/>
      <c r="AN302" s="397"/>
      <c r="AO302" s="397" t="n">
        <v>-0.2</v>
      </c>
      <c r="AP302" s="360" t="n">
        <v>0</v>
      </c>
      <c r="AQ302" s="360" t="n">
        <v>0</v>
      </c>
      <c r="AR302" s="360" t="n">
        <v>0</v>
      </c>
      <c r="AS302" s="360" t="n">
        <v>0</v>
      </c>
      <c r="AT302" s="360" t="n">
        <v>0</v>
      </c>
      <c r="AU302" s="360" t="n">
        <v>0</v>
      </c>
      <c r="AV302" s="360" t="n">
        <v>0</v>
      </c>
      <c r="AW302" s="360" t="n">
        <v>0</v>
      </c>
      <c r="AX302" s="360" t="n">
        <v>0</v>
      </c>
      <c r="AY302" s="360"/>
      <c r="AZ302" s="360"/>
      <c r="BA302" s="360" t="n">
        <v>0.26</v>
      </c>
      <c r="BB302" s="360" t="n">
        <v>0.0225</v>
      </c>
      <c r="BC302" s="360"/>
      <c r="BD302" s="360"/>
      <c r="BE302" s="360"/>
      <c r="BF302" s="360"/>
      <c r="BG302" s="360"/>
      <c r="BH302" s="360"/>
      <c r="BI302" s="360"/>
      <c r="BJ302" s="360"/>
      <c r="BK302" s="360"/>
      <c r="BL302" s="360"/>
      <c r="BM302" s="360"/>
      <c r="BN302" s="360"/>
      <c r="BO302" s="360" t="n">
        <v>0.88</v>
      </c>
      <c r="BP302" s="360" t="n">
        <v>0.14</v>
      </c>
      <c r="BQ302" s="360" t="n">
        <v>0</v>
      </c>
      <c r="BR302" s="360" t="n">
        <v>0</v>
      </c>
      <c r="BS302" s="360" t="n">
        <v>0.26</v>
      </c>
      <c r="BT302" s="360" t="n">
        <v>0.0225</v>
      </c>
    </row>
    <row r="303" customFormat="false" ht="12.75" hidden="false" customHeight="false" outlineLevel="0" collapsed="false">
      <c r="D303" s="359" t="n">
        <v>45383</v>
      </c>
      <c r="F303" s="397" t="n">
        <v>3.968</v>
      </c>
      <c r="G303" s="398" t="n">
        <v>0.07242895271507</v>
      </c>
      <c r="H303" s="397"/>
      <c r="I303" s="397" t="n">
        <v>0.4</v>
      </c>
      <c r="J303" s="397" t="n">
        <v>0.45</v>
      </c>
      <c r="K303" s="397" t="n">
        <v>0.4</v>
      </c>
      <c r="L303" s="397" t="n">
        <v>0.45</v>
      </c>
      <c r="M303" s="397" t="n">
        <v>0.45</v>
      </c>
      <c r="N303" s="397" t="n">
        <v>0.45</v>
      </c>
      <c r="O303" s="397" t="n">
        <v>0.45</v>
      </c>
      <c r="P303" s="397" t="n">
        <v>0.45</v>
      </c>
      <c r="Q303" s="397" t="n">
        <v>0.5</v>
      </c>
      <c r="R303" s="398" t="n">
        <v>0.3</v>
      </c>
      <c r="S303" s="398" t="n">
        <v>0.45</v>
      </c>
      <c r="T303" s="397" t="n">
        <v>0.4</v>
      </c>
      <c r="U303" s="397"/>
      <c r="V303" s="397"/>
      <c r="W303" s="397"/>
      <c r="X303" s="397"/>
      <c r="Y303" s="397"/>
      <c r="Z303" s="397"/>
      <c r="AA303" s="397"/>
      <c r="AB303" s="397"/>
      <c r="AC303" s="397"/>
      <c r="AD303" s="397"/>
      <c r="AE303" s="397"/>
      <c r="AF303" s="397"/>
      <c r="AG303" s="397"/>
      <c r="AH303" s="397"/>
      <c r="AI303" s="398"/>
      <c r="AJ303" s="398"/>
      <c r="AK303" s="398" t="n">
        <v>0</v>
      </c>
      <c r="AL303" s="397" t="n">
        <v>0</v>
      </c>
      <c r="AM303" s="397"/>
      <c r="AN303" s="397"/>
      <c r="AO303" s="397" t="n">
        <v>-0.2</v>
      </c>
      <c r="AP303" s="360" t="n">
        <v>0</v>
      </c>
      <c r="AQ303" s="360" t="n">
        <v>0</v>
      </c>
      <c r="AR303" s="360" t="n">
        <v>0</v>
      </c>
      <c r="AS303" s="360" t="n">
        <v>0</v>
      </c>
      <c r="AT303" s="360" t="n">
        <v>0</v>
      </c>
      <c r="AU303" s="360" t="n">
        <v>0</v>
      </c>
      <c r="AV303" s="360" t="n">
        <v>0</v>
      </c>
      <c r="AW303" s="360" t="n">
        <v>0</v>
      </c>
      <c r="AX303" s="360" t="n">
        <v>0</v>
      </c>
      <c r="AY303" s="360"/>
      <c r="AZ303" s="360"/>
      <c r="BA303" s="360" t="n">
        <v>0.1775</v>
      </c>
      <c r="BB303" s="360" t="n">
        <v>0.0175</v>
      </c>
      <c r="BC303" s="360"/>
      <c r="BD303" s="360"/>
      <c r="BE303" s="360"/>
      <c r="BF303" s="360"/>
      <c r="BG303" s="360"/>
      <c r="BH303" s="360"/>
      <c r="BI303" s="360"/>
      <c r="BJ303" s="360"/>
      <c r="BK303" s="360"/>
      <c r="BL303" s="360"/>
      <c r="BM303" s="360"/>
      <c r="BN303" s="360"/>
      <c r="BO303" s="360" t="n">
        <v>0.51</v>
      </c>
      <c r="BP303" s="360" t="n">
        <v>0.02</v>
      </c>
      <c r="BQ303" s="360" t="n">
        <v>0</v>
      </c>
      <c r="BR303" s="360" t="n">
        <v>0</v>
      </c>
      <c r="BS303" s="360" t="n">
        <v>0.1775</v>
      </c>
      <c r="BT303" s="360" t="n">
        <v>0.0175</v>
      </c>
    </row>
    <row r="304" customFormat="false" ht="12.75" hidden="false" customHeight="false" outlineLevel="0" collapsed="false">
      <c r="D304" s="359" t="n">
        <v>45413</v>
      </c>
      <c r="F304" s="397" t="n">
        <v>3.961</v>
      </c>
      <c r="G304" s="398" t="n">
        <v>0.072421920267475</v>
      </c>
      <c r="H304" s="397"/>
      <c r="I304" s="397" t="n">
        <v>0.45</v>
      </c>
      <c r="J304" s="397" t="n">
        <v>0.5</v>
      </c>
      <c r="K304" s="397" t="n">
        <v>0.4</v>
      </c>
      <c r="L304" s="397" t="n">
        <v>0.4</v>
      </c>
      <c r="M304" s="397" t="n">
        <v>0.45</v>
      </c>
      <c r="N304" s="397" t="n">
        <v>0.5</v>
      </c>
      <c r="O304" s="397" t="n">
        <v>0.45</v>
      </c>
      <c r="P304" s="397" t="n">
        <v>0.4</v>
      </c>
      <c r="Q304" s="397" t="n">
        <v>0.45</v>
      </c>
      <c r="R304" s="398" t="n">
        <v>0.25</v>
      </c>
      <c r="S304" s="398" t="n">
        <v>0.5</v>
      </c>
      <c r="T304" s="397" t="n">
        <v>0.45</v>
      </c>
      <c r="U304" s="397"/>
      <c r="V304" s="397"/>
      <c r="W304" s="397"/>
      <c r="X304" s="397"/>
      <c r="Y304" s="397"/>
      <c r="Z304" s="397"/>
      <c r="AA304" s="397"/>
      <c r="AB304" s="397"/>
      <c r="AC304" s="397"/>
      <c r="AD304" s="397"/>
      <c r="AE304" s="397"/>
      <c r="AF304" s="397"/>
      <c r="AG304" s="397"/>
      <c r="AH304" s="397"/>
      <c r="AI304" s="398"/>
      <c r="AJ304" s="398"/>
      <c r="AK304" s="398" t="n">
        <v>0</v>
      </c>
      <c r="AL304" s="397" t="n">
        <v>0</v>
      </c>
      <c r="AM304" s="397"/>
      <c r="AN304" s="397"/>
      <c r="AO304" s="397" t="n">
        <v>-0.2</v>
      </c>
      <c r="AP304" s="360" t="n">
        <v>0</v>
      </c>
      <c r="AQ304" s="360" t="n">
        <v>0</v>
      </c>
      <c r="AR304" s="360" t="n">
        <v>0</v>
      </c>
      <c r="AS304" s="360" t="n">
        <v>0</v>
      </c>
      <c r="AT304" s="360" t="n">
        <v>0</v>
      </c>
      <c r="AU304" s="360" t="n">
        <v>0</v>
      </c>
      <c r="AV304" s="360" t="n">
        <v>0</v>
      </c>
      <c r="AW304" s="360" t="n">
        <v>0</v>
      </c>
      <c r="AX304" s="360" t="n">
        <v>0</v>
      </c>
      <c r="AY304" s="360"/>
      <c r="AZ304" s="360"/>
      <c r="BA304" s="360" t="n">
        <v>0.1625</v>
      </c>
      <c r="BB304" s="360" t="n">
        <v>0.01</v>
      </c>
      <c r="BC304" s="360"/>
      <c r="BD304" s="360"/>
      <c r="BE304" s="360"/>
      <c r="BF304" s="360"/>
      <c r="BG304" s="360"/>
      <c r="BH304" s="360"/>
      <c r="BI304" s="360"/>
      <c r="BJ304" s="360"/>
      <c r="BK304" s="360"/>
      <c r="BL304" s="360"/>
      <c r="BM304" s="360"/>
      <c r="BN304" s="360"/>
      <c r="BO304" s="360" t="n">
        <v>0.395</v>
      </c>
      <c r="BP304" s="360" t="n">
        <v>0.02</v>
      </c>
      <c r="BQ304" s="360" t="n">
        <v>0</v>
      </c>
      <c r="BR304" s="360" t="n">
        <v>0</v>
      </c>
      <c r="BS304" s="360" t="n">
        <v>0.1625</v>
      </c>
      <c r="BT304" s="360" t="n">
        <v>0.01</v>
      </c>
    </row>
    <row r="305" customFormat="false" ht="12.75" hidden="false" customHeight="false" outlineLevel="0" collapsed="false">
      <c r="D305" s="359" t="n">
        <v>45444</v>
      </c>
      <c r="F305" s="397"/>
      <c r="G305" s="398" t="n">
        <v>0.072414653404976</v>
      </c>
      <c r="H305" s="397"/>
      <c r="I305" s="397" t="n">
        <v>0.45</v>
      </c>
      <c r="J305" s="397" t="n">
        <v>0.5</v>
      </c>
      <c r="K305" s="397" t="n">
        <v>0.4</v>
      </c>
      <c r="L305" s="397" t="n">
        <v>0.5</v>
      </c>
      <c r="M305" s="397" t="n">
        <v>0.45</v>
      </c>
      <c r="N305" s="397" t="n">
        <v>0.5</v>
      </c>
      <c r="O305" s="397" t="n">
        <v>0.5</v>
      </c>
      <c r="P305" s="397" t="n">
        <v>0.5</v>
      </c>
      <c r="Q305" s="397" t="n">
        <v>0.5</v>
      </c>
      <c r="R305" s="398" t="n">
        <v>0.25</v>
      </c>
      <c r="S305" s="398" t="n">
        <v>0.5</v>
      </c>
      <c r="T305" s="397" t="n">
        <v>0.45</v>
      </c>
      <c r="U305" s="397"/>
      <c r="V305" s="397"/>
      <c r="W305" s="397"/>
      <c r="X305" s="397"/>
      <c r="Y305" s="397"/>
      <c r="Z305" s="397"/>
      <c r="AA305" s="397"/>
      <c r="AB305" s="397"/>
      <c r="AC305" s="397"/>
      <c r="AD305" s="397"/>
      <c r="AE305" s="397"/>
      <c r="AF305" s="397"/>
      <c r="AG305" s="397"/>
      <c r="AH305" s="397"/>
      <c r="AI305" s="398"/>
      <c r="AJ305" s="398"/>
      <c r="AK305" s="398" t="n">
        <v>0</v>
      </c>
      <c r="AL305" s="397" t="n">
        <v>0</v>
      </c>
      <c r="AM305" s="397"/>
      <c r="AN305" s="397"/>
      <c r="AO305" s="397" t="n">
        <v>-0.2</v>
      </c>
      <c r="AP305" s="360" t="n">
        <v>0</v>
      </c>
      <c r="AQ305" s="360" t="n">
        <v>0</v>
      </c>
      <c r="AR305" s="360" t="n">
        <v>0</v>
      </c>
      <c r="AS305" s="360" t="n">
        <v>0</v>
      </c>
      <c r="AT305" s="360" t="n">
        <v>0</v>
      </c>
      <c r="AU305" s="360" t="n">
        <v>0</v>
      </c>
      <c r="AV305" s="360" t="n">
        <v>0</v>
      </c>
      <c r="AW305" s="360" t="n">
        <v>0</v>
      </c>
      <c r="AX305" s="360" t="n">
        <v>0</v>
      </c>
      <c r="AY305" s="360"/>
      <c r="AZ305" s="360"/>
      <c r="BA305" s="360" t="n">
        <v>0.1625</v>
      </c>
      <c r="BB305" s="360" t="n">
        <v>0.0125</v>
      </c>
      <c r="BC305" s="360"/>
      <c r="BD305" s="360"/>
      <c r="BE305" s="360"/>
      <c r="BF305" s="360"/>
      <c r="BG305" s="360"/>
      <c r="BH305" s="360"/>
      <c r="BI305" s="360"/>
      <c r="BJ305" s="360"/>
      <c r="BK305" s="360"/>
      <c r="BL305" s="360"/>
      <c r="BM305" s="360"/>
      <c r="BN305" s="360"/>
      <c r="BO305" s="360" t="n">
        <v>0.395</v>
      </c>
      <c r="BP305" s="360" t="n">
        <v>0.035</v>
      </c>
      <c r="BQ305" s="360" t="n">
        <v>0</v>
      </c>
      <c r="BR305" s="360" t="n">
        <v>0</v>
      </c>
      <c r="BS305" s="360" t="n">
        <v>0.1625</v>
      </c>
      <c r="BT305" s="360" t="n">
        <v>0.0125</v>
      </c>
    </row>
    <row r="306" customFormat="false" ht="12.75" hidden="false" customHeight="false" outlineLevel="0" collapsed="false">
      <c r="D306" s="359" t="n">
        <v>45474</v>
      </c>
      <c r="F306" s="397"/>
      <c r="G306" s="398" t="n">
        <v>0.072407620957413</v>
      </c>
      <c r="H306" s="397"/>
      <c r="I306" s="397" t="n">
        <v>0.5</v>
      </c>
      <c r="J306" s="397" t="n">
        <v>0.5</v>
      </c>
      <c r="K306" s="397" t="n">
        <v>0.4</v>
      </c>
      <c r="L306" s="397" t="n">
        <v>0.5</v>
      </c>
      <c r="M306" s="397" t="n">
        <v>0.5</v>
      </c>
      <c r="N306" s="397" t="n">
        <v>0.5</v>
      </c>
      <c r="O306" s="397" t="n">
        <v>0.5</v>
      </c>
      <c r="P306" s="397" t="n">
        <v>0.5</v>
      </c>
      <c r="Q306" s="397" t="n">
        <v>0.5</v>
      </c>
      <c r="R306" s="398" t="n">
        <v>0.35</v>
      </c>
      <c r="S306" s="398" t="n">
        <v>0.55</v>
      </c>
      <c r="T306" s="397" t="n">
        <v>0.5</v>
      </c>
      <c r="U306" s="397"/>
      <c r="V306" s="397"/>
      <c r="W306" s="397"/>
      <c r="X306" s="397"/>
      <c r="Y306" s="397"/>
      <c r="Z306" s="397"/>
      <c r="AA306" s="397"/>
      <c r="AB306" s="397"/>
      <c r="AC306" s="397"/>
      <c r="AD306" s="397"/>
      <c r="AE306" s="397"/>
      <c r="AF306" s="397"/>
      <c r="AG306" s="397"/>
      <c r="AH306" s="397"/>
      <c r="AI306" s="398"/>
      <c r="AJ306" s="398"/>
      <c r="AK306" s="398" t="n">
        <v>0</v>
      </c>
      <c r="AL306" s="397" t="n">
        <v>0</v>
      </c>
      <c r="AM306" s="397"/>
      <c r="AN306" s="397"/>
      <c r="AO306" s="397" t="n">
        <v>-0.2</v>
      </c>
      <c r="AP306" s="360" t="n">
        <v>0</v>
      </c>
      <c r="AQ306" s="360" t="n">
        <v>0</v>
      </c>
      <c r="AR306" s="360" t="n">
        <v>0</v>
      </c>
      <c r="AS306" s="360" t="n">
        <v>0</v>
      </c>
      <c r="AT306" s="360" t="n">
        <v>0</v>
      </c>
      <c r="AU306" s="360" t="n">
        <v>0</v>
      </c>
      <c r="AV306" s="360" t="n">
        <v>0</v>
      </c>
      <c r="AW306" s="360" t="n">
        <v>0</v>
      </c>
      <c r="AX306" s="360" t="n">
        <v>0</v>
      </c>
      <c r="AY306" s="360"/>
      <c r="AZ306" s="360"/>
      <c r="BA306" s="360" t="n">
        <v>0.1625</v>
      </c>
      <c r="BB306" s="360" t="n">
        <v>0.0125</v>
      </c>
      <c r="BC306" s="360"/>
      <c r="BD306" s="360"/>
      <c r="BE306" s="360"/>
      <c r="BF306" s="360"/>
      <c r="BG306" s="360"/>
      <c r="BH306" s="360"/>
      <c r="BI306" s="360"/>
      <c r="BJ306" s="360"/>
      <c r="BK306" s="360"/>
      <c r="BL306" s="360"/>
      <c r="BM306" s="360"/>
      <c r="BN306" s="360"/>
      <c r="BO306" s="360" t="n">
        <v>0.43</v>
      </c>
      <c r="BP306" s="360" t="n">
        <v>0.035</v>
      </c>
      <c r="BQ306" s="360" t="n">
        <v>0</v>
      </c>
      <c r="BR306" s="360" t="n">
        <v>0</v>
      </c>
      <c r="BS306" s="360" t="n">
        <v>0.1625</v>
      </c>
      <c r="BT306" s="360" t="n">
        <v>0.0125</v>
      </c>
    </row>
    <row r="307" customFormat="false" ht="12.75" hidden="false" customHeight="false" outlineLevel="0" collapsed="false">
      <c r="D307" s="359" t="n">
        <v>45505</v>
      </c>
      <c r="G307" s="398" t="n">
        <v>0.072400354094949</v>
      </c>
      <c r="H307" s="397"/>
      <c r="I307" s="397" t="n">
        <v>0.55</v>
      </c>
      <c r="J307" s="397" t="n">
        <v>0.55</v>
      </c>
      <c r="K307" s="397" t="n">
        <v>0.5</v>
      </c>
      <c r="L307" s="397" t="n">
        <v>0.6</v>
      </c>
      <c r="M307" s="397" t="n">
        <v>0.55</v>
      </c>
      <c r="N307" s="397" t="n">
        <v>0.6</v>
      </c>
      <c r="O307" s="397" t="n">
        <v>0.55</v>
      </c>
      <c r="P307" s="397" t="n">
        <v>0.6</v>
      </c>
      <c r="Q307" s="397" t="n">
        <v>0.45</v>
      </c>
      <c r="R307" s="398" t="n">
        <v>0.4</v>
      </c>
      <c r="S307" s="398" t="n">
        <v>0.6</v>
      </c>
      <c r="T307" s="397" t="n">
        <v>0.55</v>
      </c>
      <c r="U307" s="397"/>
      <c r="V307" s="397"/>
      <c r="W307" s="397"/>
      <c r="X307" s="397"/>
      <c r="Y307" s="397"/>
      <c r="Z307" s="397"/>
      <c r="AA307" s="397"/>
      <c r="AB307" s="397"/>
      <c r="AC307" s="397"/>
      <c r="AD307" s="397"/>
      <c r="AE307" s="397"/>
      <c r="AF307" s="397"/>
      <c r="AG307" s="397"/>
      <c r="AH307" s="397"/>
      <c r="AI307" s="398"/>
      <c r="AJ307" s="398"/>
      <c r="AK307" s="398" t="n">
        <v>0</v>
      </c>
      <c r="AL307" s="397" t="n">
        <v>0</v>
      </c>
      <c r="AM307" s="397"/>
      <c r="AN307" s="397"/>
      <c r="AO307" s="397" t="n">
        <v>-0.2</v>
      </c>
      <c r="AP307" s="360" t="n">
        <v>0</v>
      </c>
      <c r="AQ307" s="360" t="n">
        <v>0</v>
      </c>
      <c r="AR307" s="360" t="n">
        <v>0</v>
      </c>
      <c r="AS307" s="360" t="n">
        <v>0</v>
      </c>
      <c r="AT307" s="360" t="n">
        <v>0</v>
      </c>
      <c r="AU307" s="360" t="n">
        <v>0</v>
      </c>
      <c r="AV307" s="360" t="n">
        <v>0</v>
      </c>
      <c r="AW307" s="360" t="n">
        <v>0</v>
      </c>
      <c r="AX307" s="360" t="n">
        <v>0</v>
      </c>
      <c r="AY307" s="360"/>
      <c r="AZ307" s="360"/>
      <c r="BA307" s="360" t="n">
        <v>0.1625</v>
      </c>
      <c r="BB307" s="360" t="n">
        <v>0.0125</v>
      </c>
      <c r="BC307" s="360"/>
      <c r="BD307" s="360"/>
      <c r="BE307" s="360"/>
      <c r="BF307" s="360"/>
      <c r="BG307" s="360"/>
      <c r="BH307" s="360"/>
      <c r="BI307" s="360"/>
      <c r="BJ307" s="360"/>
      <c r="BK307" s="360"/>
      <c r="BL307" s="360"/>
      <c r="BM307" s="360"/>
      <c r="BN307" s="360"/>
      <c r="BO307" s="360" t="n">
        <v>0.495</v>
      </c>
      <c r="BP307" s="360" t="n">
        <v>0.035</v>
      </c>
      <c r="BQ307" s="360" t="n">
        <v>0</v>
      </c>
      <c r="BR307" s="360" t="n">
        <v>0</v>
      </c>
      <c r="BS307" s="360" t="n">
        <v>0.1625</v>
      </c>
      <c r="BT307" s="360" t="n">
        <v>0.0125</v>
      </c>
    </row>
    <row r="308" customFormat="false" ht="12.75" hidden="false" customHeight="false" outlineLevel="0" collapsed="false">
      <c r="D308" s="359" t="n">
        <v>45536</v>
      </c>
      <c r="G308" s="398" t="n">
        <v>0.072393087232502</v>
      </c>
      <c r="H308" s="397"/>
      <c r="I308" s="397" t="n">
        <v>0.55</v>
      </c>
      <c r="J308" s="397" t="n">
        <v>0.55</v>
      </c>
      <c r="K308" s="397" t="n">
        <v>0.55</v>
      </c>
      <c r="L308" s="397" t="n">
        <v>0.55</v>
      </c>
      <c r="M308" s="397" t="n">
        <v>0.55</v>
      </c>
      <c r="N308" s="397" t="n">
        <v>0.6</v>
      </c>
      <c r="O308" s="397" t="n">
        <v>0.6</v>
      </c>
      <c r="P308" s="397" t="n">
        <v>0.55</v>
      </c>
      <c r="Q308" s="397" t="n">
        <v>0.5</v>
      </c>
      <c r="R308" s="398" t="n">
        <v>0.35</v>
      </c>
      <c r="S308" s="398" t="n">
        <v>0.6</v>
      </c>
      <c r="T308" s="397" t="n">
        <v>0.55</v>
      </c>
      <c r="U308" s="397"/>
      <c r="V308" s="397"/>
      <c r="W308" s="397"/>
      <c r="X308" s="397"/>
      <c r="Y308" s="397"/>
      <c r="Z308" s="397"/>
      <c r="AA308" s="397"/>
      <c r="AB308" s="397"/>
      <c r="AC308" s="397"/>
      <c r="AD308" s="397"/>
      <c r="AE308" s="397"/>
      <c r="AF308" s="397"/>
      <c r="AG308" s="397"/>
      <c r="AH308" s="397"/>
      <c r="AI308" s="398"/>
      <c r="AJ308" s="398"/>
      <c r="AK308" s="398" t="n">
        <v>0</v>
      </c>
      <c r="AL308" s="397" t="n">
        <v>0</v>
      </c>
      <c r="AM308" s="397"/>
      <c r="AN308" s="397"/>
      <c r="AO308" s="397" t="n">
        <v>-0.2</v>
      </c>
      <c r="AP308" s="360" t="n">
        <v>0</v>
      </c>
      <c r="AQ308" s="360" t="n">
        <v>0</v>
      </c>
      <c r="AR308" s="360" t="n">
        <v>0</v>
      </c>
      <c r="AS308" s="360" t="n">
        <v>0</v>
      </c>
      <c r="AT308" s="360" t="n">
        <v>0</v>
      </c>
      <c r="AU308" s="360" t="n">
        <v>0</v>
      </c>
      <c r="AV308" s="360" t="n">
        <v>0</v>
      </c>
      <c r="AW308" s="360" t="n">
        <v>0</v>
      </c>
      <c r="AX308" s="360" t="n">
        <v>0</v>
      </c>
      <c r="AY308" s="360"/>
      <c r="AZ308" s="360"/>
      <c r="BA308" s="360" t="n">
        <v>0.1625</v>
      </c>
      <c r="BB308" s="360" t="n">
        <v>0.0125</v>
      </c>
      <c r="BC308" s="360"/>
      <c r="BD308" s="360"/>
      <c r="BE308" s="360"/>
      <c r="BF308" s="360"/>
      <c r="BG308" s="360"/>
      <c r="BH308" s="360"/>
      <c r="BI308" s="360"/>
      <c r="BJ308" s="360"/>
      <c r="BK308" s="360"/>
      <c r="BL308" s="360"/>
      <c r="BM308" s="360"/>
      <c r="BN308" s="360"/>
      <c r="BO308" s="360" t="n">
        <v>0.395</v>
      </c>
      <c r="BP308" s="360" t="n">
        <v>0.035</v>
      </c>
      <c r="BQ308" s="360" t="n">
        <v>0</v>
      </c>
      <c r="BR308" s="360" t="n">
        <v>0</v>
      </c>
      <c r="BS308" s="360" t="n">
        <v>0.1625</v>
      </c>
      <c r="BT308" s="360" t="n">
        <v>0.0125</v>
      </c>
    </row>
    <row r="309" customFormat="false" ht="12.75" hidden="false" customHeight="false" outlineLevel="0" collapsed="false">
      <c r="D309" s="359" t="n">
        <v>45566</v>
      </c>
      <c r="G309" s="398" t="n">
        <v>0.072386054785</v>
      </c>
      <c r="H309" s="397"/>
      <c r="I309" s="397" t="n">
        <v>0.6</v>
      </c>
      <c r="J309" s="397" t="n">
        <v>0.6</v>
      </c>
      <c r="K309" s="397" t="n">
        <v>0.55</v>
      </c>
      <c r="L309" s="397" t="n">
        <v>0.6</v>
      </c>
      <c r="M309" s="397" t="n">
        <v>0.6</v>
      </c>
      <c r="N309" s="397" t="n">
        <v>0.65</v>
      </c>
      <c r="O309" s="397" t="n">
        <v>0.65</v>
      </c>
      <c r="P309" s="397" t="n">
        <v>0.6</v>
      </c>
      <c r="Q309" s="397" t="n">
        <v>0.5</v>
      </c>
      <c r="R309" s="398" t="n">
        <v>0.4</v>
      </c>
      <c r="S309" s="398" t="n">
        <v>0.65</v>
      </c>
      <c r="T309" s="397" t="n">
        <v>0.6</v>
      </c>
      <c r="U309" s="397"/>
      <c r="V309" s="397"/>
      <c r="W309" s="397"/>
      <c r="X309" s="397"/>
      <c r="Y309" s="397"/>
      <c r="Z309" s="397"/>
      <c r="AA309" s="397"/>
      <c r="AB309" s="397"/>
      <c r="AC309" s="397"/>
      <c r="AD309" s="397"/>
      <c r="AE309" s="397"/>
      <c r="AF309" s="397"/>
      <c r="AG309" s="397"/>
      <c r="AH309" s="397"/>
      <c r="AI309" s="398"/>
      <c r="AJ309" s="398"/>
      <c r="AK309" s="398" t="n">
        <v>0</v>
      </c>
      <c r="AL309" s="397" t="n">
        <v>0</v>
      </c>
      <c r="AM309" s="397"/>
      <c r="AN309" s="397"/>
      <c r="AO309" s="397" t="n">
        <v>-0.2</v>
      </c>
      <c r="AP309" s="360" t="n">
        <v>0</v>
      </c>
      <c r="AQ309" s="360" t="n">
        <v>0</v>
      </c>
      <c r="AR309" s="360" t="n">
        <v>0</v>
      </c>
      <c r="AS309" s="360" t="n">
        <v>0</v>
      </c>
      <c r="AT309" s="360" t="n">
        <v>0</v>
      </c>
      <c r="AU309" s="360" t="n">
        <v>0</v>
      </c>
      <c r="AV309" s="360" t="n">
        <v>0</v>
      </c>
      <c r="AW309" s="360" t="n">
        <v>0</v>
      </c>
      <c r="AX309" s="360" t="n">
        <v>0</v>
      </c>
      <c r="AY309" s="360"/>
      <c r="AZ309" s="360"/>
      <c r="BA309" s="360" t="n">
        <v>0.165</v>
      </c>
      <c r="BB309" s="360" t="n">
        <v>0.0125</v>
      </c>
      <c r="BC309" s="360"/>
      <c r="BD309" s="360"/>
      <c r="BE309" s="360"/>
      <c r="BF309" s="360"/>
      <c r="BG309" s="360"/>
      <c r="BH309" s="360"/>
      <c r="BI309" s="360"/>
      <c r="BJ309" s="360"/>
      <c r="BK309" s="360"/>
      <c r="BL309" s="360"/>
      <c r="BM309" s="360"/>
      <c r="BN309" s="360"/>
      <c r="BO309" s="360" t="n">
        <v>0.345</v>
      </c>
      <c r="BP309" s="360" t="n">
        <v>0.035</v>
      </c>
      <c r="BQ309" s="360" t="n">
        <v>0</v>
      </c>
      <c r="BR309" s="360" t="n">
        <v>0</v>
      </c>
      <c r="BS309" s="360" t="n">
        <v>0.165</v>
      </c>
      <c r="BT309" s="360" t="n">
        <v>0.0125</v>
      </c>
    </row>
    <row r="310" customFormat="false" ht="12.75" hidden="false" customHeight="false" outlineLevel="0" collapsed="false">
      <c r="D310" s="359" t="n">
        <v>45597</v>
      </c>
      <c r="G310" s="398" t="n">
        <v>0.072378787922577</v>
      </c>
      <c r="H310" s="397"/>
      <c r="I310" s="397" t="n">
        <v>0.8</v>
      </c>
      <c r="J310" s="397" t="n">
        <v>0.85</v>
      </c>
      <c r="K310" s="397" t="n">
        <v>0.8</v>
      </c>
      <c r="L310" s="397" t="n">
        <v>0.8</v>
      </c>
      <c r="M310" s="397" t="n">
        <v>0.9</v>
      </c>
      <c r="N310" s="397" t="n">
        <v>0.95</v>
      </c>
      <c r="O310" s="397" t="n">
        <v>0.85</v>
      </c>
      <c r="P310" s="397" t="n">
        <v>0.8</v>
      </c>
      <c r="Q310" s="397" t="n">
        <v>0.95</v>
      </c>
      <c r="R310" s="398" t="n">
        <v>0.45</v>
      </c>
      <c r="S310" s="398" t="n">
        <v>0.8</v>
      </c>
      <c r="T310" s="397" t="n">
        <v>0.8</v>
      </c>
      <c r="U310" s="397"/>
      <c r="V310" s="397"/>
      <c r="W310" s="397"/>
      <c r="X310" s="397"/>
      <c r="Y310" s="397"/>
      <c r="Z310" s="397"/>
      <c r="AA310" s="397"/>
      <c r="AB310" s="397"/>
      <c r="AC310" s="397"/>
      <c r="AD310" s="397"/>
      <c r="AE310" s="397"/>
      <c r="AF310" s="397"/>
      <c r="AG310" s="397"/>
      <c r="AH310" s="397"/>
      <c r="AI310" s="398"/>
      <c r="AJ310" s="398"/>
      <c r="AK310" s="398" t="n">
        <v>0</v>
      </c>
      <c r="AL310" s="397" t="n">
        <v>0</v>
      </c>
      <c r="AM310" s="397"/>
      <c r="AN310" s="397"/>
      <c r="AO310" s="397" t="n">
        <v>-0.2</v>
      </c>
      <c r="AP310" s="360" t="n">
        <v>0</v>
      </c>
      <c r="AQ310" s="360" t="n">
        <v>0</v>
      </c>
      <c r="AR310" s="360" t="n">
        <v>0</v>
      </c>
      <c r="AS310" s="360" t="n">
        <v>0</v>
      </c>
      <c r="AT310" s="360" t="n">
        <v>0</v>
      </c>
      <c r="AU310" s="360" t="n">
        <v>0</v>
      </c>
      <c r="AV310" s="360" t="n">
        <v>0</v>
      </c>
      <c r="AW310" s="360" t="n">
        <v>0</v>
      </c>
      <c r="AX310" s="360" t="n">
        <v>0</v>
      </c>
      <c r="AY310" s="360"/>
      <c r="AZ310" s="360"/>
      <c r="BA310" s="360" t="n">
        <v>0.24</v>
      </c>
      <c r="BB310" s="360" t="n">
        <v>0.0175</v>
      </c>
      <c r="BC310" s="360"/>
      <c r="BD310" s="360"/>
      <c r="BE310" s="360"/>
      <c r="BF310" s="360"/>
      <c r="BG310" s="360"/>
      <c r="BH310" s="360"/>
      <c r="BI310" s="360"/>
      <c r="BJ310" s="360"/>
      <c r="BK310" s="360"/>
      <c r="BL310" s="360"/>
      <c r="BM310" s="360"/>
      <c r="BN310" s="360"/>
      <c r="BO310" s="360" t="n">
        <v>0.725</v>
      </c>
      <c r="BP310" s="360" t="n">
        <v>0.14</v>
      </c>
      <c r="BQ310" s="360" t="n">
        <v>0</v>
      </c>
      <c r="BR310" s="360" t="n">
        <v>0</v>
      </c>
      <c r="BS310" s="360" t="n">
        <v>0.24</v>
      </c>
      <c r="BT310" s="360" t="n">
        <v>0.0175</v>
      </c>
    </row>
    <row r="311" customFormat="false" ht="12.75" hidden="false" customHeight="false" outlineLevel="0" collapsed="false">
      <c r="D311" s="359" t="n">
        <v>45627</v>
      </c>
      <c r="G311" s="398" t="n">
        <v>0.072371755475098</v>
      </c>
      <c r="H311" s="397"/>
      <c r="I311" s="397" t="n">
        <v>1</v>
      </c>
      <c r="J311" s="397" t="n">
        <v>1.05</v>
      </c>
      <c r="K311" s="397" t="n">
        <v>1</v>
      </c>
      <c r="L311" s="397" t="n">
        <v>1</v>
      </c>
      <c r="M311" s="397" t="n">
        <v>1.15</v>
      </c>
      <c r="N311" s="397" t="n">
        <v>1.25</v>
      </c>
      <c r="O311" s="397" t="n">
        <v>1.05</v>
      </c>
      <c r="P311" s="397" t="n">
        <v>1</v>
      </c>
      <c r="Q311" s="397" t="n">
        <v>1.35</v>
      </c>
      <c r="R311" s="398" t="n">
        <v>0.65</v>
      </c>
      <c r="S311" s="398" t="n">
        <v>1.1</v>
      </c>
      <c r="T311" s="397" t="n">
        <v>1</v>
      </c>
      <c r="U311" s="397"/>
      <c r="V311" s="397"/>
      <c r="W311" s="397"/>
      <c r="X311" s="397"/>
      <c r="Y311" s="397"/>
      <c r="Z311" s="397"/>
      <c r="AA311" s="397"/>
      <c r="AB311" s="397"/>
      <c r="AC311" s="397"/>
      <c r="AD311" s="397"/>
      <c r="AE311" s="397"/>
      <c r="AF311" s="397"/>
      <c r="AG311" s="397"/>
      <c r="AH311" s="397"/>
      <c r="AI311" s="398"/>
      <c r="AJ311" s="398"/>
      <c r="AK311" s="398" t="n">
        <v>0</v>
      </c>
      <c r="AL311" s="397" t="n">
        <v>0</v>
      </c>
      <c r="AM311" s="397"/>
      <c r="AN311" s="397"/>
      <c r="AO311" s="397" t="n">
        <v>-0.2</v>
      </c>
      <c r="AP311" s="360" t="n">
        <v>0</v>
      </c>
      <c r="AQ311" s="360" t="n">
        <v>0</v>
      </c>
      <c r="AR311" s="360" t="n">
        <v>0</v>
      </c>
      <c r="AS311" s="360" t="n">
        <v>0</v>
      </c>
      <c r="AT311" s="360" t="n">
        <v>0</v>
      </c>
      <c r="AU311" s="360" t="n">
        <v>0</v>
      </c>
      <c r="AV311" s="360" t="n">
        <v>0</v>
      </c>
      <c r="AW311" s="360" t="n">
        <v>0</v>
      </c>
      <c r="AX311" s="360" t="n">
        <v>0</v>
      </c>
      <c r="AY311" s="360"/>
      <c r="AZ311" s="360"/>
      <c r="BA311" s="360" t="n">
        <v>0.295</v>
      </c>
      <c r="BB311" s="360" t="n">
        <v>0.0225</v>
      </c>
      <c r="BC311" s="360"/>
      <c r="BD311" s="360"/>
      <c r="BE311" s="360"/>
      <c r="BF311" s="360"/>
      <c r="BG311" s="360"/>
      <c r="BH311" s="360"/>
      <c r="BI311" s="360"/>
      <c r="BJ311" s="360"/>
      <c r="BK311" s="360"/>
      <c r="BL311" s="360"/>
      <c r="BM311" s="360"/>
      <c r="BN311" s="360"/>
      <c r="BO311" s="360" t="n">
        <v>1.045</v>
      </c>
      <c r="BP311" s="360" t="n">
        <v>0.17</v>
      </c>
      <c r="BQ311" s="360" t="n">
        <v>0</v>
      </c>
      <c r="BR311" s="360" t="n">
        <v>0</v>
      </c>
      <c r="BS311" s="360" t="n">
        <v>0.295</v>
      </c>
      <c r="BT311" s="360" t="n">
        <v>0.0225</v>
      </c>
    </row>
    <row r="312" customFormat="false" ht="12.75" hidden="false" customHeight="false" outlineLevel="0" collapsed="false">
      <c r="D312" s="359" t="n">
        <v>45658</v>
      </c>
      <c r="G312" s="398" t="n">
        <v>0.07236448861272</v>
      </c>
      <c r="H312" s="397"/>
      <c r="I312" s="397" t="n">
        <v>1</v>
      </c>
      <c r="J312" s="397" t="n">
        <v>1.05</v>
      </c>
      <c r="K312" s="397" t="n">
        <v>1</v>
      </c>
      <c r="L312" s="397" t="n">
        <v>1</v>
      </c>
      <c r="M312" s="397" t="n">
        <v>1.15</v>
      </c>
      <c r="N312" s="397" t="n">
        <v>1.45</v>
      </c>
      <c r="O312" s="397" t="n">
        <v>1.05</v>
      </c>
      <c r="P312" s="397" t="n">
        <v>1</v>
      </c>
      <c r="Q312" s="397" t="n">
        <v>1.35</v>
      </c>
      <c r="R312" s="398" t="n">
        <v>0.7</v>
      </c>
      <c r="S312" s="398" t="n">
        <v>1.1</v>
      </c>
      <c r="T312" s="397" t="n">
        <v>1</v>
      </c>
      <c r="U312" s="397"/>
      <c r="V312" s="397"/>
      <c r="W312" s="397"/>
      <c r="X312" s="397"/>
      <c r="Y312" s="397"/>
      <c r="Z312" s="397"/>
      <c r="AA312" s="397"/>
      <c r="AB312" s="397"/>
      <c r="AC312" s="397"/>
      <c r="AD312" s="397"/>
      <c r="AE312" s="397"/>
      <c r="AF312" s="397"/>
      <c r="AG312" s="397"/>
      <c r="AH312" s="397"/>
      <c r="AI312" s="398"/>
      <c r="AJ312" s="398"/>
      <c r="AK312" s="398" t="n">
        <v>0</v>
      </c>
      <c r="AL312" s="397" t="n">
        <v>0</v>
      </c>
      <c r="AM312" s="397"/>
      <c r="AN312" s="397"/>
      <c r="AO312" s="397" t="n">
        <v>-0.2</v>
      </c>
      <c r="AP312" s="360" t="n">
        <v>0</v>
      </c>
      <c r="AQ312" s="360" t="n">
        <v>0</v>
      </c>
      <c r="AR312" s="360" t="n">
        <v>0</v>
      </c>
      <c r="AS312" s="360" t="n">
        <v>0</v>
      </c>
      <c r="AT312" s="360" t="n">
        <v>0</v>
      </c>
      <c r="AU312" s="360" t="n">
        <v>0</v>
      </c>
      <c r="AV312" s="360" t="n">
        <v>0</v>
      </c>
      <c r="AW312" s="360" t="n">
        <v>0</v>
      </c>
      <c r="AX312" s="360" t="n">
        <v>0</v>
      </c>
      <c r="AY312" s="360"/>
      <c r="AZ312" s="360"/>
      <c r="BA312" s="360" t="n">
        <v>0.3425</v>
      </c>
      <c r="BB312" s="360" t="n">
        <v>0.0225</v>
      </c>
      <c r="BC312" s="360"/>
      <c r="BD312" s="360"/>
      <c r="BE312" s="360"/>
      <c r="BF312" s="360"/>
      <c r="BG312" s="360"/>
      <c r="BH312" s="360"/>
      <c r="BI312" s="360"/>
      <c r="BJ312" s="360"/>
      <c r="BK312" s="360"/>
      <c r="BL312" s="360"/>
      <c r="BM312" s="360"/>
      <c r="BN312" s="360"/>
      <c r="BO312" s="360" t="n">
        <v>1.52</v>
      </c>
      <c r="BP312" s="360" t="n">
        <v>0.26</v>
      </c>
      <c r="BQ312" s="360" t="n">
        <v>0</v>
      </c>
      <c r="BR312" s="360" t="n">
        <v>0</v>
      </c>
      <c r="BS312" s="360" t="n">
        <v>0.3425</v>
      </c>
      <c r="BT312" s="360" t="n">
        <v>0.0225</v>
      </c>
    </row>
    <row r="313" customFormat="false" ht="12.75" hidden="false" customHeight="false" outlineLevel="0" collapsed="false">
      <c r="D313" s="359" t="n">
        <v>45689</v>
      </c>
      <c r="G313" s="398" t="n">
        <v>0.07235722175036</v>
      </c>
      <c r="H313" s="397"/>
      <c r="I313" s="397" t="n">
        <v>1</v>
      </c>
      <c r="J313" s="397" t="n">
        <v>1.05</v>
      </c>
      <c r="K313" s="397" t="n">
        <v>1</v>
      </c>
      <c r="L313" s="397" t="n">
        <v>1</v>
      </c>
      <c r="M313" s="397" t="n">
        <v>1.15</v>
      </c>
      <c r="N313" s="397" t="n">
        <v>1.45</v>
      </c>
      <c r="O313" s="397" t="n">
        <v>1.05</v>
      </c>
      <c r="P313" s="397" t="n">
        <v>1</v>
      </c>
      <c r="Q313" s="397" t="n">
        <v>1.35</v>
      </c>
      <c r="R313" s="398" t="n">
        <v>0.7</v>
      </c>
      <c r="S313" s="398" t="n">
        <v>1.1</v>
      </c>
      <c r="T313" s="397" t="n">
        <v>1</v>
      </c>
      <c r="U313" s="397"/>
      <c r="V313" s="397"/>
      <c r="W313" s="397"/>
      <c r="X313" s="397"/>
      <c r="Y313" s="397"/>
      <c r="Z313" s="397"/>
      <c r="AA313" s="397"/>
      <c r="AB313" s="397"/>
      <c r="AC313" s="397"/>
      <c r="AD313" s="397"/>
      <c r="AE313" s="397"/>
      <c r="AF313" s="397"/>
      <c r="AG313" s="397"/>
      <c r="AH313" s="397"/>
      <c r="AI313" s="398"/>
      <c r="AJ313" s="398"/>
      <c r="AK313" s="398" t="n">
        <v>0</v>
      </c>
      <c r="AL313" s="397" t="n">
        <v>0</v>
      </c>
      <c r="AM313" s="397"/>
      <c r="AN313" s="397"/>
      <c r="AO313" s="397" t="n">
        <v>-0.2</v>
      </c>
      <c r="AP313" s="360" t="n">
        <v>0</v>
      </c>
      <c r="AQ313" s="360" t="n">
        <v>0</v>
      </c>
      <c r="AR313" s="360" t="n">
        <v>0</v>
      </c>
      <c r="AS313" s="360" t="n">
        <v>0</v>
      </c>
      <c r="AT313" s="360" t="n">
        <v>0</v>
      </c>
      <c r="AU313" s="360" t="n">
        <v>0</v>
      </c>
      <c r="AV313" s="360" t="n">
        <v>0</v>
      </c>
      <c r="AW313" s="360" t="n">
        <v>0</v>
      </c>
      <c r="AX313" s="360" t="n">
        <v>0</v>
      </c>
      <c r="AY313" s="360"/>
      <c r="AZ313" s="360"/>
      <c r="BA313" s="360" t="n">
        <v>0.3375</v>
      </c>
      <c r="BB313" s="360" t="n">
        <v>0.0225</v>
      </c>
      <c r="BC313" s="360"/>
      <c r="BD313" s="360"/>
      <c r="BE313" s="360"/>
      <c r="BF313" s="360"/>
      <c r="BG313" s="360"/>
      <c r="BH313" s="360"/>
      <c r="BI313" s="360"/>
      <c r="BJ313" s="360"/>
      <c r="BK313" s="360"/>
      <c r="BL313" s="360"/>
      <c r="BM313" s="360"/>
      <c r="BN313" s="360"/>
      <c r="BO313" s="360" t="n">
        <v>1.4</v>
      </c>
      <c r="BP313" s="360" t="n">
        <v>0.26</v>
      </c>
      <c r="BQ313" s="360" t="n">
        <v>0</v>
      </c>
      <c r="BR313" s="360" t="n">
        <v>0</v>
      </c>
      <c r="BS313" s="360" t="n">
        <v>0.3375</v>
      </c>
      <c r="BT313" s="360" t="n">
        <v>0.0225</v>
      </c>
    </row>
    <row r="314" customFormat="false" ht="12.75" hidden="false" customHeight="false" outlineLevel="0" collapsed="false">
      <c r="D314" s="359" t="n">
        <v>45717</v>
      </c>
      <c r="G314" s="398" t="n">
        <v>0.072350658132758</v>
      </c>
      <c r="H314" s="397"/>
      <c r="I314" s="397" t="n">
        <v>0.75</v>
      </c>
      <c r="J314" s="397" t="n">
        <v>0.8</v>
      </c>
      <c r="K314" s="397" t="n">
        <v>0.75</v>
      </c>
      <c r="L314" s="397" t="n">
        <v>0.75</v>
      </c>
      <c r="M314" s="397" t="n">
        <v>0.85</v>
      </c>
      <c r="N314" s="397" t="n">
        <v>1</v>
      </c>
      <c r="O314" s="397" t="n">
        <v>0.75</v>
      </c>
      <c r="P314" s="397" t="n">
        <v>0.75</v>
      </c>
      <c r="Q314" s="397" t="n">
        <v>0.95</v>
      </c>
      <c r="R314" s="398" t="n">
        <v>0.35</v>
      </c>
      <c r="S314" s="398" t="n">
        <v>0.75</v>
      </c>
      <c r="T314" s="397" t="n">
        <v>0.75</v>
      </c>
      <c r="U314" s="397"/>
      <c r="V314" s="397"/>
      <c r="W314" s="397"/>
      <c r="X314" s="397"/>
      <c r="Y314" s="397"/>
      <c r="Z314" s="397"/>
      <c r="AA314" s="397"/>
      <c r="AB314" s="397"/>
      <c r="AC314" s="397"/>
      <c r="AD314" s="397"/>
      <c r="AE314" s="397"/>
      <c r="AF314" s="397"/>
      <c r="AG314" s="397"/>
      <c r="AH314" s="397"/>
      <c r="AI314" s="398"/>
      <c r="AJ314" s="398"/>
      <c r="AK314" s="398" t="n">
        <v>0</v>
      </c>
      <c r="AL314" s="397" t="n">
        <v>0</v>
      </c>
      <c r="AM314" s="397"/>
      <c r="AN314" s="397"/>
      <c r="AO314" s="397" t="n">
        <v>-0.2</v>
      </c>
      <c r="AP314" s="360" t="n">
        <v>0</v>
      </c>
      <c r="AQ314" s="360" t="n">
        <v>0</v>
      </c>
      <c r="AR314" s="360" t="n">
        <v>0</v>
      </c>
      <c r="AS314" s="360" t="n">
        <v>0</v>
      </c>
      <c r="AT314" s="360" t="n">
        <v>0</v>
      </c>
      <c r="AU314" s="360" t="n">
        <v>0</v>
      </c>
      <c r="AV314" s="360" t="n">
        <v>0</v>
      </c>
      <c r="AW314" s="360" t="n">
        <v>0</v>
      </c>
      <c r="AX314" s="360" t="n">
        <v>0</v>
      </c>
      <c r="AY314" s="360"/>
      <c r="AZ314" s="360"/>
      <c r="BA314" s="360" t="n">
        <v>0.26</v>
      </c>
      <c r="BB314" s="360" t="n">
        <v>0.0225</v>
      </c>
      <c r="BC314" s="360"/>
      <c r="BD314" s="360"/>
      <c r="BE314" s="360"/>
      <c r="BF314" s="360"/>
      <c r="BG314" s="360"/>
      <c r="BH314" s="360"/>
      <c r="BI314" s="360"/>
      <c r="BJ314" s="360"/>
      <c r="BK314" s="360"/>
      <c r="BL314" s="360"/>
      <c r="BM314" s="360"/>
      <c r="BN314" s="360"/>
      <c r="BO314" s="360" t="n">
        <v>0.88</v>
      </c>
      <c r="BP314" s="360" t="n">
        <v>0.14</v>
      </c>
      <c r="BQ314" s="360" t="n">
        <v>0</v>
      </c>
      <c r="BR314" s="360" t="n">
        <v>0</v>
      </c>
      <c r="BS314" s="360" t="n">
        <v>0.26</v>
      </c>
      <c r="BT314" s="360" t="n">
        <v>0.0225</v>
      </c>
    </row>
    <row r="315" customFormat="false" ht="12.75" hidden="false" customHeight="false" outlineLevel="0" collapsed="false">
      <c r="D315" s="359" t="n">
        <v>45748</v>
      </c>
      <c r="G315" s="398" t="n">
        <v>0.072343391270431</v>
      </c>
      <c r="H315" s="397"/>
      <c r="I315" s="397" t="n">
        <v>0.4</v>
      </c>
      <c r="J315" s="397" t="n">
        <v>0.45</v>
      </c>
      <c r="K315" s="397" t="n">
        <v>0.4</v>
      </c>
      <c r="L315" s="397" t="n">
        <v>0.45</v>
      </c>
      <c r="M315" s="397" t="n">
        <v>0.45</v>
      </c>
      <c r="N315" s="397" t="n">
        <v>0.45</v>
      </c>
      <c r="O315" s="397" t="n">
        <v>0.45</v>
      </c>
      <c r="P315" s="397" t="n">
        <v>0.45</v>
      </c>
      <c r="Q315" s="397" t="n">
        <v>0.5</v>
      </c>
      <c r="R315" s="398" t="n">
        <v>0.3</v>
      </c>
      <c r="S315" s="398" t="n">
        <v>0.45</v>
      </c>
      <c r="T315" s="397" t="n">
        <v>0.4</v>
      </c>
      <c r="U315" s="397"/>
      <c r="V315" s="397"/>
      <c r="W315" s="397"/>
      <c r="X315" s="397"/>
      <c r="Y315" s="397"/>
      <c r="Z315" s="397"/>
      <c r="AA315" s="397"/>
      <c r="AB315" s="397"/>
      <c r="AC315" s="397"/>
      <c r="AD315" s="397"/>
      <c r="AE315" s="397"/>
      <c r="AF315" s="397"/>
      <c r="AG315" s="397"/>
      <c r="AH315" s="397"/>
      <c r="AI315" s="398"/>
      <c r="AJ315" s="398"/>
      <c r="AK315" s="398" t="n">
        <v>0</v>
      </c>
      <c r="AL315" s="397" t="n">
        <v>0</v>
      </c>
      <c r="AM315" s="397"/>
      <c r="AN315" s="397"/>
      <c r="AO315" s="397" t="n">
        <v>-0.2</v>
      </c>
      <c r="AP315" s="360" t="n">
        <v>0</v>
      </c>
      <c r="AQ315" s="360" t="n">
        <v>0</v>
      </c>
      <c r="AR315" s="360" t="n">
        <v>0</v>
      </c>
      <c r="AS315" s="360" t="n">
        <v>0</v>
      </c>
      <c r="AT315" s="360" t="n">
        <v>0</v>
      </c>
      <c r="AU315" s="360" t="n">
        <v>0</v>
      </c>
      <c r="AV315" s="360" t="n">
        <v>0</v>
      </c>
      <c r="AW315" s="360" t="n">
        <v>0</v>
      </c>
      <c r="AX315" s="360" t="n">
        <v>0</v>
      </c>
      <c r="AY315" s="360"/>
      <c r="AZ315" s="360"/>
      <c r="BA315" s="360" t="n">
        <v>0.1775</v>
      </c>
      <c r="BB315" s="360" t="n">
        <v>0.0175</v>
      </c>
      <c r="BC315" s="360"/>
      <c r="BD315" s="360"/>
      <c r="BE315" s="360"/>
      <c r="BF315" s="360"/>
      <c r="BG315" s="360"/>
      <c r="BH315" s="360"/>
      <c r="BI315" s="360"/>
      <c r="BJ315" s="360"/>
      <c r="BK315" s="360"/>
      <c r="BL315" s="360"/>
      <c r="BM315" s="360"/>
      <c r="BN315" s="360"/>
      <c r="BO315" s="360" t="n">
        <v>0.51</v>
      </c>
      <c r="BP315" s="360" t="n">
        <v>0.02</v>
      </c>
      <c r="BQ315" s="360" t="n">
        <v>0</v>
      </c>
      <c r="BR315" s="360" t="n">
        <v>0</v>
      </c>
      <c r="BS315" s="360" t="n">
        <v>0.1775</v>
      </c>
      <c r="BT315" s="360" t="n">
        <v>0.0175</v>
      </c>
    </row>
    <row r="316" customFormat="false" ht="12.75" hidden="false" customHeight="false" outlineLevel="0" collapsed="false">
      <c r="D316" s="359" t="n">
        <v>45778</v>
      </c>
      <c r="G316" s="398" t="n">
        <v>0.072336358823033</v>
      </c>
      <c r="H316" s="397"/>
      <c r="I316" s="397" t="n">
        <v>0.45</v>
      </c>
      <c r="J316" s="397" t="n">
        <v>0.5</v>
      </c>
      <c r="K316" s="397" t="n">
        <v>0.4</v>
      </c>
      <c r="L316" s="397" t="n">
        <v>0.4</v>
      </c>
      <c r="M316" s="397" t="n">
        <v>0.45</v>
      </c>
      <c r="N316" s="397" t="n">
        <v>0.5</v>
      </c>
      <c r="O316" s="397" t="n">
        <v>0.45</v>
      </c>
      <c r="P316" s="397" t="n">
        <v>0.4</v>
      </c>
      <c r="Q316" s="397" t="n">
        <v>0.45</v>
      </c>
      <c r="R316" s="398" t="n">
        <v>0.25</v>
      </c>
      <c r="S316" s="398" t="n">
        <v>0.5</v>
      </c>
      <c r="T316" s="397" t="n">
        <v>0.45</v>
      </c>
      <c r="U316" s="397"/>
      <c r="V316" s="397"/>
      <c r="W316" s="397"/>
      <c r="X316" s="397"/>
      <c r="Y316" s="397"/>
      <c r="Z316" s="397"/>
      <c r="AA316" s="397"/>
      <c r="AB316" s="397"/>
      <c r="AC316" s="397"/>
      <c r="AD316" s="397"/>
      <c r="AE316" s="397"/>
      <c r="AF316" s="397"/>
      <c r="AG316" s="397"/>
      <c r="AH316" s="397"/>
      <c r="AI316" s="398"/>
      <c r="AJ316" s="398"/>
      <c r="AK316" s="398" t="n">
        <v>0</v>
      </c>
      <c r="AL316" s="397" t="n">
        <v>0</v>
      </c>
      <c r="AM316" s="397"/>
      <c r="AN316" s="397"/>
      <c r="AO316" s="397" t="n">
        <v>-0.2</v>
      </c>
      <c r="AP316" s="360" t="n">
        <v>0</v>
      </c>
      <c r="AQ316" s="360" t="n">
        <v>0</v>
      </c>
      <c r="AR316" s="360" t="n">
        <v>0</v>
      </c>
      <c r="AS316" s="360" t="n">
        <v>0</v>
      </c>
      <c r="AT316" s="360" t="n">
        <v>0</v>
      </c>
      <c r="AU316" s="360" t="n">
        <v>0</v>
      </c>
      <c r="AV316" s="360" t="n">
        <v>0</v>
      </c>
      <c r="AW316" s="360" t="n">
        <v>0</v>
      </c>
      <c r="AX316" s="360" t="n">
        <v>0</v>
      </c>
      <c r="AY316" s="360"/>
      <c r="AZ316" s="360"/>
      <c r="BA316" s="360" t="n">
        <v>0.1625</v>
      </c>
      <c r="BB316" s="360" t="n">
        <v>0.01</v>
      </c>
      <c r="BC316" s="360"/>
      <c r="BD316" s="360"/>
      <c r="BE316" s="360"/>
      <c r="BF316" s="360"/>
      <c r="BG316" s="360"/>
      <c r="BH316" s="360"/>
      <c r="BI316" s="360"/>
      <c r="BJ316" s="360"/>
      <c r="BK316" s="360"/>
      <c r="BL316" s="360"/>
      <c r="BM316" s="360"/>
      <c r="BN316" s="360"/>
      <c r="BO316" s="360" t="n">
        <v>0.395</v>
      </c>
      <c r="BP316" s="360" t="n">
        <v>0.02</v>
      </c>
      <c r="BQ316" s="360" t="n">
        <v>0</v>
      </c>
      <c r="BR316" s="360" t="n">
        <v>0</v>
      </c>
      <c r="BS316" s="360" t="n">
        <v>0.1625</v>
      </c>
      <c r="BT316" s="360" t="n">
        <v>0.01</v>
      </c>
    </row>
    <row r="317" customFormat="false" ht="12.75" hidden="false" customHeight="false" outlineLevel="0" collapsed="false">
      <c r="D317" s="359" t="n">
        <v>45809</v>
      </c>
      <c r="G317" s="398" t="n">
        <v>0.072329091960741</v>
      </c>
      <c r="H317" s="397"/>
      <c r="I317" s="397" t="n">
        <v>0.45</v>
      </c>
      <c r="J317" s="397" t="n">
        <v>0.5</v>
      </c>
      <c r="K317" s="397" t="n">
        <v>0.4</v>
      </c>
      <c r="L317" s="397" t="n">
        <v>0.5</v>
      </c>
      <c r="M317" s="397" t="n">
        <v>0.45</v>
      </c>
      <c r="N317" s="397" t="n">
        <v>0.5</v>
      </c>
      <c r="O317" s="397" t="n">
        <v>0.5</v>
      </c>
      <c r="P317" s="397" t="n">
        <v>0.5</v>
      </c>
      <c r="Q317" s="397" t="n">
        <v>0.5</v>
      </c>
      <c r="R317" s="398" t="n">
        <v>0.25</v>
      </c>
      <c r="S317" s="398" t="n">
        <v>0.5</v>
      </c>
      <c r="T317" s="397" t="n">
        <v>0.45</v>
      </c>
      <c r="U317" s="397"/>
      <c r="V317" s="397"/>
      <c r="W317" s="397"/>
      <c r="X317" s="397"/>
      <c r="Y317" s="397"/>
      <c r="Z317" s="397"/>
      <c r="AA317" s="397"/>
      <c r="AB317" s="397"/>
      <c r="AC317" s="397"/>
      <c r="AD317" s="397"/>
      <c r="AE317" s="397"/>
      <c r="AF317" s="397"/>
      <c r="AG317" s="397"/>
      <c r="AH317" s="397"/>
      <c r="AI317" s="398"/>
      <c r="AJ317" s="398"/>
      <c r="AK317" s="398" t="n">
        <v>0</v>
      </c>
      <c r="AL317" s="397" t="n">
        <v>0</v>
      </c>
      <c r="AM317" s="397"/>
      <c r="AN317" s="397"/>
      <c r="AO317" s="397" t="n">
        <v>-0.2</v>
      </c>
      <c r="AP317" s="360" t="n">
        <v>0</v>
      </c>
      <c r="AQ317" s="360" t="n">
        <v>0</v>
      </c>
      <c r="AR317" s="360" t="n">
        <v>0</v>
      </c>
      <c r="AS317" s="360" t="n">
        <v>0</v>
      </c>
      <c r="AT317" s="360" t="n">
        <v>0</v>
      </c>
      <c r="AU317" s="360" t="n">
        <v>0</v>
      </c>
      <c r="AV317" s="360" t="n">
        <v>0</v>
      </c>
      <c r="AW317" s="360" t="n">
        <v>0</v>
      </c>
      <c r="AX317" s="360" t="n">
        <v>0</v>
      </c>
      <c r="AY317" s="360"/>
      <c r="AZ317" s="360"/>
      <c r="BA317" s="360" t="n">
        <v>0.1625</v>
      </c>
      <c r="BB317" s="360" t="n">
        <v>0.0125</v>
      </c>
      <c r="BC317" s="360"/>
      <c r="BD317" s="360"/>
      <c r="BE317" s="360"/>
      <c r="BF317" s="360"/>
      <c r="BG317" s="360"/>
      <c r="BH317" s="360"/>
      <c r="BI317" s="360"/>
      <c r="BJ317" s="360"/>
      <c r="BK317" s="360"/>
      <c r="BL317" s="360"/>
      <c r="BM317" s="360"/>
      <c r="BN317" s="360"/>
      <c r="BO317" s="360" t="n">
        <v>0.395</v>
      </c>
      <c r="BP317" s="360" t="n">
        <v>0.035</v>
      </c>
      <c r="BQ317" s="360" t="n">
        <v>0</v>
      </c>
      <c r="BR317" s="360" t="n">
        <v>0</v>
      </c>
      <c r="BS317" s="360" t="n">
        <v>0.1625</v>
      </c>
      <c r="BT317" s="360" t="n">
        <v>0.0125</v>
      </c>
    </row>
    <row r="318" customFormat="false" ht="12.75" hidden="false" customHeight="false" outlineLevel="0" collapsed="false">
      <c r="D318" s="359" t="n">
        <v>45839</v>
      </c>
      <c r="G318" s="398" t="n">
        <v>0.072322059513376</v>
      </c>
      <c r="H318" s="397"/>
      <c r="I318" s="397" t="n">
        <v>0.5</v>
      </c>
      <c r="J318" s="397" t="n">
        <v>0.5</v>
      </c>
      <c r="K318" s="397" t="n">
        <v>0.4</v>
      </c>
      <c r="L318" s="397" t="n">
        <v>0.5</v>
      </c>
      <c r="M318" s="397" t="n">
        <v>0.5</v>
      </c>
      <c r="N318" s="397" t="n">
        <v>0.5</v>
      </c>
      <c r="O318" s="397" t="n">
        <v>0.5</v>
      </c>
      <c r="P318" s="397" t="n">
        <v>0.5</v>
      </c>
      <c r="Q318" s="397" t="n">
        <v>0.5</v>
      </c>
      <c r="R318" s="398" t="n">
        <v>0.35</v>
      </c>
      <c r="S318" s="398" t="n">
        <v>0.55</v>
      </c>
      <c r="T318" s="397" t="n">
        <v>0.5</v>
      </c>
      <c r="U318" s="397"/>
      <c r="V318" s="397"/>
      <c r="W318" s="397"/>
      <c r="X318" s="397"/>
      <c r="Y318" s="397"/>
      <c r="Z318" s="397"/>
      <c r="AA318" s="397"/>
      <c r="AB318" s="397"/>
      <c r="AC318" s="397"/>
      <c r="AD318" s="397"/>
      <c r="AE318" s="397"/>
      <c r="AF318" s="397"/>
      <c r="AG318" s="397"/>
      <c r="AH318" s="397"/>
      <c r="AI318" s="398"/>
      <c r="AJ318" s="398"/>
      <c r="AK318" s="398" t="n">
        <v>0</v>
      </c>
      <c r="AL318" s="397" t="n">
        <v>0</v>
      </c>
      <c r="AM318" s="397"/>
      <c r="AN318" s="397"/>
      <c r="AO318" s="397" t="n">
        <v>-0.2</v>
      </c>
      <c r="AP318" s="360" t="n">
        <v>0</v>
      </c>
      <c r="AQ318" s="360" t="n">
        <v>0</v>
      </c>
      <c r="AR318" s="360" t="n">
        <v>0</v>
      </c>
      <c r="AS318" s="360" t="n">
        <v>0</v>
      </c>
      <c r="AT318" s="360" t="n">
        <v>0</v>
      </c>
      <c r="AU318" s="360" t="n">
        <v>0</v>
      </c>
      <c r="AV318" s="360" t="n">
        <v>0</v>
      </c>
      <c r="AW318" s="360" t="n">
        <v>0</v>
      </c>
      <c r="AX318" s="360" t="n">
        <v>0</v>
      </c>
      <c r="AY318" s="360"/>
      <c r="AZ318" s="360"/>
      <c r="BA318" s="360" t="n">
        <v>0.1625</v>
      </c>
      <c r="BB318" s="360" t="n">
        <v>0.0125</v>
      </c>
      <c r="BC318" s="360"/>
      <c r="BD318" s="360"/>
      <c r="BE318" s="360"/>
      <c r="BF318" s="360"/>
      <c r="BG318" s="360"/>
      <c r="BH318" s="360"/>
      <c r="BI318" s="360"/>
      <c r="BJ318" s="360"/>
      <c r="BK318" s="360"/>
      <c r="BL318" s="360"/>
      <c r="BM318" s="360"/>
      <c r="BN318" s="360"/>
      <c r="BO318" s="360" t="n">
        <v>0.43</v>
      </c>
      <c r="BP318" s="360" t="n">
        <v>0.035</v>
      </c>
      <c r="BQ318" s="360" t="n">
        <v>0</v>
      </c>
      <c r="BR318" s="360" t="n">
        <v>0</v>
      </c>
      <c r="BS318" s="360" t="n">
        <v>0.1625</v>
      </c>
      <c r="BT318" s="360" t="n">
        <v>0.0125</v>
      </c>
    </row>
    <row r="319" customFormat="false" ht="12.75" hidden="false" customHeight="false" outlineLevel="0" collapsed="false">
      <c r="D319" s="359" t="n">
        <v>45870</v>
      </c>
      <c r="G319" s="398" t="n">
        <v>0.072314792651118</v>
      </c>
      <c r="H319" s="397"/>
      <c r="I319" s="397" t="n">
        <v>0.55</v>
      </c>
      <c r="J319" s="397" t="n">
        <v>0.55</v>
      </c>
      <c r="K319" s="397" t="n">
        <v>0.5</v>
      </c>
      <c r="L319" s="397" t="n">
        <v>0.6</v>
      </c>
      <c r="M319" s="397" t="n">
        <v>0.55</v>
      </c>
      <c r="N319" s="397" t="n">
        <v>0.6</v>
      </c>
      <c r="O319" s="397" t="n">
        <v>0.55</v>
      </c>
      <c r="P319" s="397" t="n">
        <v>0.6</v>
      </c>
      <c r="Q319" s="397" t="n">
        <v>0.45</v>
      </c>
      <c r="R319" s="398" t="n">
        <v>0.4</v>
      </c>
      <c r="S319" s="398" t="n">
        <v>0.6</v>
      </c>
      <c r="T319" s="397" t="n">
        <v>0.55</v>
      </c>
      <c r="U319" s="397"/>
      <c r="V319" s="397"/>
      <c r="W319" s="397"/>
      <c r="X319" s="397"/>
      <c r="Y319" s="397"/>
      <c r="Z319" s="397"/>
      <c r="AA319" s="397"/>
      <c r="AB319" s="397"/>
      <c r="AC319" s="397"/>
      <c r="AD319" s="397"/>
      <c r="AE319" s="397"/>
      <c r="AF319" s="397"/>
      <c r="AG319" s="397"/>
      <c r="AH319" s="397"/>
      <c r="AI319" s="398"/>
      <c r="AJ319" s="398"/>
      <c r="AK319" s="398" t="n">
        <v>0</v>
      </c>
      <c r="AL319" s="397" t="n">
        <v>0</v>
      </c>
      <c r="AM319" s="397"/>
      <c r="AN319" s="397"/>
      <c r="AO319" s="397" t="n">
        <v>-0.2</v>
      </c>
      <c r="AP319" s="360" t="n">
        <v>0</v>
      </c>
      <c r="AQ319" s="360" t="n">
        <v>0</v>
      </c>
      <c r="AR319" s="360" t="n">
        <v>0</v>
      </c>
      <c r="AS319" s="360" t="n">
        <v>0</v>
      </c>
      <c r="AT319" s="360" t="n">
        <v>0</v>
      </c>
      <c r="AU319" s="360" t="n">
        <v>0</v>
      </c>
      <c r="AV319" s="360" t="n">
        <v>0</v>
      </c>
      <c r="AW319" s="360" t="n">
        <v>0</v>
      </c>
      <c r="AX319" s="360" t="n">
        <v>0</v>
      </c>
      <c r="AY319" s="360"/>
      <c r="AZ319" s="360"/>
      <c r="BA319" s="360" t="n">
        <v>0.1625</v>
      </c>
      <c r="BB319" s="360" t="n">
        <v>0.0125</v>
      </c>
      <c r="BC319" s="360"/>
      <c r="BD319" s="360"/>
      <c r="BE319" s="360"/>
      <c r="BF319" s="360"/>
      <c r="BG319" s="360"/>
      <c r="BH319" s="360"/>
      <c r="BI319" s="360"/>
      <c r="BJ319" s="360"/>
      <c r="BK319" s="360"/>
      <c r="BL319" s="360"/>
      <c r="BM319" s="360"/>
      <c r="BN319" s="360"/>
      <c r="BO319" s="360" t="n">
        <v>0.495</v>
      </c>
      <c r="BP319" s="360" t="n">
        <v>0.035</v>
      </c>
      <c r="BQ319" s="360" t="n">
        <v>0</v>
      </c>
      <c r="BR319" s="360" t="n">
        <v>0</v>
      </c>
      <c r="BS319" s="360" t="n">
        <v>0.1625</v>
      </c>
      <c r="BT319" s="360" t="n">
        <v>0.0125</v>
      </c>
    </row>
    <row r="320" customFormat="false" ht="12.75" hidden="false" customHeight="false" outlineLevel="0" collapsed="false">
      <c r="D320" s="359" t="n">
        <v>45901</v>
      </c>
      <c r="G320" s="398" t="n">
        <v>0.072307525788876</v>
      </c>
      <c r="H320" s="397"/>
      <c r="I320" s="397" t="n">
        <v>0.55</v>
      </c>
      <c r="J320" s="397" t="n">
        <v>0.55</v>
      </c>
      <c r="K320" s="397" t="n">
        <v>0.55</v>
      </c>
      <c r="L320" s="397" t="n">
        <v>0.55</v>
      </c>
      <c r="M320" s="397" t="n">
        <v>0.55</v>
      </c>
      <c r="N320" s="397" t="n">
        <v>0.6</v>
      </c>
      <c r="O320" s="397" t="n">
        <v>0.6</v>
      </c>
      <c r="P320" s="397" t="n">
        <v>0.55</v>
      </c>
      <c r="Q320" s="397" t="n">
        <v>0.5</v>
      </c>
      <c r="R320" s="398" t="n">
        <v>0.35</v>
      </c>
      <c r="S320" s="398" t="n">
        <v>0.6</v>
      </c>
      <c r="T320" s="397" t="n">
        <v>0.55</v>
      </c>
      <c r="U320" s="397"/>
      <c r="V320" s="397"/>
      <c r="W320" s="397"/>
      <c r="X320" s="397"/>
      <c r="Y320" s="397"/>
      <c r="Z320" s="397"/>
      <c r="AA320" s="397"/>
      <c r="AB320" s="397"/>
      <c r="AC320" s="397"/>
      <c r="AD320" s="397"/>
      <c r="AE320" s="397"/>
      <c r="AF320" s="397"/>
      <c r="AG320" s="397"/>
      <c r="AH320" s="397"/>
      <c r="AI320" s="398"/>
      <c r="AJ320" s="398"/>
      <c r="AK320" s="398" t="n">
        <v>0</v>
      </c>
      <c r="AL320" s="397" t="n">
        <v>0</v>
      </c>
      <c r="AM320" s="397"/>
      <c r="AN320" s="397"/>
      <c r="AO320" s="397" t="n">
        <v>-0.2</v>
      </c>
      <c r="AP320" s="360" t="n">
        <v>0</v>
      </c>
      <c r="AQ320" s="360" t="n">
        <v>0</v>
      </c>
      <c r="AR320" s="360" t="n">
        <v>0</v>
      </c>
      <c r="AS320" s="360" t="n">
        <v>0</v>
      </c>
      <c r="AT320" s="360" t="n">
        <v>0</v>
      </c>
      <c r="AU320" s="360" t="n">
        <v>0</v>
      </c>
      <c r="AV320" s="360" t="n">
        <v>0</v>
      </c>
      <c r="AW320" s="360" t="n">
        <v>0</v>
      </c>
      <c r="AX320" s="360" t="n">
        <v>0</v>
      </c>
      <c r="AY320" s="360"/>
      <c r="AZ320" s="360"/>
      <c r="BA320" s="360" t="n">
        <v>0.1625</v>
      </c>
      <c r="BB320" s="360" t="n">
        <v>0.0125</v>
      </c>
      <c r="BC320" s="360"/>
      <c r="BD320" s="360"/>
      <c r="BE320" s="360"/>
      <c r="BF320" s="360"/>
      <c r="BG320" s="360"/>
      <c r="BH320" s="360"/>
      <c r="BI320" s="360"/>
      <c r="BJ320" s="360"/>
      <c r="BK320" s="360"/>
      <c r="BL320" s="360"/>
      <c r="BM320" s="360"/>
      <c r="BN320" s="360"/>
      <c r="BO320" s="360" t="n">
        <v>0.395</v>
      </c>
      <c r="BP320" s="360" t="n">
        <v>0.035</v>
      </c>
      <c r="BQ320" s="360" t="n">
        <v>0</v>
      </c>
      <c r="BR320" s="360" t="n">
        <v>0</v>
      </c>
      <c r="BS320" s="360" t="n">
        <v>0.1625</v>
      </c>
      <c r="BT320" s="360" t="n">
        <v>0.0125</v>
      </c>
    </row>
    <row r="321" customFormat="false" ht="12.75" hidden="false" customHeight="false" outlineLevel="0" collapsed="false">
      <c r="D321" s="359" t="n">
        <v>45931</v>
      </c>
      <c r="G321" s="398" t="n">
        <v>0.072300493341562</v>
      </c>
      <c r="H321" s="397"/>
      <c r="I321" s="397" t="n">
        <v>0.6</v>
      </c>
      <c r="J321" s="397" t="n">
        <v>0.6</v>
      </c>
      <c r="K321" s="397" t="n">
        <v>0.55</v>
      </c>
      <c r="L321" s="397" t="n">
        <v>0.6</v>
      </c>
      <c r="M321" s="397" t="n">
        <v>0.6</v>
      </c>
      <c r="N321" s="397" t="n">
        <v>0.65</v>
      </c>
      <c r="O321" s="397" t="n">
        <v>0.65</v>
      </c>
      <c r="P321" s="397" t="n">
        <v>0.6</v>
      </c>
      <c r="Q321" s="397" t="n">
        <v>0.5</v>
      </c>
      <c r="R321" s="398" t="n">
        <v>0.4</v>
      </c>
      <c r="S321" s="398" t="n">
        <v>0.65</v>
      </c>
      <c r="T321" s="397" t="n">
        <v>0.6</v>
      </c>
      <c r="U321" s="397"/>
      <c r="V321" s="397"/>
      <c r="W321" s="397"/>
      <c r="X321" s="397"/>
      <c r="Y321" s="397"/>
      <c r="Z321" s="397"/>
      <c r="AA321" s="397"/>
      <c r="AB321" s="397"/>
      <c r="AC321" s="397"/>
      <c r="AD321" s="397"/>
      <c r="AE321" s="397"/>
      <c r="AF321" s="397"/>
      <c r="AG321" s="397"/>
      <c r="AH321" s="397"/>
      <c r="AI321" s="398"/>
      <c r="AJ321" s="398"/>
      <c r="AK321" s="398" t="n">
        <v>0</v>
      </c>
      <c r="AL321" s="397" t="n">
        <v>0</v>
      </c>
      <c r="AM321" s="397"/>
      <c r="AN321" s="397"/>
      <c r="AO321" s="397" t="n">
        <v>-0.2</v>
      </c>
      <c r="AP321" s="360" t="n">
        <v>0</v>
      </c>
      <c r="AQ321" s="360" t="n">
        <v>0</v>
      </c>
      <c r="AR321" s="360" t="n">
        <v>0</v>
      </c>
      <c r="AS321" s="360" t="n">
        <v>0</v>
      </c>
      <c r="AT321" s="360" t="n">
        <v>0</v>
      </c>
      <c r="AU321" s="360" t="n">
        <v>0</v>
      </c>
      <c r="AV321" s="360" t="n">
        <v>0</v>
      </c>
      <c r="AW321" s="360" t="n">
        <v>0</v>
      </c>
      <c r="AX321" s="360" t="n">
        <v>0</v>
      </c>
      <c r="AY321" s="360"/>
      <c r="AZ321" s="360"/>
      <c r="BA321" s="360" t="n">
        <v>0.165</v>
      </c>
      <c r="BB321" s="360" t="n">
        <v>0.0125</v>
      </c>
      <c r="BC321" s="360"/>
      <c r="BD321" s="360"/>
      <c r="BE321" s="360"/>
      <c r="BF321" s="360"/>
      <c r="BG321" s="360"/>
      <c r="BH321" s="360"/>
      <c r="BI321" s="360"/>
      <c r="BJ321" s="360"/>
      <c r="BK321" s="360"/>
      <c r="BL321" s="360"/>
      <c r="BM321" s="360"/>
      <c r="BN321" s="360"/>
      <c r="BO321" s="360" t="n">
        <v>0.345</v>
      </c>
      <c r="BP321" s="360" t="n">
        <v>0.035</v>
      </c>
      <c r="BQ321" s="360" t="n">
        <v>0</v>
      </c>
      <c r="BR321" s="360" t="n">
        <v>0</v>
      </c>
      <c r="BS321" s="360" t="n">
        <v>0.165</v>
      </c>
      <c r="BT321" s="360" t="n">
        <v>0.0125</v>
      </c>
    </row>
    <row r="322" customFormat="false" ht="12.75" hidden="false" customHeight="false" outlineLevel="0" collapsed="false">
      <c r="D322" s="359" t="n">
        <v>45962</v>
      </c>
      <c r="G322" s="398" t="n">
        <v>0.072293226479355</v>
      </c>
      <c r="H322" s="397"/>
      <c r="I322" s="397" t="n">
        <v>0.8</v>
      </c>
      <c r="J322" s="397" t="n">
        <v>0.85</v>
      </c>
      <c r="K322" s="397" t="n">
        <v>0.8</v>
      </c>
      <c r="L322" s="397" t="n">
        <v>0.8</v>
      </c>
      <c r="M322" s="397" t="n">
        <v>0.9</v>
      </c>
      <c r="N322" s="397" t="n">
        <v>0.95</v>
      </c>
      <c r="O322" s="397" t="n">
        <v>0.85</v>
      </c>
      <c r="P322" s="397" t="n">
        <v>0.8</v>
      </c>
      <c r="Q322" s="397" t="n">
        <v>0.95</v>
      </c>
      <c r="R322" s="398" t="n">
        <v>0.45</v>
      </c>
      <c r="S322" s="398" t="n">
        <v>0.8</v>
      </c>
      <c r="T322" s="397" t="n">
        <v>0.8</v>
      </c>
      <c r="U322" s="397"/>
      <c r="V322" s="397"/>
      <c r="W322" s="397"/>
      <c r="X322" s="397"/>
      <c r="Y322" s="397"/>
      <c r="Z322" s="397"/>
      <c r="AA322" s="397"/>
      <c r="AB322" s="397"/>
      <c r="AC322" s="397"/>
      <c r="AD322" s="397"/>
      <c r="AE322" s="397"/>
      <c r="AF322" s="397"/>
      <c r="AG322" s="397"/>
      <c r="AH322" s="397"/>
      <c r="AI322" s="398"/>
      <c r="AJ322" s="398"/>
      <c r="AK322" s="398" t="n">
        <v>0</v>
      </c>
      <c r="AL322" s="397" t="n">
        <v>0</v>
      </c>
      <c r="AM322" s="397"/>
      <c r="AN322" s="397"/>
      <c r="AO322" s="397" t="n">
        <v>-0.2</v>
      </c>
      <c r="AP322" s="360" t="n">
        <v>0</v>
      </c>
      <c r="AQ322" s="360" t="n">
        <v>0</v>
      </c>
      <c r="AR322" s="360" t="n">
        <v>0</v>
      </c>
      <c r="AS322" s="360" t="n">
        <v>0</v>
      </c>
      <c r="AT322" s="360" t="n">
        <v>0</v>
      </c>
      <c r="AU322" s="360" t="n">
        <v>0</v>
      </c>
      <c r="AV322" s="360" t="n">
        <v>0</v>
      </c>
      <c r="AW322" s="360" t="n">
        <v>0</v>
      </c>
      <c r="AX322" s="360" t="n">
        <v>0</v>
      </c>
      <c r="AY322" s="360"/>
      <c r="AZ322" s="360"/>
      <c r="BA322" s="360" t="n">
        <v>0.24</v>
      </c>
      <c r="BB322" s="360" t="n">
        <v>0.0175</v>
      </c>
      <c r="BC322" s="360"/>
      <c r="BD322" s="360"/>
      <c r="BE322" s="360"/>
      <c r="BF322" s="360"/>
      <c r="BG322" s="360"/>
      <c r="BH322" s="360"/>
      <c r="BI322" s="360"/>
      <c r="BJ322" s="360"/>
      <c r="BK322" s="360"/>
      <c r="BL322" s="360"/>
      <c r="BM322" s="360"/>
      <c r="BN322" s="360"/>
      <c r="BO322" s="360" t="n">
        <v>0.725</v>
      </c>
      <c r="BP322" s="360" t="n">
        <v>0.14</v>
      </c>
      <c r="BQ322" s="360" t="n">
        <v>0</v>
      </c>
      <c r="BR322" s="360" t="n">
        <v>0</v>
      </c>
      <c r="BS322" s="360" t="n">
        <v>0.24</v>
      </c>
      <c r="BT322" s="360" t="n">
        <v>0.0175</v>
      </c>
    </row>
    <row r="323" customFormat="false" ht="12.75" hidden="false" customHeight="false" outlineLevel="0" collapsed="false">
      <c r="D323" s="359" t="n">
        <v>45992</v>
      </c>
      <c r="G323" s="398" t="n">
        <v>0.072286194032075</v>
      </c>
      <c r="H323" s="397"/>
      <c r="I323" s="397" t="n">
        <v>1</v>
      </c>
      <c r="J323" s="397" t="n">
        <v>1.05</v>
      </c>
      <c r="K323" s="397" t="n">
        <v>1</v>
      </c>
      <c r="L323" s="397" t="n">
        <v>1</v>
      </c>
      <c r="M323" s="397" t="n">
        <v>1.15</v>
      </c>
      <c r="N323" s="397" t="n">
        <v>1.25</v>
      </c>
      <c r="O323" s="397" t="n">
        <v>1.05</v>
      </c>
      <c r="P323" s="397" t="n">
        <v>1</v>
      </c>
      <c r="Q323" s="397" t="n">
        <v>1.35</v>
      </c>
      <c r="R323" s="398" t="n">
        <v>0.65</v>
      </c>
      <c r="S323" s="398" t="n">
        <v>1.1</v>
      </c>
      <c r="T323" s="397" t="n">
        <v>1</v>
      </c>
      <c r="U323" s="397"/>
      <c r="V323" s="397"/>
      <c r="W323" s="397"/>
      <c r="X323" s="397"/>
      <c r="Y323" s="397"/>
      <c r="Z323" s="397"/>
      <c r="AA323" s="397"/>
      <c r="AB323" s="397"/>
      <c r="AC323" s="397"/>
      <c r="AD323" s="397"/>
      <c r="AE323" s="397"/>
      <c r="AF323" s="397"/>
      <c r="AG323" s="397"/>
      <c r="AH323" s="397"/>
      <c r="AI323" s="398"/>
      <c r="AJ323" s="398"/>
      <c r="AK323" s="398" t="n">
        <v>0</v>
      </c>
      <c r="AL323" s="397" t="n">
        <v>0</v>
      </c>
      <c r="AM323" s="397"/>
      <c r="AN323" s="397"/>
      <c r="AO323" s="397" t="n">
        <v>-0.2</v>
      </c>
      <c r="AP323" s="360" t="n">
        <v>0</v>
      </c>
      <c r="AQ323" s="360" t="n">
        <v>0</v>
      </c>
      <c r="AR323" s="360" t="n">
        <v>0</v>
      </c>
      <c r="AS323" s="360" t="n">
        <v>0</v>
      </c>
      <c r="AT323" s="360" t="n">
        <v>0</v>
      </c>
      <c r="AU323" s="360" t="n">
        <v>0</v>
      </c>
      <c r="AV323" s="360" t="n">
        <v>0</v>
      </c>
      <c r="AW323" s="360" t="n">
        <v>0</v>
      </c>
      <c r="AX323" s="360" t="n">
        <v>0</v>
      </c>
      <c r="AY323" s="360"/>
      <c r="AZ323" s="360"/>
      <c r="BA323" s="360" t="n">
        <v>0.295</v>
      </c>
      <c r="BB323" s="360" t="n">
        <v>0.0225</v>
      </c>
      <c r="BC323" s="360"/>
      <c r="BD323" s="360"/>
      <c r="BE323" s="360"/>
      <c r="BF323" s="360"/>
      <c r="BG323" s="360"/>
      <c r="BH323" s="360"/>
      <c r="BI323" s="360"/>
      <c r="BJ323" s="360"/>
      <c r="BK323" s="360"/>
      <c r="BL323" s="360"/>
      <c r="BM323" s="360"/>
      <c r="BN323" s="360"/>
      <c r="BO323" s="360" t="n">
        <v>1.045</v>
      </c>
      <c r="BP323" s="360" t="n">
        <v>0.17</v>
      </c>
      <c r="BQ323" s="360" t="n">
        <v>0</v>
      </c>
      <c r="BR323" s="360" t="n">
        <v>0</v>
      </c>
      <c r="BS323" s="360" t="n">
        <v>0.295</v>
      </c>
      <c r="BT323" s="360" t="n">
        <v>0.0225</v>
      </c>
    </row>
    <row r="324" customFormat="false" ht="12.75" hidden="false" customHeight="false" outlineLevel="0" collapsed="false">
      <c r="G324" s="398"/>
      <c r="H324" s="397"/>
      <c r="I324" s="397"/>
      <c r="J324" s="397"/>
      <c r="K324" s="397"/>
      <c r="L324" s="397"/>
      <c r="M324" s="397"/>
      <c r="N324" s="397"/>
      <c r="O324" s="397"/>
      <c r="P324" s="397"/>
      <c r="Q324" s="397"/>
      <c r="R324" s="398"/>
      <c r="S324" s="398"/>
      <c r="T324" s="397"/>
      <c r="U324" s="397"/>
      <c r="V324" s="397"/>
      <c r="W324" s="397"/>
      <c r="X324" s="397"/>
      <c r="Y324" s="397"/>
      <c r="Z324" s="397"/>
      <c r="AA324" s="397"/>
      <c r="AB324" s="397"/>
      <c r="AC324" s="397"/>
      <c r="AD324" s="397"/>
      <c r="AE324" s="397"/>
      <c r="AF324" s="397"/>
      <c r="AG324" s="397"/>
      <c r="AH324" s="397"/>
      <c r="AI324" s="398"/>
      <c r="AJ324" s="398"/>
      <c r="AK324" s="398"/>
      <c r="AL324" s="397"/>
      <c r="AM324" s="397"/>
      <c r="AN324" s="397"/>
      <c r="AO324" s="397"/>
      <c r="AP324" s="360"/>
      <c r="AQ324" s="360"/>
      <c r="AR324" s="360"/>
      <c r="AS324" s="360"/>
      <c r="AT324" s="360"/>
      <c r="AU324" s="360"/>
      <c r="AV324" s="360"/>
      <c r="AW324" s="360"/>
      <c r="AX324" s="360"/>
      <c r="AY324" s="360"/>
      <c r="AZ324" s="360"/>
      <c r="BA324" s="360"/>
      <c r="BB324" s="360"/>
      <c r="BC324" s="360"/>
      <c r="BD324" s="360"/>
      <c r="BE324" s="360"/>
      <c r="BF324" s="360"/>
      <c r="BG324" s="360"/>
      <c r="BH324" s="360"/>
      <c r="BI324" s="360"/>
      <c r="BJ324" s="360"/>
      <c r="BK324" s="360"/>
      <c r="BL324" s="360"/>
      <c r="BM324" s="360"/>
      <c r="BN324" s="360"/>
      <c r="BO324" s="360"/>
      <c r="BP324" s="360"/>
      <c r="BQ324" s="360"/>
      <c r="BR324" s="360"/>
      <c r="BS324" s="360"/>
      <c r="BT324" s="360"/>
    </row>
    <row r="325" customFormat="false" ht="12.75" hidden="false" customHeight="false" outlineLevel="0" collapsed="false">
      <c r="G325" s="398"/>
      <c r="H325" s="397"/>
      <c r="I325" s="397"/>
      <c r="J325" s="397"/>
      <c r="K325" s="397"/>
      <c r="L325" s="397"/>
      <c r="M325" s="397"/>
      <c r="N325" s="397"/>
      <c r="O325" s="397"/>
      <c r="P325" s="397"/>
      <c r="Q325" s="397"/>
      <c r="R325" s="398"/>
      <c r="S325" s="398"/>
      <c r="T325" s="397"/>
      <c r="U325" s="397"/>
      <c r="V325" s="397"/>
      <c r="W325" s="397"/>
      <c r="X325" s="397"/>
      <c r="Y325" s="397"/>
      <c r="Z325" s="397"/>
      <c r="AA325" s="397"/>
      <c r="AB325" s="397"/>
      <c r="AC325" s="397"/>
      <c r="AD325" s="397"/>
      <c r="AE325" s="397"/>
      <c r="AF325" s="397"/>
      <c r="AG325" s="397"/>
      <c r="AH325" s="397"/>
      <c r="AI325" s="398"/>
      <c r="AJ325" s="398"/>
      <c r="AK325" s="398"/>
      <c r="AL325" s="397"/>
      <c r="AM325" s="397"/>
      <c r="AN325" s="397"/>
      <c r="AO325" s="397"/>
      <c r="AP325" s="360"/>
      <c r="AQ325" s="360"/>
      <c r="AR325" s="360"/>
      <c r="AS325" s="360"/>
      <c r="AT325" s="360"/>
      <c r="AU325" s="360"/>
      <c r="AV325" s="360"/>
      <c r="AW325" s="360"/>
      <c r="AX325" s="360"/>
      <c r="AY325" s="360"/>
      <c r="AZ325" s="360"/>
      <c r="BA325" s="360"/>
      <c r="BB325" s="360"/>
      <c r="BC325" s="360"/>
      <c r="BD325" s="360"/>
      <c r="BE325" s="360"/>
      <c r="BF325" s="360"/>
      <c r="BG325" s="360"/>
      <c r="BH325" s="360"/>
      <c r="BI325" s="360"/>
      <c r="BJ325" s="360"/>
      <c r="BK325" s="360"/>
      <c r="BL325" s="360"/>
      <c r="BM325" s="360"/>
      <c r="BN325" s="360"/>
      <c r="BO325" s="360"/>
      <c r="BP325" s="360"/>
      <c r="BQ325" s="360"/>
      <c r="BR325" s="360"/>
      <c r="BS325" s="360"/>
      <c r="BT325" s="360"/>
    </row>
    <row r="326" customFormat="false" ht="12.75" hidden="false" customHeight="false" outlineLevel="0" collapsed="false">
      <c r="H326" s="397"/>
      <c r="I326" s="397"/>
      <c r="O326" s="397"/>
      <c r="P326" s="397"/>
      <c r="Q326" s="397"/>
      <c r="R326" s="397"/>
      <c r="S326" s="397"/>
      <c r="T326" s="397"/>
      <c r="U326" s="397"/>
      <c r="V326" s="397"/>
      <c r="W326" s="397"/>
      <c r="X326" s="397"/>
      <c r="Y326" s="397"/>
      <c r="Z326" s="397"/>
      <c r="AA326" s="397"/>
      <c r="AB326" s="397"/>
      <c r="AC326" s="397"/>
      <c r="AD326" s="397"/>
      <c r="AE326" s="397"/>
      <c r="AF326" s="397"/>
      <c r="AG326" s="397"/>
      <c r="AH326" s="397"/>
      <c r="AI326" s="360"/>
      <c r="AJ326" s="360"/>
      <c r="AK326" s="360"/>
      <c r="AL326" s="397"/>
      <c r="AM326" s="397"/>
      <c r="AN326" s="397"/>
      <c r="AO326" s="397"/>
    </row>
    <row r="327" customFormat="false" ht="12.75" hidden="false" customHeight="false" outlineLevel="0" collapsed="false">
      <c r="H327" s="397"/>
      <c r="I327" s="397"/>
      <c r="O327" s="397"/>
      <c r="P327" s="397"/>
      <c r="Q327" s="397"/>
      <c r="R327" s="397"/>
      <c r="S327" s="397"/>
      <c r="T327" s="397"/>
      <c r="U327" s="397"/>
      <c r="V327" s="397"/>
      <c r="W327" s="397"/>
      <c r="X327" s="397"/>
      <c r="Y327" s="397"/>
      <c r="Z327" s="397"/>
      <c r="AA327" s="397"/>
      <c r="AB327" s="397"/>
      <c r="AC327" s="397"/>
      <c r="AD327" s="397"/>
      <c r="AE327" s="397"/>
      <c r="AF327" s="397"/>
      <c r="AG327" s="397"/>
      <c r="AH327" s="397"/>
      <c r="AI327" s="360"/>
      <c r="AJ327" s="360"/>
      <c r="AK327" s="360"/>
      <c r="AL327" s="397"/>
      <c r="AM327" s="397"/>
      <c r="AN327" s="397"/>
      <c r="AO327" s="397"/>
    </row>
    <row r="328" customFormat="false" ht="12.75" hidden="false" customHeight="false" outlineLevel="0" collapsed="false">
      <c r="H328" s="397"/>
      <c r="I328" s="397"/>
      <c r="O328" s="397"/>
      <c r="P328" s="397"/>
      <c r="Q328" s="397"/>
      <c r="R328" s="397"/>
      <c r="S328" s="397"/>
      <c r="T328" s="397"/>
      <c r="U328" s="397"/>
      <c r="V328" s="397"/>
      <c r="W328" s="397"/>
      <c r="X328" s="397"/>
      <c r="Y328" s="397"/>
      <c r="Z328" s="397"/>
      <c r="AA328" s="397"/>
      <c r="AB328" s="397"/>
      <c r="AC328" s="397"/>
      <c r="AD328" s="397"/>
      <c r="AE328" s="397"/>
      <c r="AF328" s="397"/>
      <c r="AG328" s="397"/>
      <c r="AH328" s="397"/>
      <c r="AI328" s="360"/>
      <c r="AJ328" s="360"/>
      <c r="AK328" s="360"/>
      <c r="AL328" s="397"/>
      <c r="AM328" s="397"/>
      <c r="AN328" s="397"/>
      <c r="AO328" s="397"/>
    </row>
    <row r="329" customFormat="false" ht="12.75" hidden="false" customHeight="false" outlineLevel="0" collapsed="false">
      <c r="H329" s="397"/>
      <c r="I329" s="397"/>
      <c r="O329" s="397"/>
      <c r="P329" s="397"/>
      <c r="Q329" s="397"/>
      <c r="R329" s="397"/>
      <c r="S329" s="397"/>
      <c r="T329" s="397"/>
      <c r="U329" s="397"/>
      <c r="V329" s="397"/>
      <c r="W329" s="397"/>
      <c r="X329" s="397"/>
      <c r="Y329" s="397"/>
      <c r="Z329" s="397"/>
      <c r="AA329" s="397"/>
      <c r="AB329" s="397"/>
      <c r="AC329" s="397"/>
      <c r="AD329" s="397"/>
      <c r="AE329" s="397"/>
      <c r="AF329" s="397"/>
      <c r="AG329" s="397"/>
      <c r="AH329" s="397"/>
      <c r="AI329" s="360"/>
      <c r="AJ329" s="360"/>
      <c r="AK329" s="360"/>
      <c r="AL329" s="397"/>
      <c r="AM329" s="397"/>
      <c r="AN329" s="397"/>
      <c r="AO329" s="397"/>
    </row>
    <row r="330" customFormat="false" ht="12.75" hidden="false" customHeight="false" outlineLevel="0" collapsed="false">
      <c r="H330" s="397"/>
      <c r="I330" s="397"/>
      <c r="O330" s="397"/>
      <c r="P330" s="397"/>
      <c r="Q330" s="397"/>
      <c r="R330" s="397"/>
      <c r="S330" s="397"/>
      <c r="T330" s="397"/>
      <c r="U330" s="397"/>
      <c r="V330" s="397"/>
      <c r="W330" s="397"/>
      <c r="X330" s="397"/>
      <c r="Y330" s="397"/>
      <c r="Z330" s="397"/>
      <c r="AA330" s="397"/>
      <c r="AB330" s="397"/>
      <c r="AC330" s="397"/>
      <c r="AD330" s="397"/>
      <c r="AE330" s="397"/>
      <c r="AF330" s="397"/>
      <c r="AG330" s="397"/>
      <c r="AH330" s="397"/>
      <c r="AI330" s="360"/>
      <c r="AJ330" s="360"/>
      <c r="AK330" s="360"/>
      <c r="AL330" s="397"/>
      <c r="AM330" s="397"/>
      <c r="AN330" s="397"/>
      <c r="AO330" s="397"/>
    </row>
    <row r="331" customFormat="false" ht="12.75" hidden="false" customHeight="false" outlineLevel="0" collapsed="false">
      <c r="H331" s="397"/>
      <c r="I331" s="397"/>
      <c r="O331" s="397"/>
      <c r="P331" s="397"/>
      <c r="Q331" s="397"/>
      <c r="R331" s="397"/>
      <c r="S331" s="397"/>
      <c r="T331" s="397"/>
      <c r="U331" s="397"/>
      <c r="V331" s="397"/>
      <c r="W331" s="397"/>
      <c r="X331" s="397"/>
      <c r="Y331" s="397"/>
      <c r="Z331" s="397"/>
      <c r="AA331" s="397"/>
      <c r="AB331" s="397"/>
      <c r="AC331" s="397"/>
      <c r="AD331" s="397"/>
      <c r="AE331" s="397"/>
      <c r="AF331" s="397"/>
      <c r="AG331" s="397"/>
      <c r="AH331" s="397"/>
      <c r="AI331" s="360"/>
      <c r="AJ331" s="360"/>
      <c r="AK331" s="360"/>
      <c r="AL331" s="397"/>
      <c r="AM331" s="397"/>
      <c r="AN331" s="397"/>
      <c r="AO331" s="397"/>
    </row>
    <row r="332" customFormat="false" ht="12.75" hidden="false" customHeight="false" outlineLevel="0" collapsed="false">
      <c r="H332" s="397"/>
      <c r="I332" s="397"/>
      <c r="O332" s="397"/>
      <c r="P332" s="397"/>
      <c r="Q332" s="397"/>
      <c r="R332" s="397"/>
      <c r="S332" s="397"/>
      <c r="T332" s="397"/>
      <c r="U332" s="397"/>
      <c r="V332" s="397"/>
      <c r="W332" s="397"/>
      <c r="X332" s="397"/>
      <c r="Y332" s="397"/>
      <c r="Z332" s="397"/>
      <c r="AA332" s="397"/>
      <c r="AB332" s="397"/>
      <c r="AC332" s="397"/>
      <c r="AD332" s="397"/>
      <c r="AE332" s="397"/>
      <c r="AF332" s="397"/>
      <c r="AG332" s="397"/>
      <c r="AH332" s="397"/>
      <c r="AI332" s="360"/>
      <c r="AJ332" s="360"/>
      <c r="AK332" s="360"/>
      <c r="AL332" s="397"/>
      <c r="AM332" s="397"/>
      <c r="AN332" s="397"/>
      <c r="AO332" s="397"/>
    </row>
    <row r="333" customFormat="false" ht="12.75" hidden="false" customHeight="false" outlineLevel="0" collapsed="false">
      <c r="H333" s="397"/>
      <c r="I333" s="397"/>
      <c r="O333" s="397"/>
      <c r="P333" s="397"/>
      <c r="Q333" s="397"/>
      <c r="R333" s="397"/>
      <c r="S333" s="397"/>
      <c r="T333" s="397"/>
      <c r="U333" s="397"/>
      <c r="V333" s="397"/>
      <c r="W333" s="397"/>
      <c r="X333" s="397"/>
      <c r="Y333" s="397"/>
      <c r="Z333" s="397"/>
      <c r="AA333" s="397"/>
      <c r="AB333" s="397"/>
      <c r="AC333" s="397"/>
      <c r="AD333" s="397"/>
      <c r="AE333" s="397"/>
      <c r="AF333" s="397"/>
      <c r="AG333" s="397"/>
      <c r="AH333" s="397"/>
      <c r="AI333" s="360"/>
      <c r="AJ333" s="360"/>
      <c r="AK333" s="360"/>
      <c r="AL333" s="397"/>
      <c r="AM333" s="397"/>
      <c r="AN333" s="397"/>
      <c r="AO333" s="397"/>
    </row>
    <row r="334" customFormat="false" ht="12.75" hidden="false" customHeight="false" outlineLevel="0" collapsed="false">
      <c r="H334" s="397"/>
      <c r="I334" s="397"/>
      <c r="O334" s="397"/>
      <c r="P334" s="397"/>
      <c r="Q334" s="397"/>
      <c r="R334" s="397"/>
      <c r="S334" s="397"/>
      <c r="T334" s="397"/>
      <c r="U334" s="397"/>
      <c r="V334" s="397"/>
      <c r="W334" s="397"/>
      <c r="X334" s="397"/>
      <c r="Y334" s="397"/>
      <c r="Z334" s="397"/>
      <c r="AA334" s="397"/>
      <c r="AB334" s="397"/>
      <c r="AC334" s="397"/>
      <c r="AD334" s="397"/>
      <c r="AE334" s="397"/>
      <c r="AF334" s="397"/>
      <c r="AG334" s="397"/>
      <c r="AH334" s="397"/>
      <c r="AI334" s="360"/>
      <c r="AJ334" s="360"/>
      <c r="AK334" s="360"/>
      <c r="AL334" s="397"/>
      <c r="AM334" s="397"/>
      <c r="AN334" s="397"/>
      <c r="AO334" s="397"/>
    </row>
    <row r="335" customFormat="false" ht="12.75" hidden="false" customHeight="false" outlineLevel="0" collapsed="false">
      <c r="H335" s="397"/>
      <c r="I335" s="397"/>
      <c r="O335" s="397"/>
      <c r="P335" s="397"/>
      <c r="Q335" s="397"/>
      <c r="R335" s="397"/>
      <c r="S335" s="397"/>
      <c r="T335" s="397"/>
      <c r="U335" s="397"/>
      <c r="V335" s="397"/>
      <c r="W335" s="397"/>
      <c r="X335" s="397"/>
      <c r="Y335" s="397"/>
      <c r="Z335" s="397"/>
      <c r="AA335" s="397"/>
      <c r="AB335" s="397"/>
      <c r="AC335" s="397"/>
      <c r="AD335" s="397"/>
      <c r="AE335" s="397"/>
      <c r="AF335" s="397"/>
      <c r="AG335" s="397"/>
      <c r="AH335" s="397"/>
      <c r="AI335" s="360"/>
      <c r="AJ335" s="360"/>
      <c r="AK335" s="360"/>
      <c r="AL335" s="397"/>
      <c r="AM335" s="397"/>
      <c r="AN335" s="397"/>
      <c r="AO335" s="397"/>
    </row>
    <row r="336" customFormat="false" ht="12.75" hidden="false" customHeight="false" outlineLevel="0" collapsed="false">
      <c r="H336" s="397"/>
      <c r="I336" s="397"/>
      <c r="O336" s="397"/>
      <c r="P336" s="397"/>
      <c r="Q336" s="397"/>
      <c r="R336" s="397"/>
      <c r="S336" s="397"/>
      <c r="T336" s="397"/>
      <c r="U336" s="397"/>
      <c r="V336" s="397"/>
      <c r="W336" s="397"/>
      <c r="X336" s="397"/>
      <c r="Y336" s="397"/>
      <c r="Z336" s="397"/>
      <c r="AA336" s="397"/>
      <c r="AB336" s="397"/>
      <c r="AC336" s="397"/>
      <c r="AD336" s="397"/>
      <c r="AE336" s="397"/>
      <c r="AF336" s="397"/>
      <c r="AG336" s="397"/>
      <c r="AH336" s="397"/>
      <c r="AI336" s="360"/>
      <c r="AJ336" s="360"/>
      <c r="AK336" s="360"/>
      <c r="AL336" s="397"/>
      <c r="AM336" s="397"/>
      <c r="AN336" s="397"/>
      <c r="AO336" s="397"/>
    </row>
    <row r="337" customFormat="false" ht="12.75" hidden="false" customHeight="false" outlineLevel="0" collapsed="false">
      <c r="H337" s="397"/>
      <c r="I337" s="397"/>
      <c r="O337" s="397"/>
      <c r="P337" s="397"/>
      <c r="Q337" s="397"/>
      <c r="R337" s="397"/>
      <c r="S337" s="397"/>
      <c r="T337" s="397"/>
      <c r="U337" s="397"/>
      <c r="V337" s="397"/>
      <c r="W337" s="397"/>
      <c r="X337" s="397"/>
      <c r="Y337" s="397"/>
      <c r="Z337" s="397"/>
      <c r="AA337" s="397"/>
      <c r="AB337" s="397"/>
      <c r="AC337" s="397"/>
      <c r="AD337" s="397"/>
      <c r="AE337" s="397"/>
      <c r="AF337" s="397"/>
      <c r="AG337" s="397"/>
      <c r="AH337" s="397"/>
      <c r="AI337" s="360"/>
      <c r="AJ337" s="360"/>
      <c r="AK337" s="360"/>
      <c r="AL337" s="397"/>
      <c r="AM337" s="397"/>
      <c r="AN337" s="397"/>
      <c r="AO337" s="397"/>
    </row>
    <row r="338" customFormat="false" ht="12.75" hidden="false" customHeight="false" outlineLevel="0" collapsed="false">
      <c r="H338" s="397"/>
      <c r="I338" s="397"/>
      <c r="O338" s="397"/>
      <c r="P338" s="397"/>
      <c r="Q338" s="397"/>
      <c r="R338" s="397"/>
      <c r="S338" s="397"/>
      <c r="T338" s="397"/>
      <c r="U338" s="397"/>
      <c r="V338" s="397"/>
      <c r="W338" s="397"/>
      <c r="X338" s="397"/>
      <c r="Y338" s="397"/>
      <c r="Z338" s="397"/>
      <c r="AA338" s="397"/>
      <c r="AB338" s="397"/>
      <c r="AC338" s="397"/>
      <c r="AD338" s="397"/>
      <c r="AE338" s="397"/>
      <c r="AF338" s="397"/>
      <c r="AG338" s="397"/>
      <c r="AH338" s="397"/>
      <c r="AI338" s="360"/>
      <c r="AJ338" s="360"/>
      <c r="AK338" s="360"/>
      <c r="AL338" s="397"/>
      <c r="AM338" s="397"/>
      <c r="AN338" s="397"/>
      <c r="AO338" s="397"/>
    </row>
    <row r="339" customFormat="false" ht="12.75" hidden="false" customHeight="false" outlineLevel="0" collapsed="false">
      <c r="H339" s="397"/>
      <c r="I339" s="397"/>
      <c r="O339" s="397"/>
      <c r="P339" s="397"/>
      <c r="Q339" s="397"/>
      <c r="R339" s="397"/>
      <c r="S339" s="397"/>
      <c r="T339" s="397"/>
      <c r="U339" s="397"/>
      <c r="V339" s="397"/>
      <c r="W339" s="397"/>
      <c r="X339" s="397"/>
      <c r="Y339" s="397"/>
      <c r="Z339" s="397"/>
      <c r="AA339" s="397"/>
      <c r="AB339" s="397"/>
      <c r="AC339" s="397"/>
      <c r="AD339" s="397"/>
      <c r="AE339" s="397"/>
      <c r="AF339" s="397"/>
      <c r="AG339" s="397"/>
      <c r="AH339" s="397"/>
      <c r="AI339" s="360"/>
      <c r="AJ339" s="360"/>
      <c r="AK339" s="360"/>
      <c r="AL339" s="397"/>
      <c r="AM339" s="397"/>
      <c r="AN339" s="397"/>
      <c r="AO339" s="397"/>
    </row>
    <row r="340" customFormat="false" ht="12.75" hidden="false" customHeight="false" outlineLevel="0" collapsed="false">
      <c r="H340" s="397"/>
      <c r="I340" s="397"/>
      <c r="O340" s="397"/>
      <c r="P340" s="397"/>
      <c r="Q340" s="397"/>
      <c r="R340" s="397"/>
      <c r="S340" s="397"/>
      <c r="T340" s="397"/>
      <c r="U340" s="397"/>
      <c r="V340" s="397"/>
      <c r="W340" s="397"/>
      <c r="X340" s="397"/>
      <c r="Y340" s="397"/>
      <c r="Z340" s="397"/>
      <c r="AA340" s="397"/>
      <c r="AB340" s="397"/>
      <c r="AC340" s="397"/>
      <c r="AD340" s="397"/>
      <c r="AE340" s="397"/>
      <c r="AF340" s="397"/>
      <c r="AG340" s="397"/>
      <c r="AH340" s="397"/>
      <c r="AI340" s="360"/>
      <c r="AJ340" s="360"/>
      <c r="AK340" s="360"/>
      <c r="AL340" s="397"/>
      <c r="AM340" s="397"/>
      <c r="AN340" s="397"/>
      <c r="AO340" s="397"/>
    </row>
    <row r="341" customFormat="false" ht="12.75" hidden="false" customHeight="false" outlineLevel="0" collapsed="false">
      <c r="H341" s="397"/>
      <c r="I341" s="397"/>
      <c r="O341" s="397"/>
      <c r="P341" s="397"/>
      <c r="Q341" s="397"/>
      <c r="R341" s="397"/>
      <c r="S341" s="397"/>
      <c r="T341" s="397"/>
      <c r="U341" s="397"/>
      <c r="V341" s="397"/>
      <c r="W341" s="397"/>
      <c r="X341" s="397"/>
      <c r="Y341" s="397"/>
      <c r="Z341" s="397"/>
      <c r="AA341" s="397"/>
      <c r="AB341" s="397"/>
      <c r="AC341" s="397"/>
      <c r="AD341" s="397"/>
      <c r="AE341" s="397"/>
      <c r="AF341" s="397"/>
      <c r="AG341" s="397"/>
      <c r="AH341" s="397"/>
      <c r="AI341" s="360"/>
      <c r="AJ341" s="360"/>
      <c r="AK341" s="360"/>
      <c r="AL341" s="397"/>
      <c r="AM341" s="397"/>
      <c r="AN341" s="397"/>
      <c r="AO341" s="397"/>
    </row>
    <row r="342" customFormat="false" ht="12.75" hidden="false" customHeight="false" outlineLevel="0" collapsed="false">
      <c r="H342" s="397"/>
      <c r="I342" s="397"/>
      <c r="O342" s="397"/>
      <c r="P342" s="397"/>
      <c r="Q342" s="397"/>
      <c r="R342" s="397"/>
      <c r="S342" s="397"/>
      <c r="T342" s="397"/>
      <c r="U342" s="397"/>
      <c r="V342" s="397"/>
      <c r="W342" s="397"/>
      <c r="X342" s="397"/>
      <c r="Y342" s="397"/>
      <c r="Z342" s="397"/>
      <c r="AA342" s="397"/>
      <c r="AB342" s="397"/>
      <c r="AC342" s="397"/>
      <c r="AD342" s="397"/>
      <c r="AE342" s="397"/>
      <c r="AF342" s="397"/>
      <c r="AG342" s="397"/>
      <c r="AH342" s="397"/>
      <c r="AI342" s="360"/>
      <c r="AJ342" s="360"/>
      <c r="AK342" s="360"/>
      <c r="AL342" s="397"/>
      <c r="AM342" s="397"/>
      <c r="AN342" s="397"/>
      <c r="AO342" s="397"/>
    </row>
    <row r="343" customFormat="false" ht="12.75" hidden="false" customHeight="false" outlineLevel="0" collapsed="false">
      <c r="H343" s="397"/>
      <c r="I343" s="397"/>
      <c r="O343" s="397"/>
      <c r="P343" s="397"/>
      <c r="Q343" s="397"/>
      <c r="R343" s="397"/>
      <c r="S343" s="397"/>
      <c r="T343" s="397"/>
      <c r="U343" s="397"/>
      <c r="V343" s="397"/>
      <c r="W343" s="397"/>
      <c r="X343" s="397"/>
      <c r="Y343" s="397"/>
      <c r="Z343" s="397"/>
      <c r="AA343" s="397"/>
      <c r="AB343" s="397"/>
      <c r="AC343" s="397"/>
      <c r="AD343" s="397"/>
      <c r="AE343" s="397"/>
      <c r="AF343" s="397"/>
      <c r="AG343" s="397"/>
      <c r="AH343" s="397"/>
      <c r="AI343" s="360"/>
      <c r="AJ343" s="360"/>
      <c r="AK343" s="360"/>
      <c r="AL343" s="397"/>
      <c r="AM343" s="397"/>
      <c r="AN343" s="397"/>
      <c r="AO343" s="397"/>
    </row>
    <row r="344" customFormat="false" ht="12.75" hidden="false" customHeight="false" outlineLevel="0" collapsed="false">
      <c r="H344" s="397"/>
      <c r="I344" s="397"/>
      <c r="O344" s="397"/>
      <c r="P344" s="397"/>
      <c r="Q344" s="397"/>
      <c r="R344" s="397"/>
      <c r="S344" s="397"/>
      <c r="T344" s="397"/>
      <c r="U344" s="397"/>
      <c r="V344" s="397"/>
      <c r="W344" s="397"/>
      <c r="X344" s="397"/>
      <c r="Y344" s="397"/>
      <c r="Z344" s="397"/>
      <c r="AA344" s="397"/>
      <c r="AB344" s="397"/>
      <c r="AC344" s="397"/>
      <c r="AD344" s="397"/>
      <c r="AE344" s="397"/>
      <c r="AF344" s="397"/>
      <c r="AG344" s="397"/>
      <c r="AH344" s="397"/>
      <c r="AI344" s="360"/>
      <c r="AJ344" s="360"/>
      <c r="AK344" s="360"/>
      <c r="AL344" s="397"/>
      <c r="AM344" s="397"/>
      <c r="AN344" s="397"/>
      <c r="AO344" s="397"/>
    </row>
    <row r="345" customFormat="false" ht="12.75" hidden="false" customHeight="false" outlineLevel="0" collapsed="false">
      <c r="H345" s="397"/>
      <c r="I345" s="397"/>
      <c r="O345" s="397"/>
      <c r="P345" s="397"/>
      <c r="Q345" s="397"/>
      <c r="R345" s="397"/>
      <c r="S345" s="397"/>
      <c r="T345" s="397"/>
      <c r="U345" s="397"/>
      <c r="V345" s="397"/>
      <c r="W345" s="397"/>
      <c r="X345" s="397"/>
      <c r="Y345" s="397"/>
      <c r="Z345" s="397"/>
      <c r="AA345" s="397"/>
      <c r="AB345" s="397"/>
      <c r="AC345" s="397"/>
      <c r="AD345" s="397"/>
      <c r="AE345" s="397"/>
      <c r="AF345" s="397"/>
      <c r="AG345" s="397"/>
      <c r="AH345" s="397"/>
      <c r="AI345" s="360"/>
      <c r="AJ345" s="360"/>
      <c r="AK345" s="360"/>
      <c r="AL345" s="397"/>
      <c r="AM345" s="397"/>
      <c r="AN345" s="397"/>
      <c r="AO345" s="397"/>
    </row>
    <row r="346" customFormat="false" ht="12.75" hidden="false" customHeight="false" outlineLevel="0" collapsed="false">
      <c r="H346" s="397"/>
      <c r="I346" s="397"/>
      <c r="O346" s="397"/>
      <c r="P346" s="397"/>
      <c r="Q346" s="397"/>
      <c r="R346" s="397"/>
      <c r="S346" s="397"/>
      <c r="T346" s="397"/>
      <c r="U346" s="397"/>
      <c r="V346" s="397"/>
      <c r="W346" s="397"/>
      <c r="X346" s="397"/>
      <c r="Y346" s="397"/>
      <c r="Z346" s="397"/>
      <c r="AA346" s="397"/>
      <c r="AB346" s="397"/>
      <c r="AC346" s="397"/>
      <c r="AD346" s="397"/>
      <c r="AE346" s="397"/>
      <c r="AF346" s="397"/>
      <c r="AG346" s="397"/>
      <c r="AH346" s="397"/>
      <c r="AI346" s="360"/>
      <c r="AJ346" s="360"/>
      <c r="AK346" s="360"/>
      <c r="AL346" s="397"/>
      <c r="AM346" s="397"/>
      <c r="AN346" s="397"/>
      <c r="AO346" s="397"/>
    </row>
    <row r="347" customFormat="false" ht="12.75" hidden="false" customHeight="false" outlineLevel="0" collapsed="false">
      <c r="H347" s="397"/>
      <c r="I347" s="397"/>
      <c r="O347" s="397"/>
      <c r="P347" s="397"/>
      <c r="Q347" s="397"/>
      <c r="R347" s="397"/>
      <c r="S347" s="397"/>
      <c r="T347" s="397"/>
      <c r="U347" s="397"/>
      <c r="V347" s="397"/>
      <c r="W347" s="397"/>
      <c r="X347" s="397"/>
      <c r="Y347" s="397"/>
      <c r="Z347" s="397"/>
      <c r="AA347" s="397"/>
      <c r="AB347" s="397"/>
      <c r="AC347" s="397"/>
      <c r="AD347" s="397"/>
      <c r="AE347" s="397"/>
      <c r="AF347" s="397"/>
      <c r="AG347" s="397"/>
      <c r="AH347" s="397"/>
      <c r="AI347" s="360"/>
      <c r="AJ347" s="360"/>
      <c r="AK347" s="360"/>
      <c r="AL347" s="397"/>
      <c r="AM347" s="397"/>
      <c r="AN347" s="397"/>
      <c r="AO347" s="397"/>
    </row>
    <row r="348" customFormat="false" ht="12.75" hidden="false" customHeight="false" outlineLevel="0" collapsed="false">
      <c r="H348" s="397"/>
      <c r="I348" s="397"/>
      <c r="O348" s="397"/>
      <c r="P348" s="397"/>
      <c r="Q348" s="397"/>
      <c r="R348" s="397"/>
      <c r="S348" s="397"/>
      <c r="T348" s="397"/>
      <c r="U348" s="397"/>
      <c r="V348" s="397"/>
      <c r="W348" s="397"/>
      <c r="X348" s="397"/>
      <c r="Y348" s="397"/>
      <c r="Z348" s="397"/>
      <c r="AA348" s="397"/>
      <c r="AB348" s="397"/>
      <c r="AC348" s="397"/>
      <c r="AD348" s="397"/>
      <c r="AE348" s="397"/>
      <c r="AF348" s="397"/>
      <c r="AG348" s="397"/>
      <c r="AH348" s="397"/>
      <c r="AI348" s="360"/>
      <c r="AJ348" s="360"/>
      <c r="AK348" s="360"/>
      <c r="AL348" s="397"/>
      <c r="AM348" s="397"/>
      <c r="AN348" s="397"/>
      <c r="AO348" s="397"/>
    </row>
    <row r="349" customFormat="false" ht="12.75" hidden="false" customHeight="false" outlineLevel="0" collapsed="false">
      <c r="H349" s="397"/>
      <c r="I349" s="397"/>
      <c r="O349" s="397"/>
      <c r="P349" s="397"/>
      <c r="Q349" s="397"/>
      <c r="R349" s="397"/>
      <c r="S349" s="397"/>
      <c r="T349" s="397"/>
      <c r="U349" s="397"/>
      <c r="V349" s="397"/>
      <c r="W349" s="397"/>
      <c r="X349" s="397"/>
      <c r="Y349" s="397"/>
      <c r="Z349" s="397"/>
      <c r="AA349" s="397"/>
      <c r="AB349" s="397"/>
      <c r="AC349" s="397"/>
      <c r="AD349" s="397"/>
      <c r="AE349" s="397"/>
      <c r="AF349" s="397"/>
      <c r="AG349" s="397"/>
      <c r="AH349" s="397"/>
      <c r="AI349" s="360"/>
      <c r="AJ349" s="360"/>
      <c r="AK349" s="360"/>
      <c r="AL349" s="397"/>
      <c r="AM349" s="397"/>
      <c r="AN349" s="397"/>
      <c r="AO349" s="397"/>
    </row>
    <row r="350" customFormat="false" ht="12.75" hidden="false" customHeight="false" outlineLevel="0" collapsed="false">
      <c r="H350" s="397"/>
      <c r="I350" s="397"/>
      <c r="O350" s="397"/>
      <c r="P350" s="397"/>
      <c r="Q350" s="397"/>
      <c r="R350" s="397"/>
      <c r="S350" s="397"/>
      <c r="T350" s="397"/>
      <c r="U350" s="397"/>
      <c r="V350" s="397"/>
      <c r="W350" s="397"/>
      <c r="X350" s="397"/>
      <c r="Y350" s="397"/>
      <c r="Z350" s="397"/>
      <c r="AA350" s="397"/>
      <c r="AB350" s="397"/>
      <c r="AC350" s="397"/>
      <c r="AD350" s="397"/>
      <c r="AE350" s="397"/>
      <c r="AF350" s="397"/>
      <c r="AG350" s="397"/>
      <c r="AH350" s="397"/>
      <c r="AI350" s="360"/>
      <c r="AJ350" s="360"/>
      <c r="AK350" s="360"/>
      <c r="AL350" s="397"/>
      <c r="AM350" s="397"/>
      <c r="AN350" s="397"/>
      <c r="AO350" s="397"/>
    </row>
    <row r="351" customFormat="false" ht="12.75" hidden="false" customHeight="false" outlineLevel="0" collapsed="false">
      <c r="H351" s="397"/>
      <c r="I351" s="397"/>
      <c r="O351" s="397"/>
      <c r="P351" s="397"/>
      <c r="Q351" s="397"/>
      <c r="R351" s="397"/>
      <c r="S351" s="397"/>
      <c r="T351" s="397"/>
      <c r="U351" s="397"/>
      <c r="V351" s="397"/>
      <c r="W351" s="397"/>
      <c r="X351" s="397"/>
      <c r="Y351" s="397"/>
      <c r="Z351" s="397"/>
      <c r="AA351" s="397"/>
      <c r="AB351" s="397"/>
      <c r="AC351" s="397"/>
      <c r="AD351" s="397"/>
      <c r="AE351" s="397"/>
      <c r="AF351" s="397"/>
      <c r="AG351" s="397"/>
      <c r="AH351" s="397"/>
      <c r="AI351" s="360"/>
      <c r="AJ351" s="360"/>
      <c r="AK351" s="360"/>
      <c r="AL351" s="397"/>
      <c r="AM351" s="397"/>
      <c r="AN351" s="397"/>
      <c r="AO351" s="397"/>
    </row>
    <row r="352" customFormat="false" ht="12.75" hidden="false" customHeight="false" outlineLevel="0" collapsed="false">
      <c r="H352" s="397"/>
      <c r="I352" s="397"/>
      <c r="O352" s="397"/>
      <c r="P352" s="397"/>
      <c r="Q352" s="397"/>
      <c r="R352" s="397"/>
      <c r="S352" s="397"/>
      <c r="T352" s="397"/>
      <c r="U352" s="397"/>
      <c r="V352" s="397"/>
      <c r="W352" s="397"/>
      <c r="X352" s="397"/>
      <c r="Y352" s="397"/>
      <c r="Z352" s="397"/>
      <c r="AA352" s="397"/>
      <c r="AB352" s="397"/>
      <c r="AC352" s="397"/>
      <c r="AD352" s="397"/>
      <c r="AE352" s="397"/>
      <c r="AF352" s="397"/>
      <c r="AG352" s="397"/>
      <c r="AH352" s="397"/>
      <c r="AI352" s="360"/>
      <c r="AJ352" s="360"/>
      <c r="AK352" s="360"/>
      <c r="AL352" s="397"/>
      <c r="AM352" s="397"/>
      <c r="AN352" s="397"/>
      <c r="AO352" s="397"/>
    </row>
    <row r="353" customFormat="false" ht="12.75" hidden="false" customHeight="false" outlineLevel="0" collapsed="false">
      <c r="H353" s="397"/>
      <c r="I353" s="397"/>
      <c r="O353" s="397"/>
      <c r="P353" s="397"/>
      <c r="Q353" s="397"/>
      <c r="R353" s="397"/>
      <c r="S353" s="397"/>
      <c r="T353" s="397"/>
      <c r="U353" s="397"/>
      <c r="V353" s="397"/>
      <c r="W353" s="397"/>
      <c r="X353" s="397"/>
      <c r="Y353" s="397"/>
      <c r="Z353" s="397"/>
      <c r="AA353" s="397"/>
      <c r="AB353" s="397"/>
      <c r="AC353" s="397"/>
      <c r="AD353" s="397"/>
      <c r="AE353" s="397"/>
      <c r="AF353" s="397"/>
      <c r="AG353" s="397"/>
      <c r="AH353" s="397"/>
      <c r="AI353" s="360"/>
      <c r="AJ353" s="360"/>
      <c r="AK353" s="360"/>
      <c r="AL353" s="397"/>
      <c r="AM353" s="397"/>
      <c r="AN353" s="397"/>
      <c r="AO353" s="397"/>
    </row>
    <row r="354" customFormat="false" ht="12.75" hidden="false" customHeight="false" outlineLevel="0" collapsed="false">
      <c r="H354" s="397"/>
      <c r="I354" s="397"/>
      <c r="O354" s="397"/>
      <c r="P354" s="397"/>
      <c r="Q354" s="397"/>
      <c r="R354" s="397"/>
      <c r="S354" s="397"/>
      <c r="T354" s="397"/>
      <c r="U354" s="397"/>
      <c r="V354" s="397"/>
      <c r="W354" s="397"/>
      <c r="X354" s="397"/>
      <c r="Y354" s="397"/>
      <c r="Z354" s="397"/>
      <c r="AA354" s="397"/>
      <c r="AB354" s="397"/>
      <c r="AC354" s="397"/>
      <c r="AD354" s="397"/>
      <c r="AE354" s="397"/>
      <c r="AF354" s="397"/>
      <c r="AG354" s="397"/>
      <c r="AH354" s="397"/>
      <c r="AI354" s="360"/>
      <c r="AJ354" s="360"/>
      <c r="AK354" s="360"/>
      <c r="AL354" s="397"/>
      <c r="AM354" s="397"/>
      <c r="AN354" s="397"/>
      <c r="AO354" s="397"/>
    </row>
    <row r="355" customFormat="false" ht="12.75" hidden="false" customHeight="false" outlineLevel="0" collapsed="false">
      <c r="H355" s="397"/>
      <c r="I355" s="397"/>
      <c r="O355" s="397"/>
      <c r="P355" s="397"/>
      <c r="Q355" s="397"/>
      <c r="R355" s="397"/>
      <c r="S355" s="397"/>
      <c r="T355" s="397"/>
      <c r="U355" s="397"/>
      <c r="V355" s="397"/>
      <c r="W355" s="397"/>
      <c r="X355" s="397"/>
      <c r="Y355" s="397"/>
      <c r="Z355" s="397"/>
      <c r="AA355" s="397"/>
      <c r="AB355" s="397"/>
      <c r="AC355" s="397"/>
      <c r="AD355" s="397"/>
      <c r="AE355" s="397"/>
      <c r="AF355" s="397"/>
      <c r="AG355" s="397"/>
      <c r="AH355" s="397"/>
      <c r="AI355" s="360"/>
      <c r="AJ355" s="360"/>
      <c r="AK355" s="360"/>
      <c r="AL355" s="397"/>
      <c r="AM355" s="397"/>
      <c r="AN355" s="397"/>
      <c r="AO355" s="397"/>
    </row>
    <row r="356" customFormat="false" ht="12.75" hidden="false" customHeight="false" outlineLevel="0" collapsed="false">
      <c r="H356" s="397"/>
      <c r="I356" s="397"/>
      <c r="O356" s="397"/>
      <c r="P356" s="397"/>
      <c r="Q356" s="397"/>
      <c r="R356" s="397"/>
      <c r="S356" s="397"/>
      <c r="T356" s="397"/>
      <c r="U356" s="397"/>
      <c r="V356" s="397"/>
      <c r="W356" s="397"/>
      <c r="X356" s="397"/>
      <c r="Y356" s="397"/>
      <c r="Z356" s="397"/>
      <c r="AA356" s="397"/>
      <c r="AB356" s="397"/>
      <c r="AC356" s="397"/>
      <c r="AD356" s="397"/>
      <c r="AE356" s="397"/>
      <c r="AF356" s="397"/>
      <c r="AG356" s="397"/>
      <c r="AH356" s="397"/>
      <c r="AI356" s="360"/>
      <c r="AJ356" s="360"/>
      <c r="AK356" s="360"/>
      <c r="AL356" s="397"/>
      <c r="AM356" s="397"/>
      <c r="AN356" s="397"/>
      <c r="AO356" s="397"/>
    </row>
    <row r="357" customFormat="false" ht="12.75" hidden="false" customHeight="false" outlineLevel="0" collapsed="false">
      <c r="H357" s="397"/>
      <c r="I357" s="397"/>
      <c r="O357" s="397"/>
      <c r="P357" s="397"/>
      <c r="Q357" s="397"/>
      <c r="R357" s="397"/>
      <c r="S357" s="397"/>
      <c r="T357" s="397"/>
      <c r="U357" s="397"/>
      <c r="V357" s="397"/>
      <c r="W357" s="397"/>
      <c r="X357" s="397"/>
      <c r="Y357" s="397"/>
      <c r="Z357" s="397"/>
      <c r="AA357" s="397"/>
      <c r="AB357" s="397"/>
      <c r="AC357" s="397"/>
      <c r="AD357" s="397"/>
      <c r="AE357" s="397"/>
      <c r="AF357" s="397"/>
      <c r="AG357" s="397"/>
      <c r="AH357" s="397"/>
      <c r="AI357" s="360"/>
      <c r="AJ357" s="360"/>
      <c r="AK357" s="360"/>
      <c r="AL357" s="397"/>
      <c r="AM357" s="397"/>
      <c r="AN357" s="397"/>
      <c r="AO357" s="397"/>
    </row>
    <row r="358" customFormat="false" ht="12.75" hidden="false" customHeight="false" outlineLevel="0" collapsed="false">
      <c r="H358" s="397"/>
      <c r="I358" s="397"/>
      <c r="O358" s="397"/>
      <c r="P358" s="397"/>
      <c r="Q358" s="397"/>
      <c r="R358" s="397"/>
      <c r="S358" s="397"/>
      <c r="T358" s="397"/>
      <c r="U358" s="397"/>
      <c r="V358" s="397"/>
      <c r="W358" s="397"/>
      <c r="X358" s="397"/>
      <c r="Y358" s="397"/>
      <c r="Z358" s="397"/>
      <c r="AA358" s="397"/>
      <c r="AB358" s="397"/>
      <c r="AC358" s="397"/>
      <c r="AD358" s="397"/>
      <c r="AE358" s="397"/>
      <c r="AF358" s="397"/>
      <c r="AG358" s="397"/>
      <c r="AH358" s="397"/>
      <c r="AI358" s="360"/>
      <c r="AJ358" s="360"/>
      <c r="AK358" s="360"/>
      <c r="AL358" s="397"/>
      <c r="AM358" s="397"/>
      <c r="AN358" s="397"/>
      <c r="AO358" s="397"/>
    </row>
    <row r="359" customFormat="false" ht="12.75" hidden="false" customHeight="false" outlineLevel="0" collapsed="false">
      <c r="H359" s="397"/>
      <c r="I359" s="397"/>
      <c r="O359" s="397"/>
      <c r="P359" s="397"/>
      <c r="Q359" s="397"/>
      <c r="R359" s="397"/>
      <c r="S359" s="397"/>
      <c r="T359" s="397"/>
      <c r="U359" s="397"/>
      <c r="V359" s="397"/>
      <c r="W359" s="397"/>
      <c r="X359" s="397"/>
      <c r="Y359" s="397"/>
      <c r="Z359" s="397"/>
      <c r="AA359" s="397"/>
      <c r="AB359" s="397"/>
      <c r="AC359" s="397"/>
      <c r="AD359" s="397"/>
      <c r="AE359" s="397"/>
      <c r="AF359" s="397"/>
      <c r="AG359" s="397"/>
      <c r="AH359" s="397"/>
      <c r="AI359" s="360"/>
      <c r="AJ359" s="360"/>
      <c r="AK359" s="360"/>
      <c r="AL359" s="397"/>
      <c r="AM359" s="397"/>
      <c r="AN359" s="397"/>
      <c r="AO359" s="397"/>
    </row>
    <row r="360" customFormat="false" ht="12.75" hidden="false" customHeight="false" outlineLevel="0" collapsed="false">
      <c r="H360" s="397"/>
      <c r="I360" s="397"/>
      <c r="O360" s="397"/>
      <c r="P360" s="397"/>
      <c r="Q360" s="397"/>
      <c r="R360" s="397"/>
      <c r="S360" s="397"/>
      <c r="T360" s="397"/>
      <c r="U360" s="397"/>
      <c r="V360" s="397"/>
      <c r="W360" s="397"/>
      <c r="X360" s="397"/>
      <c r="Y360" s="397"/>
      <c r="Z360" s="397"/>
      <c r="AA360" s="397"/>
      <c r="AB360" s="397"/>
      <c r="AC360" s="397"/>
      <c r="AD360" s="397"/>
      <c r="AE360" s="397"/>
      <c r="AF360" s="397"/>
      <c r="AG360" s="397"/>
      <c r="AH360" s="397"/>
      <c r="AI360" s="360"/>
      <c r="AJ360" s="360"/>
      <c r="AK360" s="360"/>
      <c r="AL360" s="397"/>
      <c r="AM360" s="397"/>
      <c r="AN360" s="397"/>
      <c r="AO360" s="397"/>
    </row>
    <row r="361" customFormat="false" ht="12.75" hidden="false" customHeight="false" outlineLevel="0" collapsed="false">
      <c r="H361" s="397"/>
      <c r="I361" s="397"/>
      <c r="O361" s="397"/>
      <c r="P361" s="397"/>
      <c r="Q361" s="397"/>
      <c r="R361" s="397"/>
      <c r="S361" s="397"/>
      <c r="T361" s="397"/>
      <c r="U361" s="397"/>
      <c r="V361" s="397"/>
      <c r="W361" s="397"/>
      <c r="X361" s="397"/>
      <c r="Y361" s="397"/>
      <c r="Z361" s="397"/>
      <c r="AA361" s="397"/>
      <c r="AB361" s="397"/>
      <c r="AC361" s="397"/>
      <c r="AD361" s="397"/>
      <c r="AE361" s="397"/>
      <c r="AF361" s="397"/>
      <c r="AG361" s="397"/>
      <c r="AH361" s="397"/>
      <c r="AI361" s="360"/>
      <c r="AJ361" s="360"/>
      <c r="AK361" s="360"/>
      <c r="AL361" s="397"/>
      <c r="AM361" s="397"/>
      <c r="AN361" s="397"/>
      <c r="AO361" s="397"/>
    </row>
    <row r="362" customFormat="false" ht="12.75" hidden="false" customHeight="false" outlineLevel="0" collapsed="false">
      <c r="H362" s="397"/>
      <c r="I362" s="397"/>
      <c r="O362" s="397"/>
      <c r="P362" s="397"/>
      <c r="Q362" s="397"/>
      <c r="R362" s="397"/>
      <c r="S362" s="397"/>
      <c r="T362" s="397"/>
      <c r="U362" s="397"/>
      <c r="V362" s="397"/>
      <c r="W362" s="397"/>
      <c r="X362" s="397"/>
      <c r="Y362" s="397"/>
      <c r="Z362" s="397"/>
      <c r="AA362" s="397"/>
      <c r="AB362" s="397"/>
      <c r="AC362" s="397"/>
      <c r="AD362" s="397"/>
      <c r="AE362" s="397"/>
      <c r="AF362" s="397"/>
      <c r="AG362" s="397"/>
      <c r="AH362" s="397"/>
      <c r="AI362" s="360"/>
      <c r="AJ362" s="360"/>
      <c r="AK362" s="360"/>
      <c r="AL362" s="397"/>
      <c r="AM362" s="397"/>
      <c r="AN362" s="397"/>
      <c r="AO362" s="397"/>
    </row>
    <row r="363" customFormat="false" ht="12.75" hidden="false" customHeight="false" outlineLevel="0" collapsed="false">
      <c r="H363" s="397"/>
      <c r="I363" s="397"/>
      <c r="O363" s="397"/>
      <c r="P363" s="397"/>
      <c r="Q363" s="397"/>
      <c r="R363" s="397"/>
      <c r="S363" s="397"/>
      <c r="T363" s="397"/>
      <c r="U363" s="397"/>
      <c r="V363" s="397"/>
      <c r="W363" s="397"/>
      <c r="X363" s="397"/>
      <c r="Y363" s="397"/>
      <c r="Z363" s="397"/>
      <c r="AA363" s="397"/>
      <c r="AB363" s="397"/>
      <c r="AC363" s="397"/>
      <c r="AD363" s="397"/>
      <c r="AE363" s="397"/>
      <c r="AF363" s="397"/>
      <c r="AG363" s="397"/>
      <c r="AH363" s="397"/>
      <c r="AI363" s="360"/>
      <c r="AJ363" s="360"/>
      <c r="AK363" s="360"/>
      <c r="AL363" s="397"/>
      <c r="AM363" s="397"/>
      <c r="AN363" s="397"/>
      <c r="AO363" s="397"/>
    </row>
    <row r="364" customFormat="false" ht="12.75" hidden="false" customHeight="false" outlineLevel="0" collapsed="false">
      <c r="H364" s="397"/>
      <c r="I364" s="397"/>
      <c r="O364" s="397"/>
      <c r="P364" s="397"/>
      <c r="Q364" s="397"/>
      <c r="R364" s="397"/>
      <c r="S364" s="397"/>
      <c r="T364" s="397"/>
      <c r="U364" s="397"/>
      <c r="V364" s="397"/>
      <c r="W364" s="397"/>
      <c r="X364" s="397"/>
      <c r="Y364" s="397"/>
      <c r="Z364" s="397"/>
      <c r="AA364" s="397"/>
      <c r="AB364" s="397"/>
      <c r="AC364" s="397"/>
      <c r="AD364" s="397"/>
      <c r="AE364" s="397"/>
      <c r="AF364" s="397"/>
      <c r="AG364" s="397"/>
      <c r="AH364" s="397"/>
      <c r="AI364" s="360"/>
      <c r="AJ364" s="360"/>
      <c r="AK364" s="360"/>
      <c r="AL364" s="397"/>
      <c r="AM364" s="397"/>
      <c r="AN364" s="397"/>
      <c r="AO364" s="397"/>
    </row>
    <row r="365" customFormat="false" ht="12.75" hidden="false" customHeight="false" outlineLevel="0" collapsed="false">
      <c r="H365" s="397"/>
      <c r="I365" s="397"/>
      <c r="O365" s="397"/>
      <c r="P365" s="397"/>
      <c r="Q365" s="397"/>
      <c r="R365" s="397"/>
      <c r="S365" s="397"/>
      <c r="T365" s="397"/>
      <c r="U365" s="397"/>
      <c r="V365" s="397"/>
      <c r="W365" s="397"/>
      <c r="X365" s="397"/>
      <c r="Y365" s="397"/>
      <c r="Z365" s="397"/>
      <c r="AA365" s="397"/>
      <c r="AB365" s="397"/>
      <c r="AC365" s="397"/>
      <c r="AD365" s="397"/>
      <c r="AE365" s="397"/>
      <c r="AF365" s="397"/>
      <c r="AG365" s="397"/>
      <c r="AH365" s="397"/>
      <c r="AI365" s="360"/>
      <c r="AJ365" s="360"/>
      <c r="AK365" s="360"/>
      <c r="AL365" s="397"/>
      <c r="AM365" s="397"/>
      <c r="AN365" s="397"/>
      <c r="AO365" s="397"/>
    </row>
    <row r="366" customFormat="false" ht="12.75" hidden="false" customHeight="false" outlineLevel="0" collapsed="false">
      <c r="H366" s="397"/>
      <c r="I366" s="397"/>
      <c r="O366" s="397"/>
      <c r="P366" s="397"/>
      <c r="Q366" s="397"/>
      <c r="R366" s="397"/>
      <c r="S366" s="397"/>
      <c r="T366" s="397"/>
      <c r="U366" s="397"/>
      <c r="V366" s="397"/>
      <c r="W366" s="397"/>
      <c r="X366" s="397"/>
      <c r="Y366" s="397"/>
      <c r="Z366" s="397"/>
      <c r="AA366" s="397"/>
      <c r="AB366" s="397"/>
      <c r="AC366" s="397"/>
      <c r="AD366" s="397"/>
      <c r="AE366" s="397"/>
      <c r="AF366" s="397"/>
      <c r="AG366" s="397"/>
      <c r="AH366" s="397"/>
      <c r="AI366" s="360"/>
      <c r="AJ366" s="360"/>
      <c r="AK366" s="360"/>
      <c r="AL366" s="397"/>
      <c r="AM366" s="397"/>
      <c r="AN366" s="397"/>
      <c r="AO366" s="397"/>
    </row>
    <row r="367" customFormat="false" ht="12.75" hidden="false" customHeight="false" outlineLevel="0" collapsed="false">
      <c r="H367" s="397"/>
      <c r="I367" s="397"/>
      <c r="O367" s="397"/>
      <c r="P367" s="397"/>
      <c r="Q367" s="397"/>
      <c r="R367" s="397"/>
      <c r="S367" s="397"/>
      <c r="T367" s="397"/>
      <c r="U367" s="397"/>
      <c r="V367" s="397"/>
      <c r="W367" s="397"/>
      <c r="X367" s="397"/>
      <c r="Y367" s="397"/>
      <c r="Z367" s="397"/>
      <c r="AA367" s="397"/>
      <c r="AB367" s="397"/>
      <c r="AC367" s="397"/>
      <c r="AD367" s="397"/>
      <c r="AE367" s="397"/>
      <c r="AF367" s="397"/>
      <c r="AG367" s="397"/>
      <c r="AH367" s="397"/>
      <c r="AI367" s="360"/>
      <c r="AJ367" s="360"/>
      <c r="AK367" s="360"/>
      <c r="AL367" s="397"/>
      <c r="AM367" s="397"/>
      <c r="AN367" s="397"/>
      <c r="AO367" s="397"/>
    </row>
    <row r="368" customFormat="false" ht="12.75" hidden="false" customHeight="false" outlineLevel="0" collapsed="false">
      <c r="H368" s="397"/>
      <c r="I368" s="397"/>
      <c r="O368" s="397"/>
      <c r="P368" s="397"/>
      <c r="Q368" s="397"/>
      <c r="R368" s="397"/>
      <c r="S368" s="397"/>
      <c r="T368" s="397"/>
      <c r="U368" s="397"/>
      <c r="V368" s="397"/>
      <c r="W368" s="397"/>
      <c r="X368" s="397"/>
      <c r="Y368" s="397"/>
      <c r="Z368" s="397"/>
      <c r="AA368" s="397"/>
      <c r="AB368" s="397"/>
      <c r="AC368" s="397"/>
      <c r="AD368" s="397"/>
      <c r="AE368" s="397"/>
      <c r="AF368" s="397"/>
      <c r="AG368" s="397"/>
      <c r="AH368" s="397"/>
      <c r="AI368" s="360"/>
      <c r="AJ368" s="360"/>
      <c r="AK368" s="360"/>
      <c r="AL368" s="397"/>
      <c r="AM368" s="397"/>
      <c r="AN368" s="397"/>
      <c r="AO368" s="397"/>
    </row>
    <row r="369" customFormat="false" ht="12.75" hidden="false" customHeight="false" outlineLevel="0" collapsed="false">
      <c r="H369" s="397"/>
      <c r="I369" s="397"/>
      <c r="O369" s="397"/>
      <c r="P369" s="397"/>
      <c r="Q369" s="397"/>
      <c r="R369" s="397"/>
      <c r="S369" s="397"/>
      <c r="T369" s="397"/>
      <c r="U369" s="397"/>
      <c r="V369" s="397"/>
      <c r="W369" s="397"/>
      <c r="X369" s="397"/>
      <c r="Y369" s="397"/>
      <c r="Z369" s="397"/>
      <c r="AA369" s="397"/>
      <c r="AB369" s="397"/>
      <c r="AC369" s="397"/>
      <c r="AD369" s="397"/>
      <c r="AE369" s="397"/>
      <c r="AF369" s="397"/>
      <c r="AG369" s="397"/>
      <c r="AH369" s="397"/>
      <c r="AI369" s="360"/>
      <c r="AJ369" s="360"/>
      <c r="AK369" s="360"/>
      <c r="AL369" s="397"/>
      <c r="AM369" s="397"/>
      <c r="AN369" s="397"/>
      <c r="AO369" s="397"/>
    </row>
    <row r="370" customFormat="false" ht="12.75" hidden="false" customHeight="false" outlineLevel="0" collapsed="false">
      <c r="H370" s="397"/>
      <c r="I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60"/>
      <c r="AJ370" s="360"/>
      <c r="AK370" s="360"/>
      <c r="AL370" s="397"/>
      <c r="AM370" s="397"/>
      <c r="AN370" s="397"/>
      <c r="AO370" s="397"/>
    </row>
    <row r="371" customFormat="false" ht="12.75" hidden="false" customHeight="false" outlineLevel="0" collapsed="false">
      <c r="H371" s="397"/>
      <c r="I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60"/>
      <c r="AJ371" s="360"/>
      <c r="AK371" s="360"/>
      <c r="AL371" s="397"/>
      <c r="AM371" s="397"/>
      <c r="AN371" s="397"/>
      <c r="AO371" s="397"/>
    </row>
    <row r="372" customFormat="false" ht="12.75" hidden="false" customHeight="false" outlineLevel="0" collapsed="false">
      <c r="H372" s="397"/>
      <c r="I372" s="397"/>
      <c r="O372" s="397"/>
      <c r="P372" s="397"/>
      <c r="Q372" s="397"/>
      <c r="R372" s="397"/>
      <c r="S372" s="397"/>
      <c r="T372" s="397"/>
      <c r="U372" s="397"/>
      <c r="V372" s="397"/>
      <c r="W372" s="397"/>
      <c r="X372" s="397"/>
      <c r="Y372" s="397"/>
      <c r="Z372" s="397"/>
      <c r="AA372" s="397"/>
      <c r="AB372" s="397"/>
      <c r="AC372" s="397"/>
      <c r="AD372" s="397"/>
      <c r="AE372" s="397"/>
      <c r="AF372" s="397"/>
      <c r="AG372" s="397"/>
      <c r="AH372" s="397"/>
      <c r="AI372" s="360"/>
      <c r="AJ372" s="360"/>
      <c r="AK372" s="360"/>
      <c r="AL372" s="397"/>
      <c r="AM372" s="397"/>
      <c r="AN372" s="397"/>
      <c r="AO372" s="397"/>
    </row>
    <row r="373" customFormat="false" ht="12.75" hidden="false" customHeight="false" outlineLevel="0" collapsed="false">
      <c r="H373" s="397"/>
      <c r="I373" s="397"/>
      <c r="O373" s="397"/>
      <c r="P373" s="397"/>
      <c r="Q373" s="397"/>
      <c r="R373" s="397"/>
      <c r="S373" s="397"/>
      <c r="T373" s="397"/>
      <c r="U373" s="397"/>
      <c r="V373" s="397"/>
      <c r="W373" s="397"/>
      <c r="X373" s="397"/>
      <c r="Y373" s="397"/>
      <c r="Z373" s="397"/>
      <c r="AA373" s="397"/>
      <c r="AB373" s="397"/>
      <c r="AC373" s="397"/>
      <c r="AD373" s="397"/>
      <c r="AE373" s="397"/>
      <c r="AF373" s="397"/>
      <c r="AG373" s="397"/>
      <c r="AH373" s="397"/>
      <c r="AI373" s="360"/>
      <c r="AJ373" s="360"/>
      <c r="AK373" s="360"/>
      <c r="AL373" s="397"/>
      <c r="AM373" s="397"/>
      <c r="AN373" s="397"/>
      <c r="AO373" s="397"/>
    </row>
    <row r="374" customFormat="false" ht="12.75" hidden="false" customHeight="false" outlineLevel="0" collapsed="false">
      <c r="H374" s="397"/>
      <c r="I374" s="397"/>
      <c r="O374" s="397"/>
      <c r="P374" s="397"/>
      <c r="Q374" s="397"/>
      <c r="R374" s="397"/>
      <c r="S374" s="397"/>
      <c r="T374" s="397"/>
      <c r="U374" s="397"/>
      <c r="V374" s="397"/>
      <c r="W374" s="397"/>
      <c r="X374" s="397"/>
      <c r="Y374" s="397"/>
      <c r="Z374" s="397"/>
      <c r="AA374" s="397"/>
      <c r="AB374" s="397"/>
      <c r="AC374" s="397"/>
      <c r="AD374" s="397"/>
      <c r="AE374" s="397"/>
      <c r="AF374" s="397"/>
      <c r="AG374" s="397"/>
      <c r="AH374" s="397"/>
      <c r="AI374" s="360"/>
      <c r="AJ374" s="360"/>
      <c r="AK374" s="360"/>
      <c r="AL374" s="397"/>
      <c r="AM374" s="397"/>
      <c r="AN374" s="397"/>
      <c r="AO374" s="397"/>
    </row>
    <row r="375" customFormat="false" ht="12.75" hidden="false" customHeight="false" outlineLevel="0" collapsed="false">
      <c r="H375" s="397"/>
      <c r="I375" s="397"/>
      <c r="O375" s="397"/>
      <c r="P375" s="397"/>
      <c r="Q375" s="397"/>
      <c r="R375" s="397"/>
      <c r="S375" s="397"/>
      <c r="T375" s="397"/>
      <c r="U375" s="397"/>
      <c r="V375" s="397"/>
      <c r="W375" s="397"/>
      <c r="X375" s="397"/>
      <c r="Y375" s="397"/>
      <c r="Z375" s="397"/>
      <c r="AA375" s="397"/>
      <c r="AB375" s="397"/>
      <c r="AC375" s="397"/>
      <c r="AD375" s="397"/>
      <c r="AE375" s="397"/>
      <c r="AF375" s="397"/>
      <c r="AG375" s="397"/>
      <c r="AH375" s="397"/>
      <c r="AI375" s="360"/>
      <c r="AJ375" s="360"/>
      <c r="AK375" s="360"/>
      <c r="AL375" s="397"/>
      <c r="AM375" s="397"/>
      <c r="AN375" s="397"/>
      <c r="AO375" s="397"/>
    </row>
    <row r="376" customFormat="false" ht="12.75" hidden="false" customHeight="false" outlineLevel="0" collapsed="false">
      <c r="H376" s="397"/>
      <c r="I376" s="397"/>
      <c r="O376" s="397"/>
      <c r="P376" s="397"/>
      <c r="Q376" s="397"/>
      <c r="R376" s="397"/>
      <c r="S376" s="397"/>
      <c r="T376" s="397"/>
      <c r="U376" s="397"/>
      <c r="V376" s="397"/>
      <c r="W376" s="397"/>
      <c r="X376" s="397"/>
      <c r="Y376" s="397"/>
      <c r="Z376" s="397"/>
      <c r="AA376" s="397"/>
      <c r="AB376" s="397"/>
      <c r="AC376" s="397"/>
      <c r="AD376" s="397"/>
      <c r="AE376" s="397"/>
      <c r="AF376" s="397"/>
      <c r="AG376" s="397"/>
      <c r="AH376" s="397"/>
      <c r="AI376" s="360"/>
      <c r="AJ376" s="360"/>
      <c r="AK376" s="360"/>
      <c r="AL376" s="397"/>
      <c r="AM376" s="397"/>
      <c r="AN376" s="397"/>
      <c r="AO376" s="397"/>
    </row>
    <row r="377" customFormat="false" ht="12.75" hidden="false" customHeight="false" outlineLevel="0" collapsed="false">
      <c r="H377" s="397"/>
      <c r="I377" s="397"/>
      <c r="AI377" s="360"/>
      <c r="AJ377" s="360"/>
      <c r="AK377" s="360"/>
    </row>
    <row r="378" customFormat="false" ht="12.75" hidden="false" customHeight="false" outlineLevel="0" collapsed="false">
      <c r="H378" s="397"/>
      <c r="I378" s="397"/>
      <c r="AI378" s="360"/>
      <c r="AJ378" s="360"/>
      <c r="AK378" s="360"/>
    </row>
    <row r="379" customFormat="false" ht="12.75" hidden="false" customHeight="false" outlineLevel="0" collapsed="false">
      <c r="H379" s="397"/>
      <c r="I379" s="397"/>
      <c r="AI379" s="360"/>
      <c r="AJ379" s="360"/>
      <c r="AK379" s="360"/>
    </row>
    <row r="380" customFormat="false" ht="12.75" hidden="false" customHeight="false" outlineLevel="0" collapsed="false">
      <c r="H380" s="397"/>
      <c r="I380" s="397"/>
    </row>
    <row r="381" customFormat="false" ht="12.75" hidden="false" customHeight="false" outlineLevel="0" collapsed="false">
      <c r="H381" s="397"/>
      <c r="I381" s="397"/>
    </row>
    <row r="382" customFormat="false" ht="12.75" hidden="false" customHeight="false" outlineLevel="0" collapsed="false">
      <c r="H382" s="397"/>
      <c r="I382" s="397"/>
    </row>
    <row r="383" customFormat="false" ht="12.75" hidden="false" customHeight="false" outlineLevel="0" collapsed="false">
      <c r="H383" s="397"/>
      <c r="I383" s="397"/>
    </row>
    <row r="384" customFormat="false" ht="12.75" hidden="false" customHeight="false" outlineLevel="0" collapsed="false">
      <c r="H384" s="397"/>
      <c r="I384" s="397"/>
    </row>
    <row r="385" customFormat="false" ht="12.75" hidden="false" customHeight="false" outlineLevel="0" collapsed="false">
      <c r="H385" s="397"/>
      <c r="I385" s="397"/>
    </row>
    <row r="386" customFormat="false" ht="12.75" hidden="false" customHeight="false" outlineLevel="0" collapsed="false">
      <c r="H386" s="397"/>
      <c r="I386" s="397"/>
    </row>
    <row r="387" customFormat="false" ht="12.75" hidden="false" customHeight="false" outlineLevel="0" collapsed="false">
      <c r="H387" s="397"/>
      <c r="I387" s="397"/>
    </row>
    <row r="388" customFormat="false" ht="12.75" hidden="false" customHeight="false" outlineLevel="0" collapsed="false">
      <c r="H388" s="397"/>
      <c r="I388" s="397"/>
    </row>
    <row r="389" customFormat="false" ht="12.75" hidden="false" customHeight="false" outlineLevel="0" collapsed="false">
      <c r="H389" s="397"/>
      <c r="I389" s="397"/>
    </row>
    <row r="390" customFormat="false" ht="12.75" hidden="false" customHeight="false" outlineLevel="0" collapsed="false">
      <c r="H390" s="397"/>
      <c r="I390" s="397"/>
    </row>
    <row r="391" customFormat="false" ht="12.75" hidden="false" customHeight="false" outlineLevel="0" collapsed="false">
      <c r="H391" s="397"/>
      <c r="I391" s="397"/>
    </row>
    <row r="392" customFormat="false" ht="12.75" hidden="false" customHeight="false" outlineLevel="0" collapsed="false">
      <c r="H392" s="397"/>
      <c r="I392" s="397"/>
    </row>
    <row r="393" customFormat="false" ht="12.75" hidden="false" customHeight="false" outlineLevel="0" collapsed="false">
      <c r="H393" s="397"/>
      <c r="I393" s="397"/>
    </row>
    <row r="394" customFormat="false" ht="12.75" hidden="false" customHeight="false" outlineLevel="0" collapsed="false">
      <c r="H394" s="397"/>
      <c r="I394" s="397"/>
    </row>
    <row r="395" customFormat="false" ht="12.75" hidden="false" customHeight="false" outlineLevel="0" collapsed="false">
      <c r="H395" s="397"/>
      <c r="I395" s="397"/>
    </row>
    <row r="396" customFormat="false" ht="12.75" hidden="false" customHeight="false" outlineLevel="0" collapsed="false">
      <c r="H396" s="397"/>
      <c r="I396" s="397"/>
    </row>
    <row r="397" customFormat="false" ht="12.75" hidden="false" customHeight="false" outlineLevel="0" collapsed="false">
      <c r="H397" s="397"/>
      <c r="I397" s="397"/>
    </row>
    <row r="398" customFormat="false" ht="12.75" hidden="false" customHeight="false" outlineLevel="0" collapsed="false">
      <c r="H398" s="397"/>
      <c r="I398" s="397"/>
    </row>
    <row r="399" customFormat="false" ht="12.75" hidden="false" customHeight="false" outlineLevel="0" collapsed="false">
      <c r="H399" s="397"/>
      <c r="I399" s="397"/>
    </row>
    <row r="400" customFormat="false" ht="12.75" hidden="false" customHeight="false" outlineLevel="0" collapsed="false">
      <c r="H400" s="397"/>
      <c r="I400" s="397"/>
    </row>
    <row r="401" customFormat="false" ht="12.75" hidden="false" customHeight="false" outlineLevel="0" collapsed="false">
      <c r="H401" s="397"/>
      <c r="I401" s="397"/>
    </row>
    <row r="402" customFormat="false" ht="12.75" hidden="false" customHeight="false" outlineLevel="0" collapsed="false">
      <c r="H402" s="397"/>
      <c r="I402" s="397"/>
    </row>
    <row r="403" customFormat="false" ht="12.75" hidden="false" customHeight="false" outlineLevel="0" collapsed="false">
      <c r="H403" s="397"/>
      <c r="I403" s="397"/>
    </row>
    <row r="404" customFormat="false" ht="12.75" hidden="false" customHeight="false" outlineLevel="0" collapsed="false">
      <c r="H404" s="397"/>
      <c r="I404" s="397"/>
    </row>
    <row r="405" customFormat="false" ht="12.75" hidden="false" customHeight="false" outlineLevel="0" collapsed="false">
      <c r="H405" s="397"/>
      <c r="I405" s="397"/>
    </row>
    <row r="406" customFormat="false" ht="12.75" hidden="false" customHeight="false" outlineLevel="0" collapsed="false">
      <c r="H406" s="397"/>
      <c r="I406" s="397"/>
    </row>
    <row r="407" customFormat="false" ht="12.75" hidden="false" customHeight="false" outlineLevel="0" collapsed="false">
      <c r="H407" s="397"/>
      <c r="I407" s="397"/>
    </row>
    <row r="408" customFormat="false" ht="12.75" hidden="false" customHeight="false" outlineLevel="0" collapsed="false">
      <c r="H408" s="397"/>
      <c r="I408" s="397"/>
    </row>
    <row r="409" customFormat="false" ht="12.75" hidden="false" customHeight="false" outlineLevel="0" collapsed="false">
      <c r="H409" s="397"/>
      <c r="I409" s="397"/>
    </row>
    <row r="410" customFormat="false" ht="12.75" hidden="false" customHeight="false" outlineLevel="0" collapsed="false">
      <c r="H410" s="397"/>
      <c r="I410" s="397"/>
    </row>
    <row r="411" customFormat="false" ht="12.75" hidden="false" customHeight="false" outlineLevel="0" collapsed="false">
      <c r="H411" s="397"/>
      <c r="I411" s="397"/>
    </row>
    <row r="412" customFormat="false" ht="12.75" hidden="false" customHeight="false" outlineLevel="0" collapsed="false">
      <c r="H412" s="397"/>
      <c r="I412" s="397"/>
    </row>
    <row r="413" customFormat="false" ht="12.75" hidden="false" customHeight="false" outlineLevel="0" collapsed="false">
      <c r="H413" s="397"/>
      <c r="I413" s="397"/>
    </row>
    <row r="414" customFormat="false" ht="12.75" hidden="false" customHeight="false" outlineLevel="0" collapsed="false">
      <c r="H414" s="397"/>
      <c r="I414" s="397"/>
    </row>
    <row r="415" customFormat="false" ht="12.75" hidden="false" customHeight="false" outlineLevel="0" collapsed="false">
      <c r="H415" s="397"/>
      <c r="I415" s="397"/>
    </row>
    <row r="416" customFormat="false" ht="12.75" hidden="false" customHeight="false" outlineLevel="0" collapsed="false">
      <c r="H416" s="397"/>
      <c r="I416" s="397"/>
    </row>
    <row r="417" customFormat="false" ht="12.75" hidden="false" customHeight="false" outlineLevel="0" collapsed="false">
      <c r="H417" s="397"/>
      <c r="I417" s="397"/>
    </row>
    <row r="418" customFormat="false" ht="12.75" hidden="false" customHeight="false" outlineLevel="0" collapsed="false">
      <c r="H418" s="397"/>
      <c r="I418" s="397"/>
    </row>
    <row r="419" customFormat="false" ht="12.75" hidden="false" customHeight="false" outlineLevel="0" collapsed="false">
      <c r="H419" s="397"/>
      <c r="I419" s="397"/>
    </row>
    <row r="420" customFormat="false" ht="12.75" hidden="false" customHeight="false" outlineLevel="0" collapsed="false">
      <c r="H420" s="397"/>
      <c r="I420" s="397"/>
    </row>
    <row r="421" customFormat="false" ht="12.75" hidden="false" customHeight="false" outlineLevel="0" collapsed="false">
      <c r="H421" s="397"/>
      <c r="I421" s="397"/>
    </row>
    <row r="422" customFormat="false" ht="12.75" hidden="false" customHeight="false" outlineLevel="0" collapsed="false">
      <c r="H422" s="397"/>
      <c r="I422" s="397"/>
    </row>
    <row r="423" customFormat="false" ht="12.75" hidden="false" customHeight="false" outlineLevel="0" collapsed="false">
      <c r="H423" s="397"/>
      <c r="I423" s="397"/>
    </row>
    <row r="424" customFormat="false" ht="12.75" hidden="false" customHeight="false" outlineLevel="0" collapsed="false">
      <c r="H424" s="397"/>
      <c r="I424" s="397"/>
    </row>
    <row r="425" customFormat="false" ht="12.75" hidden="false" customHeight="false" outlineLevel="0" collapsed="false">
      <c r="H425" s="397"/>
      <c r="I425" s="397"/>
    </row>
    <row r="426" customFormat="false" ht="12.75" hidden="false" customHeight="false" outlineLevel="0" collapsed="false">
      <c r="H426" s="397"/>
      <c r="I426" s="397"/>
    </row>
    <row r="427" customFormat="false" ht="12.75" hidden="false" customHeight="false" outlineLevel="0" collapsed="false">
      <c r="H427" s="397"/>
      <c r="I427" s="397"/>
    </row>
    <row r="428" customFormat="false" ht="12.75" hidden="false" customHeight="false" outlineLevel="0" collapsed="false">
      <c r="H428" s="397"/>
      <c r="I428" s="397"/>
    </row>
    <row r="429" customFormat="false" ht="12.75" hidden="false" customHeight="false" outlineLevel="0" collapsed="false">
      <c r="H429" s="397"/>
      <c r="I429" s="397"/>
    </row>
    <row r="430" customFormat="false" ht="12.75" hidden="false" customHeight="false" outlineLevel="0" collapsed="false">
      <c r="H430" s="397"/>
      <c r="I430" s="397"/>
    </row>
    <row r="431" customFormat="false" ht="12.75" hidden="false" customHeight="false" outlineLevel="0" collapsed="false">
      <c r="H431" s="397"/>
      <c r="I431" s="397"/>
    </row>
    <row r="432" customFormat="false" ht="12.75" hidden="false" customHeight="false" outlineLevel="0" collapsed="false">
      <c r="H432" s="397"/>
      <c r="I432" s="397"/>
    </row>
    <row r="433" customFormat="false" ht="12.75" hidden="false" customHeight="false" outlineLevel="0" collapsed="false">
      <c r="H433" s="397"/>
      <c r="I433" s="397"/>
    </row>
    <row r="434" customFormat="false" ht="12.75" hidden="false" customHeight="false" outlineLevel="0" collapsed="false">
      <c r="H434" s="397"/>
      <c r="I434" s="397"/>
    </row>
    <row r="435" customFormat="false" ht="12.75" hidden="false" customHeight="false" outlineLevel="0" collapsed="false">
      <c r="H435" s="397"/>
      <c r="I435" s="397"/>
    </row>
    <row r="436" customFormat="false" ht="12.75" hidden="false" customHeight="false" outlineLevel="0" collapsed="false">
      <c r="H436" s="397"/>
      <c r="I436" s="397"/>
    </row>
    <row r="437" customFormat="false" ht="12.75" hidden="false" customHeight="false" outlineLevel="0" collapsed="false">
      <c r="H437" s="397"/>
      <c r="I437" s="397"/>
    </row>
    <row r="438" customFormat="false" ht="12.75" hidden="false" customHeight="false" outlineLevel="0" collapsed="false">
      <c r="H438" s="397"/>
      <c r="I438" s="397"/>
    </row>
    <row r="439" customFormat="false" ht="12.75" hidden="false" customHeight="false" outlineLevel="0" collapsed="false">
      <c r="H439" s="397"/>
      <c r="I439" s="397"/>
    </row>
    <row r="440" customFormat="false" ht="12.75" hidden="false" customHeight="false" outlineLevel="0" collapsed="false">
      <c r="H440" s="397"/>
      <c r="I440" s="397"/>
    </row>
    <row r="441" customFormat="false" ht="12.75" hidden="false" customHeight="false" outlineLevel="0" collapsed="false">
      <c r="H441" s="397"/>
      <c r="I441" s="397"/>
    </row>
    <row r="442" customFormat="false" ht="12.75" hidden="false" customHeight="false" outlineLevel="0" collapsed="false">
      <c r="H442" s="397"/>
      <c r="I442" s="397"/>
    </row>
    <row r="443" customFormat="false" ht="12.75" hidden="false" customHeight="false" outlineLevel="0" collapsed="false">
      <c r="H443" s="397"/>
      <c r="I443" s="397"/>
    </row>
    <row r="444" customFormat="false" ht="12.75" hidden="false" customHeight="false" outlineLevel="0" collapsed="false">
      <c r="H444" s="397"/>
      <c r="I444" s="397"/>
    </row>
    <row r="445" customFormat="false" ht="12.75" hidden="false" customHeight="false" outlineLevel="0" collapsed="false">
      <c r="H445" s="397"/>
      <c r="I445" s="397"/>
    </row>
    <row r="446" customFormat="false" ht="12.75" hidden="false" customHeight="false" outlineLevel="0" collapsed="false">
      <c r="H446" s="397"/>
      <c r="I446" s="397"/>
    </row>
    <row r="447" customFormat="false" ht="12.75" hidden="false" customHeight="false" outlineLevel="0" collapsed="false">
      <c r="H447" s="397"/>
      <c r="I447" s="397"/>
    </row>
    <row r="448" customFormat="false" ht="12.75" hidden="false" customHeight="false" outlineLevel="0" collapsed="false">
      <c r="H448" s="397"/>
      <c r="I448" s="397"/>
    </row>
    <row r="449" customFormat="false" ht="12.75" hidden="false" customHeight="false" outlineLevel="0" collapsed="false">
      <c r="H449" s="397"/>
      <c r="I449" s="397"/>
    </row>
    <row r="450" customFormat="false" ht="12.75" hidden="false" customHeight="false" outlineLevel="0" collapsed="false">
      <c r="H450" s="397"/>
      <c r="I450" s="397"/>
    </row>
    <row r="451" customFormat="false" ht="12.75" hidden="false" customHeight="false" outlineLevel="0" collapsed="false">
      <c r="H451" s="397"/>
      <c r="I451" s="397"/>
    </row>
    <row r="452" customFormat="false" ht="12.75" hidden="false" customHeight="false" outlineLevel="0" collapsed="false">
      <c r="H452" s="397"/>
      <c r="I452" s="397"/>
    </row>
    <row r="453" customFormat="false" ht="12.75" hidden="false" customHeight="false" outlineLevel="0" collapsed="false">
      <c r="H453" s="397"/>
      <c r="I453" s="397"/>
    </row>
    <row r="454" customFormat="false" ht="12.75" hidden="false" customHeight="false" outlineLevel="0" collapsed="false">
      <c r="H454" s="397"/>
      <c r="I454" s="397"/>
    </row>
    <row r="455" customFormat="false" ht="12.75" hidden="false" customHeight="false" outlineLevel="0" collapsed="false">
      <c r="H455" s="397"/>
      <c r="I455" s="397"/>
    </row>
    <row r="456" customFormat="false" ht="12.75" hidden="false" customHeight="false" outlineLevel="0" collapsed="false">
      <c r="H456" s="397"/>
      <c r="I456" s="397"/>
    </row>
    <row r="457" customFormat="false" ht="12.75" hidden="false" customHeight="false" outlineLevel="0" collapsed="false">
      <c r="H457" s="397"/>
      <c r="I457" s="397"/>
    </row>
    <row r="458" customFormat="false" ht="12.75" hidden="false" customHeight="false" outlineLevel="0" collapsed="false">
      <c r="H458" s="397"/>
      <c r="I458" s="397"/>
    </row>
    <row r="459" customFormat="false" ht="12.75" hidden="false" customHeight="false" outlineLevel="0" collapsed="false">
      <c r="H459" s="397"/>
      <c r="I459" s="397"/>
    </row>
    <row r="460" customFormat="false" ht="12.75" hidden="false" customHeight="false" outlineLevel="0" collapsed="false">
      <c r="H460" s="397"/>
      <c r="I460" s="397"/>
    </row>
    <row r="461" customFormat="false" ht="12.75" hidden="false" customHeight="false" outlineLevel="0" collapsed="false">
      <c r="H461" s="397"/>
      <c r="I461" s="397"/>
    </row>
    <row r="462" customFormat="false" ht="12.75" hidden="false" customHeight="false" outlineLevel="0" collapsed="false">
      <c r="H462" s="397"/>
      <c r="I462" s="397"/>
    </row>
    <row r="463" customFormat="false" ht="12.75" hidden="false" customHeight="false" outlineLevel="0" collapsed="false">
      <c r="H463" s="397"/>
      <c r="I463" s="397"/>
    </row>
    <row r="464" customFormat="false" ht="12.75" hidden="false" customHeight="false" outlineLevel="0" collapsed="false">
      <c r="H464" s="397"/>
      <c r="I464" s="397"/>
    </row>
    <row r="465" customFormat="false" ht="12.75" hidden="false" customHeight="false" outlineLevel="0" collapsed="false">
      <c r="H465" s="397"/>
      <c r="I465" s="397"/>
    </row>
    <row r="466" customFormat="false" ht="12.75" hidden="false" customHeight="false" outlineLevel="0" collapsed="false">
      <c r="H466" s="397"/>
      <c r="I466" s="397"/>
    </row>
    <row r="467" customFormat="false" ht="12.75" hidden="false" customHeight="false" outlineLevel="0" collapsed="false">
      <c r="H467" s="397"/>
      <c r="I467" s="397"/>
    </row>
    <row r="468" customFormat="false" ht="12.75" hidden="false" customHeight="false" outlineLevel="0" collapsed="false">
      <c r="H468" s="397"/>
      <c r="I468" s="397"/>
    </row>
    <row r="469" customFormat="false" ht="12.75" hidden="false" customHeight="false" outlineLevel="0" collapsed="false">
      <c r="H469" s="397"/>
      <c r="I469" s="397"/>
    </row>
    <row r="470" customFormat="false" ht="12.75" hidden="false" customHeight="false" outlineLevel="0" collapsed="false">
      <c r="H470" s="397"/>
      <c r="I470" s="397"/>
    </row>
    <row r="471" customFormat="false" ht="12.75" hidden="false" customHeight="false" outlineLevel="0" collapsed="false">
      <c r="H471" s="397"/>
      <c r="I471" s="397"/>
    </row>
    <row r="472" customFormat="false" ht="12.75" hidden="false" customHeight="false" outlineLevel="0" collapsed="false">
      <c r="H472" s="397"/>
      <c r="I472" s="397"/>
    </row>
    <row r="473" customFormat="false" ht="12.75" hidden="false" customHeight="false" outlineLevel="0" collapsed="false">
      <c r="H473" s="397"/>
      <c r="I473" s="397"/>
    </row>
    <row r="474" customFormat="false" ht="12.75" hidden="false" customHeight="false" outlineLevel="0" collapsed="false">
      <c r="H474" s="397"/>
      <c r="I474" s="397"/>
    </row>
    <row r="475" customFormat="false" ht="12.75" hidden="false" customHeight="false" outlineLevel="0" collapsed="false">
      <c r="H475" s="397"/>
      <c r="I475" s="397"/>
    </row>
    <row r="476" customFormat="false" ht="12.75" hidden="false" customHeight="false" outlineLevel="0" collapsed="false">
      <c r="H476" s="397"/>
      <c r="I476" s="397"/>
    </row>
    <row r="477" customFormat="false" ht="12.75" hidden="false" customHeight="false" outlineLevel="0" collapsed="false">
      <c r="H477" s="397"/>
      <c r="I477" s="397"/>
    </row>
    <row r="478" customFormat="false" ht="12.75" hidden="false" customHeight="false" outlineLevel="0" collapsed="false">
      <c r="H478" s="397"/>
      <c r="I478" s="397"/>
    </row>
    <row r="479" customFormat="false" ht="12.75" hidden="false" customHeight="false" outlineLevel="0" collapsed="false">
      <c r="H479" s="397"/>
      <c r="I479" s="397"/>
    </row>
    <row r="480" customFormat="false" ht="12.75" hidden="false" customHeight="false" outlineLevel="0" collapsed="false">
      <c r="H480" s="397"/>
      <c r="I480" s="397"/>
    </row>
    <row r="481" customFormat="false" ht="12.75" hidden="false" customHeight="false" outlineLevel="0" collapsed="false">
      <c r="H481" s="397"/>
      <c r="I481" s="397"/>
    </row>
    <row r="482" customFormat="false" ht="12.75" hidden="false" customHeight="false" outlineLevel="0" collapsed="false">
      <c r="H482" s="397"/>
      <c r="I482" s="397"/>
    </row>
    <row r="483" customFormat="false" ht="12.75" hidden="false" customHeight="false" outlineLevel="0" collapsed="false">
      <c r="H483" s="397"/>
      <c r="I483" s="397"/>
    </row>
    <row r="484" customFormat="false" ht="12.75" hidden="false" customHeight="false" outlineLevel="0" collapsed="false">
      <c r="H484" s="397"/>
      <c r="I484" s="397"/>
    </row>
    <row r="485" customFormat="false" ht="12.75" hidden="false" customHeight="false" outlineLevel="0" collapsed="false">
      <c r="H485" s="397"/>
      <c r="I485" s="397"/>
    </row>
    <row r="486" customFormat="false" ht="12.75" hidden="false" customHeight="false" outlineLevel="0" collapsed="false">
      <c r="H486" s="397"/>
      <c r="I486" s="397"/>
    </row>
    <row r="487" customFormat="false" ht="12.75" hidden="false" customHeight="false" outlineLevel="0" collapsed="false">
      <c r="H487" s="397"/>
      <c r="I487" s="397"/>
    </row>
    <row r="488" customFormat="false" ht="12.75" hidden="false" customHeight="false" outlineLevel="0" collapsed="false">
      <c r="H488" s="397"/>
      <c r="I488" s="397"/>
    </row>
    <row r="489" customFormat="false" ht="12.75" hidden="false" customHeight="false" outlineLevel="0" collapsed="false">
      <c r="H489" s="397"/>
      <c r="I489" s="397"/>
    </row>
    <row r="490" customFormat="false" ht="12.75" hidden="false" customHeight="false" outlineLevel="0" collapsed="false">
      <c r="H490" s="397"/>
      <c r="I490" s="397"/>
    </row>
    <row r="491" customFormat="false" ht="12.75" hidden="false" customHeight="false" outlineLevel="0" collapsed="false">
      <c r="H491" s="397"/>
      <c r="I491" s="397"/>
    </row>
    <row r="492" customFormat="false" ht="12.75" hidden="false" customHeight="false" outlineLevel="0" collapsed="false">
      <c r="H492" s="397"/>
      <c r="I492" s="397"/>
    </row>
    <row r="493" customFormat="false" ht="12.75" hidden="false" customHeight="false" outlineLevel="0" collapsed="false">
      <c r="H493" s="397"/>
      <c r="I493" s="397"/>
    </row>
    <row r="494" customFormat="false" ht="12.75" hidden="false" customHeight="false" outlineLevel="0" collapsed="false">
      <c r="H494" s="397"/>
      <c r="I494" s="397"/>
    </row>
    <row r="495" customFormat="false" ht="12.75" hidden="false" customHeight="false" outlineLevel="0" collapsed="false">
      <c r="H495" s="397"/>
      <c r="I495" s="397"/>
    </row>
    <row r="496" customFormat="false" ht="12.75" hidden="false" customHeight="false" outlineLevel="0" collapsed="false">
      <c r="H496" s="397"/>
      <c r="I496" s="397"/>
    </row>
    <row r="497" customFormat="false" ht="12.75" hidden="false" customHeight="false" outlineLevel="0" collapsed="false">
      <c r="H497" s="397"/>
      <c r="I497" s="397"/>
    </row>
    <row r="498" customFormat="false" ht="12.75" hidden="false" customHeight="false" outlineLevel="0" collapsed="false">
      <c r="H498" s="397"/>
      <c r="I498" s="397"/>
    </row>
    <row r="499" customFormat="false" ht="12.75" hidden="false" customHeight="false" outlineLevel="0" collapsed="false">
      <c r="H499" s="397"/>
      <c r="I499" s="397"/>
    </row>
    <row r="500" customFormat="false" ht="12.75" hidden="false" customHeight="false" outlineLevel="0" collapsed="false">
      <c r="H500" s="397"/>
      <c r="I500" s="397"/>
    </row>
    <row r="501" customFormat="false" ht="12.75" hidden="false" customHeight="false" outlineLevel="0" collapsed="false">
      <c r="H501" s="397"/>
      <c r="I501" s="397"/>
    </row>
    <row r="502" customFormat="false" ht="12.75" hidden="false" customHeight="false" outlineLevel="0" collapsed="false">
      <c r="H502" s="397"/>
      <c r="I502" s="397"/>
    </row>
    <row r="503" customFormat="false" ht="12.75" hidden="false" customHeight="false" outlineLevel="0" collapsed="false">
      <c r="H503" s="397"/>
      <c r="I503" s="397"/>
    </row>
    <row r="504" customFormat="false" ht="12.75" hidden="false" customHeight="false" outlineLevel="0" collapsed="false">
      <c r="H504" s="397"/>
      <c r="I504" s="397"/>
    </row>
    <row r="505" customFormat="false" ht="12.75" hidden="false" customHeight="false" outlineLevel="0" collapsed="false">
      <c r="H505" s="397"/>
      <c r="I505" s="397"/>
    </row>
    <row r="506" customFormat="false" ht="12.75" hidden="false" customHeight="false" outlineLevel="0" collapsed="false">
      <c r="H506" s="397"/>
      <c r="I506" s="397"/>
    </row>
    <row r="507" customFormat="false" ht="12.75" hidden="false" customHeight="false" outlineLevel="0" collapsed="false">
      <c r="H507" s="397"/>
      <c r="I507" s="397"/>
    </row>
    <row r="508" customFormat="false" ht="12.75" hidden="false" customHeight="false" outlineLevel="0" collapsed="false">
      <c r="H508" s="397"/>
      <c r="I508" s="397"/>
    </row>
    <row r="509" customFormat="false" ht="12.75" hidden="false" customHeight="false" outlineLevel="0" collapsed="false">
      <c r="H509" s="397"/>
      <c r="I509" s="397"/>
    </row>
    <row r="510" customFormat="false" ht="12.75" hidden="false" customHeight="false" outlineLevel="0" collapsed="false">
      <c r="H510" s="397"/>
      <c r="I510" s="397"/>
    </row>
    <row r="511" customFormat="false" ht="12.75" hidden="false" customHeight="false" outlineLevel="0" collapsed="false">
      <c r="H511" s="397"/>
      <c r="I511" s="397"/>
    </row>
    <row r="512" customFormat="false" ht="12.75" hidden="false" customHeight="false" outlineLevel="0" collapsed="false">
      <c r="H512" s="397"/>
      <c r="I512" s="397"/>
    </row>
    <row r="513" customFormat="false" ht="12.75" hidden="false" customHeight="false" outlineLevel="0" collapsed="false">
      <c r="H513" s="397"/>
      <c r="I513" s="397"/>
    </row>
    <row r="514" customFormat="false" ht="12.75" hidden="false" customHeight="false" outlineLevel="0" collapsed="false">
      <c r="H514" s="397"/>
      <c r="I514" s="397"/>
    </row>
    <row r="515" customFormat="false" ht="12.75" hidden="false" customHeight="false" outlineLevel="0" collapsed="false">
      <c r="H515" s="397"/>
      <c r="I515" s="397"/>
    </row>
    <row r="516" customFormat="false" ht="12.75" hidden="false" customHeight="false" outlineLevel="0" collapsed="false">
      <c r="H516" s="397"/>
      <c r="I516" s="397"/>
    </row>
    <row r="517" customFormat="false" ht="12.75" hidden="false" customHeight="false" outlineLevel="0" collapsed="false">
      <c r="H517" s="397"/>
      <c r="I517" s="397"/>
    </row>
    <row r="518" customFormat="false" ht="12.75" hidden="false" customHeight="false" outlineLevel="0" collapsed="false">
      <c r="H518" s="397"/>
      <c r="I518" s="397"/>
    </row>
    <row r="519" customFormat="false" ht="12.75" hidden="false" customHeight="false" outlineLevel="0" collapsed="false">
      <c r="H519" s="397"/>
      <c r="I519" s="397"/>
    </row>
    <row r="520" customFormat="false" ht="12.75" hidden="false" customHeight="false" outlineLevel="0" collapsed="false">
      <c r="H520" s="397"/>
      <c r="I520" s="397"/>
    </row>
    <row r="521" customFormat="false" ht="12.75" hidden="false" customHeight="false" outlineLevel="0" collapsed="false">
      <c r="H521" s="397"/>
      <c r="I521" s="397"/>
    </row>
    <row r="522" customFormat="false" ht="12.75" hidden="false" customHeight="false" outlineLevel="0" collapsed="false">
      <c r="H522" s="397"/>
      <c r="I522" s="397"/>
    </row>
    <row r="523" customFormat="false" ht="12.75" hidden="false" customHeight="false" outlineLevel="0" collapsed="false">
      <c r="H523" s="397"/>
      <c r="I523" s="397"/>
    </row>
    <row r="524" customFormat="false" ht="12.75" hidden="false" customHeight="false" outlineLevel="0" collapsed="false">
      <c r="H524" s="397"/>
      <c r="I524" s="397"/>
    </row>
    <row r="525" customFormat="false" ht="12.75" hidden="false" customHeight="false" outlineLevel="0" collapsed="false">
      <c r="H525" s="397"/>
      <c r="I525" s="397"/>
    </row>
    <row r="526" customFormat="false" ht="12.75" hidden="false" customHeight="false" outlineLevel="0" collapsed="false">
      <c r="H526" s="397"/>
      <c r="I526" s="397"/>
    </row>
    <row r="527" customFormat="false" ht="12.75" hidden="false" customHeight="false" outlineLevel="0" collapsed="false">
      <c r="H527" s="397"/>
      <c r="I527" s="397"/>
    </row>
    <row r="528" customFormat="false" ht="12.75" hidden="false" customHeight="false" outlineLevel="0" collapsed="false">
      <c r="H528" s="397"/>
      <c r="I528" s="397"/>
    </row>
    <row r="529" customFormat="false" ht="12.75" hidden="false" customHeight="false" outlineLevel="0" collapsed="false">
      <c r="H529" s="397"/>
      <c r="I529" s="397"/>
    </row>
    <row r="530" customFormat="false" ht="12.75" hidden="false" customHeight="false" outlineLevel="0" collapsed="false">
      <c r="H530" s="397"/>
      <c r="I530" s="397"/>
    </row>
    <row r="531" customFormat="false" ht="12.75" hidden="false" customHeight="false" outlineLevel="0" collapsed="false">
      <c r="H531" s="397"/>
      <c r="I531" s="397"/>
    </row>
    <row r="532" customFormat="false" ht="12.75" hidden="false" customHeight="false" outlineLevel="0" collapsed="false">
      <c r="H532" s="397"/>
      <c r="I532" s="397"/>
    </row>
    <row r="533" customFormat="false" ht="12.75" hidden="false" customHeight="false" outlineLevel="0" collapsed="false">
      <c r="H533" s="397"/>
      <c r="I533" s="397"/>
    </row>
    <row r="534" customFormat="false" ht="12.75" hidden="false" customHeight="false" outlineLevel="0" collapsed="false">
      <c r="H534" s="397"/>
      <c r="I534" s="397"/>
    </row>
    <row r="535" customFormat="false" ht="12.75" hidden="false" customHeight="false" outlineLevel="0" collapsed="false">
      <c r="H535" s="397"/>
      <c r="I535" s="397"/>
    </row>
    <row r="536" customFormat="false" ht="12.75" hidden="false" customHeight="false" outlineLevel="0" collapsed="false">
      <c r="H536" s="397"/>
      <c r="I536" s="397"/>
    </row>
    <row r="537" customFormat="false" ht="12.75" hidden="false" customHeight="false" outlineLevel="0" collapsed="false">
      <c r="H537" s="397"/>
      <c r="I537" s="397"/>
    </row>
    <row r="538" customFormat="false" ht="12.75" hidden="false" customHeight="false" outlineLevel="0" collapsed="false">
      <c r="H538" s="397"/>
      <c r="I538" s="397"/>
    </row>
    <row r="539" customFormat="false" ht="12.75" hidden="false" customHeight="false" outlineLevel="0" collapsed="false">
      <c r="H539" s="397"/>
      <c r="I539" s="397"/>
    </row>
    <row r="540" customFormat="false" ht="12.75" hidden="false" customHeight="false" outlineLevel="0" collapsed="false">
      <c r="H540" s="397"/>
      <c r="I540" s="397"/>
    </row>
    <row r="541" customFormat="false" ht="12.75" hidden="false" customHeight="false" outlineLevel="0" collapsed="false">
      <c r="H541" s="397"/>
      <c r="I541" s="397"/>
    </row>
    <row r="542" customFormat="false" ht="12.75" hidden="false" customHeight="false" outlineLevel="0" collapsed="false">
      <c r="H542" s="397"/>
      <c r="I542" s="397"/>
    </row>
    <row r="543" customFormat="false" ht="12.75" hidden="false" customHeight="false" outlineLevel="0" collapsed="false">
      <c r="H543" s="397"/>
      <c r="I543" s="397"/>
    </row>
    <row r="544" customFormat="false" ht="12.75" hidden="false" customHeight="false" outlineLevel="0" collapsed="false">
      <c r="H544" s="397"/>
      <c r="I544" s="397"/>
    </row>
    <row r="545" customFormat="false" ht="12.75" hidden="false" customHeight="false" outlineLevel="0" collapsed="false">
      <c r="H545" s="397"/>
      <c r="I545" s="397"/>
    </row>
    <row r="546" customFormat="false" ht="12.75" hidden="false" customHeight="false" outlineLevel="0" collapsed="false">
      <c r="H546" s="397"/>
      <c r="I546" s="397"/>
    </row>
    <row r="547" customFormat="false" ht="12.75" hidden="false" customHeight="false" outlineLevel="0" collapsed="false">
      <c r="H547" s="397"/>
      <c r="I547" s="397"/>
    </row>
    <row r="548" customFormat="false" ht="12.75" hidden="false" customHeight="false" outlineLevel="0" collapsed="false">
      <c r="H548" s="397"/>
      <c r="I548" s="397"/>
    </row>
    <row r="549" customFormat="false" ht="12.75" hidden="false" customHeight="false" outlineLevel="0" collapsed="false">
      <c r="H549" s="397"/>
      <c r="I549" s="397"/>
    </row>
    <row r="550" customFormat="false" ht="12.75" hidden="false" customHeight="false" outlineLevel="0" collapsed="false">
      <c r="H550" s="397"/>
      <c r="I550" s="397"/>
    </row>
    <row r="551" customFormat="false" ht="12.75" hidden="false" customHeight="false" outlineLevel="0" collapsed="false">
      <c r="H551" s="397"/>
      <c r="I551" s="397"/>
    </row>
    <row r="552" customFormat="false" ht="12.75" hidden="false" customHeight="false" outlineLevel="0" collapsed="false">
      <c r="H552" s="397"/>
      <c r="I552" s="397"/>
    </row>
    <row r="553" customFormat="false" ht="12.75" hidden="false" customHeight="false" outlineLevel="0" collapsed="false">
      <c r="H553" s="397"/>
      <c r="I553" s="397"/>
    </row>
    <row r="554" customFormat="false" ht="12.75" hidden="false" customHeight="false" outlineLevel="0" collapsed="false">
      <c r="H554" s="397"/>
      <c r="I554" s="397"/>
    </row>
    <row r="555" customFormat="false" ht="12.75" hidden="false" customHeight="false" outlineLevel="0" collapsed="false">
      <c r="H555" s="397"/>
      <c r="I555" s="397"/>
    </row>
    <row r="556" customFormat="false" ht="12.75" hidden="false" customHeight="false" outlineLevel="0" collapsed="false">
      <c r="H556" s="397"/>
      <c r="I556" s="397"/>
    </row>
    <row r="557" customFormat="false" ht="12.75" hidden="false" customHeight="false" outlineLevel="0" collapsed="false">
      <c r="H557" s="397"/>
      <c r="I557" s="397"/>
    </row>
    <row r="558" customFormat="false" ht="12.75" hidden="false" customHeight="false" outlineLevel="0" collapsed="false">
      <c r="H558" s="397"/>
      <c r="I558" s="397"/>
    </row>
    <row r="559" customFormat="false" ht="12.75" hidden="false" customHeight="false" outlineLevel="0" collapsed="false">
      <c r="H559" s="397"/>
      <c r="I559" s="397"/>
    </row>
    <row r="560" customFormat="false" ht="12.75" hidden="false" customHeight="false" outlineLevel="0" collapsed="false">
      <c r="H560" s="397"/>
      <c r="I560" s="397"/>
    </row>
    <row r="561" customFormat="false" ht="12.75" hidden="false" customHeight="false" outlineLevel="0" collapsed="false">
      <c r="H561" s="397"/>
      <c r="I561" s="397"/>
    </row>
    <row r="562" customFormat="false" ht="12.75" hidden="false" customHeight="false" outlineLevel="0" collapsed="false">
      <c r="H562" s="397"/>
      <c r="I562" s="397"/>
    </row>
    <row r="563" customFormat="false" ht="12.75" hidden="false" customHeight="false" outlineLevel="0" collapsed="false">
      <c r="H563" s="397"/>
      <c r="I563" s="397"/>
    </row>
    <row r="564" customFormat="false" ht="12.75" hidden="false" customHeight="false" outlineLevel="0" collapsed="false">
      <c r="H564" s="397"/>
      <c r="I564" s="397"/>
    </row>
    <row r="565" customFormat="false" ht="12.75" hidden="false" customHeight="false" outlineLevel="0" collapsed="false">
      <c r="H565" s="397"/>
      <c r="I565" s="397"/>
    </row>
    <row r="566" customFormat="false" ht="12.75" hidden="false" customHeight="false" outlineLevel="0" collapsed="false">
      <c r="H566" s="397"/>
      <c r="I566" s="397"/>
    </row>
    <row r="567" customFormat="false" ht="12.75" hidden="false" customHeight="false" outlineLevel="0" collapsed="false">
      <c r="H567" s="397"/>
      <c r="I567" s="397"/>
    </row>
    <row r="568" customFormat="false" ht="12.75" hidden="false" customHeight="false" outlineLevel="0" collapsed="false">
      <c r="H568" s="397"/>
      <c r="I568" s="397"/>
    </row>
    <row r="569" customFormat="false" ht="12.75" hidden="false" customHeight="false" outlineLevel="0" collapsed="false">
      <c r="H569" s="397"/>
      <c r="I569" s="397"/>
    </row>
    <row r="570" customFormat="false" ht="12.75" hidden="false" customHeight="false" outlineLevel="0" collapsed="false">
      <c r="H570" s="397"/>
      <c r="I570" s="397"/>
    </row>
    <row r="571" customFormat="false" ht="12.75" hidden="false" customHeight="false" outlineLevel="0" collapsed="false">
      <c r="H571" s="397"/>
      <c r="I571" s="397"/>
    </row>
    <row r="572" customFormat="false" ht="12.75" hidden="false" customHeight="false" outlineLevel="0" collapsed="false">
      <c r="H572" s="397"/>
      <c r="I572" s="397"/>
    </row>
    <row r="573" customFormat="false" ht="12.75" hidden="false" customHeight="false" outlineLevel="0" collapsed="false">
      <c r="H573" s="397"/>
      <c r="I573" s="397"/>
    </row>
    <row r="574" customFormat="false" ht="12.75" hidden="false" customHeight="false" outlineLevel="0" collapsed="false">
      <c r="H574" s="397"/>
      <c r="I574" s="397"/>
    </row>
    <row r="575" customFormat="false" ht="12.75" hidden="false" customHeight="false" outlineLevel="0" collapsed="false">
      <c r="H575" s="397"/>
      <c r="I575" s="397"/>
    </row>
    <row r="576" customFormat="false" ht="12.75" hidden="false" customHeight="false" outlineLevel="0" collapsed="false">
      <c r="H576" s="397"/>
      <c r="I576" s="397"/>
    </row>
    <row r="577" customFormat="false" ht="12.75" hidden="false" customHeight="false" outlineLevel="0" collapsed="false">
      <c r="H577" s="397"/>
      <c r="I577" s="397"/>
    </row>
    <row r="578" customFormat="false" ht="12.75" hidden="false" customHeight="false" outlineLevel="0" collapsed="false">
      <c r="H578" s="397"/>
      <c r="I578" s="397"/>
    </row>
    <row r="579" customFormat="false" ht="12.75" hidden="false" customHeight="false" outlineLevel="0" collapsed="false">
      <c r="H579" s="397"/>
      <c r="I579" s="397"/>
    </row>
    <row r="580" customFormat="false" ht="12.75" hidden="false" customHeight="false" outlineLevel="0" collapsed="false">
      <c r="H580" s="397"/>
      <c r="I580" s="397"/>
    </row>
    <row r="581" customFormat="false" ht="12.75" hidden="false" customHeight="false" outlineLevel="0" collapsed="false">
      <c r="H581" s="397"/>
      <c r="I581" s="397"/>
    </row>
    <row r="582" customFormat="false" ht="12.75" hidden="false" customHeight="false" outlineLevel="0" collapsed="false">
      <c r="H582" s="397"/>
      <c r="I582" s="397"/>
    </row>
    <row r="583" customFormat="false" ht="12.75" hidden="false" customHeight="false" outlineLevel="0" collapsed="false">
      <c r="H583" s="397"/>
      <c r="I583" s="397"/>
    </row>
    <row r="584" customFormat="false" ht="12.75" hidden="false" customHeight="false" outlineLevel="0" collapsed="false">
      <c r="H584" s="397"/>
      <c r="I584" s="397"/>
    </row>
    <row r="585" customFormat="false" ht="12.75" hidden="false" customHeight="false" outlineLevel="0" collapsed="false">
      <c r="H585" s="397"/>
      <c r="I585" s="397"/>
    </row>
    <row r="586" customFormat="false" ht="12.75" hidden="false" customHeight="false" outlineLevel="0" collapsed="false">
      <c r="H586" s="397"/>
      <c r="I586" s="397"/>
    </row>
    <row r="587" customFormat="false" ht="12.75" hidden="false" customHeight="false" outlineLevel="0" collapsed="false">
      <c r="H587" s="397"/>
      <c r="I587" s="397"/>
    </row>
    <row r="588" customFormat="false" ht="12.75" hidden="false" customHeight="false" outlineLevel="0" collapsed="false">
      <c r="H588" s="397"/>
      <c r="I588" s="397"/>
    </row>
    <row r="589" customFormat="false" ht="12.75" hidden="false" customHeight="false" outlineLevel="0" collapsed="false">
      <c r="H589" s="397"/>
      <c r="I589" s="397"/>
    </row>
    <row r="590" customFormat="false" ht="12.75" hidden="false" customHeight="false" outlineLevel="0" collapsed="false">
      <c r="H590" s="397"/>
      <c r="I590" s="397"/>
    </row>
    <row r="591" customFormat="false" ht="12.75" hidden="false" customHeight="false" outlineLevel="0" collapsed="false">
      <c r="H591" s="397"/>
      <c r="I591" s="397"/>
    </row>
    <row r="592" customFormat="false" ht="12.75" hidden="false" customHeight="false" outlineLevel="0" collapsed="false">
      <c r="H592" s="397"/>
      <c r="I592" s="397"/>
    </row>
    <row r="593" customFormat="false" ht="12.75" hidden="false" customHeight="false" outlineLevel="0" collapsed="false">
      <c r="H593" s="397"/>
      <c r="I593" s="397"/>
    </row>
    <row r="594" customFormat="false" ht="12.75" hidden="false" customHeight="false" outlineLevel="0" collapsed="false">
      <c r="H594" s="397"/>
      <c r="I594" s="397"/>
    </row>
    <row r="595" customFormat="false" ht="12.75" hidden="false" customHeight="false" outlineLevel="0" collapsed="false">
      <c r="H595" s="397"/>
      <c r="I595" s="397"/>
    </row>
    <row r="596" customFormat="false" ht="12.75" hidden="false" customHeight="false" outlineLevel="0" collapsed="false">
      <c r="H596" s="397"/>
      <c r="I596" s="397"/>
    </row>
    <row r="597" customFormat="false" ht="12.75" hidden="false" customHeight="false" outlineLevel="0" collapsed="false">
      <c r="H597" s="397"/>
      <c r="I597" s="397"/>
    </row>
    <row r="598" customFormat="false" ht="12.75" hidden="false" customHeight="false" outlineLevel="0" collapsed="false">
      <c r="H598" s="397"/>
      <c r="I598" s="397"/>
    </row>
    <row r="599" customFormat="false" ht="12.75" hidden="false" customHeight="false" outlineLevel="0" collapsed="false">
      <c r="H599" s="397"/>
      <c r="I599" s="397"/>
    </row>
    <row r="600" customFormat="false" ht="12.75" hidden="false" customHeight="false" outlineLevel="0" collapsed="false">
      <c r="H600" s="397"/>
      <c r="I600" s="397"/>
    </row>
    <row r="601" customFormat="false" ht="12.75" hidden="false" customHeight="false" outlineLevel="0" collapsed="false">
      <c r="H601" s="397"/>
      <c r="I601" s="397"/>
    </row>
    <row r="602" customFormat="false" ht="12.75" hidden="false" customHeight="false" outlineLevel="0" collapsed="false">
      <c r="H602" s="397"/>
      <c r="I602" s="397"/>
    </row>
    <row r="603" customFormat="false" ht="12.75" hidden="false" customHeight="false" outlineLevel="0" collapsed="false">
      <c r="H603" s="397"/>
      <c r="I603" s="397"/>
    </row>
    <row r="604" customFormat="false" ht="12.75" hidden="false" customHeight="false" outlineLevel="0" collapsed="false">
      <c r="H604" s="397"/>
      <c r="I604" s="397"/>
    </row>
    <row r="605" customFormat="false" ht="12.75" hidden="false" customHeight="false" outlineLevel="0" collapsed="false">
      <c r="H605" s="397"/>
      <c r="I605" s="397"/>
    </row>
    <row r="606" customFormat="false" ht="12.75" hidden="false" customHeight="false" outlineLevel="0" collapsed="false">
      <c r="H606" s="397"/>
      <c r="I606" s="397"/>
    </row>
    <row r="607" customFormat="false" ht="12.75" hidden="false" customHeight="false" outlineLevel="0" collapsed="false">
      <c r="H607" s="397"/>
      <c r="I607" s="397"/>
    </row>
    <row r="608" customFormat="false" ht="12.75" hidden="false" customHeight="false" outlineLevel="0" collapsed="false">
      <c r="H608" s="397"/>
      <c r="I608" s="397"/>
    </row>
    <row r="609" customFormat="false" ht="12.75" hidden="false" customHeight="false" outlineLevel="0" collapsed="false">
      <c r="H609" s="397"/>
      <c r="I609" s="397"/>
    </row>
    <row r="610" customFormat="false" ht="12.75" hidden="false" customHeight="false" outlineLevel="0" collapsed="false">
      <c r="H610" s="397"/>
      <c r="I610" s="397"/>
    </row>
    <row r="611" customFormat="false" ht="12.75" hidden="false" customHeight="false" outlineLevel="0" collapsed="false">
      <c r="H611" s="397"/>
      <c r="I611" s="397"/>
    </row>
    <row r="612" customFormat="false" ht="12.75" hidden="false" customHeight="false" outlineLevel="0" collapsed="false">
      <c r="H612" s="397"/>
      <c r="I612" s="397"/>
    </row>
    <row r="613" customFormat="false" ht="12.75" hidden="false" customHeight="false" outlineLevel="0" collapsed="false">
      <c r="H613" s="397"/>
      <c r="I613" s="397"/>
    </row>
    <row r="614" customFormat="false" ht="12.75" hidden="false" customHeight="false" outlineLevel="0" collapsed="false">
      <c r="H614" s="397"/>
      <c r="I614" s="397"/>
    </row>
    <row r="615" customFormat="false" ht="12.75" hidden="false" customHeight="false" outlineLevel="0" collapsed="false">
      <c r="H615" s="397"/>
      <c r="I615" s="397"/>
    </row>
    <row r="616" customFormat="false" ht="12.75" hidden="false" customHeight="false" outlineLevel="0" collapsed="false">
      <c r="H616" s="397"/>
      <c r="I616" s="397"/>
    </row>
    <row r="617" customFormat="false" ht="12.75" hidden="false" customHeight="false" outlineLevel="0" collapsed="false">
      <c r="H617" s="397"/>
      <c r="I617" s="397"/>
    </row>
    <row r="618" customFormat="false" ht="12.75" hidden="false" customHeight="false" outlineLevel="0" collapsed="false">
      <c r="H618" s="397"/>
      <c r="I618" s="397"/>
    </row>
    <row r="619" customFormat="false" ht="12.75" hidden="false" customHeight="false" outlineLevel="0" collapsed="false">
      <c r="H619" s="397"/>
      <c r="I619" s="397"/>
    </row>
    <row r="620" customFormat="false" ht="12.75" hidden="false" customHeight="false" outlineLevel="0" collapsed="false">
      <c r="H620" s="397"/>
      <c r="I620" s="397"/>
    </row>
    <row r="621" customFormat="false" ht="12.75" hidden="false" customHeight="false" outlineLevel="0" collapsed="false">
      <c r="H621" s="397"/>
      <c r="I621" s="397"/>
    </row>
    <row r="622" customFormat="false" ht="12.75" hidden="false" customHeight="false" outlineLevel="0" collapsed="false">
      <c r="H622" s="397"/>
      <c r="I622" s="397"/>
    </row>
    <row r="623" customFormat="false" ht="12.75" hidden="false" customHeight="false" outlineLevel="0" collapsed="false">
      <c r="H623" s="397"/>
      <c r="I623" s="397"/>
    </row>
    <row r="624" customFormat="false" ht="12.75" hidden="false" customHeight="false" outlineLevel="0" collapsed="false">
      <c r="H624" s="397"/>
      <c r="I624" s="397"/>
    </row>
    <row r="625" customFormat="false" ht="12.75" hidden="false" customHeight="false" outlineLevel="0" collapsed="false">
      <c r="H625" s="397"/>
      <c r="I625" s="397"/>
    </row>
    <row r="626" customFormat="false" ht="12.75" hidden="false" customHeight="false" outlineLevel="0" collapsed="false">
      <c r="H626" s="397"/>
      <c r="I626" s="397"/>
    </row>
    <row r="627" customFormat="false" ht="12.75" hidden="false" customHeight="false" outlineLevel="0" collapsed="false">
      <c r="H627" s="397"/>
      <c r="I627" s="397"/>
    </row>
    <row r="628" customFormat="false" ht="12.75" hidden="false" customHeight="false" outlineLevel="0" collapsed="false">
      <c r="H628" s="397"/>
      <c r="I628" s="397"/>
    </row>
    <row r="629" customFormat="false" ht="12.75" hidden="false" customHeight="false" outlineLevel="0" collapsed="false">
      <c r="H629" s="397"/>
      <c r="I629" s="397"/>
    </row>
    <row r="630" customFormat="false" ht="12.75" hidden="false" customHeight="false" outlineLevel="0" collapsed="false">
      <c r="H630" s="397"/>
      <c r="I630" s="397"/>
    </row>
    <row r="631" customFormat="false" ht="12.75" hidden="false" customHeight="false" outlineLevel="0" collapsed="false">
      <c r="H631" s="397"/>
      <c r="I631" s="397"/>
    </row>
    <row r="632" customFormat="false" ht="12.75" hidden="false" customHeight="false" outlineLevel="0" collapsed="false">
      <c r="H632" s="397"/>
      <c r="I632" s="397"/>
    </row>
    <row r="633" customFormat="false" ht="12.75" hidden="false" customHeight="false" outlineLevel="0" collapsed="false">
      <c r="H633" s="397"/>
      <c r="I633" s="397"/>
    </row>
    <row r="634" customFormat="false" ht="12.75" hidden="false" customHeight="false" outlineLevel="0" collapsed="false">
      <c r="H634" s="397"/>
      <c r="I634" s="397"/>
    </row>
    <row r="635" customFormat="false" ht="12.75" hidden="false" customHeight="false" outlineLevel="0" collapsed="false">
      <c r="H635" s="397"/>
      <c r="I635" s="397"/>
    </row>
    <row r="636" customFormat="false" ht="12.75" hidden="false" customHeight="false" outlineLevel="0" collapsed="false">
      <c r="H636" s="397"/>
      <c r="I636" s="397"/>
    </row>
    <row r="637" customFormat="false" ht="12.75" hidden="false" customHeight="false" outlineLevel="0" collapsed="false">
      <c r="H637" s="397"/>
      <c r="I637" s="397"/>
    </row>
    <row r="638" customFormat="false" ht="12.75" hidden="false" customHeight="false" outlineLevel="0" collapsed="false">
      <c r="H638" s="397"/>
      <c r="I638" s="397"/>
    </row>
    <row r="639" customFormat="false" ht="12.75" hidden="false" customHeight="false" outlineLevel="0" collapsed="false">
      <c r="H639" s="397"/>
      <c r="I639" s="397"/>
    </row>
    <row r="640" customFormat="false" ht="12.75" hidden="false" customHeight="false" outlineLevel="0" collapsed="false">
      <c r="H640" s="397"/>
      <c r="I640" s="397"/>
    </row>
    <row r="641" customFormat="false" ht="12.75" hidden="false" customHeight="false" outlineLevel="0" collapsed="false">
      <c r="H641" s="397"/>
      <c r="I641" s="397"/>
    </row>
    <row r="642" customFormat="false" ht="12.75" hidden="false" customHeight="false" outlineLevel="0" collapsed="false">
      <c r="H642" s="397"/>
      <c r="I642" s="397"/>
    </row>
    <row r="643" customFormat="false" ht="12.75" hidden="false" customHeight="false" outlineLevel="0" collapsed="false">
      <c r="H643" s="397"/>
      <c r="I643" s="397"/>
    </row>
    <row r="644" customFormat="false" ht="12.75" hidden="false" customHeight="false" outlineLevel="0" collapsed="false">
      <c r="H644" s="397"/>
      <c r="I644" s="397"/>
    </row>
    <row r="645" customFormat="false" ht="12.75" hidden="false" customHeight="false" outlineLevel="0" collapsed="false">
      <c r="H645" s="397"/>
      <c r="I645" s="397"/>
    </row>
    <row r="646" customFormat="false" ht="12.75" hidden="false" customHeight="false" outlineLevel="0" collapsed="false">
      <c r="H646" s="397"/>
      <c r="I646" s="397"/>
    </row>
    <row r="647" customFormat="false" ht="12.75" hidden="false" customHeight="false" outlineLevel="0" collapsed="false">
      <c r="H647" s="397"/>
      <c r="I647" s="397"/>
    </row>
    <row r="648" customFormat="false" ht="12.75" hidden="false" customHeight="false" outlineLevel="0" collapsed="false">
      <c r="H648" s="397"/>
      <c r="I648" s="397"/>
    </row>
    <row r="649" customFormat="false" ht="12.75" hidden="false" customHeight="false" outlineLevel="0" collapsed="false">
      <c r="H649" s="397"/>
      <c r="I649" s="397"/>
    </row>
    <row r="650" customFormat="false" ht="12.75" hidden="false" customHeight="false" outlineLevel="0" collapsed="false">
      <c r="H650" s="397"/>
      <c r="I650" s="397"/>
    </row>
    <row r="651" customFormat="false" ht="12.75" hidden="false" customHeight="false" outlineLevel="0" collapsed="false">
      <c r="H651" s="397"/>
      <c r="I651" s="397"/>
    </row>
    <row r="652" customFormat="false" ht="12.75" hidden="false" customHeight="false" outlineLevel="0" collapsed="false">
      <c r="H652" s="397"/>
      <c r="I652" s="397"/>
    </row>
    <row r="653" customFormat="false" ht="12.75" hidden="false" customHeight="false" outlineLevel="0" collapsed="false">
      <c r="H653" s="397"/>
      <c r="I653" s="397"/>
    </row>
    <row r="654" customFormat="false" ht="12.75" hidden="false" customHeight="false" outlineLevel="0" collapsed="false">
      <c r="H654" s="397"/>
      <c r="I654" s="397"/>
    </row>
  </sheetData>
  <conditionalFormatting sqref="A18:IV18">
    <cfRule type="cellIs" priority="2" operator="equal" aboveAverage="0" equalAverage="0" bottom="0" percent="0" rank="0" text="" dxfId="0">
      <formula>"VERIFY"</formula>
    </cfRule>
  </conditionalFormatting>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2000-03-15T17:13:32Z</dcterms:created>
  <dc:creator>gcouch</dc:creator>
  <dc:description/>
  <dc:language>en-US</dc:language>
  <cp:lastModifiedBy>Victor Guggenheim</cp:lastModifiedBy>
  <cp:lastPrinted>2000-07-07T17:08:02Z</cp:lastPrinted>
  <cp:revision>0</cp:revision>
  <dc:subject/>
  <dc:title/>
</cp:coreProperties>
</file>