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external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<sst xmlns="http://schemas.openxmlformats.org/spreadsheetml/2006/main" count="77" uniqueCount="69">
  <si>
    <t xml:space="preserve">ENRON POWER MARKETING INC.</t>
  </si>
  <si>
    <t xml:space="preserve">PROJECTED BURN RATES</t>
  </si>
  <si>
    <t xml:space="preserve">DOYLE</t>
  </si>
  <si>
    <t xml:space="preserve">GAS NOMINATIONS</t>
  </si>
  <si>
    <t xml:space="preserve">GAS</t>
  </si>
  <si>
    <t xml:space="preserve">DATE</t>
  </si>
  <si>
    <t xml:space="preserve">NOMINATED</t>
  </si>
  <si>
    <t xml:space="preserve">REQUIREMENT</t>
  </si>
  <si>
    <t xml:space="preserve">via TRANSIT</t>
  </si>
  <si>
    <t xml:space="preserve">ESTIMATE</t>
  </si>
  <si>
    <t xml:space="preserve">LONG / SHORT</t>
  </si>
  <si>
    <t xml:space="preserve"> BALANCE </t>
  </si>
  <si>
    <t xml:space="preserve">estimate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</si>
  <si>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</si>
  <si>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</si>
  <si>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</si>
  <si>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</si>
  <si>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</si>
  <si>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</si>
  <si>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</si>
  <si>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</si>
  <si>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</si>
  <si>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FLOW HRS (CST)</t>
  </si>
  <si>
    <t xml:space="preserve">9:00am - noon</t>
  </si>
  <si>
    <t xml:space="preserve">11:45am - 9:00pm</t>
  </si>
  <si>
    <t xml:space="preserve">7:00pm - 9:00pm</t>
  </si>
  <si>
    <t xml:space="preserve">9:00am - 11:00am</t>
  </si>
  <si>
    <t xml:space="preserve">10:45am - 3:00pm</t>
  </si>
  <si>
    <t xml:space="preserve">4:00pm - 6:00pm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</si>
  <si>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</si>
  <si>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</si>
  <si>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</si>
  <si>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</si>
  <si>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                       Jason Crawford</t>
  </si>
  <si>
    <t xml:space="preserve">713-853-3309  office</t>
  </si>
  <si>
    <t xml:space="preserve">Generation Control Room (24 Hour)</t>
  </si>
  <si>
    <t xml:space="preserve"> </t>
  </si>
  <si>
    <t xml:space="preserve">800-928-6914  pager</t>
  </si>
  <si>
    <t xml:space="preserve">877-294-3900</t>
  </si>
  <si>
    <t xml:space="preserve">     MAY    2001</t>
  </si>
  <si>
    <t xml:space="preserve">GAS VOLUMES</t>
  </si>
  <si>
    <t xml:space="preserve">PURCHASE</t>
  </si>
  <si>
    <t xml:space="preserve">TRANSPORT</t>
  </si>
  <si>
    <t xml:space="preserve">PURCHASES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</si>
  <si>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</si>
  <si>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</si>
  <si>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</si>
  <si>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</si>
  <si>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</si>
  <si>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</si>
  <si>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</si>
  <si>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STA 85 Gas Daily +0.05</t>
  </si>
  <si>
    <t xml:space="preserve">FT</t>
  </si>
  <si>
    <t xml:space="preserve">IT @ .1861</t>
  </si>
  <si>
    <t xml:space="preserve">COST</t>
  </si>
  <si>
    <t xml:space="preserve">DAY</t>
  </si>
  <si>
    <t xml:space="preserve">REQUEST *</t>
  </si>
  <si>
    <t xml:space="preserve">none for May</t>
  </si>
  <si>
    <t xml:space="preserve">DEL'd x Comm.</t>
  </si>
  <si>
    <t xml:space="preserve">  *   3-May</t>
  </si>
  <si>
    <t xml:space="preserve">fixed price del'd $4.90</t>
  </si>
  <si>
    <t xml:space="preserve"> **  17-May</t>
  </si>
  <si>
    <t xml:space="preserve">fixed price @ Sta 85=$4.40</t>
  </si>
  <si>
    <t xml:space="preserve">Gas Daily+.05</t>
  </si>
  <si>
    <t xml:space="preserve">BOLD DATE = PIPELINE ACTUALS</t>
  </si>
  <si>
    <t xml:space="preserve">DAY AHEAD REQUEST = "Schedule 8's" total MW x heat rate estimate of 12.1</t>
  </si>
  <si>
    <t xml:space="preserve">* Interruptible transport restricted for May 1 - 5, gas purchased from ENA at a delivered price at gate.</t>
  </si>
  <si>
    <t xml:space="preserve">** called for 17th @ 3:00pm on 16th.</t>
  </si>
  <si>
    <t xml:space="preserve">Total Transport Commodity charges for May = $14405.05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</si>
</sst>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_(* #,##0.00_);_(* \(#,##0.00\);_(* \-??_);_(@_)"/>
    <numFmt numFmtId="167" formatCode="#,##0"/>
    <numFmt numFmtId="168" formatCode="[$-409]m/d/yyyy\ h:mm"/>
    <numFmt numFmtId="169" formatCode="0"/>
    <numFmt numFmtId="170" formatCode="0_);[RED]\(0\)"/>
    <numFmt numFmtId="171" formatCode="[$-409]mmm\-yy"/>
    <numFmt numFmtId="172" formatCode="0.0000_);[RED]\(0.0000\)"/>
    <numFmt numFmtId="173" formatCode="[$-409]d\-mmm"/>
    <numFmt numFmtId="174" formatCode="0.0000"/>
    <numFmt numFmtId="175" formatCode="0.00"/>
    <numFmt numFmtId="176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6.42"/>
    <col collapsed="false" customWidth="true" hidden="false" outlineLevel="0" max="7" min="7" style="0" width="15.13"/>
    <col collapsed="false" customWidth="true" hidden="false" outlineLevel="0" max="8" min="8" style="0" width="0.41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6" customFormat="false" ht="15.75" hidden="false" customHeight="false" outlineLevel="0" collapsed="false">
      <c r="A6" s="1" t="s">
        <v>3</v>
      </c>
      <c r="B6" s="1"/>
      <c r="C6" s="1"/>
      <c r="D6" s="1"/>
      <c r="E6" s="1"/>
      <c r="F6" s="1"/>
      <c r="G6" s="1"/>
      <c r="H6" s="1"/>
    </row>
    <row r="8" customFormat="false" ht="12.75" hidden="false" customHeight="false" outlineLevel="0" collapsed="false">
      <c r="C8" s="2" t="s">
        <v>4</v>
      </c>
      <c r="D8" s="2" t="s">
        <v>4</v>
      </c>
    </row>
    <row r="9" customFormat="false" ht="12.75" hidden="false" customHeight="false" outlineLevel="0" collapsed="false">
      <c r="A9" s="3"/>
      <c r="B9" s="2" t="s">
        <v>5</v>
      </c>
      <c r="C9" s="2" t="s">
        <v>6</v>
      </c>
      <c r="D9" s="2" t="s">
        <v>7</v>
      </c>
      <c r="E9" s="3"/>
      <c r="F9" s="3"/>
    </row>
    <row r="10" customFormat="false" ht="12.75" hidden="false" customHeight="false" outlineLevel="0" collapsed="false">
      <c r="A10" s="3"/>
      <c r="C10" s="2" t="s">
        <v>8</v>
      </c>
      <c r="D10" s="2" t="s">
        <v>9</v>
      </c>
      <c r="E10" s="2" t="s">
        <v>10</v>
      </c>
      <c r="F10" s="2" t="s">
        <v>11</v>
      </c>
    </row>
    <row r="11" customFormat="false" ht="12.75" hidden="false" customHeight="false" outlineLevel="0" collapsed="false">
      <c r="F11" s="0" t="n">
        <v>0</v>
      </c>
      <c r="G11" s="0" t="s">
        <v>12</v>
      </c>
    </row>
    <row r="12" customFormat="false" ht="12.75" hidden="false" customHeight="false" outlineLevel="0" collapsed="false">
      <c r="B12" s="4" t="n">
        <f aca="true">NOW()-1</f>
        <v>45925.8892451083</v>
      </c>
      <c r="C12" s="0" t="n">
        <v>0</v>
      </c>
      <c r="D12" s="0" t="n">
        <v>0</v>
      </c>
      <c r="E12" s="0" t="n">
        <f aca="false">C12-D12</f>
        <v>0</v>
      </c>
      <c r="F12" s="5" t="n">
        <f aca="false">E12+F11</f>
        <v>0</v>
      </c>
    </row>
    <row r="13" customFormat="false" ht="12.75" hidden="false" customHeight="false" outlineLevel="0" collapsed="false">
      <c r="B13" s="4" t="n">
        <f aca="true">NOW()</f>
        <v>45926.8892451115</v>
      </c>
      <c r="C13" s="0" t="n">
        <v>0</v>
      </c>
      <c r="D13" s="0" t="n">
        <v>0</v>
      </c>
      <c r="E13" s="0" t="n">
        <f aca="false">C13-D13</f>
        <v>0</v>
      </c>
      <c r="F13" s="5" t="n">
        <f aca="false">E13+F12</f>
        <v>0</v>
      </c>
    </row>
    <row r="14" customFormat="false" ht="12.75" hidden="false" customHeight="false" outlineLevel="0" collapsed="false">
      <c r="B14" s="4" t="n">
        <f aca="true">NOW()+1</f>
        <v>45927.8892451115</v>
      </c>
      <c r="C14" s="0" t="n">
        <v>0</v>
      </c>
      <c r="D14" s="0" t="n">
        <v>0</v>
      </c>
      <c r="E14" s="0" t="n">
        <f aca="false">C14-D14</f>
        <v>0</v>
      </c>
      <c r="F14" s="5" t="n">
        <f aca="false">E14+F13</f>
        <v>0</v>
      </c>
    </row>
    <row r="15" customFormat="false" ht="12.75" hidden="false" customHeight="false" outlineLevel="0" collapsed="false">
      <c r="B15" s="4" t="n">
        <f aca="true">NOW()+2</f>
        <v>45928.8892451116</v>
      </c>
      <c r="C15" s="0" t="n">
        <v>0</v>
      </c>
      <c r="D15" s="0" t="n">
        <v>0</v>
      </c>
      <c r="E15" s="0" t="n">
        <f aca="false">C15-D15</f>
        <v>0</v>
      </c>
      <c r="F15" s="5" t="n">
        <f aca="false">E15+F14</f>
        <v>0</v>
      </c>
    </row>
    <row r="16" customFormat="false" ht="12.75" hidden="false" customHeight="false" outlineLevel="0" collapsed="false">
      <c r="B16" s="4" t="n">
        <f aca="true">NOW()+3</f>
        <v>45929.8892451116</v>
      </c>
      <c r="C16" s="0" t="n">
        <v>0</v>
      </c>
      <c r="D16" s="0" t="n">
        <v>0</v>
      </c>
      <c r="E16" s="0" t="n">
        <f aca="false">C16-D16</f>
        <v>0</v>
      </c>
      <c r="F16" s="5" t="n">
        <f aca="false">E16+F15</f>
        <v>0</v>
      </c>
    </row>
    <row r="17" customFormat="false" ht="12.75" hidden="false" customHeight="false" outlineLevel="0" collapsed="false">
      <c r="B17" s="4"/>
    </row>
    <row r="18" customFormat="false" ht="12.75" hidden="false" customHeight="false" outlineLevel="0" collapsed="false">
      <c r="B18" s="4"/>
    </row>
    <row r="19" customFormat="false" ht="12.75" hidden="false" customHeight="false" outlineLevel="0" collapsed="false">
      <c r="B19" s="4"/>
      <c r="C19" s="3"/>
    </row>
    <row r="20" customFormat="false" ht="12.75" hidden="false" customHeight="false" outlineLevel="0" collapsed="false">
      <c r="B20" s="4"/>
      <c r="C20" s="3"/>
    </row>
    <row r="21" customFormat="false" ht="15.75" hidden="false" customHeight="false" outlineLevel="0" collapsed="false">
      <c r="A21" s="1" t="s">
        <v>13</v>
      </c>
      <c r="B21" s="1"/>
      <c r="C21" s="1"/>
      <c r="D21" s="1"/>
      <c r="E21" s="1"/>
      <c r="F21" s="1"/>
      <c r="G21" s="1"/>
      <c r="H21" s="1"/>
    </row>
    <row r="23" customFormat="false" ht="12.75" hidden="false" customHeight="false" outlineLevel="0" collapsed="false">
      <c r="B23" s="3"/>
      <c r="C23" s="3"/>
      <c r="D23" s="2" t="s">
        <v>14</v>
      </c>
      <c r="E23" s="2" t="s">
        <v>15</v>
      </c>
      <c r="F23" s="3"/>
    </row>
    <row r="24" customFormat="false" ht="12.75" hidden="false" customHeight="false" outlineLevel="0" collapsed="false">
      <c r="B24" s="3"/>
      <c r="C24" s="2" t="s">
        <v>16</v>
      </c>
      <c r="D24" s="2" t="s">
        <v>17</v>
      </c>
      <c r="E24" s="2" t="s">
        <v>18</v>
      </c>
      <c r="F24" s="2" t="s">
        <v>15</v>
      </c>
    </row>
    <row r="25" customFormat="false" ht="12.75" hidden="false" customHeight="false" outlineLevel="0" collapsed="false">
      <c r="B25" s="2" t="s">
        <v>5</v>
      </c>
      <c r="C25" s="2" t="s">
        <v>19</v>
      </c>
      <c r="D25" s="2" t="s">
        <v>20</v>
      </c>
      <c r="E25" s="3" t="s">
        <v>21</v>
      </c>
      <c r="F25" s="2" t="s">
        <v>22</v>
      </c>
    </row>
    <row r="26" customFormat="false" ht="12.75" hidden="false" customHeight="false" outlineLevel="0" collapsed="false">
      <c r="B26" s="2"/>
      <c r="C26" s="2"/>
      <c r="D26" s="2"/>
      <c r="E26" s="3"/>
      <c r="F26" s="2"/>
    </row>
    <row r="27" customFormat="false" ht="12.75" hidden="false" customHeight="false" outlineLevel="0" collapsed="false">
      <c r="B27" s="4" t="n">
        <f aca="true">NOW()</f>
        <v>45926.8892451117</v>
      </c>
      <c r="C27" s="6" t="n">
        <v>0</v>
      </c>
      <c r="D27" s="7" t="n">
        <f aca="false">C27*E27</f>
        <v>0</v>
      </c>
      <c r="E27" s="8" t="n">
        <v>0</v>
      </c>
      <c r="F27" s="9" t="s">
        <v>23</v>
      </c>
    </row>
    <row r="28" customFormat="false" ht="12.75" hidden="false" customHeight="false" outlineLevel="0" collapsed="false">
      <c r="B28" s="4" t="n">
        <f aca="true">NOW()</f>
        <v>45926.8892451118</v>
      </c>
      <c r="C28" s="6" t="n">
        <v>0</v>
      </c>
      <c r="D28" s="7" t="n">
        <f aca="false">C28*E28</f>
        <v>0</v>
      </c>
      <c r="E28" s="8" t="n">
        <v>0</v>
      </c>
      <c r="F28" s="9" t="s">
        <v>24</v>
      </c>
    </row>
    <row r="29" customFormat="false" ht="13.5" hidden="false" customHeight="false" outlineLevel="0" collapsed="false">
      <c r="B29" s="4" t="n">
        <f aca="true">NOW()</f>
        <v>45926.8892451118</v>
      </c>
      <c r="C29" s="6" t="n">
        <v>0</v>
      </c>
      <c r="D29" s="7" t="n">
        <f aca="false">C29*E29</f>
        <v>0</v>
      </c>
      <c r="E29" s="8" t="n">
        <v>0</v>
      </c>
      <c r="F29" s="9" t="s">
        <v>25</v>
      </c>
    </row>
    <row r="30" customFormat="false" ht="12.75" hidden="false" customHeight="false" outlineLevel="0" collapsed="false">
      <c r="B30" s="4"/>
      <c r="C30" s="6"/>
      <c r="D30" s="10" t="n">
        <f aca="false">SUM(D25:D29)</f>
        <v>0</v>
      </c>
      <c r="E30" s="8"/>
      <c r="F30" s="9"/>
    </row>
    <row r="32" customFormat="false" ht="12.75" hidden="false" customHeight="false" outlineLevel="0" collapsed="false">
      <c r="B32" s="4" t="n">
        <f aca="true">NOW()+1</f>
        <v>45927.889245112</v>
      </c>
      <c r="C32" s="6" t="n">
        <v>0</v>
      </c>
      <c r="D32" s="7" t="n">
        <f aca="false">C32*E32</f>
        <v>0</v>
      </c>
      <c r="E32" s="8" t="n">
        <v>0</v>
      </c>
      <c r="F32" s="9" t="s">
        <v>26</v>
      </c>
      <c r="G32" s="9"/>
    </row>
    <row r="33" customFormat="false" ht="12.75" hidden="false" customHeight="false" outlineLevel="0" collapsed="false">
      <c r="B33" s="4" t="n">
        <f aca="true">NOW()+1</f>
        <v>45927.889245112</v>
      </c>
      <c r="C33" s="6" t="n">
        <v>0</v>
      </c>
      <c r="D33" s="7" t="n">
        <f aca="false">C33*E33</f>
        <v>0</v>
      </c>
      <c r="E33" s="8" t="n">
        <v>0</v>
      </c>
      <c r="F33" s="9" t="s">
        <v>27</v>
      </c>
    </row>
    <row r="34" customFormat="false" ht="13.5" hidden="false" customHeight="false" outlineLevel="0" collapsed="false">
      <c r="B34" s="4" t="n">
        <f aca="true">NOW()+1</f>
        <v>45927.889245112</v>
      </c>
      <c r="C34" s="6" t="n">
        <v>0</v>
      </c>
      <c r="D34" s="7" t="n">
        <f aca="false">C34*E34</f>
        <v>0</v>
      </c>
      <c r="E34" s="8" t="n">
        <v>0</v>
      </c>
      <c r="F34" s="9" t="s">
        <v>28</v>
      </c>
    </row>
    <row r="35" customFormat="false" ht="12.75" hidden="false" customHeight="false" outlineLevel="0" collapsed="false">
      <c r="B35" s="4"/>
      <c r="C35" s="6"/>
      <c r="D35" s="10" t="n">
        <f aca="false">SUM(D32:D34)</f>
        <v>0</v>
      </c>
      <c r="E35" s="8"/>
      <c r="F35" s="9"/>
    </row>
    <row r="36" customFormat="false" ht="12.75" hidden="false" customHeight="false" outlineLevel="0" collapsed="false">
      <c r="B36" s="4"/>
      <c r="C36" s="6"/>
      <c r="D36" s="7"/>
      <c r="E36" s="8"/>
      <c r="F36" s="9"/>
    </row>
    <row r="37" customFormat="false" ht="12.75" hidden="false" customHeight="false" outlineLevel="0" collapsed="false">
      <c r="B37" s="4" t="n">
        <f aca="true">NOW()+2</f>
        <v>45928.8892451121</v>
      </c>
      <c r="C37" s="6" t="n">
        <v>0</v>
      </c>
      <c r="D37" s="7" t="n">
        <f aca="false">C37*E37</f>
        <v>0</v>
      </c>
      <c r="E37" s="8" t="n">
        <v>0</v>
      </c>
      <c r="F37" s="9" t="s">
        <v>26</v>
      </c>
    </row>
    <row r="38" customFormat="false" ht="12.75" hidden="false" customHeight="false" outlineLevel="0" collapsed="false">
      <c r="B38" s="4" t="n">
        <f aca="true">NOW()+2</f>
        <v>45928.8892451121</v>
      </c>
      <c r="C38" s="6" t="n">
        <v>0</v>
      </c>
      <c r="D38" s="7" t="n">
        <f aca="false">C38*E38</f>
        <v>0</v>
      </c>
      <c r="E38" s="8" t="n">
        <v>0</v>
      </c>
      <c r="F38" s="9" t="s">
        <v>27</v>
      </c>
    </row>
    <row r="39" customFormat="false" ht="13.5" hidden="false" customHeight="false" outlineLevel="0" collapsed="false">
      <c r="B39" s="4" t="n">
        <f aca="true">NOW()+2</f>
        <v>45928.8892451122</v>
      </c>
      <c r="C39" s="6" t="n">
        <v>0</v>
      </c>
      <c r="D39" s="7" t="n">
        <f aca="false">C39*E39</f>
        <v>0</v>
      </c>
      <c r="E39" s="8" t="n">
        <v>0</v>
      </c>
      <c r="F39" s="9" t="s">
        <v>28</v>
      </c>
    </row>
    <row r="40" customFormat="false" ht="12.75" hidden="false" customHeight="false" outlineLevel="0" collapsed="false">
      <c r="B40" s="4"/>
      <c r="C40" s="6"/>
      <c r="D40" s="10" t="n">
        <f aca="false">SUM(D37:D39)</f>
        <v>0</v>
      </c>
      <c r="E40" s="8"/>
      <c r="F40" s="9"/>
    </row>
    <row r="41" customFormat="false" ht="12.75" hidden="false" customHeight="false" outlineLevel="0" collapsed="false">
      <c r="B41" s="4"/>
      <c r="C41" s="6"/>
      <c r="D41" s="7"/>
      <c r="E41" s="8"/>
      <c r="F41" s="9"/>
    </row>
    <row r="42" customFormat="false" ht="12.75" hidden="false" customHeight="false" outlineLevel="0" collapsed="false">
      <c r="B42" s="4"/>
      <c r="C42" s="9"/>
      <c r="D42" s="11"/>
      <c r="E42" s="9"/>
      <c r="F42" s="9"/>
    </row>
    <row r="43" customFormat="false" ht="12.75" hidden="false" customHeight="false" outlineLevel="0" collapsed="false">
      <c r="B43" s="4"/>
      <c r="C43" s="9"/>
      <c r="D43" s="11"/>
      <c r="E43" s="9"/>
      <c r="F43" s="9"/>
    </row>
    <row r="46" customFormat="false" ht="12.75" hidden="false" customHeight="false" outlineLevel="0" collapsed="false">
      <c r="A46" s="0" t="s">
        <v>29</v>
      </c>
      <c r="D46" s="0" t="s">
        <v>30</v>
      </c>
      <c r="F46" s="12" t="s">
        <v>31</v>
      </c>
      <c r="G46" s="12" t="n">
        <f aca="true">NOW()</f>
        <v>45926.8892451123</v>
      </c>
    </row>
    <row r="47" customFormat="false" ht="12.75" hidden="false" customHeight="false" outlineLevel="0" collapsed="false">
      <c r="D47" s="0" t="s">
        <v>32</v>
      </c>
    </row>
    <row r="48" customFormat="false" ht="12.75" hidden="false" customHeight="false" outlineLevel="0" collapsed="false">
      <c r="A48" s="13" t="s">
        <v>33</v>
      </c>
      <c r="B48" s="13"/>
      <c r="C48" s="13"/>
      <c r="D48" s="0" t="s">
        <v>34</v>
      </c>
      <c r="F48" s="0" t="s">
        <v>35</v>
      </c>
    </row>
    <row r="49" customFormat="false" ht="12.75" hidden="false" customHeight="false" outlineLevel="0" collapsed="false">
      <c r="A49" s="14"/>
      <c r="B49" s="0" t="s">
        <v>36</v>
      </c>
      <c r="C49" s="14" t="s">
        <v>36</v>
      </c>
      <c r="D49" s="0" t="s">
        <v>37</v>
      </c>
      <c r="G49" s="0" t="s">
        <v>38</v>
      </c>
    </row>
  </sheetData>
  <mergeCells count="6">
    <mergeCell ref="A1:H1"/>
    <mergeCell ref="A2:H2"/>
    <mergeCell ref="A3:H3"/>
    <mergeCell ref="A6:H6"/>
    <mergeCell ref="A21:H21"/>
    <mergeCell ref="A48:C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B54" activeCellId="0" sqref="B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2.56"/>
    <col collapsed="false" customWidth="true" hidden="false" outlineLevel="0" max="8" min="8" style="9" width="21.7"/>
    <col collapsed="false" customWidth="true" hidden="false" outlineLevel="0" max="9" min="9" style="0" width="2.7"/>
    <col collapsed="false" customWidth="true" hidden="false" outlineLevel="0" max="10" min="10" style="0" width="12.28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15" t="s">
        <v>2</v>
      </c>
      <c r="D1" s="16"/>
      <c r="F1" s="17"/>
      <c r="G1" s="17"/>
      <c r="H1" s="18"/>
    </row>
    <row r="2" customFormat="false" ht="15.75" hidden="false" customHeight="false" outlineLevel="0" collapsed="false">
      <c r="A2" s="19" t="s">
        <v>39</v>
      </c>
      <c r="D2" s="16"/>
      <c r="F2" s="17"/>
      <c r="G2" s="17"/>
      <c r="H2" s="18"/>
    </row>
    <row r="3" customFormat="false" ht="15.75" hidden="false" customHeight="false" outlineLevel="0" collapsed="false">
      <c r="A3" s="19"/>
      <c r="D3" s="16"/>
      <c r="F3" s="17"/>
      <c r="G3" s="17"/>
      <c r="H3" s="18"/>
    </row>
    <row r="4" customFormat="false" ht="18" hidden="false" customHeight="false" outlineLevel="0" collapsed="false">
      <c r="A4" s="19"/>
      <c r="B4" s="20" t="s">
        <v>40</v>
      </c>
      <c r="C4" s="20"/>
      <c r="D4" s="20"/>
      <c r="E4" s="20"/>
      <c r="F4" s="20"/>
      <c r="G4" s="21"/>
      <c r="H4" s="20" t="s">
        <v>41</v>
      </c>
      <c r="J4" s="20" t="s">
        <v>42</v>
      </c>
      <c r="K4" s="20"/>
      <c r="L4" s="20"/>
      <c r="M4" s="22"/>
    </row>
    <row r="5" customFormat="false" ht="12.75" hidden="false" customHeight="false" outlineLevel="0" collapsed="false">
      <c r="B5" s="23"/>
      <c r="C5" s="24" t="s">
        <v>43</v>
      </c>
      <c r="D5" s="24"/>
      <c r="E5" s="25"/>
      <c r="F5" s="26"/>
      <c r="G5" s="27"/>
      <c r="H5" s="28"/>
      <c r="J5" s="29" t="s">
        <v>44</v>
      </c>
      <c r="K5" s="29"/>
      <c r="L5" s="30" t="s">
        <v>45</v>
      </c>
      <c r="M5" s="24"/>
    </row>
    <row r="6" customFormat="false" ht="12.75" hidden="false" customHeight="false" outlineLevel="0" collapsed="false">
      <c r="B6" s="31" t="s">
        <v>46</v>
      </c>
      <c r="C6" s="24" t="s">
        <v>47</v>
      </c>
      <c r="D6" s="32" t="s">
        <v>48</v>
      </c>
      <c r="E6" s="24" t="s">
        <v>49</v>
      </c>
      <c r="F6" s="26" t="s">
        <v>50</v>
      </c>
      <c r="G6" s="27"/>
      <c r="H6" s="33" t="s">
        <v>51</v>
      </c>
      <c r="J6" s="34" t="s">
        <v>52</v>
      </c>
      <c r="K6" s="34" t="s">
        <v>53</v>
      </c>
      <c r="L6" s="35" t="s">
        <v>54</v>
      </c>
      <c r="M6" s="24"/>
    </row>
    <row r="7" customFormat="false" ht="12.75" hidden="false" customHeight="false" outlineLevel="0" collapsed="false">
      <c r="A7" s="3" t="s">
        <v>55</v>
      </c>
      <c r="B7" s="31" t="s">
        <v>56</v>
      </c>
      <c r="C7" s="24"/>
      <c r="D7" s="32"/>
      <c r="E7" s="24"/>
      <c r="F7" s="26"/>
      <c r="G7" s="27"/>
      <c r="H7" s="36"/>
      <c r="J7" s="34" t="s">
        <v>57</v>
      </c>
      <c r="K7" s="34"/>
      <c r="L7" s="35" t="s">
        <v>58</v>
      </c>
      <c r="M7" s="24"/>
    </row>
    <row r="8" customFormat="false" ht="12.75" hidden="false" customHeight="false" outlineLevel="0" collapsed="false">
      <c r="A8" s="37" t="n">
        <v>37012</v>
      </c>
      <c r="B8" s="38" t="n">
        <v>0</v>
      </c>
      <c r="C8" s="5" t="n">
        <v>0</v>
      </c>
      <c r="D8" s="39" t="n">
        <f aca="false">C8*0.9811</f>
        <v>0</v>
      </c>
      <c r="E8" s="5" t="n">
        <v>0</v>
      </c>
      <c r="F8" s="40" t="n">
        <f aca="false">D8-E8</f>
        <v>0</v>
      </c>
      <c r="G8" s="41"/>
      <c r="H8" s="36"/>
      <c r="J8" s="42" t="n">
        <v>0.0306</v>
      </c>
      <c r="K8" s="43" t="n">
        <v>0.1861</v>
      </c>
      <c r="L8" s="44" t="n">
        <f aca="false">D8*K8</f>
        <v>0</v>
      </c>
      <c r="M8" s="5"/>
    </row>
    <row r="9" customFormat="false" ht="12.75" hidden="false" customHeight="false" outlineLevel="0" collapsed="false">
      <c r="A9" s="37" t="n">
        <v>37013</v>
      </c>
      <c r="B9" s="38" t="n">
        <v>0</v>
      </c>
      <c r="C9" s="5" t="n">
        <v>0</v>
      </c>
      <c r="D9" s="39" t="n">
        <f aca="false">C9*0.9811</f>
        <v>0</v>
      </c>
      <c r="E9" s="5" t="n">
        <v>0</v>
      </c>
      <c r="F9" s="40" t="n">
        <f aca="false">(D9-E9)+F8</f>
        <v>0</v>
      </c>
      <c r="G9" s="41"/>
      <c r="H9" s="36"/>
      <c r="J9" s="42" t="n">
        <v>0.0306</v>
      </c>
      <c r="K9" s="43" t="n">
        <v>0.1861</v>
      </c>
      <c r="L9" s="44" t="n">
        <f aca="false">D9*K9</f>
        <v>0</v>
      </c>
      <c r="M9" s="5"/>
    </row>
    <row r="10" customFormat="false" ht="12.75" hidden="false" customHeight="false" outlineLevel="0" collapsed="false">
      <c r="A10" s="37" t="s">
        <v>59</v>
      </c>
      <c r="B10" s="38" t="n">
        <v>4030</v>
      </c>
      <c r="C10" s="5" t="n">
        <v>4250</v>
      </c>
      <c r="D10" s="39" t="n">
        <v>4250</v>
      </c>
      <c r="E10" s="5" t="n">
        <v>4027</v>
      </c>
      <c r="F10" s="40" t="n">
        <f aca="false">(D10-E10)+F9</f>
        <v>223</v>
      </c>
      <c r="G10" s="41"/>
      <c r="H10" s="36" t="s">
        <v>60</v>
      </c>
      <c r="J10" s="42" t="n">
        <v>0.0306</v>
      </c>
      <c r="K10" s="43" t="n">
        <v>0.1861</v>
      </c>
      <c r="L10" s="44" t="n">
        <v>0</v>
      </c>
      <c r="M10" s="5"/>
    </row>
    <row r="11" customFormat="false" ht="12.75" hidden="false" customHeight="false" outlineLevel="0" collapsed="false">
      <c r="A11" s="37" t="n">
        <v>37015</v>
      </c>
      <c r="B11" s="38" t="n">
        <v>0</v>
      </c>
      <c r="C11" s="5" t="n">
        <v>0</v>
      </c>
      <c r="D11" s="39" t="n">
        <f aca="false">C11*0.9811</f>
        <v>0</v>
      </c>
      <c r="E11" s="5" t="n">
        <v>5</v>
      </c>
      <c r="F11" s="40" t="n">
        <f aca="false">(D11-E11)+F10</f>
        <v>218</v>
      </c>
      <c r="G11" s="41"/>
      <c r="H11" s="36"/>
      <c r="J11" s="42" t="n">
        <v>0.0306</v>
      </c>
      <c r="K11" s="43" t="n">
        <v>0.1861</v>
      </c>
      <c r="L11" s="44" t="n">
        <f aca="false">D11*K11</f>
        <v>0</v>
      </c>
      <c r="M11" s="5"/>
    </row>
    <row r="12" customFormat="false" ht="12.75" hidden="false" customHeight="false" outlineLevel="0" collapsed="false">
      <c r="A12" s="37" t="n">
        <v>37016</v>
      </c>
      <c r="B12" s="38" t="n">
        <v>0</v>
      </c>
      <c r="C12" s="5" t="n">
        <v>0</v>
      </c>
      <c r="D12" s="39" t="n">
        <f aca="false">C12*0.9811</f>
        <v>0</v>
      </c>
      <c r="E12" s="5" t="n">
        <v>0</v>
      </c>
      <c r="F12" s="40" t="n">
        <f aca="false">(D12-E12)+F11</f>
        <v>218</v>
      </c>
      <c r="G12" s="41"/>
      <c r="H12" s="36"/>
      <c r="J12" s="42" t="n">
        <v>0.0306</v>
      </c>
      <c r="K12" s="43" t="n">
        <v>0.1861</v>
      </c>
      <c r="L12" s="44" t="n">
        <f aca="false">D12*K12</f>
        <v>0</v>
      </c>
      <c r="M12" s="5"/>
    </row>
    <row r="13" customFormat="false" ht="12.75" hidden="false" customHeight="false" outlineLevel="0" collapsed="false">
      <c r="A13" s="37" t="n">
        <v>37017</v>
      </c>
      <c r="B13" s="38" t="n">
        <v>0</v>
      </c>
      <c r="C13" s="5" t="n">
        <v>0</v>
      </c>
      <c r="D13" s="39" t="n">
        <f aca="false">C13*0.9811</f>
        <v>0</v>
      </c>
      <c r="E13" s="5" t="n">
        <v>0</v>
      </c>
      <c r="F13" s="40" t="n">
        <f aca="false">(D13-E13)+F12</f>
        <v>218</v>
      </c>
      <c r="G13" s="41"/>
      <c r="H13" s="36"/>
      <c r="J13" s="42" t="n">
        <v>0.0306</v>
      </c>
      <c r="K13" s="43" t="n">
        <v>0.1861</v>
      </c>
      <c r="L13" s="44" t="n">
        <f aca="false">D13*K13</f>
        <v>0</v>
      </c>
      <c r="M13" s="5"/>
    </row>
    <row r="14" customFormat="false" ht="12.75" hidden="false" customHeight="false" outlineLevel="0" collapsed="false">
      <c r="A14" s="37" t="n">
        <v>37018</v>
      </c>
      <c r="B14" s="38" t="n">
        <v>0</v>
      </c>
      <c r="C14" s="5" t="n">
        <v>0</v>
      </c>
      <c r="D14" s="39" t="n">
        <f aca="false">C14*0.9811</f>
        <v>0</v>
      </c>
      <c r="E14" s="5" t="n">
        <v>0</v>
      </c>
      <c r="F14" s="40" t="n">
        <f aca="false">(D14-E14)+F13</f>
        <v>218</v>
      </c>
      <c r="G14" s="41"/>
      <c r="H14" s="36"/>
      <c r="J14" s="42" t="n">
        <v>0.0306</v>
      </c>
      <c r="K14" s="43" t="n">
        <v>0.1861</v>
      </c>
      <c r="L14" s="44" t="n">
        <f aca="false">D14*K14</f>
        <v>0</v>
      </c>
      <c r="M14" s="5"/>
    </row>
    <row r="15" customFormat="false" ht="12.75" hidden="false" customHeight="false" outlineLevel="0" collapsed="false">
      <c r="A15" s="37" t="n">
        <v>37019</v>
      </c>
      <c r="B15" s="38" t="n">
        <v>4500</v>
      </c>
      <c r="C15" s="5" t="n">
        <v>4500</v>
      </c>
      <c r="D15" s="39" t="n">
        <f aca="false">C15*0.9811</f>
        <v>4414.95</v>
      </c>
      <c r="E15" s="5" t="n">
        <v>5683</v>
      </c>
      <c r="F15" s="40" t="n">
        <f aca="false">(D15-E15)+F14</f>
        <v>-1050.05</v>
      </c>
      <c r="G15" s="41"/>
      <c r="H15" s="36" t="n">
        <v>4.395</v>
      </c>
      <c r="J15" s="42" t="n">
        <v>0.0306</v>
      </c>
      <c r="K15" s="43" t="n">
        <v>0.1861</v>
      </c>
      <c r="L15" s="44" t="n">
        <f aca="false">D15*K15</f>
        <v>821.622195</v>
      </c>
      <c r="M15" s="5"/>
    </row>
    <row r="16" customFormat="false" ht="12.75" hidden="false" customHeight="false" outlineLevel="0" collapsed="false">
      <c r="A16" s="37" t="n">
        <v>37020</v>
      </c>
      <c r="B16" s="38" t="n">
        <v>10000</v>
      </c>
      <c r="C16" s="5" t="n">
        <v>10000</v>
      </c>
      <c r="D16" s="39" t="n">
        <f aca="false">C16*0.9811</f>
        <v>9811</v>
      </c>
      <c r="E16" s="5" t="n">
        <v>6586</v>
      </c>
      <c r="F16" s="40" t="n">
        <f aca="false">(D16-E16)+F15</f>
        <v>2174.95</v>
      </c>
      <c r="G16" s="41"/>
      <c r="H16" s="36" t="n">
        <v>4.29</v>
      </c>
      <c r="J16" s="42" t="n">
        <v>0.0306</v>
      </c>
      <c r="K16" s="43" t="n">
        <v>0.1861</v>
      </c>
      <c r="L16" s="44" t="n">
        <f aca="false">D16*K16</f>
        <v>1825.8271</v>
      </c>
      <c r="M16" s="5"/>
    </row>
    <row r="17" customFormat="false" ht="12.75" hidden="false" customHeight="false" outlineLevel="0" collapsed="false">
      <c r="A17" s="37" t="n">
        <v>37021</v>
      </c>
      <c r="B17" s="38" t="n">
        <v>12500</v>
      </c>
      <c r="C17" s="5" t="n">
        <v>10000</v>
      </c>
      <c r="D17" s="39" t="n">
        <f aca="false">C17*0.9811</f>
        <v>9811</v>
      </c>
      <c r="E17" s="5" t="n">
        <v>11781</v>
      </c>
      <c r="F17" s="40" t="n">
        <f aca="false">(D17-E17)+F16</f>
        <v>204.95</v>
      </c>
      <c r="G17" s="41"/>
      <c r="H17" s="36" t="n">
        <v>4.2</v>
      </c>
      <c r="J17" s="42" t="n">
        <v>0.0306</v>
      </c>
      <c r="K17" s="43" t="n">
        <v>0.1861</v>
      </c>
      <c r="L17" s="44" t="n">
        <f aca="false">D17*K17</f>
        <v>1825.8271</v>
      </c>
      <c r="M17" s="5"/>
    </row>
    <row r="18" customFormat="false" ht="12.75" hidden="false" customHeight="false" outlineLevel="0" collapsed="false">
      <c r="A18" s="37" t="n">
        <v>37022</v>
      </c>
      <c r="B18" s="38" t="n">
        <v>5250</v>
      </c>
      <c r="C18" s="5" t="n">
        <v>5500</v>
      </c>
      <c r="D18" s="39" t="n">
        <f aca="false">C18*0.9811</f>
        <v>5396.05</v>
      </c>
      <c r="E18" s="5" t="n">
        <v>4859</v>
      </c>
      <c r="F18" s="40" t="n">
        <f aca="false">(D18-E18)+F17</f>
        <v>742</v>
      </c>
      <c r="G18" s="41"/>
      <c r="H18" s="36" t="n">
        <v>4.245</v>
      </c>
      <c r="J18" s="42" t="n">
        <v>0.0306</v>
      </c>
      <c r="K18" s="43" t="n">
        <v>0.1861</v>
      </c>
      <c r="L18" s="44" t="n">
        <f aca="false">D18*K18</f>
        <v>1004.204905</v>
      </c>
      <c r="M18" s="5"/>
    </row>
    <row r="19" customFormat="false" ht="12.75" hidden="false" customHeight="false" outlineLevel="0" collapsed="false">
      <c r="A19" s="37" t="n">
        <v>37023</v>
      </c>
      <c r="B19" s="38" t="n">
        <v>0</v>
      </c>
      <c r="C19" s="5" t="n">
        <v>0</v>
      </c>
      <c r="D19" s="39" t="n">
        <f aca="false">C19*0.9811</f>
        <v>0</v>
      </c>
      <c r="E19" s="5" t="n">
        <v>0</v>
      </c>
      <c r="F19" s="40" t="n">
        <f aca="false">(D19-E19)+F18</f>
        <v>742</v>
      </c>
      <c r="G19" s="41"/>
      <c r="H19" s="36"/>
      <c r="J19" s="42" t="n">
        <v>0.0306</v>
      </c>
      <c r="K19" s="43" t="n">
        <v>0.1861</v>
      </c>
      <c r="L19" s="44" t="n">
        <f aca="false">D19*K19</f>
        <v>0</v>
      </c>
      <c r="M19" s="5"/>
    </row>
    <row r="20" customFormat="false" ht="12.75" hidden="false" customHeight="false" outlineLevel="0" collapsed="false">
      <c r="A20" s="37" t="n">
        <v>37024</v>
      </c>
      <c r="B20" s="38" t="n">
        <v>0</v>
      </c>
      <c r="C20" s="5" t="n">
        <v>0</v>
      </c>
      <c r="D20" s="39" t="n">
        <f aca="false">C20*0.9811</f>
        <v>0</v>
      </c>
      <c r="E20" s="5" t="n">
        <v>0</v>
      </c>
      <c r="F20" s="40" t="n">
        <f aca="false">(D20-E20)+F19</f>
        <v>742</v>
      </c>
      <c r="G20" s="41"/>
      <c r="H20" s="36"/>
      <c r="J20" s="42" t="n">
        <v>0.0306</v>
      </c>
      <c r="K20" s="43" t="n">
        <v>0.1861</v>
      </c>
      <c r="L20" s="44" t="n">
        <f aca="false">D20*K20</f>
        <v>0</v>
      </c>
      <c r="M20" s="5"/>
    </row>
    <row r="21" customFormat="false" ht="12.75" hidden="false" customHeight="false" outlineLevel="0" collapsed="false">
      <c r="A21" s="37" t="n">
        <v>37025</v>
      </c>
      <c r="B21" s="38" t="n">
        <v>0</v>
      </c>
      <c r="C21" s="5" t="n">
        <v>0</v>
      </c>
      <c r="D21" s="39" t="n">
        <f aca="false">C21*0.9811</f>
        <v>0</v>
      </c>
      <c r="E21" s="5" t="n">
        <v>0</v>
      </c>
      <c r="F21" s="40" t="n">
        <f aca="false">(D21-E21)+F20</f>
        <v>742</v>
      </c>
      <c r="G21" s="41"/>
      <c r="H21" s="36"/>
      <c r="J21" s="42" t="n">
        <v>0.0306</v>
      </c>
      <c r="K21" s="43" t="n">
        <v>0.1861</v>
      </c>
      <c r="L21" s="44" t="n">
        <f aca="false">D21*K21</f>
        <v>0</v>
      </c>
      <c r="M21" s="5"/>
    </row>
    <row r="22" customFormat="false" ht="12.75" hidden="false" customHeight="false" outlineLevel="0" collapsed="false">
      <c r="A22" s="37" t="n">
        <v>37026</v>
      </c>
      <c r="B22" s="38" t="n">
        <v>0</v>
      </c>
      <c r="C22" s="5" t="n">
        <v>0</v>
      </c>
      <c r="D22" s="39" t="n">
        <f aca="false">C22*0.9811</f>
        <v>0</v>
      </c>
      <c r="E22" s="5" t="n">
        <v>5</v>
      </c>
      <c r="F22" s="40" t="n">
        <f aca="false">(D22-E22)+F21</f>
        <v>737</v>
      </c>
      <c r="G22" s="41"/>
      <c r="H22" s="36"/>
      <c r="J22" s="42" t="n">
        <v>0.0306</v>
      </c>
      <c r="K22" s="43" t="n">
        <v>0.1861</v>
      </c>
      <c r="L22" s="44" t="n">
        <f aca="false">D22*K22</f>
        <v>0</v>
      </c>
      <c r="M22" s="5"/>
    </row>
    <row r="23" customFormat="false" ht="12.75" hidden="false" customHeight="false" outlineLevel="0" collapsed="false">
      <c r="A23" s="37" t="n">
        <v>37027</v>
      </c>
      <c r="B23" s="38" t="n">
        <v>0</v>
      </c>
      <c r="C23" s="5" t="n">
        <v>0</v>
      </c>
      <c r="D23" s="39" t="n">
        <f aca="false">C23*0.9811</f>
        <v>0</v>
      </c>
      <c r="E23" s="5" t="n">
        <v>0</v>
      </c>
      <c r="F23" s="40" t="n">
        <f aca="false">(D23-E23)+F22</f>
        <v>737</v>
      </c>
      <c r="G23" s="41"/>
      <c r="H23" s="45"/>
      <c r="J23" s="42" t="n">
        <v>0.0306</v>
      </c>
      <c r="K23" s="43" t="n">
        <v>0.1861</v>
      </c>
      <c r="L23" s="44" t="n">
        <f aca="false">D23*K23</f>
        <v>0</v>
      </c>
      <c r="M23" s="46"/>
    </row>
    <row r="24" customFormat="false" ht="12.75" hidden="false" customHeight="false" outlineLevel="0" collapsed="false">
      <c r="A24" s="37" t="s">
        <v>61</v>
      </c>
      <c r="B24" s="38" t="n">
        <v>32000</v>
      </c>
      <c r="C24" s="5" t="n">
        <v>32000</v>
      </c>
      <c r="D24" s="39" t="n">
        <f aca="false">C24*0.9811</f>
        <v>31395.2</v>
      </c>
      <c r="E24" s="5" t="n">
        <v>34031</v>
      </c>
      <c r="F24" s="40" t="n">
        <f aca="false">(D24-E24)+F23</f>
        <v>-1898.8</v>
      </c>
      <c r="G24" s="41"/>
      <c r="H24" s="36" t="s">
        <v>62</v>
      </c>
      <c r="J24" s="42" t="n">
        <v>0.0306</v>
      </c>
      <c r="K24" s="43" t="n">
        <v>0.1861</v>
      </c>
      <c r="L24" s="44" t="n">
        <f aca="false">D24*K24</f>
        <v>5842.64672</v>
      </c>
      <c r="M24" s="46"/>
    </row>
    <row r="25" customFormat="false" ht="12.75" hidden="false" customHeight="false" outlineLevel="0" collapsed="false">
      <c r="A25" s="37" t="n">
        <v>37029</v>
      </c>
      <c r="B25" s="38" t="n">
        <v>14500</v>
      </c>
      <c r="C25" s="5" t="n">
        <v>15000</v>
      </c>
      <c r="D25" s="39" t="n">
        <f aca="false">C25*0.9811</f>
        <v>14716.5</v>
      </c>
      <c r="E25" s="5" t="n">
        <v>14675</v>
      </c>
      <c r="F25" s="40" t="n">
        <f aca="false">(D25-E25)+F24</f>
        <v>-1857.3</v>
      </c>
      <c r="G25" s="41"/>
      <c r="H25" s="36" t="n">
        <v>4.29</v>
      </c>
      <c r="J25" s="42" t="n">
        <v>0.0306</v>
      </c>
      <c r="K25" s="43" t="n">
        <v>0.1861</v>
      </c>
      <c r="L25" s="44" t="n">
        <f aca="false">D25*K25</f>
        <v>2738.74065</v>
      </c>
      <c r="M25" s="46"/>
    </row>
    <row r="26" customFormat="false" ht="12.75" hidden="false" customHeight="false" outlineLevel="0" collapsed="false">
      <c r="A26" s="37" t="n">
        <v>37030</v>
      </c>
      <c r="B26" s="38" t="n">
        <v>0</v>
      </c>
      <c r="C26" s="5" t="n">
        <v>0</v>
      </c>
      <c r="D26" s="39" t="n">
        <f aca="false">C26*0.9811</f>
        <v>0</v>
      </c>
      <c r="E26" s="5" t="n">
        <v>0</v>
      </c>
      <c r="F26" s="40" t="n">
        <f aca="false">(D26-E26)+F25</f>
        <v>-1857.3</v>
      </c>
      <c r="G26" s="41"/>
      <c r="H26" s="36"/>
      <c r="J26" s="42" t="n">
        <v>0.0306</v>
      </c>
      <c r="K26" s="43" t="n">
        <v>0.1861</v>
      </c>
      <c r="L26" s="44" t="n">
        <f aca="false">D26*K26</f>
        <v>0</v>
      </c>
      <c r="M26" s="46"/>
    </row>
    <row r="27" customFormat="false" ht="12.75" hidden="false" customHeight="false" outlineLevel="0" collapsed="false">
      <c r="A27" s="37" t="n">
        <v>37031</v>
      </c>
      <c r="B27" s="38" t="n">
        <v>0</v>
      </c>
      <c r="C27" s="5" t="n">
        <v>0</v>
      </c>
      <c r="D27" s="39" t="n">
        <f aca="false">C27*0.9811</f>
        <v>0</v>
      </c>
      <c r="E27" s="5" t="n">
        <v>0</v>
      </c>
      <c r="F27" s="40" t="n">
        <f aca="false">(D27-E27)+F26</f>
        <v>-1857.3</v>
      </c>
      <c r="G27" s="41"/>
      <c r="H27" s="36"/>
      <c r="J27" s="42" t="n">
        <v>0.0306</v>
      </c>
      <c r="K27" s="43" t="n">
        <v>0.1861</v>
      </c>
      <c r="L27" s="44" t="n">
        <f aca="false">D27*K27</f>
        <v>0</v>
      </c>
      <c r="M27" s="46"/>
    </row>
    <row r="28" customFormat="false" ht="12.75" hidden="false" customHeight="false" outlineLevel="0" collapsed="false">
      <c r="A28" s="37" t="n">
        <v>37032</v>
      </c>
      <c r="B28" s="38" t="n">
        <v>0</v>
      </c>
      <c r="C28" s="5" t="n">
        <v>0</v>
      </c>
      <c r="D28" s="39" t="n">
        <f aca="false">C28*0.9811</f>
        <v>0</v>
      </c>
      <c r="E28" s="5" t="n">
        <v>0</v>
      </c>
      <c r="F28" s="40" t="n">
        <f aca="false">(D28-E28)+F27</f>
        <v>-1857.3</v>
      </c>
      <c r="G28" s="41"/>
      <c r="H28" s="36"/>
      <c r="J28" s="42" t="n">
        <v>0.0306</v>
      </c>
      <c r="K28" s="43" t="n">
        <v>0.1861</v>
      </c>
      <c r="L28" s="44" t="n">
        <f aca="false">D28*K28</f>
        <v>0</v>
      </c>
      <c r="M28" s="46"/>
    </row>
    <row r="29" customFormat="false" ht="12.75" hidden="false" customHeight="false" outlineLevel="0" collapsed="false">
      <c r="A29" s="37" t="n">
        <v>37033</v>
      </c>
      <c r="B29" s="38" t="n">
        <v>0</v>
      </c>
      <c r="C29" s="5" t="n">
        <v>0</v>
      </c>
      <c r="D29" s="39" t="n">
        <f aca="false">C29*0.9811</f>
        <v>0</v>
      </c>
      <c r="E29" s="5" t="n">
        <v>0</v>
      </c>
      <c r="F29" s="40" t="n">
        <f aca="false">(D29-E29)+F28</f>
        <v>-1857.3</v>
      </c>
      <c r="G29" s="41"/>
      <c r="H29" s="36"/>
      <c r="J29" s="42" t="n">
        <v>0.0306</v>
      </c>
      <c r="K29" s="43" t="n">
        <v>0.1861</v>
      </c>
      <c r="L29" s="44" t="n">
        <f aca="false">D29*K29</f>
        <v>0</v>
      </c>
      <c r="M29" s="46"/>
    </row>
    <row r="30" customFormat="false" ht="12.75" hidden="false" customHeight="false" outlineLevel="0" collapsed="false">
      <c r="A30" s="37" t="n">
        <v>37034</v>
      </c>
      <c r="B30" s="38" t="n">
        <v>0</v>
      </c>
      <c r="C30" s="5" t="n">
        <v>0</v>
      </c>
      <c r="D30" s="39" t="n">
        <f aca="false">C30*0.9811</f>
        <v>0</v>
      </c>
      <c r="E30" s="5" t="n">
        <v>0</v>
      </c>
      <c r="F30" s="40" t="n">
        <f aca="false">(D30-E30)+F29</f>
        <v>-1857.3</v>
      </c>
      <c r="G30" s="41"/>
      <c r="H30" s="36"/>
      <c r="J30" s="42" t="n">
        <v>0.0306</v>
      </c>
      <c r="K30" s="43" t="n">
        <v>0.1861</v>
      </c>
      <c r="L30" s="44" t="n">
        <f aca="false">D30*K30</f>
        <v>0</v>
      </c>
      <c r="M30" s="46"/>
    </row>
    <row r="31" customFormat="false" ht="12.75" hidden="false" customHeight="false" outlineLevel="0" collapsed="false">
      <c r="A31" s="37" t="n">
        <v>37035</v>
      </c>
      <c r="B31" s="38" t="n">
        <v>0</v>
      </c>
      <c r="C31" s="5" t="n">
        <v>0</v>
      </c>
      <c r="D31" s="39" t="n">
        <f aca="false">C31*0.9811</f>
        <v>0</v>
      </c>
      <c r="E31" s="5" t="n">
        <v>0</v>
      </c>
      <c r="F31" s="40" t="n">
        <f aca="false">(D31-E31)+F30</f>
        <v>-1857.3</v>
      </c>
      <c r="G31" s="41"/>
      <c r="H31" s="36"/>
      <c r="J31" s="42" t="n">
        <v>0.0306</v>
      </c>
      <c r="K31" s="43" t="n">
        <v>0.1861</v>
      </c>
      <c r="L31" s="44" t="n">
        <f aca="false">D31*K31</f>
        <v>0</v>
      </c>
      <c r="M31" s="46"/>
    </row>
    <row r="32" customFormat="false" ht="12.75" hidden="false" customHeight="false" outlineLevel="0" collapsed="false">
      <c r="A32" s="37" t="n">
        <v>37036</v>
      </c>
      <c r="B32" s="38" t="n">
        <v>0</v>
      </c>
      <c r="C32" s="5" t="n">
        <v>1893</v>
      </c>
      <c r="D32" s="47" t="n">
        <f aca="false">C32*0.9811</f>
        <v>1857.2223</v>
      </c>
      <c r="E32" s="5" t="n">
        <v>0</v>
      </c>
      <c r="F32" s="40" t="n">
        <f aca="false">(D32-E32)+F31</f>
        <v>-0.0776999999993677</v>
      </c>
      <c r="G32" s="41"/>
      <c r="H32" s="36" t="n">
        <v>4.22</v>
      </c>
      <c r="J32" s="42" t="n">
        <v>0.0306</v>
      </c>
      <c r="K32" s="43" t="n">
        <v>0.1861</v>
      </c>
      <c r="L32" s="44" t="n">
        <f aca="false">D32*K32</f>
        <v>345.62907003</v>
      </c>
      <c r="M32" s="46"/>
    </row>
    <row r="33" customFormat="false" ht="12.75" hidden="false" customHeight="false" outlineLevel="0" collapsed="false">
      <c r="A33" s="37" t="n">
        <v>37037</v>
      </c>
      <c r="B33" s="38" t="n">
        <v>0</v>
      </c>
      <c r="C33" s="5" t="n">
        <v>0</v>
      </c>
      <c r="D33" s="39" t="n">
        <f aca="false">C33*0.9811</f>
        <v>0</v>
      </c>
      <c r="E33" s="5" t="n">
        <v>0</v>
      </c>
      <c r="F33" s="40" t="n">
        <f aca="false">(D33-E33)+F32</f>
        <v>-0.0776999999993677</v>
      </c>
      <c r="G33" s="41"/>
      <c r="H33" s="36"/>
      <c r="J33" s="42" t="n">
        <v>0.0306</v>
      </c>
      <c r="K33" s="43" t="n">
        <v>0.1861</v>
      </c>
      <c r="L33" s="44" t="n">
        <f aca="false">D33*K33</f>
        <v>0</v>
      </c>
      <c r="M33" s="46"/>
    </row>
    <row r="34" customFormat="false" ht="12.75" hidden="false" customHeight="false" outlineLevel="0" collapsed="false">
      <c r="A34" s="37" t="n">
        <v>37038</v>
      </c>
      <c r="B34" s="38" t="n">
        <v>0</v>
      </c>
      <c r="C34" s="5" t="n">
        <v>0</v>
      </c>
      <c r="D34" s="39" t="n">
        <f aca="false">C34*0.9811</f>
        <v>0</v>
      </c>
      <c r="E34" s="5" t="n">
        <v>3</v>
      </c>
      <c r="F34" s="40" t="n">
        <f aca="false">(D34-E34)+F33</f>
        <v>-3.07769999999937</v>
      </c>
      <c r="G34" s="41"/>
      <c r="H34" s="36"/>
      <c r="J34" s="42" t="n">
        <v>0.0306</v>
      </c>
      <c r="K34" s="43" t="n">
        <v>0.1861</v>
      </c>
      <c r="L34" s="44" t="n">
        <f aca="false">D34*K34</f>
        <v>0</v>
      </c>
      <c r="M34" s="46"/>
    </row>
    <row r="35" customFormat="false" ht="12.75" hidden="false" customHeight="false" outlineLevel="0" collapsed="false">
      <c r="A35" s="37" t="n">
        <v>37039</v>
      </c>
      <c r="B35" s="38" t="n">
        <v>0</v>
      </c>
      <c r="C35" s="5" t="n">
        <v>0</v>
      </c>
      <c r="D35" s="39" t="n">
        <f aca="false">C35*0.9811</f>
        <v>0</v>
      </c>
      <c r="E35" s="5" t="n">
        <v>0</v>
      </c>
      <c r="F35" s="40" t="n">
        <f aca="false">(D35-E35)+F34</f>
        <v>-3.07769999999937</v>
      </c>
      <c r="G35" s="41"/>
      <c r="H35" s="36"/>
      <c r="J35" s="42" t="n">
        <v>0.0306</v>
      </c>
      <c r="K35" s="43" t="n">
        <v>0.1861</v>
      </c>
      <c r="L35" s="44" t="n">
        <f aca="false">D35*K35</f>
        <v>0</v>
      </c>
      <c r="M35" s="46"/>
    </row>
    <row r="36" customFormat="false" ht="12.75" hidden="false" customHeight="false" outlineLevel="0" collapsed="false">
      <c r="A36" s="37" t="n">
        <v>37040</v>
      </c>
      <c r="B36" s="38" t="n">
        <v>0</v>
      </c>
      <c r="C36" s="5" t="n">
        <v>0</v>
      </c>
      <c r="D36" s="39" t="n">
        <f aca="false">C36*0.9811</f>
        <v>0</v>
      </c>
      <c r="E36" s="5" t="n">
        <v>0</v>
      </c>
      <c r="F36" s="40" t="n">
        <f aca="false">(D36-E36)+F35</f>
        <v>-3.07769999999937</v>
      </c>
      <c r="G36" s="41"/>
      <c r="H36" s="36"/>
      <c r="J36" s="42" t="n">
        <v>0.0306</v>
      </c>
      <c r="K36" s="43" t="n">
        <v>0.1861</v>
      </c>
      <c r="L36" s="44" t="n">
        <f aca="false">D36*K36</f>
        <v>0</v>
      </c>
      <c r="M36" s="46"/>
    </row>
    <row r="37" customFormat="false" ht="12.75" hidden="false" customHeight="false" outlineLevel="0" collapsed="false">
      <c r="A37" s="48" t="n">
        <v>37041</v>
      </c>
      <c r="B37" s="38" t="n">
        <v>0</v>
      </c>
      <c r="C37" s="5" t="n">
        <v>0</v>
      </c>
      <c r="D37" s="39" t="n">
        <f aca="false">C37*0.9811</f>
        <v>0</v>
      </c>
      <c r="E37" s="5" t="n">
        <v>0</v>
      </c>
      <c r="F37" s="40" t="n">
        <f aca="false">(D37-E37)+F36</f>
        <v>-3.07769999999937</v>
      </c>
      <c r="G37" s="41"/>
      <c r="H37" s="36"/>
      <c r="J37" s="42" t="n">
        <v>0.0306</v>
      </c>
      <c r="K37" s="43" t="n">
        <v>0.1861</v>
      </c>
      <c r="L37" s="44" t="n">
        <f aca="false">D37*K37</f>
        <v>0</v>
      </c>
      <c r="M37" s="46"/>
    </row>
    <row r="38" customFormat="false" ht="12.75" hidden="false" customHeight="false" outlineLevel="0" collapsed="false">
      <c r="A38" s="48" t="n">
        <v>37042</v>
      </c>
      <c r="B38" s="38" t="n">
        <v>0</v>
      </c>
      <c r="C38" s="5" t="n">
        <v>3</v>
      </c>
      <c r="D38" s="39" t="n">
        <f aca="false">C38*0.981</f>
        <v>2.943</v>
      </c>
      <c r="E38" s="5" t="n">
        <v>0</v>
      </c>
      <c r="F38" s="40" t="n">
        <f aca="false">(D38-E38)+F37</f>
        <v>-0.134699999999368</v>
      </c>
      <c r="G38" s="41"/>
      <c r="H38" s="36" t="s">
        <v>63</v>
      </c>
      <c r="J38" s="42" t="n">
        <v>0.0306</v>
      </c>
      <c r="K38" s="43" t="n">
        <v>0.1861</v>
      </c>
      <c r="L38" s="44" t="n">
        <f aca="false">D38*K38</f>
        <v>0.5476923</v>
      </c>
      <c r="M38" s="46"/>
    </row>
    <row r="39" customFormat="false" ht="12.75" hidden="false" customHeight="false" outlineLevel="0" collapsed="false">
      <c r="B39" s="38" t="n">
        <f aca="false">SUM(B8:B38)</f>
        <v>82780</v>
      </c>
      <c r="C39" s="5" t="n">
        <f aca="false">SUM(C8:C38)</f>
        <v>83146</v>
      </c>
      <c r="D39" s="39" t="n">
        <f aca="false">SUM(D8:D38)</f>
        <v>81654.8653</v>
      </c>
      <c r="E39" s="5" t="n">
        <f aca="false">SUM(E8:E38)</f>
        <v>81655</v>
      </c>
      <c r="F39" s="40" t="n">
        <f aca="false">F38</f>
        <v>-0.134699999999368</v>
      </c>
      <c r="G39" s="41"/>
      <c r="H39" s="49"/>
      <c r="I39" s="5"/>
      <c r="J39" s="50"/>
      <c r="K39" s="51"/>
      <c r="L39" s="52" t="n">
        <f aca="false">SUM(L8:L38)</f>
        <v>14405.04543233</v>
      </c>
      <c r="M39" s="46"/>
    </row>
    <row r="40" customFormat="false" ht="12.75" hidden="false" customHeight="false" outlineLevel="0" collapsed="false">
      <c r="D40" s="16"/>
      <c r="F40" s="17"/>
      <c r="G40" s="17"/>
      <c r="H40" s="18"/>
    </row>
    <row r="41" customFormat="false" ht="12.75" hidden="false" customHeight="false" outlineLevel="0" collapsed="false">
      <c r="B41" s="3" t="s">
        <v>64</v>
      </c>
      <c r="C41" s="3"/>
    </row>
    <row r="42" customFormat="false" ht="12.75" hidden="false" customHeight="false" outlineLevel="0" collapsed="false">
      <c r="B42" s="0" t="s">
        <v>65</v>
      </c>
    </row>
    <row r="43" customFormat="false" ht="12.75" hidden="false" customHeight="false" outlineLevel="0" collapsed="false">
      <c r="B43" s="0" t="s">
        <v>66</v>
      </c>
    </row>
    <row r="44" customFormat="false" ht="12.75" hidden="false" customHeight="false" outlineLevel="0" collapsed="false">
      <c r="B44" s="0" t="s">
        <v>67</v>
      </c>
    </row>
    <row r="45" customFormat="false" ht="12.75" hidden="false" customHeight="false" outlineLevel="0" collapsed="false">
      <c r="B45" s="3" t="s">
        <v>68</v>
      </c>
    </row>
    <row r="46" customFormat="false" ht="12.75" hidden="false" customHeight="false" outlineLevel="0" collapsed="false">
      <c r="B46" s="53"/>
    </row>
    <row r="47" customFormat="false" ht="12.75" hidden="false" customHeight="false" outlineLevel="0" collapsed="false">
      <c r="B47" s="53"/>
    </row>
    <row r="48" customFormat="false" ht="12.75" hidden="false" customHeight="false" outlineLevel="0" collapsed="false">
      <c r="B48" s="53"/>
      <c r="C48" s="3"/>
      <c r="D48" s="3"/>
      <c r="E48" s="3"/>
      <c r="F48" s="3"/>
      <c r="G48" s="3"/>
      <c r="H48" s="2"/>
      <c r="I48" s="3"/>
    </row>
    <row r="50" customFormat="false" ht="12.75" hidden="false" customHeight="false" outlineLevel="0" collapsed="false">
      <c r="B50" s="3"/>
    </row>
    <row r="51" customFormat="false" ht="12.75" hidden="false" customHeight="false" outlineLevel="0" collapsed="false">
      <c r="B51" s="3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ggilbe1</cp:lastModifiedBy>
  <cp:lastPrinted>2001-01-19T15:41:47Z</cp:lastPrinted>
  <dcterms:modified xsi:type="dcterms:W3CDTF">2001-05-30T13:34:27Z</dcterms:modified>
  <cp:revision>0</cp:revision>
  <dc:subject/>
  <dc:title/>
</cp:coreProperties>
</file>