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  <sheet name="Sheet2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solver_adj" vbProcedure="false">Sheet1!$C$17:$C$18,Sheet1!$C$21:$C$27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Sheet1!$B$32:$B$35</definedName>
    <definedName function="false" hidden="false" localSheetId="0" name="solver_lhs2" vbProcedure="false">Sheet1!$C$21:$C$27</definedName>
    <definedName function="false" hidden="false" localSheetId="0" name="solver_lhs3" vbProcedure="false">Sheet1!$C$17:$C$18</definedName>
    <definedName function="false" hidden="false" localSheetId="0" name="solver_lhs4" vbProcedure="false">Sheet1!$B$46:$B$49</definedName>
    <definedName function="false" hidden="false" localSheetId="0" name="solver_lhs5" vbProcedure="false">Sheet1!$C$17</definedName>
    <definedName function="false" hidden="false" localSheetId="0" name="solver_lin" vbProcedure="false">1</definedName>
    <definedName function="false" hidden="false" localSheetId="0" name="solver_num" vbProcedure="false">5</definedName>
    <definedName function="false" hidden="false" localSheetId="0" name="solver_nwt" vbProcedure="false">1</definedName>
    <definedName function="false" hidden="false" localSheetId="0" name="solver_opt" vbProcedure="false">Sheet1!$F$29</definedName>
    <definedName function="false" hidden="false" localSheetId="0" name="solver_pre" vbProcedure="false">0.000001</definedName>
    <definedName function="false" hidden="false" localSheetId="0" name="solver_rel1" vbProcedure="false">1</definedName>
    <definedName function="false" hidden="false" localSheetId="0" name="solver_rel2" vbProcedure="false">3</definedName>
    <definedName function="false" hidden="false" localSheetId="0" name="solver_rel3" vbProcedure="false">3</definedName>
    <definedName function="false" hidden="false" localSheetId="0" name="solver_rel4" vbProcedure="false">1</definedName>
    <definedName function="false" hidden="false" localSheetId="0" name="solver_rel5" vbProcedure="false">1</definedName>
    <definedName function="false" hidden="false" localSheetId="0" name="solver_rhs1" vbProcedure="false">Sheet1!$D$32:$D$35</definedName>
    <definedName function="false" hidden="false" localSheetId="0" name="solver_rhs2" vbProcedure="false">0</definedName>
    <definedName function="false" hidden="false" localSheetId="0" name="solver_rhs3" vbProcedure="false">0</definedName>
    <definedName function="false" hidden="false" localSheetId="0" name="solver_rhs4" vbProcedure="false">Sheet1!$D$46:$D$49</definedName>
    <definedName function="false" hidden="false" localSheetId="0" name="solver_rhs5" vbProcedure="false">Sheet1!$D$19</definedName>
    <definedName function="false" hidden="false" localSheetId="0" name="solver_scl" vbProcedure="false">0</definedName>
    <definedName function="false" hidden="false" localSheetId="0" name="solver_sho" vbProcedure="false">0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<sst xmlns="http://schemas.openxmlformats.org/spreadsheetml/2006/main" count="176" uniqueCount="116">
  <si>
    <t xml:space="preserve">"Home" Department</t>
  </si>
  <si>
    <t xml:space="preserve">Required Labor Hours per Briefcase</t>
  </si>
  <si>
    <t xml:space="preserve">Required Labor Hours per Laptop Case</t>
  </si>
  <si>
    <t xml:space="preserve">Total Labor Hours Available in "Home" Department</t>
  </si>
  <si>
    <t xml:space="preserve">Unit. Contrib.</t>
  </si>
  <si>
    <t xml:space="preserve">Frame Construction</t>
  </si>
  <si>
    <t xml:space="preserve">Haas briefcase</t>
  </si>
  <si>
    <t xml:space="preserve">Interior Construction</t>
  </si>
  <si>
    <t xml:space="preserve">Haas laptop carrying case</t>
  </si>
  <si>
    <t xml:space="preserve">Exterior Construction</t>
  </si>
  <si>
    <t xml:space="preserve">Additional wage/hr</t>
  </si>
  <si>
    <t xml:space="preserve">Quality Assurance</t>
  </si>
  <si>
    <t xml:space="preserve">Briefcase &lt;=70% of TMC production</t>
  </si>
  <si>
    <t xml:space="preserve">TO</t>
  </si>
  <si>
    <t xml:space="preserve">FROM</t>
  </si>
  <si>
    <t xml:space="preserve">Max Hours Reassignable</t>
  </si>
  <si>
    <t xml:space="preserve">Yes</t>
  </si>
  <si>
    <t xml:space="preserve">No</t>
  </si>
  <si>
    <t xml:space="preserve">hours</t>
  </si>
  <si>
    <t xml:space="preserve"># of briefcases (B)</t>
  </si>
  <si>
    <t xml:space="preserve">&gt;=</t>
  </si>
  <si>
    <t xml:space="preserve">&lt;=</t>
  </si>
  <si>
    <t xml:space="preserve">70% of production</t>
  </si>
  <si>
    <t xml:space="preserve"># of laptop cases (LC)</t>
  </si>
  <si>
    <t xml:space="preserve">Constraint #1 - Non-negativity of changing</t>
  </si>
  <si>
    <t xml:space="preserve">Total</t>
  </si>
  <si>
    <t xml:space="preserve">Max. briefcase</t>
  </si>
  <si>
    <t xml:space="preserve">Constraint #2 - Briefcases only 70% of total production</t>
  </si>
  <si>
    <t xml:space="preserve">Transferred from:</t>
  </si>
  <si>
    <t xml:space="preserve">To:</t>
  </si>
  <si>
    <t xml:space="preserve">FC</t>
  </si>
  <si>
    <t xml:space="preserve">IC</t>
  </si>
  <si>
    <t xml:space="preserve">EC</t>
  </si>
  <si>
    <t xml:space="preserve">Changing - blue</t>
  </si>
  <si>
    <t xml:space="preserve">Target - red</t>
  </si>
  <si>
    <t xml:space="preserve">QA</t>
  </si>
  <si>
    <t xml:space="preserve">Total Transferred</t>
  </si>
  <si>
    <t xml:space="preserve">/hour</t>
  </si>
  <si>
    <t xml:space="preserve">&lt;=====Target cell (Max. Profit)</t>
  </si>
  <si>
    <t xml:space="preserve">Transfer costs</t>
  </si>
  <si>
    <t xml:space="preserve">FC-IC+FC-EC</t>
  </si>
  <si>
    <t xml:space="preserve">Transferred from fc</t>
  </si>
  <si>
    <t xml:space="preserve">Constraint #3 - Reassignable used&lt;=Reassignable available</t>
  </si>
  <si>
    <t xml:space="preserve">IC-EC+IC-QA</t>
  </si>
  <si>
    <t xml:space="preserve">Transferred from ic</t>
  </si>
  <si>
    <t xml:space="preserve">EC-QA</t>
  </si>
  <si>
    <t xml:space="preserve">Transferred from ec</t>
  </si>
  <si>
    <t xml:space="preserve">QA-FC+QA-IC</t>
  </si>
  <si>
    <t xml:space="preserve">Transferred from qa</t>
  </si>
  <si>
    <t xml:space="preserve">Total hours:</t>
  </si>
  <si>
    <t xml:space="preserve">Calc.</t>
  </si>
  <si>
    <t xml:space="preserve">fc</t>
  </si>
  <si>
    <t xml:space="preserve">6500 + transferred in - transferred out</t>
  </si>
  <si>
    <t xml:space="preserve">ic</t>
  </si>
  <si>
    <t xml:space="preserve">6000 + transferred in - transferred out</t>
  </si>
  <si>
    <t xml:space="preserve">ec</t>
  </si>
  <si>
    <t xml:space="preserve">7000 + transferred in - transferred out</t>
  </si>
  <si>
    <t xml:space="preserve">qa</t>
  </si>
  <si>
    <t xml:space="preserve">1400 + transferred in - transferred out</t>
  </si>
  <si>
    <t xml:space="preserve">Total hours constraint:</t>
  </si>
  <si>
    <t xml:space="preserve">.65B+.95LC&lt;=total hours fc</t>
  </si>
  <si>
    <t xml:space="preserve">Constraint #4 - Total hours used &lt;=Total hours available</t>
  </si>
  <si>
    <t xml:space="preserve">.45B+.85LC&lt;=total hours ic</t>
  </si>
  <si>
    <t xml:space="preserve">1.0B+.7LC&lt;=total hours ec</t>
  </si>
  <si>
    <t xml:space="preserve">.15B+.3LC&lt;=total hours qa</t>
  </si>
  <si>
    <t xml:space="preserve">hours transferred</t>
  </si>
  <si>
    <t xml:space="preserve">Changing cells</t>
  </si>
  <si>
    <t xml:space="preserve">x fc-ic</t>
  </si>
  <si>
    <t xml:space="preserve">x fc - ec</t>
  </si>
  <si>
    <t xml:space="preserve">x ic -ec</t>
  </si>
  <si>
    <t xml:space="preserve">x ic -qa</t>
  </si>
  <si>
    <t xml:space="preserve">x ec - qa</t>
  </si>
  <si>
    <t xml:space="preserve">x qa - fc</t>
  </si>
  <si>
    <t xml:space="preserve">x qa - ic</t>
  </si>
  <si>
    <t xml:space="preserve">sum fc = </t>
  </si>
  <si>
    <t xml:space="preserve">+ total transferred in -total transferred out</t>
  </si>
  <si>
    <t xml:space="preserve">sum qa</t>
  </si>
  <si>
    <t xml:space="preserve">transferred for briefcase</t>
  </si>
  <si>
    <t xml:space="preserve">.65*((xqa-fc)-(xfc-ic+x fc-ec))</t>
  </si>
  <si>
    <t xml:space="preserve">.45*((x fc-ic+xqa-ic)-(xic-ec+xic-qa))</t>
  </si>
  <si>
    <t xml:space="preserve">1*((xfc-ec+xic-ec)-(xec-qa))</t>
  </si>
  <si>
    <t xml:space="preserve">.15((xic-qa+xec-qa)-(xqa-fc+xqa-ic))</t>
  </si>
  <si>
    <t xml:space="preserve">transferred for laptop</t>
  </si>
  <si>
    <t xml:space="preserve">.95*((xqa-fc)-xfc-ic+xfc-ec))</t>
  </si>
  <si>
    <t xml:space="preserve">.85((xfc-ic+xqaq-ic)-(xic-ec+xic-qa))</t>
  </si>
  <si>
    <t xml:space="preserve">.7*((xfc-ec+xIC-ec)-(xec-qa))</t>
  </si>
  <si>
    <t xml:space="preserve">.3*((xic-qa+xec-qa)-(xqa-fc+xqa-ic))</t>
  </si>
  <si>
    <t xml:space="preserve">total</t>
  </si>
  <si>
    <t xml:space="preserve">cost of transfers</t>
  </si>
  <si>
    <t xml:space="preserve">sum of transferred hours *$2/hour=</t>
  </si>
  <si>
    <t xml:space="preserve">Constraints</t>
  </si>
  <si>
    <t xml:space="preserve">Hour balance</t>
  </si>
  <si>
    <t xml:space="preserve">.65B+.95*L&lt;=SumXFC</t>
  </si>
  <si>
    <t xml:space="preserve">.45B+.85*L&lt;=sum xic</t>
  </si>
  <si>
    <t xml:space="preserve">1.0B+.7*l&lt;=sumxec</t>
  </si>
  <si>
    <t xml:space="preserve">.15*B+.3*L&lt;=Sumxqa</t>
  </si>
  <si>
    <t xml:space="preserve">transfer balance</t>
  </si>
  <si>
    <t xml:space="preserve">xfc-ic+xfc-ec&lt;=</t>
  </si>
  <si>
    <t xml:space="preserve">xic-ec+xic-qa&lt;=</t>
  </si>
  <si>
    <t xml:space="preserve">xec-qa&lt;=</t>
  </si>
  <si>
    <t xml:space="preserve">xqa-fc+xqa-ic&lt;=</t>
  </si>
  <si>
    <t xml:space="preserve">Non zero</t>
  </si>
  <si>
    <t xml:space="preserve">b,l&gt;=0</t>
  </si>
  <si>
    <t xml:space="preserve">70% rule</t>
  </si>
  <si>
    <t xml:space="preserve">B&lt;=.7*(B+L)</t>
  </si>
  <si>
    <t xml:space="preserve">xfc-ic</t>
  </si>
  <si>
    <t xml:space="preserve">xfc-ec</t>
  </si>
  <si>
    <t xml:space="preserve">xic-ec</t>
  </si>
  <si>
    <t xml:space="preserve">xic-qa</t>
  </si>
  <si>
    <t xml:space="preserve">xec-qa</t>
  </si>
  <si>
    <t xml:space="preserve">xqa-fc</t>
  </si>
  <si>
    <t xml:space="preserve">xqa-ic</t>
  </si>
  <si>
    <t xml:space="preserve">xfc-ic+xfc-ec&gt;=</t>
  </si>
  <si>
    <t xml:space="preserve">xic-ec+xic-qa&gt;=</t>
  </si>
  <si>
    <t xml:space="preserve">xec-qa&gt;=</t>
  </si>
  <si>
    <t xml:space="preserve">xqa-fc+xqa-ic&gt;=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</si>
</sst>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"/>
    <numFmt numFmtId="168" formatCode="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21.13"/>
    <col collapsed="false" customWidth="true" hidden="false" outlineLevel="0" max="2" min="2" style="1" width="12.56"/>
    <col collapsed="false" customWidth="true" hidden="false" outlineLevel="0" max="3" min="3" style="1" width="11.13"/>
    <col collapsed="false" customWidth="true" hidden="false" outlineLevel="0" max="4" min="4" style="1" width="13.56"/>
    <col collapsed="false" customWidth="true" hidden="false" outlineLevel="0" max="6" min="5" style="1" width="12.85"/>
    <col collapsed="false" customWidth="true" hidden="false" outlineLevel="0" max="7" min="7" style="1" width="7.14"/>
    <col collapsed="false" customWidth="false" hidden="false" outlineLevel="0" max="8" min="8" style="1" width="9.14"/>
    <col collapsed="false" customWidth="true" hidden="false" outlineLevel="0" max="9" min="9" style="1" width="10.56"/>
    <col collapsed="false" customWidth="false" hidden="false" outlineLevel="0" max="257" min="10" style="1" width="9.14"/>
  </cols>
  <sheetData>
    <row r="2" customFormat="false" ht="68.25" hidden="false" customHeight="true" outlineLevel="0" collapsed="false">
      <c r="A2" s="2" t="s">
        <v>0</v>
      </c>
      <c r="B2" s="3" t="s">
        <v>1</v>
      </c>
      <c r="C2" s="3" t="s">
        <v>2</v>
      </c>
      <c r="D2" s="4" t="s">
        <v>3</v>
      </c>
      <c r="G2" s="5" t="s">
        <v>4</v>
      </c>
      <c r="I2" s="5"/>
    </row>
    <row r="3" customFormat="false" ht="14.65" hidden="false" customHeight="false" outlineLevel="0" collapsed="false">
      <c r="A3" s="6" t="s">
        <v>5</v>
      </c>
      <c r="B3" s="7" t="n">
        <v>0.65</v>
      </c>
      <c r="C3" s="7" t="n">
        <v>0.95</v>
      </c>
      <c r="D3" s="8" t="n">
        <v>6500</v>
      </c>
      <c r="G3" s="9" t="s">
        <v>6</v>
      </c>
      <c r="H3" s="10" t="n">
        <v>10</v>
      </c>
      <c r="I3" s="11"/>
    </row>
    <row r="4" customFormat="false" ht="14.65" hidden="false" customHeight="false" outlineLevel="0" collapsed="false">
      <c r="A4" s="6" t="s">
        <v>7</v>
      </c>
      <c r="B4" s="7" t="n">
        <v>0.45</v>
      </c>
      <c r="C4" s="7" t="n">
        <v>0.85</v>
      </c>
      <c r="D4" s="8" t="n">
        <v>6000</v>
      </c>
      <c r="G4" s="9" t="s">
        <v>8</v>
      </c>
      <c r="H4" s="10" t="n">
        <v>9</v>
      </c>
      <c r="I4" s="11"/>
    </row>
    <row r="5" customFormat="false" ht="14.65" hidden="false" customHeight="false" outlineLevel="0" collapsed="false">
      <c r="A5" s="6" t="s">
        <v>9</v>
      </c>
      <c r="B5" s="12" t="n">
        <v>1</v>
      </c>
      <c r="C5" s="7" t="n">
        <v>0.7</v>
      </c>
      <c r="D5" s="8" t="n">
        <v>7000</v>
      </c>
      <c r="G5" s="9" t="s">
        <v>10</v>
      </c>
      <c r="H5" s="10" t="n">
        <v>2</v>
      </c>
    </row>
    <row r="6" customFormat="false" ht="14.65" hidden="false" customHeight="false" outlineLevel="0" collapsed="false">
      <c r="A6" s="13" t="s">
        <v>11</v>
      </c>
      <c r="B6" s="14" t="n">
        <v>0.15</v>
      </c>
      <c r="C6" s="14" t="n">
        <v>0.3</v>
      </c>
      <c r="D6" s="15" t="n">
        <v>1400</v>
      </c>
      <c r="H6" s="9" t="s">
        <v>12</v>
      </c>
    </row>
    <row r="9" customFormat="false" ht="14.65" hidden="false" customHeight="false" outlineLevel="0" collapsed="false">
      <c r="B9" s="16" t="s">
        <v>13</v>
      </c>
      <c r="C9" s="16"/>
      <c r="D9" s="16"/>
      <c r="E9" s="4"/>
      <c r="F9" s="17"/>
      <c r="G9" s="18"/>
    </row>
    <row r="10" customFormat="false" ht="32.25" hidden="false" customHeight="true" outlineLevel="0" collapsed="false">
      <c r="A10" s="19" t="s">
        <v>14</v>
      </c>
      <c r="B10" s="5" t="str">
        <f aca="false">$A$3</f>
        <v>Frame Construction</v>
      </c>
      <c r="C10" s="5" t="str">
        <f aca="false">$A$4</f>
        <v>Interior Construction</v>
      </c>
      <c r="D10" s="5" t="str">
        <f aca="false">$A$5</f>
        <v>Exterior Construction</v>
      </c>
      <c r="E10" s="20" t="str">
        <f aca="false">$A$6</f>
        <v>Quality Assurance</v>
      </c>
      <c r="F10" s="20" t="s">
        <v>15</v>
      </c>
      <c r="G10" s="20"/>
    </row>
    <row r="11" customFormat="false" ht="14.65" hidden="false" customHeight="false" outlineLevel="0" collapsed="false">
      <c r="A11" s="21" t="str">
        <f aca="false">$B$10</f>
        <v>Frame Construction</v>
      </c>
      <c r="B11" s="22"/>
      <c r="C11" s="23" t="s">
        <v>16</v>
      </c>
      <c r="D11" s="23" t="s">
        <v>16</v>
      </c>
      <c r="E11" s="24" t="s">
        <v>17</v>
      </c>
      <c r="F11" s="25" t="n">
        <v>400</v>
      </c>
      <c r="G11" s="26" t="s">
        <v>18</v>
      </c>
    </row>
    <row r="12" customFormat="false" ht="14.65" hidden="false" customHeight="false" outlineLevel="0" collapsed="false">
      <c r="A12" s="27" t="str">
        <f aca="false">$C$10</f>
        <v>Interior Construction</v>
      </c>
      <c r="B12" s="23" t="s">
        <v>17</v>
      </c>
      <c r="C12" s="22"/>
      <c r="D12" s="23" t="s">
        <v>16</v>
      </c>
      <c r="E12" s="24" t="s">
        <v>16</v>
      </c>
      <c r="F12" s="25" t="n">
        <v>800</v>
      </c>
      <c r="G12" s="26" t="s">
        <v>18</v>
      </c>
    </row>
    <row r="13" customFormat="false" ht="14.65" hidden="false" customHeight="false" outlineLevel="0" collapsed="false">
      <c r="A13" s="27" t="str">
        <f aca="false">$D$10</f>
        <v>Exterior Construction</v>
      </c>
      <c r="B13" s="23" t="s">
        <v>17</v>
      </c>
      <c r="C13" s="23" t="s">
        <v>17</v>
      </c>
      <c r="D13" s="22"/>
      <c r="E13" s="24" t="s">
        <v>16</v>
      </c>
      <c r="F13" s="25" t="n">
        <v>100</v>
      </c>
      <c r="G13" s="26" t="s">
        <v>18</v>
      </c>
    </row>
    <row r="14" customFormat="false" ht="14.65" hidden="false" customHeight="false" outlineLevel="0" collapsed="false">
      <c r="A14" s="28" t="str">
        <f aca="false">$E$10</f>
        <v>Quality Assurance</v>
      </c>
      <c r="B14" s="29" t="s">
        <v>16</v>
      </c>
      <c r="C14" s="29" t="s">
        <v>16</v>
      </c>
      <c r="D14" s="29" t="s">
        <v>17</v>
      </c>
      <c r="E14" s="30"/>
      <c r="F14" s="31" t="n">
        <v>200</v>
      </c>
      <c r="G14" s="32" t="s">
        <v>18</v>
      </c>
    </row>
    <row r="17" customFormat="false" ht="14.65" hidden="false" customHeight="false" outlineLevel="0" collapsed="false">
      <c r="A17" s="1" t="s">
        <v>19</v>
      </c>
      <c r="C17" s="33" t="n">
        <v>5956.63956639716</v>
      </c>
      <c r="D17" s="34" t="s">
        <v>20</v>
      </c>
      <c r="E17" s="1" t="n">
        <v>0</v>
      </c>
      <c r="F17" s="1" t="s">
        <v>21</v>
      </c>
      <c r="G17" s="1" t="s">
        <v>22</v>
      </c>
    </row>
    <row r="18" customFormat="false" ht="14.65" hidden="false" customHeight="false" outlineLevel="0" collapsed="false">
      <c r="A18" s="1" t="s">
        <v>23</v>
      </c>
      <c r="C18" s="35" t="n">
        <v>2552.84552845142</v>
      </c>
      <c r="D18" s="34" t="s">
        <v>20</v>
      </c>
      <c r="E18" s="1" t="n">
        <v>0</v>
      </c>
      <c r="J18" s="1" t="s">
        <v>24</v>
      </c>
    </row>
    <row r="19" customFormat="false" ht="14.65" hidden="false" customHeight="false" outlineLevel="0" collapsed="false">
      <c r="B19" s="9" t="s">
        <v>25</v>
      </c>
      <c r="C19" s="36" t="n">
        <f aca="false">SUM(C17:C18)</f>
        <v>8509.48509484857</v>
      </c>
      <c r="D19" s="36" t="n">
        <f aca="false">C19*F19</f>
        <v>5956.639566394</v>
      </c>
      <c r="E19" s="1" t="s">
        <v>26</v>
      </c>
      <c r="F19" s="37" t="n">
        <v>0.7</v>
      </c>
      <c r="J19" s="1" t="s">
        <v>27</v>
      </c>
    </row>
    <row r="20" customFormat="false" ht="14.65" hidden="false" customHeight="false" outlineLevel="0" collapsed="false">
      <c r="A20" s="1" t="s">
        <v>28</v>
      </c>
      <c r="B20" s="1" t="s">
        <v>29</v>
      </c>
    </row>
    <row r="21" customFormat="false" ht="14.65" hidden="false" customHeight="false" outlineLevel="0" collapsed="false">
      <c r="A21" s="1" t="s">
        <v>30</v>
      </c>
      <c r="B21" s="1" t="s">
        <v>31</v>
      </c>
      <c r="C21" s="33" t="n">
        <v>0</v>
      </c>
      <c r="D21" s="34" t="s">
        <v>20</v>
      </c>
      <c r="E21" s="1" t="n">
        <v>0</v>
      </c>
    </row>
    <row r="22" customFormat="false" ht="14.65" hidden="false" customHeight="false" outlineLevel="0" collapsed="false">
      <c r="A22" s="1" t="s">
        <v>30</v>
      </c>
      <c r="B22" s="1" t="s">
        <v>32</v>
      </c>
      <c r="C22" s="38" t="n">
        <v>202.981029812583</v>
      </c>
      <c r="D22" s="34" t="s">
        <v>20</v>
      </c>
      <c r="E22" s="1" t="n">
        <v>0</v>
      </c>
      <c r="H22" s="1" t="s">
        <v>33</v>
      </c>
    </row>
    <row r="23" customFormat="false" ht="14.65" hidden="false" customHeight="false" outlineLevel="0" collapsed="false">
      <c r="A23" s="1" t="s">
        <v>31</v>
      </c>
      <c r="B23" s="1" t="s">
        <v>32</v>
      </c>
      <c r="C23" s="38" t="n">
        <v>540.650406504296</v>
      </c>
      <c r="D23" s="34" t="s">
        <v>20</v>
      </c>
      <c r="E23" s="1" t="n">
        <v>0</v>
      </c>
      <c r="H23" s="1" t="s">
        <v>34</v>
      </c>
    </row>
    <row r="24" customFormat="false" ht="14.65" hidden="false" customHeight="false" outlineLevel="0" collapsed="false">
      <c r="A24" s="1" t="s">
        <v>31</v>
      </c>
      <c r="B24" s="1" t="s">
        <v>35</v>
      </c>
      <c r="C24" s="38" t="n">
        <v>259.349593495757</v>
      </c>
      <c r="D24" s="34" t="s">
        <v>20</v>
      </c>
      <c r="E24" s="1" t="n">
        <v>0</v>
      </c>
    </row>
    <row r="25" customFormat="false" ht="14.65" hidden="false" customHeight="false" outlineLevel="0" collapsed="false">
      <c r="A25" s="1" t="s">
        <v>32</v>
      </c>
      <c r="B25" s="1" t="s">
        <v>35</v>
      </c>
      <c r="C25" s="38" t="n">
        <v>0</v>
      </c>
      <c r="D25" s="34" t="s">
        <v>20</v>
      </c>
      <c r="E25" s="1" t="n">
        <v>0</v>
      </c>
    </row>
    <row r="26" customFormat="false" ht="14.65" hidden="false" customHeight="false" outlineLevel="0" collapsed="false">
      <c r="A26" s="1" t="s">
        <v>35</v>
      </c>
      <c r="B26" s="1" t="s">
        <v>30</v>
      </c>
      <c r="C26" s="38" t="n">
        <v>0</v>
      </c>
      <c r="D26" s="34" t="s">
        <v>20</v>
      </c>
      <c r="E26" s="1" t="n">
        <v>0</v>
      </c>
    </row>
    <row r="27" customFormat="false" ht="14.65" hidden="false" customHeight="false" outlineLevel="0" collapsed="false">
      <c r="A27" s="1" t="s">
        <v>35</v>
      </c>
      <c r="B27" s="1" t="s">
        <v>31</v>
      </c>
      <c r="C27" s="35" t="n">
        <v>0</v>
      </c>
      <c r="D27" s="34" t="s">
        <v>20</v>
      </c>
      <c r="E27" s="1" t="n">
        <v>0</v>
      </c>
    </row>
    <row r="28" customFormat="false" ht="14.65" hidden="false" customHeight="false" outlineLevel="0" collapsed="false">
      <c r="B28" s="9" t="s">
        <v>36</v>
      </c>
      <c r="C28" s="36" t="n">
        <f aca="false">SUM(C21:C27)</f>
        <v>1002.98102981264</v>
      </c>
    </row>
    <row r="29" customFormat="false" ht="14.65" hidden="false" customHeight="false" outlineLevel="0" collapsed="false">
      <c r="C29" s="39" t="n">
        <f aca="false">H5</f>
        <v>2</v>
      </c>
      <c r="D29" s="1" t="s">
        <v>37</v>
      </c>
      <c r="F29" s="40" t="n">
        <f aca="false">C17*H3+C18*H4-C30</f>
        <v>80536.043360409</v>
      </c>
      <c r="G29" s="1" t="s">
        <v>38</v>
      </c>
    </row>
    <row r="30" customFormat="false" ht="14.65" hidden="false" customHeight="false" outlineLevel="0" collapsed="false">
      <c r="A30" s="0"/>
      <c r="B30" s="1" t="s">
        <v>39</v>
      </c>
      <c r="C30" s="41" t="n">
        <f aca="false">C28*C29</f>
        <v>2005.96205962527</v>
      </c>
      <c r="D30" s="1" t="n">
        <v>2005.96</v>
      </c>
    </row>
    <row r="32" customFormat="false" ht="14.65" hidden="false" customHeight="false" outlineLevel="0" collapsed="false">
      <c r="A32" s="1" t="s">
        <v>40</v>
      </c>
      <c r="B32" s="1" t="n">
        <f aca="false">C21+C22</f>
        <v>202.981029812583</v>
      </c>
      <c r="C32" s="34" t="s">
        <v>21</v>
      </c>
      <c r="D32" s="1" t="n">
        <v>400</v>
      </c>
      <c r="E32" s="1" t="s">
        <v>41</v>
      </c>
      <c r="J32" s="1" t="s">
        <v>42</v>
      </c>
    </row>
    <row r="33" customFormat="false" ht="14.65" hidden="false" customHeight="false" outlineLevel="0" collapsed="false">
      <c r="A33" s="1" t="s">
        <v>43</v>
      </c>
      <c r="B33" s="1" t="n">
        <f aca="false">C23+C24</f>
        <v>800.000000000053</v>
      </c>
      <c r="C33" s="34" t="s">
        <v>21</v>
      </c>
      <c r="D33" s="1" t="n">
        <v>800</v>
      </c>
      <c r="E33" s="1" t="s">
        <v>44</v>
      </c>
    </row>
    <row r="34" customFormat="false" ht="14.65" hidden="false" customHeight="false" outlineLevel="0" collapsed="false">
      <c r="A34" s="1" t="s">
        <v>45</v>
      </c>
      <c r="B34" s="1" t="n">
        <f aca="false">C25</f>
        <v>0</v>
      </c>
      <c r="C34" s="34" t="s">
        <v>21</v>
      </c>
      <c r="D34" s="1" t="n">
        <v>100</v>
      </c>
      <c r="E34" s="1" t="s">
        <v>46</v>
      </c>
    </row>
    <row r="35" customFormat="false" ht="14.65" hidden="false" customHeight="false" outlineLevel="0" collapsed="false">
      <c r="A35" s="1" t="s">
        <v>47</v>
      </c>
      <c r="B35" s="1" t="n">
        <f aca="false">C26+C27</f>
        <v>0</v>
      </c>
      <c r="C35" s="34" t="s">
        <v>21</v>
      </c>
      <c r="D35" s="1" t="n">
        <v>200</v>
      </c>
      <c r="E35" s="1" t="s">
        <v>48</v>
      </c>
    </row>
    <row r="39" customFormat="false" ht="14.65" hidden="false" customHeight="false" outlineLevel="0" collapsed="false">
      <c r="A39" s="1" t="s">
        <v>49</v>
      </c>
      <c r="J39" s="1" t="s">
        <v>50</v>
      </c>
    </row>
    <row r="40" customFormat="false" ht="14.65" hidden="false" customHeight="false" outlineLevel="0" collapsed="false">
      <c r="B40" s="1" t="s">
        <v>51</v>
      </c>
      <c r="C40" s="1" t="n">
        <f aca="false">D3+C26-C21-C22</f>
        <v>6297.01897018742</v>
      </c>
      <c r="D40" s="1" t="s">
        <v>52</v>
      </c>
    </row>
    <row r="41" customFormat="false" ht="14.65" hidden="false" customHeight="false" outlineLevel="0" collapsed="false">
      <c r="B41" s="1" t="s">
        <v>53</v>
      </c>
      <c r="C41" s="1" t="n">
        <f aca="false">D4+C21+C27-C23-C24</f>
        <v>5199.99999999995</v>
      </c>
      <c r="D41" s="1" t="s">
        <v>54</v>
      </c>
    </row>
    <row r="42" customFormat="false" ht="14.65" hidden="false" customHeight="false" outlineLevel="0" collapsed="false">
      <c r="B42" s="1" t="s">
        <v>55</v>
      </c>
      <c r="C42" s="1" t="n">
        <f aca="false">D5+C22+C23-C25</f>
        <v>7743.63143631688</v>
      </c>
      <c r="D42" s="1" t="s">
        <v>56</v>
      </c>
    </row>
    <row r="43" customFormat="false" ht="14.65" hidden="false" customHeight="false" outlineLevel="0" collapsed="false">
      <c r="B43" s="1" t="s">
        <v>57</v>
      </c>
      <c r="C43" s="1" t="n">
        <f aca="false">D6+C24+C25-C26-C27</f>
        <v>1659.34959349576</v>
      </c>
      <c r="D43" s="1" t="s">
        <v>58</v>
      </c>
    </row>
    <row r="45" customFormat="false" ht="14.65" hidden="false" customHeight="false" outlineLevel="0" collapsed="false">
      <c r="A45" s="1" t="s">
        <v>59</v>
      </c>
    </row>
    <row r="46" customFormat="false" ht="14.65" hidden="false" customHeight="false" outlineLevel="0" collapsed="false">
      <c r="B46" s="1" t="n">
        <f aca="false">B3*$C$17+C3*$C$18</f>
        <v>6297.018970187</v>
      </c>
      <c r="C46" s="34" t="s">
        <v>21</v>
      </c>
      <c r="D46" s="1" t="n">
        <f aca="false">C40</f>
        <v>6297.01897018742</v>
      </c>
      <c r="E46" s="1" t="s">
        <v>60</v>
      </c>
      <c r="J46" s="1" t="s">
        <v>61</v>
      </c>
    </row>
    <row r="47" customFormat="false" ht="14.65" hidden="false" customHeight="false" outlineLevel="0" collapsed="false">
      <c r="B47" s="1" t="n">
        <f aca="false">B4*$C$17+C4*$C$18</f>
        <v>4850.40650406242</v>
      </c>
      <c r="C47" s="34" t="s">
        <v>21</v>
      </c>
      <c r="D47" s="1" t="n">
        <f aca="false">C41</f>
        <v>5199.99999999995</v>
      </c>
      <c r="E47" s="1" t="s">
        <v>62</v>
      </c>
    </row>
    <row r="48" customFormat="false" ht="14.65" hidden="false" customHeight="false" outlineLevel="0" collapsed="false">
      <c r="B48" s="1" t="n">
        <f aca="false">B5*$C$17+C5*$C$18</f>
        <v>7743.63143631315</v>
      </c>
      <c r="C48" s="34" t="s">
        <v>21</v>
      </c>
      <c r="D48" s="1" t="n">
        <f aca="false">C42</f>
        <v>7743.63143631688</v>
      </c>
      <c r="E48" s="1" t="s">
        <v>63</v>
      </c>
    </row>
    <row r="49" customFormat="false" ht="14.65" hidden="false" customHeight="false" outlineLevel="0" collapsed="false">
      <c r="B49" s="1" t="n">
        <f aca="false">B6*$C$17+C6*$C$18</f>
        <v>1659.349593495</v>
      </c>
      <c r="C49" s="34" t="s">
        <v>21</v>
      </c>
      <c r="D49" s="1" t="n">
        <f aca="false">C43</f>
        <v>1659.34959349576</v>
      </c>
      <c r="E49" s="1" t="s">
        <v>64</v>
      </c>
    </row>
  </sheetData>
  <mergeCells count="2">
    <mergeCell ref="B9:D9"/>
    <mergeCell ref="F10:G10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 C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5.28"/>
  </cols>
  <sheetData>
    <row r="1" customFormat="false" ht="14.65" hidden="false" customHeight="false" outlineLevel="0" collapsed="false">
      <c r="B1" s="0" t="s">
        <v>65</v>
      </c>
    </row>
    <row r="2" customFormat="false" ht="14.65" hidden="false" customHeight="false" outlineLevel="0" collapsed="false">
      <c r="A2" s="0" t="s">
        <v>66</v>
      </c>
      <c r="B2" s="0" t="s">
        <v>67</v>
      </c>
      <c r="C2" s="0" t="n">
        <v>0</v>
      </c>
    </row>
    <row r="3" customFormat="false" ht="14.65" hidden="false" customHeight="false" outlineLevel="0" collapsed="false">
      <c r="B3" s="0" t="s">
        <v>68</v>
      </c>
      <c r="C3" s="0" t="n">
        <v>202.98</v>
      </c>
    </row>
    <row r="4" customFormat="false" ht="14.65" hidden="false" customHeight="false" outlineLevel="0" collapsed="false">
      <c r="B4" s="0" t="s">
        <v>69</v>
      </c>
      <c r="C4" s="0" t="n">
        <v>540.65</v>
      </c>
    </row>
    <row r="5" customFormat="false" ht="14.65" hidden="false" customHeight="false" outlineLevel="0" collapsed="false">
      <c r="B5" s="0" t="s">
        <v>70</v>
      </c>
      <c r="C5" s="0" t="n">
        <v>259.35</v>
      </c>
    </row>
    <row r="6" customFormat="false" ht="14.65" hidden="false" customHeight="false" outlineLevel="0" collapsed="false">
      <c r="B6" s="0" t="s">
        <v>71</v>
      </c>
      <c r="C6" s="0" t="n">
        <v>0</v>
      </c>
    </row>
    <row r="7" customFormat="false" ht="14.65" hidden="false" customHeight="false" outlineLevel="0" collapsed="false">
      <c r="B7" s="0" t="s">
        <v>72</v>
      </c>
      <c r="C7" s="0" t="n">
        <v>0</v>
      </c>
    </row>
    <row r="8" customFormat="false" ht="14.65" hidden="false" customHeight="false" outlineLevel="0" collapsed="false">
      <c r="B8" s="0" t="s">
        <v>73</v>
      </c>
      <c r="C8" s="0" t="n">
        <v>9</v>
      </c>
    </row>
    <row r="10" customFormat="false" ht="14.65" hidden="false" customHeight="false" outlineLevel="0" collapsed="false">
      <c r="B10" s="0" t="s">
        <v>74</v>
      </c>
      <c r="C10" s="0" t="n">
        <v>6500</v>
      </c>
      <c r="D10" s="0" t="s">
        <v>75</v>
      </c>
      <c r="H10" s="0" t="n">
        <v>6297.02</v>
      </c>
    </row>
    <row r="11" customFormat="false" ht="14.65" hidden="false" customHeight="false" outlineLevel="0" collapsed="false">
      <c r="B11" s="0" t="s">
        <v>53</v>
      </c>
      <c r="C11" s="0" t="n">
        <v>6000</v>
      </c>
      <c r="D11" s="0" t="s">
        <v>75</v>
      </c>
      <c r="H11" s="0" t="n">
        <v>5200</v>
      </c>
    </row>
    <row r="12" customFormat="false" ht="14.65" hidden="false" customHeight="false" outlineLevel="0" collapsed="false">
      <c r="B12" s="0" t="s">
        <v>55</v>
      </c>
      <c r="C12" s="0" t="n">
        <v>7000</v>
      </c>
      <c r="D12" s="0" t="s">
        <v>75</v>
      </c>
      <c r="H12" s="0" t="n">
        <v>7743.63</v>
      </c>
    </row>
    <row r="13" customFormat="false" ht="14.65" hidden="false" customHeight="false" outlineLevel="0" collapsed="false">
      <c r="B13" s="0" t="s">
        <v>76</v>
      </c>
      <c r="C13" s="0" t="n">
        <v>1400</v>
      </c>
      <c r="D13" s="0" t="s">
        <v>75</v>
      </c>
      <c r="H13" s="0" t="n">
        <v>1659.35</v>
      </c>
    </row>
    <row r="15" customFormat="false" ht="14.65" hidden="false" customHeight="false" outlineLevel="0" collapsed="false">
      <c r="A15" s="0" t="s">
        <v>77</v>
      </c>
    </row>
    <row r="17" customFormat="false" ht="14.65" hidden="false" customHeight="false" outlineLevel="0" collapsed="false">
      <c r="B17" s="0" t="s">
        <v>51</v>
      </c>
      <c r="C17" s="0" t="s">
        <v>78</v>
      </c>
      <c r="G17" s="0" t="n">
        <v>-131.94</v>
      </c>
    </row>
    <row r="18" customFormat="false" ht="14.65" hidden="false" customHeight="false" outlineLevel="0" collapsed="false">
      <c r="B18" s="0" t="s">
        <v>53</v>
      </c>
      <c r="C18" s="0" t="s">
        <v>79</v>
      </c>
      <c r="G18" s="0" t="n">
        <v>-360</v>
      </c>
    </row>
    <row r="19" customFormat="false" ht="14.65" hidden="false" customHeight="false" outlineLevel="0" collapsed="false">
      <c r="B19" s="0" t="s">
        <v>55</v>
      </c>
      <c r="C19" s="0" t="s">
        <v>80</v>
      </c>
      <c r="G19" s="0" t="n">
        <v>743.63</v>
      </c>
    </row>
    <row r="20" customFormat="false" ht="14.65" hidden="false" customHeight="false" outlineLevel="0" collapsed="false">
      <c r="B20" s="0" t="s">
        <v>57</v>
      </c>
      <c r="C20" s="0" t="s">
        <v>81</v>
      </c>
      <c r="G20" s="0" t="n">
        <v>38.9</v>
      </c>
    </row>
    <row r="22" customFormat="false" ht="14.65" hidden="false" customHeight="false" outlineLevel="0" collapsed="false">
      <c r="A22" s="0" t="s">
        <v>82</v>
      </c>
    </row>
    <row r="23" customFormat="false" ht="14.65" hidden="false" customHeight="false" outlineLevel="0" collapsed="false">
      <c r="B23" s="0" t="s">
        <v>51</v>
      </c>
      <c r="C23" s="0" t="s">
        <v>83</v>
      </c>
      <c r="G23" s="0" t="n">
        <v>-192.83</v>
      </c>
    </row>
    <row r="24" customFormat="false" ht="14.65" hidden="false" customHeight="false" outlineLevel="0" collapsed="false">
      <c r="B24" s="0" t="s">
        <v>53</v>
      </c>
      <c r="C24" s="0" t="s">
        <v>84</v>
      </c>
      <c r="G24" s="0" t="n">
        <v>-680</v>
      </c>
    </row>
    <row r="25" customFormat="false" ht="14.65" hidden="false" customHeight="false" outlineLevel="0" collapsed="false">
      <c r="B25" s="0" t="s">
        <v>55</v>
      </c>
      <c r="C25" s="0" t="s">
        <v>85</v>
      </c>
      <c r="G25" s="0" t="n">
        <v>520.54</v>
      </c>
    </row>
    <row r="26" customFormat="false" ht="14.65" hidden="false" customHeight="false" outlineLevel="0" collapsed="false">
      <c r="B26" s="0" t="s">
        <v>57</v>
      </c>
      <c r="C26" s="0" t="s">
        <v>86</v>
      </c>
      <c r="G26" s="0" t="n">
        <v>77.8</v>
      </c>
    </row>
    <row r="27" customFormat="false" ht="14.65" hidden="false" customHeight="false" outlineLevel="0" collapsed="false">
      <c r="B27" s="0" t="s">
        <v>87</v>
      </c>
    </row>
    <row r="28" customFormat="false" ht="14.65" hidden="false" customHeight="false" outlineLevel="0" collapsed="false">
      <c r="A28" s="0" t="s">
        <v>88</v>
      </c>
    </row>
    <row r="29" customFormat="false" ht="14.65" hidden="false" customHeight="false" outlineLevel="0" collapsed="false">
      <c r="B29" s="0" t="s">
        <v>89</v>
      </c>
      <c r="G29" s="0" t="n">
        <f aca="false">2*F43</f>
        <v>2005.96</v>
      </c>
    </row>
    <row r="31" customFormat="false" ht="14.65" hidden="false" customHeight="false" outlineLevel="0" collapsed="false">
      <c r="A31" s="0" t="s">
        <v>90</v>
      </c>
    </row>
    <row r="32" customFormat="false" ht="14.65" hidden="false" customHeight="false" outlineLevel="0" collapsed="false">
      <c r="A32" s="0" t="s">
        <v>91</v>
      </c>
    </row>
    <row r="33" customFormat="false" ht="14.65" hidden="false" customHeight="false" outlineLevel="0" collapsed="false">
      <c r="C33" s="0" t="s">
        <v>92</v>
      </c>
      <c r="F33" s="0" t="n">
        <v>6297.02</v>
      </c>
      <c r="G33" s="0" t="n">
        <f aca="false">F33</f>
        <v>6297.02</v>
      </c>
    </row>
    <row r="34" customFormat="false" ht="14.65" hidden="false" customHeight="false" outlineLevel="0" collapsed="false">
      <c r="C34" s="0" t="s">
        <v>93</v>
      </c>
      <c r="F34" s="0" t="n">
        <v>4850.41</v>
      </c>
      <c r="G34" s="0" t="n">
        <v>5200</v>
      </c>
    </row>
    <row r="35" customFormat="false" ht="14.65" hidden="false" customHeight="false" outlineLevel="0" collapsed="false">
      <c r="C35" s="0" t="s">
        <v>94</v>
      </c>
      <c r="F35" s="0" t="n">
        <v>7743.63</v>
      </c>
      <c r="G35" s="0" t="n">
        <v>7743.63</v>
      </c>
    </row>
    <row r="36" customFormat="false" ht="14.65" hidden="false" customHeight="false" outlineLevel="0" collapsed="false">
      <c r="C36" s="0" t="s">
        <v>95</v>
      </c>
      <c r="F36" s="0" t="n">
        <v>1659.35</v>
      </c>
      <c r="G36" s="0" t="n">
        <f aca="false">F36</f>
        <v>1659.35</v>
      </c>
    </row>
    <row r="38" customFormat="false" ht="14.65" hidden="false" customHeight="false" outlineLevel="0" collapsed="false">
      <c r="A38" s="0" t="s">
        <v>96</v>
      </c>
    </row>
    <row r="39" customFormat="false" ht="14.65" hidden="false" customHeight="false" outlineLevel="0" collapsed="false">
      <c r="C39" s="0" t="s">
        <v>97</v>
      </c>
      <c r="F39" s="0" t="n">
        <v>202.98</v>
      </c>
      <c r="G39" s="0" t="n">
        <v>400</v>
      </c>
    </row>
    <row r="40" customFormat="false" ht="14.65" hidden="false" customHeight="false" outlineLevel="0" collapsed="false">
      <c r="C40" s="0" t="s">
        <v>98</v>
      </c>
      <c r="F40" s="0" t="n">
        <v>800</v>
      </c>
      <c r="G40" s="0" t="n">
        <v>800</v>
      </c>
    </row>
    <row r="41" customFormat="false" ht="14.65" hidden="false" customHeight="false" outlineLevel="0" collapsed="false">
      <c r="C41" s="0" t="s">
        <v>99</v>
      </c>
      <c r="F41" s="0" t="n">
        <v>0</v>
      </c>
      <c r="G41" s="0" t="n">
        <v>100</v>
      </c>
    </row>
    <row r="42" customFormat="false" ht="14.65" hidden="false" customHeight="false" outlineLevel="0" collapsed="false">
      <c r="C42" s="0" t="s">
        <v>100</v>
      </c>
      <c r="F42" s="0" t="n">
        <v>0</v>
      </c>
      <c r="G42" s="0" t="n">
        <v>200</v>
      </c>
    </row>
    <row r="43" customFormat="false" ht="14.65" hidden="false" customHeight="false" outlineLevel="0" collapsed="false">
      <c r="C43" s="0" t="s">
        <v>25</v>
      </c>
      <c r="F43" s="0" t="n">
        <f aca="false">SUM(F39:F42)</f>
        <v>1002.98</v>
      </c>
      <c r="G43" s="0" t="n">
        <f aca="false">SUM(G39:G42)</f>
        <v>1500</v>
      </c>
    </row>
    <row r="51" customFormat="false" ht="14.65" hidden="false" customHeight="false" outlineLevel="0" collapsed="false">
      <c r="A51" s="0" t="s">
        <v>101</v>
      </c>
    </row>
    <row r="52" customFormat="false" ht="14.65" hidden="false" customHeight="false" outlineLevel="0" collapsed="false">
      <c r="C52" s="0" t="s">
        <v>102</v>
      </c>
    </row>
    <row r="54" customFormat="false" ht="14.65" hidden="false" customHeight="false" outlineLevel="0" collapsed="false">
      <c r="A54" s="0" t="s">
        <v>103</v>
      </c>
      <c r="C54" s="0" t="s">
        <v>104</v>
      </c>
      <c r="E54" s="0" t="n">
        <v>5956.64</v>
      </c>
    </row>
    <row r="55" customFormat="false" ht="14.65" hidden="false" customHeight="false" outlineLevel="0" collapsed="false">
      <c r="C55" s="0" t="s">
        <v>105</v>
      </c>
      <c r="D55" s="0" t="s">
        <v>20</v>
      </c>
      <c r="F55" s="0" t="n">
        <v>0</v>
      </c>
    </row>
    <row r="56" customFormat="false" ht="14.65" hidden="false" customHeight="false" outlineLevel="0" collapsed="false">
      <c r="C56" s="0" t="s">
        <v>106</v>
      </c>
      <c r="D56" s="0" t="s">
        <v>20</v>
      </c>
      <c r="F56" s="0" t="n">
        <v>0</v>
      </c>
    </row>
    <row r="57" customFormat="false" ht="14.65" hidden="false" customHeight="false" outlineLevel="0" collapsed="false">
      <c r="C57" s="0" t="s">
        <v>107</v>
      </c>
      <c r="D57" s="0" t="s">
        <v>20</v>
      </c>
      <c r="F57" s="0" t="n">
        <v>0</v>
      </c>
    </row>
    <row r="58" customFormat="false" ht="14.65" hidden="false" customHeight="false" outlineLevel="0" collapsed="false">
      <c r="C58" s="0" t="s">
        <v>108</v>
      </c>
      <c r="D58" s="0" t="s">
        <v>20</v>
      </c>
      <c r="F58" s="0" t="n">
        <v>0</v>
      </c>
    </row>
    <row r="59" customFormat="false" ht="14.65" hidden="false" customHeight="false" outlineLevel="0" collapsed="false">
      <c r="C59" s="0" t="s">
        <v>109</v>
      </c>
      <c r="D59" s="0" t="s">
        <v>20</v>
      </c>
      <c r="F59" s="0" t="n">
        <v>0</v>
      </c>
    </row>
    <row r="60" customFormat="false" ht="14.65" hidden="false" customHeight="false" outlineLevel="0" collapsed="false">
      <c r="C60" s="0" t="s">
        <v>110</v>
      </c>
      <c r="D60" s="0" t="s">
        <v>20</v>
      </c>
      <c r="F60" s="0" t="n">
        <v>0</v>
      </c>
    </row>
    <row r="61" customFormat="false" ht="14.65" hidden="false" customHeight="false" outlineLevel="0" collapsed="false">
      <c r="C61" s="0" t="s">
        <v>111</v>
      </c>
      <c r="D61" s="0" t="s">
        <v>20</v>
      </c>
      <c r="F61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5:G48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40" activeCellId="0" sqref="C40 C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0.7"/>
  </cols>
  <sheetData>
    <row r="45" customFormat="false" ht="14.65" hidden="false" customHeight="false" outlineLevel="0" collapsed="false">
      <c r="C45" s="0" t="s">
        <v>112</v>
      </c>
      <c r="F45" s="0" t="n">
        <v>202.98</v>
      </c>
      <c r="G45" s="0" t="n">
        <v>0</v>
      </c>
    </row>
    <row r="46" customFormat="false" ht="14.65" hidden="false" customHeight="false" outlineLevel="0" collapsed="false">
      <c r="C46" s="0" t="s">
        <v>113</v>
      </c>
      <c r="F46" s="0" t="n">
        <v>800</v>
      </c>
      <c r="G46" s="0" t="n">
        <v>0</v>
      </c>
    </row>
    <row r="47" customFormat="false" ht="14.65" hidden="false" customHeight="false" outlineLevel="0" collapsed="false">
      <c r="C47" s="0" t="s">
        <v>114</v>
      </c>
      <c r="F47" s="0" t="n">
        <v>0</v>
      </c>
      <c r="G47" s="0" t="n">
        <v>0</v>
      </c>
    </row>
    <row r="48" customFormat="false" ht="14.65" hidden="false" customHeight="false" outlineLevel="0" collapsed="false">
      <c r="C48" s="0" t="s">
        <v>115</v>
      </c>
      <c r="F48" s="0" t="n">
        <v>0</v>
      </c>
      <c r="G48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