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vmlDrawing4.vml" ContentType="application/vnd.openxmlformats-officedocument.vmlDrawing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Inv1198" sheetId="1" state="hidden" r:id="rId3"/>
    <sheet name="EOL" sheetId="2" state="visible" r:id="rId4"/>
    <sheet name="Inv1298S8P705" sheetId="3" state="hidden" r:id="rId5"/>
    <sheet name="summaryS8P705" sheetId="4" state="hidden" r:id="rId6"/>
    <sheet name="Inv1298J8T648" sheetId="5" state="hidden" r:id="rId7"/>
    <sheet name="summaryJ8T648" sheetId="6" state="hidden" r:id="rId8"/>
    <sheet name="InvNEPCO" sheetId="7" state="hidden" r:id="rId9"/>
    <sheet name="JE1198" sheetId="8" state="hidden" r:id="rId10"/>
    <sheet name="Module1" sheetId="9" state="hidden" r:id="rId11"/>
  </sheets>
  <externalReferences>
    <externalReference r:id="rId12"/>
    <externalReference r:id="rId13"/>
    <externalReference r:id="rId14"/>
    <externalReference r:id="rId15"/>
  </externalReferences>
  <definedNames>
    <definedName function="false" hidden="false" localSheetId="1" name="_xlnm.Print_Area" vbProcedure="false">EOL!$A$1:$H$52</definedName>
    <definedName function="false" hidden="false" localSheetId="0" name="_xlnm.Print_Area" vbProcedure="false">Inv1198!$A$1:$H$50</definedName>
    <definedName function="false" hidden="false" localSheetId="4" name="_xlnm.Print_Area" vbProcedure="false">Inv1298J8T648!$A$1:$H$50</definedName>
    <definedName function="false" hidden="false" localSheetId="2" name="_xlnm.Print_Area" vbProcedure="false">Inv1298S8P705!$A$1:$H$50</definedName>
    <definedName function="false" hidden="false" localSheetId="6" name="_xlnm.Print_Area" vbProcedure="false">InvNEPCO!$A$1:$H$50</definedName>
    <definedName function="false" hidden="false" localSheetId="5" name="_xlnm.Print_Area" vbProcedure="false">summaryJ8T648!$A$1:$K$178</definedName>
    <definedName function="false" hidden="false" localSheetId="3" name="_xlnm.Print_Area" vbProcedure="false">summaryS8P705!$A$1:$F$150</definedName>
    <definedName function="false" hidden="false" name="ABELO_HORIZONTE" vbProcedure="false">Labor&amp;[1]EXPENSES!$A$293:$H$327</definedName>
    <definedName function="false" hidden="false" name="Labor" vbProcedure="false"/>
    <definedName function="false" hidden="false" name="AINCUKALNS" vbProcedure="false">'[2]Labor &amp; Expenses'!$DE$621</definedName>
    <definedName function="false" hidden="false" name="AMOZAMBIQUE" vbProcedure="false">'[2]Labor &amp; Expenses'!$HX$488</definedName>
    <definedName function="false" hidden="false" name="AMULTAN_PAKISTAN" vbProcedure="false">Labor&amp;[1]EXPENSES!$F$589</definedName>
    <definedName function="false" hidden="false" name="ASEVERNAYA" vbProcedure="false">'[2]Labor &amp; Expenses'!$R$530</definedName>
    <definedName function="false" hidden="false" name="Asia_Region" vbProcedure="false">[4]Summary!$BP$68</definedName>
    <definedName function="false" hidden="false" name="ASUBIC" vbProcedure="false">'[2]Labor &amp; Expenses'!$DH$368</definedName>
    <definedName function="false" hidden="false" name="EDC_Central_America" vbProcedure="false">[4]Summary!$CR$96</definedName>
    <definedName function="false" hidden="false" name="EDC_Total" vbProcedure="false">[4]Summary!$EA$131</definedName>
    <definedName function="false" hidden="false" name="MARIQUITA" vbProcedure="false">[3]Labor!$A$123:$G$144</definedName>
    <definedName function="false" hidden="false" name="MERIDA__MEXICO" vbProcedure="false">[2]Labor!$EV$152</definedName>
    <definedName function="false" hidden="false" name="MOZAMBIQUE" vbProcedure="false">[2]Labor!$BQ$325</definedName>
    <definedName function="false" hidden="false" name="SEVERNAYA" vbProcedure="false">[2]Labor!$BR$326</definedName>
    <definedName function="false" hidden="false" name="YUCATAN" vbProcedure="false">[2]Labor!$EV$152</definedName>
    <definedName function="false" hidden="false" localSheetId="0" name="ABELO_HORIZONTE" vbProcedure="false">Labor&amp;[1]EXPENSES!$A$293:$H$327</definedName>
    <definedName function="false" hidden="false" localSheetId="0" name="AMULTAN_PAKISTAN" vbProcedure="false">Labor&amp;[1]EXPENSES!$F$589</definedName>
    <definedName function="false" hidden="false" localSheetId="1" name="ABELO_HORIZONTE" vbProcedure="false">Labor&amp;[1]EXPENSES!$A$293:$H$327</definedName>
    <definedName function="false" hidden="false" localSheetId="1" name="AMULTAN_PAKISTAN" vbProcedure="false">Labor&amp;[1]EXPENSES!$F$589</definedName>
    <definedName function="false" hidden="false" localSheetId="2" name="ABELO_HORIZONTE" vbProcedure="false">Labor&amp;[1]EXPENSES!$A$293:$H$327</definedName>
    <definedName function="false" hidden="false" localSheetId="2" name="AMULTAN_PAKISTAN" vbProcedure="false">Labor&amp;[1]EXPENSES!$F$589</definedName>
    <definedName function="false" hidden="false" localSheetId="3" name="ABELO_HORIZONTE" vbProcedure="false">Labor&amp;[1]EXPENSES!$A$293:$H$327</definedName>
    <definedName function="false" hidden="false" localSheetId="3" name="ACwvu_augsep97_" vbProcedure="false">summaryS8P705!$A$1</definedName>
    <definedName function="false" hidden="false" localSheetId="3" name="ACwvu_jul97_" vbProcedure="false">#REF!</definedName>
    <definedName function="false" hidden="false" localSheetId="3" name="ACwvu_nov97_" vbProcedure="false">summaryS8P705!$A$1</definedName>
    <definedName function="false" hidden="false" localSheetId="3" name="AMULTAN_PAKISTAN" vbProcedure="false">Labor&amp;[1]EXPENSES!$F$589</definedName>
    <definedName function="false" hidden="false" localSheetId="3" name="Cwvu_augsep97_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Cwvu_jul97_" vbProcedure="false">summaryS8P705!$13:$98,summaryS8P705!$103:$103,summaryS8P705!$112:$113,summaryS8P705!$115:$135,summaryS8P705!$138:$150</definedName>
    <definedName function="false" hidden="false" localSheetId="3" name="Cwvu_nov97_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Rwvu_augsep97_" vbProcedure="false">summaryS8P705!$E:$F</definedName>
    <definedName function="false" hidden="false" localSheetId="3" name="Rwvu_jul97_" vbProcedure="false">summaryS8P705!$C:$F</definedName>
    <definedName function="false" hidden="false" localSheetId="3" name="Rwvu_nov97_" vbProcedure="false">#REF!,summaryS8P705!$E:$F</definedName>
    <definedName function="false" hidden="false" localSheetId="3" name="Swvu_augsep97_" vbProcedure="false">summaryS8P705!$A$1</definedName>
    <definedName function="false" hidden="false" localSheetId="3" name="Swvu_jul97_" vbProcedure="false">#REF!</definedName>
    <definedName function="false" hidden="false" localSheetId="3" name="Swvu_nov97_" vbProcedure="false">summaryS8P705!$A$1</definedName>
    <definedName function="false" hidden="false" localSheetId="3" name="wvu_augsep97_" vbProcedure="false">{TRUE,TRUE,-2.75,-17,466.5,312.75,FALSE,TRUE,TRUE,TRUE,0,1,#N/A,1,#N/A,6.05555555555556,67.3571428571429,1,FALSE,FALSE,3,TRUE,1,FALSE,65,"Swvu.augsep97.","ACwvu.augsep97.",#N/A,FALSE,FALSE,0.25,0.25,0.25,0.25,1,"","",TRUE,FALSE,FALSE,FALSE,1,#N/A,1,1,"=R1C1:R142C6",FALSE,"Rwvu.augsep97.","Cwvu.augsep97.",FALSE,FALSE,FALSE,1,4294967292,300,FALSE,FALSE,TRUE,TRUE,TRUE}</definedName>
    <definedName function="false" hidden="false" localSheetId="3" name="wvu_jul97_" vbProcedure="false">{TRUE,TRUE,-2.75,-17,461.25,312.75,FALSE,TRUE,TRUE,TRUE,0,1,#N/A,1,#N/A,8.26190476190476,130.857142857143,1,FALSE,FALSE,3,TRUE,1,FALSE,65,"Swvu.jul97.","ACwvu.jul97.",#N/A,FALSE,FALSE,0.25,0.25,0.25,0.25,1,"","",TRUE,FALSE,FALSE,FALSE,1,#N/A,1,1,"=R1C1:R130C6",FALSE,"Rwvu.jul97.","Cwvu.jul97.",FALSE,FALSE,FALSE,1,4294967292,300,FALSE,FALSE,TRUE,TRUE,TRUE}</definedName>
    <definedName function="false" hidden="false" localSheetId="3" name="wvu_nov97_" vbProcedure="false">{TRUE,TRUE,-2.75,-17,463.5,312.75,FALSE,TRUE,TRUE,TRUE,0,1,#N/A,1,#N/A,10.547619047619,86.3571428571429,1,FALSE,FALSE,3,TRUE,1,FALSE,65,"Swvu.nov97.","ACwvu.nov97.",#N/A,FALSE,FALSE,0.25,0.25,0.25,0.25,1,"","",TRUE,FALSE,FALSE,FALSE,1,#N/A,1,1,"=R1C1:R148C8",FALSE,"Rwvu.nov97.","Cwvu.nov97.",FALSE,FALSE,FALSE,1,4294967292,300,FALSE,FALSE,TRUE,TRUE,TRUE}</definedName>
    <definedName function="false" hidden="false" localSheetId="3" name="Z_B91A38C3_C9FC_11D1_8473_0000F67D522F__wvu_Cols" vbProcedure="false">summaryS8P705!$E:$F</definedName>
    <definedName function="false" hidden="false" localSheetId="3" name="Z_B91A38C3_C9FC_11D1_8473_0000F67D522F__wvu_PrintArea" vbProcedure="false">summaryS8P705!$A$1:$B$131</definedName>
    <definedName function="false" hidden="false" localSheetId="3" name="Z_B91A38C3_C9FC_11D1_8473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B91A38C4_C9FC_11D1_8473_0000F67D522F__wvu_Cols" vbProcedure="false">summaryS8P705!$C:$F</definedName>
    <definedName function="false" hidden="false" localSheetId="3" name="Z_B91A38C4_C9FC_11D1_8473_0000F67D522F__wvu_PrintArea" vbProcedure="false">summaryS8P705!$A$1:$B$124</definedName>
    <definedName function="false" hidden="false" localSheetId="3" name="Z_B91A38C4_C9FC_11D1_8473_0000F67D522F__wvu_Rows" vbProcedure="false">summaryS8P705!$13:$98,summaryS8P705!$103:$103,summaryS8P705!$112:$113,summaryS8P705!$115:$135,summaryS8P705!$138:$150</definedName>
    <definedName function="false" hidden="false" localSheetId="3" name="Z_B91A38C5_C9FC_11D1_8473_0000F67D522F__wvu_Cols" vbProcedure="false">#REF!,summaryS8P705!$E:$F</definedName>
    <definedName function="false" hidden="false" localSheetId="3" name="Z_B91A38C5_C9FC_11D1_8473_0000F67D522F__wvu_PrintArea" vbProcedure="false">summaryS8P705!$A$1:$B$131</definedName>
    <definedName function="false" hidden="false" localSheetId="3" name="Z_B91A38C5_C9FC_11D1_8473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Z_D7202DAC_AC26_11D1_8472_0000F67D522F__wvu_Cols" vbProcedure="false">summaryS8P705!$E:$F</definedName>
    <definedName function="false" hidden="false" localSheetId="3" name="Z_D7202DAC_AC26_11D1_8472_0000F67D522F__wvu_PrintArea" vbProcedure="false">summaryS8P705!$A$1:$B$144</definedName>
    <definedName function="false" hidden="false" localSheetId="3" name="Z_D7202DAC_AC26_11D1_8472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D7202DAD_AC26_11D1_8472_0000F67D522F__wvu_Cols" vbProcedure="false">summaryS8P705!$C:$F</definedName>
    <definedName function="false" hidden="false" localSheetId="3" name="Z_D7202DAD_AC26_11D1_8472_0000F67D522F__wvu_PrintArea" vbProcedure="false">summaryS8P705!$A$1:$B$128</definedName>
    <definedName function="false" hidden="false" localSheetId="3" name="Z_D7202DAD_AC26_11D1_8472_0000F67D522F__wvu_Rows" vbProcedure="false">summaryS8P705!$13:$98,summaryS8P705!$103:$103,summaryS8P705!$112:$113,summaryS8P705!$115:$135,summaryS8P705!$138:$150</definedName>
    <definedName function="false" hidden="false" localSheetId="3" name="Z_D7202DAE_AC26_11D1_8472_0000F67D522F__wvu_Cols" vbProcedure="false">#REF!,summaryS8P705!$E:$F</definedName>
    <definedName function="false" hidden="false" localSheetId="3" name="Z_D7202DAE_AC26_11D1_8472_0000F67D522F__wvu_PrintArea" vbProcedure="false">summaryS8P705!$A$1:$F$150</definedName>
    <definedName function="false" hidden="false" localSheetId="3" name="Z_D7202DAE_AC26_11D1_8472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Z_D7202DB4_AC26_11D1_8472_0000F67D522F__wvu_Cols" vbProcedure="false">summaryS8P705!$E:$F</definedName>
    <definedName function="false" hidden="false" localSheetId="3" name="Z_D7202DB4_AC26_11D1_8472_0000F67D522F__wvu_PrintArea" vbProcedure="false">summaryS8P705!$A$1:$B$142</definedName>
    <definedName function="false" hidden="false" localSheetId="3" name="Z_D7202DB4_AC26_11D1_8472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D7202DB5_AC26_11D1_8472_0000F67D522F__wvu_Cols" vbProcedure="false">summaryS8P705!$C:$F</definedName>
    <definedName function="false" hidden="false" localSheetId="3" name="Z_D7202DB5_AC26_11D1_8472_0000F67D522F__wvu_PrintArea" vbProcedure="false">summaryS8P705!$A$1:$B$128</definedName>
    <definedName function="false" hidden="false" localSheetId="3" name="Z_D7202DB5_AC26_11D1_8472_0000F67D522F__wvu_Rows" vbProcedure="false">summaryS8P705!$13:$98,summaryS8P705!$103:$103,summaryS8P705!$112:$113,summaryS8P705!$115:$135,summaryS8P705!$138:$150</definedName>
    <definedName function="false" hidden="false" localSheetId="3" name="Z_D7202DB6_AC26_11D1_8472_0000F67D522F__wvu_Cols" vbProcedure="false">#REF!,summaryS8P705!$E:$F</definedName>
    <definedName function="false" hidden="false" localSheetId="3" name="Z_D7202DB6_AC26_11D1_8472_0000F67D522F__wvu_PrintArea" vbProcedure="false">summaryS8P705!$A$1:$B$148</definedName>
    <definedName function="false" hidden="false" localSheetId="3" name="Z_D7202DB6_AC26_11D1_8472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Z_D7202DBD_AC26_11D1_8472_0000F67D522F__wvu_Cols" vbProcedure="false">summaryS8P705!$E:$F</definedName>
    <definedName function="false" hidden="false" localSheetId="3" name="Z_D7202DBD_AC26_11D1_8472_0000F67D522F__wvu_PrintArea" vbProcedure="false">summaryS8P705!$A$1:$B$141</definedName>
    <definedName function="false" hidden="false" localSheetId="3" name="Z_D7202DBD_AC26_11D1_8472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D7202DBE_AC26_11D1_8472_0000F67D522F__wvu_Cols" vbProcedure="false">summaryS8P705!$C:$F</definedName>
    <definedName function="false" hidden="false" localSheetId="3" name="Z_D7202DBE_AC26_11D1_8472_0000F67D522F__wvu_PrintArea" vbProcedure="false">summaryS8P705!$A$1:$B$128</definedName>
    <definedName function="false" hidden="false" localSheetId="3" name="Z_D7202DBE_AC26_11D1_8472_0000F67D522F__wvu_Rows" vbProcedure="false">summaryS8P705!$13:$98,summaryS8P705!$103:$103,summaryS8P705!$112:$113,summaryS8P705!$115:$135,summaryS8P705!$138:$150</definedName>
    <definedName function="false" hidden="false" localSheetId="3" name="Z_D7202DBF_AC26_11D1_8472_0000F67D522F__wvu_Cols" vbProcedure="false">#REF!,summaryS8P705!$E:$F</definedName>
    <definedName function="false" hidden="false" localSheetId="3" name="Z_D7202DBF_AC26_11D1_8472_0000F67D522F__wvu_PrintArea" vbProcedure="false">summaryS8P705!$A$1:$B$147</definedName>
    <definedName function="false" hidden="false" localSheetId="3" name="Z_D7202DBF_AC26_11D1_8472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Z_D7202DC6_AC26_11D1_8472_0000F67D522F__wvu_Cols" vbProcedure="false">summaryS8P705!$E:$F</definedName>
    <definedName function="false" hidden="false" localSheetId="3" name="Z_D7202DC6_AC26_11D1_8472_0000F67D522F__wvu_PrintArea" vbProcedure="false">summaryS8P705!$A$1:$B$135</definedName>
    <definedName function="false" hidden="false" localSheetId="3" name="Z_D7202DC6_AC26_11D1_8472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D7202DC7_AC26_11D1_8472_0000F67D522F__wvu_Cols" vbProcedure="false">summaryS8P705!$C:$F</definedName>
    <definedName function="false" hidden="false" localSheetId="3" name="Z_D7202DC7_AC26_11D1_8472_0000F67D522F__wvu_PrintArea" vbProcedure="false">summaryS8P705!$A$1:$B$128</definedName>
    <definedName function="false" hidden="false" localSheetId="3" name="Z_D7202DC7_AC26_11D1_8472_0000F67D522F__wvu_Rows" vbProcedure="false">summaryS8P705!$13:$98,summaryS8P705!$103:$103,summaryS8P705!$112:$113,summaryS8P705!$115:$135,summaryS8P705!$138:$150</definedName>
    <definedName function="false" hidden="false" localSheetId="3" name="Z_D7202DC8_AC26_11D1_8472_0000F67D522F__wvu_Cols" vbProcedure="false">#REF!,summaryS8P705!$E:$F</definedName>
    <definedName function="false" hidden="false" localSheetId="3" name="Z_D7202DC8_AC26_11D1_8472_0000F67D522F__wvu_PrintArea" vbProcedure="false">summaryS8P705!$A$1:$B$143</definedName>
    <definedName function="false" hidden="false" localSheetId="3" name="Z_D7202DC8_AC26_11D1_8472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Z_F1188CB3_BD7B_11D1_8472_0000F67D522F__wvu_Cols" vbProcedure="false">summaryS8P705!$E:$F</definedName>
    <definedName function="false" hidden="false" localSheetId="3" name="Z_F1188CB3_BD7B_11D1_8472_0000F67D522F__wvu_PrintArea" vbProcedure="false">summaryS8P705!$A$1:$B$131</definedName>
    <definedName function="false" hidden="false" localSheetId="3" name="Z_F1188CB3_BD7B_11D1_8472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F1188CB4_BD7B_11D1_8472_0000F67D522F__wvu_Cols" vbProcedure="false">summaryS8P705!$C:$F</definedName>
    <definedName function="false" hidden="false" localSheetId="3" name="Z_F1188CB4_BD7B_11D1_8472_0000F67D522F__wvu_PrintArea" vbProcedure="false">summaryS8P705!$A$1:$B$128</definedName>
    <definedName function="false" hidden="false" localSheetId="3" name="Z_F1188CB4_BD7B_11D1_8472_0000F67D522F__wvu_Rows" vbProcedure="false">summaryS8P705!$13:$98,summaryS8P705!$103:$103,summaryS8P705!$112:$113,summaryS8P705!$115:$135,summaryS8P705!$138:$150</definedName>
    <definedName function="false" hidden="false" localSheetId="3" name="Z_F1188CB5_BD7B_11D1_8472_0000F67D522F__wvu_Cols" vbProcedure="false">#REF!,summaryS8P705!$E:$F</definedName>
    <definedName function="false" hidden="false" localSheetId="3" name="Z_F1188CB5_BD7B_11D1_8472_0000F67D522F__wvu_PrintArea" vbProcedure="false">summaryS8P705!$A$1:$B$138</definedName>
    <definedName function="false" hidden="false" localSheetId="3" name="Z_F1188CB5_BD7B_11D1_8472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4" name="ABELO_HORIZONTE" vbProcedure="false">Labor&amp;[1]EXPENSES!$A$293:$H$327</definedName>
    <definedName function="false" hidden="false" localSheetId="4" name="AMULTAN_PAKISTAN" vbProcedure="false">Labor&amp;[1]EXPENSES!$F$589</definedName>
    <definedName function="false" hidden="false" localSheetId="5" name="ABELO_HORIZONTE" vbProcedure="false">Labor&amp;[1]EXPENSES!$A$293:$H$327</definedName>
    <definedName function="false" hidden="false" localSheetId="5" name="ACwvu_augsep97_" vbProcedure="false">summaryJ8T648!$A$1</definedName>
    <definedName function="false" hidden="false" localSheetId="5" name="ACwvu_jul97_" vbProcedure="false">#REF!</definedName>
    <definedName function="false" hidden="false" localSheetId="5" name="ACwvu_nov97_" vbProcedure="false">summaryJ8T648!$A$1</definedName>
    <definedName function="false" hidden="false" localSheetId="5" name="AMULTAN_PAKISTAN" vbProcedure="false">Labor&amp;[1]EXPENSES!$F$589</definedName>
    <definedName function="false" hidden="false" localSheetId="5" name="Cwvu_augsep97_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Cwvu_jul97_" vbProcedure="false">summaryJ8T648!$14:$108,summaryJ8T648!$114:$115,summaryJ8T648!$127:$128,summaryJ8T648!$130:$163,summaryJ8T648!$166:$178</definedName>
    <definedName function="false" hidden="false" localSheetId="5" name="Cwvu_nov97_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Rwvu_augsep97_" vbProcedure="false">summaryJ8T648!$J:$K</definedName>
    <definedName function="false" hidden="false" localSheetId="5" name="Rwvu_jul97_" vbProcedure="false">summaryJ8T648!$C:$K</definedName>
    <definedName function="false" hidden="false" localSheetId="5" name="Rwvu_nov97_" vbProcedure="false">#REF!,summaryJ8T648!$J:$K</definedName>
    <definedName function="false" hidden="false" localSheetId="5" name="Swvu_augsep97_" vbProcedure="false">summaryJ8T648!$A$1</definedName>
    <definedName function="false" hidden="false" localSheetId="5" name="Swvu_jul97_" vbProcedure="false">#REF!</definedName>
    <definedName function="false" hidden="false" localSheetId="5" name="Swvu_nov97_" vbProcedure="false">summaryJ8T648!$A$1</definedName>
    <definedName function="false" hidden="false" localSheetId="5" name="wvu_augsep97_" vbProcedure="false">{TRUE,TRUE,-2.75,-17,466.5,312.75,FALSE,TRUE,TRUE,TRUE,0,1,#N/A,1,#N/A,6.05555555555556,67.3571428571429,1,FALSE,FALSE,3,TRUE,1,FALSE,65,"Swvu.augsep97.","ACwvu.augsep97.",#N/A,FALSE,FALSE,0.25,0.25,0.25,0.25,1,"","",TRUE,FALSE,FALSE,FALSE,1,#N/A,1,1,"=R1C1:R142C6",FALSE,"Rwvu.augsep97.","Cwvu.augsep97.",FALSE,FALSE,FALSE,1,4294967292,300,FALSE,FALSE,TRUE,TRUE,TRUE}</definedName>
    <definedName function="false" hidden="false" localSheetId="5" name="wvu_jul97_" vbProcedure="false">{TRUE,TRUE,-2.75,-17,461.25,312.75,FALSE,TRUE,TRUE,TRUE,0,1,#N/A,1,#N/A,8.26190476190476,130.857142857143,1,FALSE,FALSE,3,TRUE,1,FALSE,65,"Swvu.jul97.","ACwvu.jul97.",#N/A,FALSE,FALSE,0.25,0.25,0.25,0.25,1,"","",TRUE,FALSE,FALSE,FALSE,1,#N/A,1,1,"=R1C1:R130C6",FALSE,"Rwvu.jul97.","Cwvu.jul97.",FALSE,FALSE,FALSE,1,4294967292,300,FALSE,FALSE,TRUE,TRUE,TRUE}</definedName>
    <definedName function="false" hidden="false" localSheetId="5" name="wvu_nov97_" vbProcedure="false">{TRUE,TRUE,-2.75,-17,463.5,312.75,FALSE,TRUE,TRUE,TRUE,0,1,#N/A,1,#N/A,10.547619047619,86.3571428571429,1,FALSE,FALSE,3,TRUE,1,FALSE,65,"Swvu.nov97.","ACwvu.nov97.",#N/A,FALSE,FALSE,0.25,0.25,0.25,0.25,1,"","",TRUE,FALSE,FALSE,FALSE,1,#N/A,1,1,"=R1C1:R148C8",FALSE,"Rwvu.nov97.","Cwvu.nov97.",FALSE,FALSE,FALSE,1,4294967292,300,FALSE,FALSE,TRUE,TRUE,TRUE}</definedName>
    <definedName function="false" hidden="false" localSheetId="5" name="Z_B91A38C3_C9FC_11D1_8473_0000F67D522F__wvu_Cols" vbProcedure="false">summaryJ8T648!$J:$K</definedName>
    <definedName function="false" hidden="false" localSheetId="5" name="Z_B91A38C3_C9FC_11D1_8473_0000F67D522F__wvu_PrintArea" vbProcedure="false">summaryJ8T648!$A$1:$B$153</definedName>
    <definedName function="false" hidden="false" localSheetId="5" name="Z_B91A38C3_C9FC_11D1_8473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B91A38C4_C9FC_11D1_8473_0000F67D522F__wvu_Cols" vbProcedure="false">summaryJ8T648!$C:$K</definedName>
    <definedName function="false" hidden="false" localSheetId="5" name="Z_B91A38C4_C9FC_11D1_8473_0000F67D522F__wvu_PrintArea" vbProcedure="false">summaryJ8T648!$A$1:$B$139</definedName>
    <definedName function="false" hidden="false" localSheetId="5" name="Z_B91A38C4_C9FC_11D1_8473_0000F67D522F__wvu_Rows" vbProcedure="false">summaryJ8T648!$14:$108,summaryJ8T648!$114:$115,summaryJ8T648!$127:$128,summaryJ8T648!$130:$163,summaryJ8T648!$166:$178</definedName>
    <definedName function="false" hidden="false" localSheetId="5" name="Z_B91A38C5_C9FC_11D1_8473_0000F67D522F__wvu_Cols" vbProcedure="false">#REF!,summaryJ8T648!$J:$K</definedName>
    <definedName function="false" hidden="false" localSheetId="5" name="Z_B91A38C5_C9FC_11D1_8473_0000F67D522F__wvu_PrintArea" vbProcedure="false">summaryJ8T648!$A$1:$C$160</definedName>
    <definedName function="false" hidden="false" localSheetId="5" name="Z_B91A38C5_C9FC_11D1_8473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Z_D7202DAC_AC26_11D1_8472_0000F67D522F__wvu_Cols" vbProcedure="false">summaryJ8T648!$J:$K</definedName>
    <definedName function="false" hidden="false" localSheetId="5" name="Z_D7202DAC_AC26_11D1_8472_0000F67D522F__wvu_PrintArea" vbProcedure="false">summaryJ8T648!$A$1:$B$172</definedName>
    <definedName function="false" hidden="false" localSheetId="5" name="Z_D7202DAC_AC26_11D1_8472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D7202DAD_AC26_11D1_8472_0000F67D522F__wvu_Cols" vbProcedure="false">summaryJ8T648!$C:$K</definedName>
    <definedName function="false" hidden="false" localSheetId="5" name="Z_D7202DAD_AC26_11D1_8472_0000F67D522F__wvu_PrintArea" vbProcedure="false">summaryJ8T648!$A$1:$B$147</definedName>
    <definedName function="false" hidden="false" localSheetId="5" name="Z_D7202DAD_AC26_11D1_8472_0000F67D522F__wvu_Rows" vbProcedure="false">summaryJ8T648!$14:$108,summaryJ8T648!$114:$115,summaryJ8T648!$127:$128,summaryJ8T648!$130:$163,summaryJ8T648!$166:$178</definedName>
    <definedName function="false" hidden="false" localSheetId="5" name="Z_D7202DAE_AC26_11D1_8472_0000F67D522F__wvu_Cols" vbProcedure="false">#REF!,summaryJ8T648!$J:$K</definedName>
    <definedName function="false" hidden="false" localSheetId="5" name="Z_D7202DAE_AC26_11D1_8472_0000F67D522F__wvu_PrintArea" vbProcedure="false">summaryJ8T648!$A$1:$K$178</definedName>
    <definedName function="false" hidden="false" localSheetId="5" name="Z_D7202DAE_AC26_11D1_8472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Z_D7202DB4_AC26_11D1_8472_0000F67D522F__wvu_Cols" vbProcedure="false">summaryJ8T648!$J:$K</definedName>
    <definedName function="false" hidden="false" localSheetId="5" name="Z_D7202DB4_AC26_11D1_8472_0000F67D522F__wvu_PrintArea" vbProcedure="false">summaryJ8T648!$A$1:$B$170</definedName>
    <definedName function="false" hidden="false" localSheetId="5" name="Z_D7202DB4_AC26_11D1_8472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D7202DB5_AC26_11D1_8472_0000F67D522F__wvu_Cols" vbProcedure="false">summaryJ8T648!$C:$K</definedName>
    <definedName function="false" hidden="false" localSheetId="5" name="Z_D7202DB5_AC26_11D1_8472_0000F67D522F__wvu_PrintArea" vbProcedure="false">summaryJ8T648!$A$1:$B$145</definedName>
    <definedName function="false" hidden="false" localSheetId="5" name="Z_D7202DB5_AC26_11D1_8472_0000F67D522F__wvu_Rows" vbProcedure="false">summaryJ8T648!$14:$108,summaryJ8T648!$114:$115,summaryJ8T648!$127:$128,summaryJ8T648!$130:$163,summaryJ8T648!$166:$178</definedName>
    <definedName function="false" hidden="false" localSheetId="5" name="Z_D7202DB6_AC26_11D1_8472_0000F67D522F__wvu_Cols" vbProcedure="false">#REF!,summaryJ8T648!$J:$K</definedName>
    <definedName function="false" hidden="false" localSheetId="5" name="Z_D7202DB6_AC26_11D1_8472_0000F67D522F__wvu_PrintArea" vbProcedure="false">summaryJ8T648!$A$1:$C$176</definedName>
    <definedName function="false" hidden="false" localSheetId="5" name="Z_D7202DB6_AC26_11D1_8472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Z_D7202DBD_AC26_11D1_8472_0000F67D522F__wvu_Cols" vbProcedure="false">summaryJ8T648!$J:$K</definedName>
    <definedName function="false" hidden="false" localSheetId="5" name="Z_D7202DBD_AC26_11D1_8472_0000F67D522F__wvu_PrintArea" vbProcedure="false">summaryJ8T648!$A$1:$B$169</definedName>
    <definedName function="false" hidden="false" localSheetId="5" name="Z_D7202DBD_AC26_11D1_8472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D7202DBE_AC26_11D1_8472_0000F67D522F__wvu_Cols" vbProcedure="false">summaryJ8T648!$C:$K</definedName>
    <definedName function="false" hidden="false" localSheetId="5" name="Z_D7202DBE_AC26_11D1_8472_0000F67D522F__wvu_PrintArea" vbProcedure="false">summaryJ8T648!$A$1:$B$144</definedName>
    <definedName function="false" hidden="false" localSheetId="5" name="Z_D7202DBE_AC26_11D1_8472_0000F67D522F__wvu_Rows" vbProcedure="false">summaryJ8T648!$14:$108,summaryJ8T648!$114:$115,summaryJ8T648!$127:$128,summaryJ8T648!$130:$163,summaryJ8T648!$166:$178</definedName>
    <definedName function="false" hidden="false" localSheetId="5" name="Z_D7202DBF_AC26_11D1_8472_0000F67D522F__wvu_Cols" vbProcedure="false">#REF!,summaryJ8T648!$J:$K</definedName>
    <definedName function="false" hidden="false" localSheetId="5" name="Z_D7202DBF_AC26_11D1_8472_0000F67D522F__wvu_PrintArea" vbProcedure="false">summaryJ8T648!$A$1:$C$175</definedName>
    <definedName function="false" hidden="false" localSheetId="5" name="Z_D7202DBF_AC26_11D1_8472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Z_D7202DC6_AC26_11D1_8472_0000F67D522F__wvu_Cols" vbProcedure="false">summaryJ8T648!$J:$K</definedName>
    <definedName function="false" hidden="false" localSheetId="5" name="Z_D7202DC6_AC26_11D1_8472_0000F67D522F__wvu_PrintArea" vbProcedure="false">summaryJ8T648!$A$1:$B$163</definedName>
    <definedName function="false" hidden="false" localSheetId="5" name="Z_D7202DC6_AC26_11D1_8472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D7202DC7_AC26_11D1_8472_0000F67D522F__wvu_Cols" vbProcedure="false">summaryJ8T648!$C:$K</definedName>
    <definedName function="false" hidden="false" localSheetId="5" name="Z_D7202DC7_AC26_11D1_8472_0000F67D522F__wvu_PrintArea" vbProcedure="false">summaryJ8T648!$A$1:$B$144</definedName>
    <definedName function="false" hidden="false" localSheetId="5" name="Z_D7202DC7_AC26_11D1_8472_0000F67D522F__wvu_Rows" vbProcedure="false">summaryJ8T648!$14:$108,summaryJ8T648!$114:$115,summaryJ8T648!$127:$128,summaryJ8T648!$130:$163,summaryJ8T648!$166:$178</definedName>
    <definedName function="false" hidden="false" localSheetId="5" name="Z_D7202DC8_AC26_11D1_8472_0000F67D522F__wvu_Cols" vbProcedure="false">#REF!,summaryJ8T648!$J:$K</definedName>
    <definedName function="false" hidden="false" localSheetId="5" name="Z_D7202DC8_AC26_11D1_8472_0000F67D522F__wvu_PrintArea" vbProcedure="false">summaryJ8T648!$A$1:$C$171</definedName>
    <definedName function="false" hidden="false" localSheetId="5" name="Z_D7202DC8_AC26_11D1_8472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Z_F1188CB3_BD7B_11D1_8472_0000F67D522F__wvu_Cols" vbProcedure="false">summaryJ8T648!$J:$K</definedName>
    <definedName function="false" hidden="false" localSheetId="5" name="Z_F1188CB3_BD7B_11D1_8472_0000F67D522F__wvu_PrintArea" vbProcedure="false">summaryJ8T648!$A$1:$B$159</definedName>
    <definedName function="false" hidden="false" localSheetId="5" name="Z_F1188CB3_BD7B_11D1_8472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F1188CB4_BD7B_11D1_8472_0000F67D522F__wvu_Cols" vbProcedure="false">summaryJ8T648!$C:$K</definedName>
    <definedName function="false" hidden="false" localSheetId="5" name="Z_F1188CB4_BD7B_11D1_8472_0000F67D522F__wvu_PrintArea" vbProcedure="false">summaryJ8T648!$A$1:$B$144</definedName>
    <definedName function="false" hidden="false" localSheetId="5" name="Z_F1188CB4_BD7B_11D1_8472_0000F67D522F__wvu_Rows" vbProcedure="false">summaryJ8T648!$14:$108,summaryJ8T648!$114:$115,summaryJ8T648!$127:$128,summaryJ8T648!$130:$163,summaryJ8T648!$166:$178</definedName>
    <definedName function="false" hidden="false" localSheetId="5" name="Z_F1188CB5_BD7B_11D1_8472_0000F67D522F__wvu_Cols" vbProcedure="false">#REF!,summaryJ8T648!$J:$K</definedName>
    <definedName function="false" hidden="false" localSheetId="5" name="Z_F1188CB5_BD7B_11D1_8472_0000F67D522F__wvu_PrintArea" vbProcedure="false">summaryJ8T648!$A$1:$C$166</definedName>
    <definedName function="false" hidden="false" localSheetId="5" name="Z_F1188CB5_BD7B_11D1_8472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6" name="ABELO_HORIZONTE" vbProcedure="false">Labor&amp;[1]EXPENSES!$A$293:$H$327</definedName>
    <definedName function="false" hidden="false" localSheetId="6" name="AMULTAN_PAKISTAN" vbProcedure="false">Labor&amp;[1]EXPENSES!$F$589</definedName>
    <definedName function="false" hidden="false" localSheetId="7" name="ABELO_HORIZONTE" vbProcedure="false">Labor&amp;[1]EXPENSES!$A$293:$H$327</definedName>
    <definedName function="false" hidden="false" localSheetId="7" name="AINCUKALNS" vbProcedure="false">'[2]Labor &amp; Expenses'!$DE$621:$EV$621</definedName>
    <definedName function="false" hidden="false" localSheetId="7" name="AMOZAMBIQUE" vbProcedure="false">'[2]Labor &amp; Expenses'!$S$488:$HX$488</definedName>
    <definedName function="false" hidden="false" localSheetId="7" name="AMULTAN_PAKISTAN" vbProcedure="false">Labor&amp;[1]EXPENSES!$F$589</definedName>
    <definedName function="false" hidden="false" localSheetId="7" name="ASEVERNAYA" vbProcedure="false">'[2]Labor &amp; Expenses'!$R$530:$BK$530</definedName>
    <definedName function="false" hidden="false" localSheetId="7" name="Asia_Region" vbProcedure="false">[4]Summary!$BP$68:$CD$68</definedName>
    <definedName function="false" hidden="false" localSheetId="7" name="ASUBIC" vbProcedure="false">'[2]Labor &amp; Expenses'!$DH$368:$EV$368</definedName>
    <definedName function="false" hidden="false" localSheetId="7" name="EDC_Central_America" vbProcedure="false">[4]Summary!$CR$96:$DU$96</definedName>
    <definedName function="false" hidden="false" localSheetId="7" name="EDC_Total" vbProcedure="false">[4]Summary!$EA$131:$FF$131</definedName>
    <definedName function="false" hidden="false" localSheetId="7" name="MERIDA__MEXICO" vbProcedure="false">[2]Labor!$EV$152:$FT$152</definedName>
    <definedName function="false" hidden="false" localSheetId="7" name="MOZAMBIQUE" vbProcedure="false">[2]Labor!$BQ$325:$CH$325</definedName>
    <definedName function="false" hidden="false" localSheetId="7" name="SEVERNAYA" vbProcedure="false">[2]Labor!$BR$326:$CV$326</definedName>
    <definedName function="false" hidden="false" localSheetId="7" name="YUCATAN" vbProcedure="false">[2]Labor!$EV$152:$FT$152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9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18hrs trf fr J8T674 8/98 571.50
6hrs trf fr J8T674 9/98 173.18
12hrs trf fr J8T674 10/98 396.87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23</xdr:row>
                <xdr:rowOff>14</xdr:rowOff>
              </xdr:from>
              <xdr:to>
                <xdr:col>7</xdr:col>
                <xdr:colOff>93</xdr:colOff>
                <xdr:row>28</xdr:row>
                <xdr:rowOff>2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3hrs trf fr J8T674 8/98 156.19
6hrs trf fr J8T674 9/98
274.51
3HRS TRF FR J8T674 10/98 113.59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24</xdr:row>
                <xdr:rowOff>2</xdr:rowOff>
              </xdr:from>
              <xdr:to>
                <xdr:col>7</xdr:col>
                <xdr:colOff>93</xdr:colOff>
                <xdr:row>30</xdr:row>
                <xdr:rowOff>2</xdr:rowOff>
              </xdr:to>
            </anchor>
          </commentPr>
        </mc:Choice>
        <mc:Fallback/>
      </mc:AlternateContent>
    </commen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5hrs trf fr J8T674 8/98 163.30
12hrs trf fr J8T674 9/98  348.55
13HRS TRF FR J8T674 309.82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29</xdr:row>
                <xdr:rowOff>14</xdr:rowOff>
              </xdr:from>
              <xdr:to>
                <xdr:col>7</xdr:col>
                <xdr:colOff>93</xdr:colOff>
                <xdr:row>38</xdr:row>
                <xdr:rowOff>2</xdr:rowOff>
              </xdr:to>
            </anchor>
          </commentPr>
        </mc:Choice>
        <mc:Fallback/>
      </mc:AlternateContent>
    </comment>
    <comment ref="G38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3hrs trf fr J8T674 9/98 178.98
5HRS TRF FR J8T674 10/98 238.64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56</xdr:row>
                <xdr:rowOff>2</xdr:rowOff>
              </xdr:from>
              <xdr:to>
                <xdr:col>7</xdr:col>
                <xdr:colOff>93</xdr:colOff>
                <xdr:row>67</xdr:row>
                <xdr:rowOff>13</xdr:rowOff>
              </xdr:to>
            </anchor>
          </commentPr>
        </mc:Choice>
        <mc:Fallback/>
      </mc:AlternateContent>
    </comment>
    <comment ref="G42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14hrs trf fr J8T674 8/98 494.99
28hrs trf fr J8T674 9/98 900.00
28HRS TRF FR J8T674 10/98 900.00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47</xdr:row>
                <xdr:rowOff>2</xdr:rowOff>
              </xdr:from>
              <xdr:to>
                <xdr:col>7</xdr:col>
                <xdr:colOff>93</xdr:colOff>
                <xdr:row>56</xdr:row>
                <xdr:rowOff>2</xdr:rowOff>
              </xdr:to>
            </anchor>
          </commentPr>
        </mc:Choice>
        <mc:Fallback/>
      </mc:AlternateContent>
    </comment>
    <comment ref="G47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4hrs trf fr J8T674 9/98 129.29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118</xdr:colOff>
                <xdr:row>83</xdr:row>
                <xdr:rowOff>3</xdr:rowOff>
              </xdr:from>
              <xdr:to>
                <xdr:col>7</xdr:col>
                <xdr:colOff>93</xdr:colOff>
                <xdr:row>87</xdr:row>
                <xdr:rowOff>3</xdr:rowOff>
              </xdr:to>
            </anchor>
          </commentPr>
        </mc:Choice>
        <mc:Fallback/>
      </mc:AlternateContent>
    </comment>
    <comment ref="G53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6hrs trf fr  J8T674  8/98 106.75
11HRS TRF FR J8T674 10/98 142.87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118</xdr:colOff>
                <xdr:row>83</xdr:row>
                <xdr:rowOff>3</xdr:rowOff>
              </xdr:from>
              <xdr:to>
                <xdr:col>7</xdr:col>
                <xdr:colOff>93</xdr:colOff>
                <xdr:row>87</xdr:row>
                <xdr:rowOff>1</xdr:rowOff>
              </xdr:to>
            </anchor>
          </commentPr>
        </mc:Choice>
        <mc:Fallback/>
      </mc:AlternateContent>
    </comment>
    <comment ref="G80" authorId="0">
      <text>
        <r>
          <rPr>
            <b val="true"/>
            <sz val="8"/>
            <color rgb="FF000000"/>
            <rFont val="Tahoma"/>
            <family val="0"/>
          </rPr>
          <t xml:space="preserve">Cameron Best:
</t>
        </r>
        <r>
          <rPr>
            <sz val="8"/>
            <color rgb="FF000000"/>
            <rFont val="Tahoma"/>
            <family val="0"/>
          </rPr>
          <t xml:space="preserve">1 hr trf fr J8T674 10/98 14.21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127</xdr:colOff>
                <xdr:row>113</xdr:row>
                <xdr:rowOff>11</xdr:rowOff>
              </xdr:from>
              <xdr:to>
                <xdr:col>7</xdr:col>
                <xdr:colOff>102</xdr:colOff>
                <xdr:row>116</xdr:row>
                <xdr:rowOff>20</xdr:rowOff>
              </xdr:to>
            </anchor>
          </commentPr>
        </mc:Choice>
        <mc:Fallback/>
      </mc:AlternateContent>
    </comment>
    <comment ref="G83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8hrs trf fr J8T674 8/98 146.24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118</xdr:colOff>
                <xdr:row>115</xdr:row>
                <xdr:rowOff>11</xdr:rowOff>
              </xdr:from>
              <xdr:to>
                <xdr:col>7</xdr:col>
                <xdr:colOff>93</xdr:colOff>
                <xdr:row>118</xdr:row>
                <xdr:rowOff>21</xdr:rowOff>
              </xdr:to>
            </anchor>
          </commentPr>
        </mc:Choice>
        <mc:Fallback/>
      </mc:AlternateContent>
    </comment>
    <comment ref="G87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10hrs trf fr J8T674 8/98 313.14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98</xdr:row>
                <xdr:rowOff>3</xdr:rowOff>
              </xdr:from>
              <xdr:to>
                <xdr:col>7</xdr:col>
                <xdr:colOff>93</xdr:colOff>
                <xdr:row>109</xdr:row>
                <xdr:rowOff>2</xdr:rowOff>
              </xdr:to>
            </anchor>
          </commentPr>
        </mc:Choice>
        <mc:Fallback/>
      </mc:AlternateContent>
    </comment>
    <comment ref="G90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1hr trf fr J8T674 8/98 49.69
2hr trf fr J8T674 9/98 90.34
1HR TRF FR J8T674 10/98 45.17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104</xdr:row>
                <xdr:rowOff>2</xdr:rowOff>
              </xdr:from>
              <xdr:to>
                <xdr:col>7</xdr:col>
                <xdr:colOff>93</xdr:colOff>
                <xdr:row>112</xdr:row>
                <xdr:rowOff>3</xdr:rowOff>
              </xdr:to>
            </anchor>
          </commentPr>
        </mc:Choice>
        <mc:Fallback/>
      </mc:AlternateContent>
    </comment>
    <comment ref="G114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16HRS TRF FR J8T674 161.35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126</xdr:colOff>
                <xdr:row>188</xdr:row>
                <xdr:rowOff>16</xdr:rowOff>
              </xdr:from>
              <xdr:to>
                <xdr:col>6</xdr:col>
                <xdr:colOff>109</xdr:colOff>
                <xdr:row>192</xdr:row>
                <xdr:rowOff>4</xdr:rowOff>
              </xdr:to>
            </anchor>
          </commentPr>
        </mc:Choice>
        <mc:Fallback/>
      </mc:AlternateContent>
    </comment>
    <comment ref="G119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14 hrs trf Fr J8T674 151.20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126</xdr:colOff>
                <xdr:row>193</xdr:row>
                <xdr:rowOff>16</xdr:rowOff>
              </xdr:from>
              <xdr:to>
                <xdr:col>6</xdr:col>
                <xdr:colOff>109</xdr:colOff>
                <xdr:row>197</xdr:row>
                <xdr:rowOff>4</xdr:rowOff>
              </xdr:to>
            </anchor>
          </commentPr>
        </mc:Choice>
        <mc:Fallback/>
      </mc:AlternateContent>
    </comment>
    <comment ref="G147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TRF FR J8T674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126</xdr:colOff>
                <xdr:row>211</xdr:row>
                <xdr:rowOff>8</xdr:rowOff>
              </xdr:from>
              <xdr:to>
                <xdr:col>6</xdr:col>
                <xdr:colOff>109</xdr:colOff>
                <xdr:row>214</xdr:row>
                <xdr:rowOff>17</xdr:rowOff>
              </xdr:to>
            </anchor>
          </commentPr>
        </mc:Choice>
        <mc:Fallback/>
      </mc:AlternateContent>
    </comment>
    <comment ref="G151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475.90 TRF FR  J8T674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126</xdr:colOff>
                <xdr:row>215</xdr:row>
                <xdr:rowOff>9</xdr:rowOff>
              </xdr:from>
              <xdr:to>
                <xdr:col>6</xdr:col>
                <xdr:colOff>109</xdr:colOff>
                <xdr:row>218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<sst xmlns="http://schemas.openxmlformats.org/spreadsheetml/2006/main" count="534" uniqueCount="286">
  <si>
    <t xml:space="preserve">ENRON ENGINEERING &amp; CONSTRUCTION</t>
  </si>
  <si>
    <t xml:space="preserve">333 Clay Street,  Ste 400</t>
  </si>
  <si>
    <t xml:space="preserve">Houston ,  Texas  77002</t>
  </si>
  <si>
    <t xml:space="preserve">INVOICE</t>
  </si>
  <si>
    <t xml:space="preserve">To:</t>
  </si>
  <si>
    <t xml:space="preserve">Please  Remit  To:</t>
  </si>
  <si>
    <t xml:space="preserve">ENRON  CAPITAL &amp; TRADE RESOURCES</t>
  </si>
  <si>
    <t xml:space="preserve">Nations  Bank  - Dallas</t>
  </si>
  <si>
    <t xml:space="preserve">121 S.W. Salmon Street</t>
  </si>
  <si>
    <t xml:space="preserve">A/C  #  375-046-9309</t>
  </si>
  <si>
    <t xml:space="preserve">3WTC 0306</t>
  </si>
  <si>
    <t xml:space="preserve">ABA  #  111 000 012</t>
  </si>
  <si>
    <t xml:space="preserve">Portland, OR 97204</t>
  </si>
  <si>
    <t xml:space="preserve">Co#082</t>
  </si>
  <si>
    <t xml:space="preserve">Attn:  Tammy Shepperd</t>
  </si>
  <si>
    <t xml:space="preserve">For  questions , please  contact:</t>
  </si>
  <si>
    <t xml:space="preserve">Cameron Best</t>
  </si>
  <si>
    <t xml:space="preserve">(713)  646-6595</t>
  </si>
  <si>
    <t xml:space="preserve">Invoice</t>
  </si>
  <si>
    <t xml:space="preserve">Payment</t>
  </si>
  <si>
    <t xml:space="preserve">Date</t>
  </si>
  <si>
    <t xml:space="preserve">Number</t>
  </si>
  <si>
    <t xml:space="preserve">Due  Date</t>
  </si>
  <si>
    <t xml:space="preserve">S8P704-1198</t>
  </si>
  <si>
    <t xml:space="preserve">DUE UPON RECEIPT</t>
  </si>
  <si>
    <t xml:space="preserve">To invoice for Enron Engineering &amp; Construction's costs incurred in rendering </t>
  </si>
  <si>
    <t xml:space="preserve">suppport to the New Albany Power  project for October and November 1998.</t>
  </si>
  <si>
    <t xml:space="preserve">(See attached summary of charges)</t>
  </si>
  <si>
    <t xml:space="preserve">Work Order #:</t>
  </si>
  <si>
    <t xml:space="preserve">S8P704</t>
  </si>
  <si>
    <t xml:space="preserve">Project Name:</t>
  </si>
  <si>
    <t xml:space="preserve">New Albany Power Plant</t>
  </si>
  <si>
    <t xml:space="preserve">Project Mngr:</t>
  </si>
  <si>
    <t xml:space="preserve">Bob Emerson</t>
  </si>
  <si>
    <t xml:space="preserve">Total  Amount  Due</t>
  </si>
  <si>
    <t xml:space="preserve">Enron Net Works</t>
  </si>
  <si>
    <t xml:space="preserve">         Enron Online</t>
  </si>
  <si>
    <t xml:space="preserve">1400 SMITH STREET</t>
  </si>
  <si>
    <t xml:space="preserve">Houston ,  Texas  77002-7361</t>
  </si>
  <si>
    <t xml:space="preserve">         INVOICE</t>
  </si>
  <si>
    <t xml:space="preserve">Attn:  Steve Hotte</t>
  </si>
  <si>
    <t xml:space="preserve">Attn:  Kris Armstrong</t>
  </si>
  <si>
    <t xml:space="preserve">cc:  Dave Forster</t>
  </si>
  <si>
    <t xml:space="preserve">1400 Smith Street, Suite 2738b</t>
  </si>
  <si>
    <t xml:space="preserve">Houston, Texas 77002</t>
  </si>
  <si>
    <t xml:space="preserve">Wiring Instructions:</t>
  </si>
  <si>
    <t xml:space="preserve">N/A</t>
  </si>
  <si>
    <t xml:space="preserve">Purchase Order </t>
  </si>
  <si>
    <t xml:space="preserve">Transwestern</t>
  </si>
  <si>
    <t xml:space="preserve">Transwestern Annual Pipeline Support Fee (per annum)</t>
  </si>
  <si>
    <t xml:space="preserve">For questions, please contact:</t>
  </si>
  <si>
    <t xml:space="preserve">Kris Armstrong</t>
  </si>
  <si>
    <t xml:space="preserve">Phone:  (713) 853-1927</t>
  </si>
  <si>
    <t xml:space="preserve">Fax:      (713) 646-8028</t>
  </si>
  <si>
    <t xml:space="preserve">001/28/99</t>
  </si>
  <si>
    <t xml:space="preserve">S8P704-1298</t>
  </si>
  <si>
    <t xml:space="preserve">suppport to the Fulton Power  project for November and December, 1998.</t>
  </si>
  <si>
    <t xml:space="preserve">Enron Engineering &amp; Construction Company</t>
  </si>
  <si>
    <t xml:space="preserve">Summary of Charges for the Months  of July thru September  1998</t>
  </si>
  <si>
    <t xml:space="preserve">Summary of Charges for the Month of November and December, 1998</t>
  </si>
  <si>
    <t xml:space="preserve">S8P705 - Fulton Power Plant</t>
  </si>
  <si>
    <t xml:space="preserve">November '98</t>
  </si>
  <si>
    <t xml:space="preserve">December '98</t>
  </si>
  <si>
    <t xml:space="preserve">Contract Period</t>
  </si>
  <si>
    <t xml:space="preserve">Timesheet period</t>
  </si>
  <si>
    <t xml:space="preserve">Employee Name</t>
  </si>
  <si>
    <t xml:space="preserve">10/16-11/15</t>
  </si>
  <si>
    <t xml:space="preserve">11/16-12.15</t>
  </si>
  <si>
    <t xml:space="preserve">Total</t>
  </si>
  <si>
    <t xml:space="preserve">Anthaume, Mary</t>
  </si>
  <si>
    <t xml:space="preserve">Badami, John</t>
  </si>
  <si>
    <t xml:space="preserve">Barto, Brian</t>
  </si>
  <si>
    <t xml:space="preserve">Booth, Christopher</t>
  </si>
  <si>
    <t xml:space="preserve">Brand, Harold</t>
  </si>
  <si>
    <t xml:space="preserve">Brimlow, Patrice</t>
  </si>
  <si>
    <t xml:space="preserve">Buckles, Carolyn</t>
  </si>
  <si>
    <t xml:space="preserve">Bush, John</t>
  </si>
  <si>
    <t xml:space="preserve">Cavazos, Manuel</t>
  </si>
  <si>
    <t xml:space="preserve">Choate, Christine</t>
  </si>
  <si>
    <t xml:space="preserve">Costa, Cheryl</t>
  </si>
  <si>
    <t xml:space="preserve">Coltrin, Kathy</t>
  </si>
  <si>
    <t xml:space="preserve">Dannhaus, Edward</t>
  </si>
  <si>
    <t xml:space="preserve">De Armas, Jorge</t>
  </si>
  <si>
    <t xml:space="preserve">Doughty, Brian</t>
  </si>
  <si>
    <t xml:space="preserve">Durand, Pamela</t>
  </si>
  <si>
    <t xml:space="preserve">Eden, Eric</t>
  </si>
  <si>
    <t xml:space="preserve">Emerson, Robert</t>
  </si>
  <si>
    <t xml:space="preserve">Falgout, Charles</t>
  </si>
  <si>
    <t xml:space="preserve">Fuchs, Stefan</t>
  </si>
  <si>
    <t xml:space="preserve">Galvan, Carla</t>
  </si>
  <si>
    <t xml:space="preserve">Goodson, Jerry</t>
  </si>
  <si>
    <t xml:space="preserve">Gragg, Suzie</t>
  </si>
  <si>
    <t xml:space="preserve">Green, Robert</t>
  </si>
  <si>
    <t xml:space="preserve">Hendricks, Jennifer</t>
  </si>
  <si>
    <t xml:space="preserve">Heck, Stephen</t>
  </si>
  <si>
    <t xml:space="preserve">Hinckson, Sewitte</t>
  </si>
  <si>
    <t xml:space="preserve">Hunter, Jordan</t>
  </si>
  <si>
    <t xml:space="preserve">Iyer, Steve</t>
  </si>
  <si>
    <t xml:space="preserve">Izzo, Larry</t>
  </si>
  <si>
    <t xml:space="preserve">Jones, George</t>
  </si>
  <si>
    <t xml:space="preserve">Kaczmark, Kristine</t>
  </si>
  <si>
    <t xml:space="preserve">Kellenbenz, Todd</t>
  </si>
  <si>
    <t xml:space="preserve">Koeroghlian, Moses</t>
  </si>
  <si>
    <t xml:space="preserve">Laidlaw, Scott</t>
  </si>
  <si>
    <t xml:space="preserve">Lafley, George</t>
  </si>
  <si>
    <t xml:space="preserve">Laramore, Roger</t>
  </si>
  <si>
    <t xml:space="preserve">Liu, Domin</t>
  </si>
  <si>
    <t xml:space="preserve">Lohman, Jon</t>
  </si>
  <si>
    <t xml:space="preserve">Newsome, Pam</t>
  </si>
  <si>
    <t xml:space="preserve">Nicholson, Vickie</t>
  </si>
  <si>
    <t xml:space="preserve">Mellon, Brian</t>
  </si>
  <si>
    <t xml:space="preserve">Meyer, Melinda</t>
  </si>
  <si>
    <t xml:space="preserve">Missen, Robert</t>
  </si>
  <si>
    <t xml:space="preserve">McPhail, Raymond</t>
  </si>
  <si>
    <t xml:space="preserve">Moss, Robert</t>
  </si>
  <si>
    <t xml:space="preserve">Monson, Scott</t>
  </si>
  <si>
    <t xml:space="preserve">Nanny, Mike</t>
  </si>
  <si>
    <t xml:space="preserve">Newman, Nathan</t>
  </si>
  <si>
    <t xml:space="preserve">Norman, Barry</t>
  </si>
  <si>
    <t xml:space="preserve">Okabayashi, Harry</t>
  </si>
  <si>
    <t xml:space="preserve">Olmstead, Robert</t>
  </si>
  <si>
    <t xml:space="preserve">Peters, Diana</t>
  </si>
  <si>
    <t xml:space="preserve">585-44-9862</t>
  </si>
  <si>
    <t xml:space="preserve">Puente, Pat</t>
  </si>
  <si>
    <t xml:space="preserve">Ramsey, Stuart</t>
  </si>
  <si>
    <t xml:space="preserve">Rigby, John</t>
  </si>
  <si>
    <t xml:space="preserve">Robinson, Mitch</t>
  </si>
  <si>
    <t xml:space="preserve">Sargent, Barbara</t>
  </si>
  <si>
    <t xml:space="preserve">Seiter, Gayla</t>
  </si>
  <si>
    <t xml:space="preserve">Shair, Burton</t>
  </si>
  <si>
    <t xml:space="preserve">Solomon, Donald</t>
  </si>
  <si>
    <t xml:space="preserve">Slapp, John</t>
  </si>
  <si>
    <t xml:space="preserve">Srinivasan, Alagiry</t>
  </si>
  <si>
    <t xml:space="preserve">Stein, Steve</t>
  </si>
  <si>
    <t xml:space="preserve">Sweeney, Gene</t>
  </si>
  <si>
    <t xml:space="preserve">Thayer, Victor</t>
  </si>
  <si>
    <t xml:space="preserve">Thomas, Timothy</t>
  </si>
  <si>
    <t xml:space="preserve">Tezyk, Matthew</t>
  </si>
  <si>
    <t xml:space="preserve">Trevino, Andy</t>
  </si>
  <si>
    <t xml:space="preserve">Unruh, Betty</t>
  </si>
  <si>
    <t xml:space="preserve">Whipple, Thomas</t>
  </si>
  <si>
    <t xml:space="preserve">Wisdom, Michael</t>
  </si>
  <si>
    <t xml:space="preserve">Wong, Liong, Justo</t>
  </si>
  <si>
    <t xml:space="preserve">Yelverton, Shane</t>
  </si>
  <si>
    <t xml:space="preserve">Zanetti, Bob</t>
  </si>
  <si>
    <t xml:space="preserve">Zelondzhev, Grig</t>
  </si>
  <si>
    <t xml:space="preserve">Zitterkopf, Dennis</t>
  </si>
  <si>
    <t xml:space="preserve">Total Hours - EE&amp;CC Employees</t>
  </si>
  <si>
    <t xml:space="preserve">Total Base Payroll - EE&amp;CC Employees</t>
  </si>
  <si>
    <t xml:space="preserve">B&amp;T - EE&amp;CC Employees</t>
  </si>
  <si>
    <t xml:space="preserve">B&amp;T %</t>
  </si>
  <si>
    <t xml:space="preserve">Total Dollars - EE&amp;CC Employees</t>
  </si>
  <si>
    <t xml:space="preserve">Contract Employee P/R (EE&amp;CC):</t>
  </si>
  <si>
    <t xml:space="preserve">Garcia, Frances</t>
  </si>
  <si>
    <t xml:space="preserve">AlFaro, Renee</t>
  </si>
  <si>
    <t xml:space="preserve">Nadeau, Gwen</t>
  </si>
  <si>
    <t xml:space="preserve">Slimmer, James</t>
  </si>
  <si>
    <t xml:space="preserve">.</t>
  </si>
  <si>
    <t xml:space="preserve">Total Hours - EE&amp;CC Contract Employees</t>
  </si>
  <si>
    <t xml:space="preserve">Total Dollars - EE&amp;CC Contract Employees</t>
  </si>
  <si>
    <t xml:space="preserve">Total EE&amp;CC Base P/R Dollars (Employee + Contract)</t>
  </si>
  <si>
    <t xml:space="preserve">Less: O/H Adjustment</t>
  </si>
  <si>
    <t xml:space="preserve"> Overhead Applied</t>
  </si>
  <si>
    <t xml:space="preserve">Billable Payroll</t>
  </si>
  <si>
    <t xml:space="preserve">Other Enron Entities:</t>
  </si>
  <si>
    <t xml:space="preserve">Slaugh, Richard</t>
  </si>
  <si>
    <t xml:space="preserve">Johnson, David</t>
  </si>
  <si>
    <t xml:space="preserve">Jaeger, Marlene</t>
  </si>
  <si>
    <t xml:space="preserve">Moseman, Merlin</t>
  </si>
  <si>
    <t xml:space="preserve">Total Hours - Other Enron Entities</t>
  </si>
  <si>
    <t xml:space="preserve">Total Dollars - Other Enron Entities</t>
  </si>
  <si>
    <t xml:space="preserve">Other Services &amp; Expenditures:</t>
  </si>
  <si>
    <t xml:space="preserve">John Badami-Reimb Expenses</t>
  </si>
  <si>
    <t xml:space="preserve">Robert Missen-Reimb Expenses</t>
  </si>
  <si>
    <t xml:space="preserve">Nepco PSA  - Inv 87c002</t>
  </si>
  <si>
    <t xml:space="preserve">Log/An Inc</t>
  </si>
  <si>
    <t xml:space="preserve">Momentum Document Services Inc</t>
  </si>
  <si>
    <t xml:space="preserve">Total Other Services &amp; Expenditures</t>
  </si>
  <si>
    <t xml:space="preserve">Total Project Cost</t>
  </si>
  <si>
    <t xml:space="preserve">Less: EE&amp;CC Share (50%)</t>
  </si>
  <si>
    <t xml:space="preserve">Total Invoice Amount</t>
  </si>
  <si>
    <t xml:space="preserve">Total Invoicable Costs for the Month (Includes B&amp;T &amp; OH)</t>
  </si>
  <si>
    <t xml:space="preserve">Monthly Profit (Loss)</t>
  </si>
  <si>
    <t xml:space="preserve">Prior Period Costs Previously Invoiced</t>
  </si>
  <si>
    <t xml:space="preserve">Non Invoicable Charges</t>
  </si>
  <si>
    <t xml:space="preserve">Transfers to (from) other work orders</t>
  </si>
  <si>
    <t xml:space="preserve">Costs Charged to Work Order during the Month</t>
  </si>
  <si>
    <t xml:space="preserve">Clearing Transfers</t>
  </si>
  <si>
    <t xml:space="preserve">Net Monthly Work Order Charges</t>
  </si>
  <si>
    <t xml:space="preserve">S8P704-1298A</t>
  </si>
  <si>
    <t xml:space="preserve">suppport to the Fulton Power  project for September through December, 1998.</t>
  </si>
  <si>
    <t xml:space="preserve">Summary of Charges for the Month of June 1998</t>
  </si>
  <si>
    <t xml:space="preserve">Summary of Charges for the Months of July and August 1998</t>
  </si>
  <si>
    <t xml:space="preserve">Summary of Charges for the Months of July &amp; August 1998</t>
  </si>
  <si>
    <t xml:space="preserve">Summary of Charges for the Months of September, October, November and December, 1998</t>
  </si>
  <si>
    <t xml:space="preserve">J8T648 - Fulton, Mississippi</t>
  </si>
  <si>
    <t xml:space="preserve">ECT Developer - Bob Virgo</t>
  </si>
  <si>
    <t xml:space="preserve">June '98</t>
  </si>
  <si>
    <t xml:space="preserve">July '98</t>
  </si>
  <si>
    <t xml:space="preserve">August '98</t>
  </si>
  <si>
    <t xml:space="preserve">September '98</t>
  </si>
  <si>
    <t xml:space="preserve">October '98</t>
  </si>
  <si>
    <t xml:space="preserve">05/16-06/15</t>
  </si>
  <si>
    <t xml:space="preserve">06/16-07/15</t>
  </si>
  <si>
    <t xml:space="preserve">07/16-08/15</t>
  </si>
  <si>
    <t xml:space="preserve">08/16-09/15</t>
  </si>
  <si>
    <t xml:space="preserve">09/16-10/15</t>
  </si>
  <si>
    <t xml:space="preserve">11/16-12/15</t>
  </si>
  <si>
    <t xml:space="preserve">Alderman, Lisa</t>
  </si>
  <si>
    <t xml:space="preserve">Anderson, Lisa</t>
  </si>
  <si>
    <t xml:space="preserve">Austin, Terri</t>
  </si>
  <si>
    <t xml:space="preserve">Belflower, Rusty</t>
  </si>
  <si>
    <t xml:space="preserve">Benbow, Bryan</t>
  </si>
  <si>
    <t xml:space="preserve">Booth, Eric</t>
  </si>
  <si>
    <t xml:space="preserve">Bradsby, Raymond</t>
  </si>
  <si>
    <t xml:space="preserve">Brand, Mark</t>
  </si>
  <si>
    <t xml:space="preserve">Chapman, Arlene</t>
  </si>
  <si>
    <t xml:space="preserve">Davis, Jim</t>
  </si>
  <si>
    <t xml:space="preserve">DeArmas, Jorge</t>
  </si>
  <si>
    <t xml:space="preserve">Farris, Bobby</t>
  </si>
  <si>
    <t xml:space="preserve">Garrison, John</t>
  </si>
  <si>
    <t xml:space="preserve">Habash, Samir</t>
  </si>
  <si>
    <t xml:space="preserve">Havlik, Robert</t>
  </si>
  <si>
    <t xml:space="preserve">Hunter, William</t>
  </si>
  <si>
    <t xml:space="preserve">Martin, Donna</t>
  </si>
  <si>
    <t xml:space="preserve">Mosley, Donald</t>
  </si>
  <si>
    <t xml:space="preserve">Rivera, Rose</t>
  </si>
  <si>
    <t xml:space="preserve">Showers, Digna</t>
  </si>
  <si>
    <t xml:space="preserve">Sutherland, James</t>
  </si>
  <si>
    <t xml:space="preserve">Tran, Van</t>
  </si>
  <si>
    <t xml:space="preserve">Wong Liong, Justo</t>
  </si>
  <si>
    <t xml:space="preserve">Wolcik, Earl</t>
  </si>
  <si>
    <t xml:space="preserve">Holley, James</t>
  </si>
  <si>
    <t xml:space="preserve">Al Faro, Renee</t>
  </si>
  <si>
    <t xml:space="preserve">Rodriguez, Sandra</t>
  </si>
  <si>
    <t xml:space="preserve">Plus Multiplier of 1.53 on Base Payroll</t>
  </si>
  <si>
    <t xml:space="preserve">Fuchs, Stefan - Reimb Expenses</t>
  </si>
  <si>
    <t xml:space="preserve">Jorge De Armas - Reimb Expenses</t>
  </si>
  <si>
    <t xml:space="preserve">Manuel Cavazos - Reimb Expenses</t>
  </si>
  <si>
    <t xml:space="preserve">Brian Barto - Reimb Expenses</t>
  </si>
  <si>
    <t xml:space="preserve">Michael Wisdom - Reimb Expenses</t>
  </si>
  <si>
    <t xml:space="preserve">Citi Express</t>
  </si>
  <si>
    <t xml:space="preserve">Zero's Sandwich Shop</t>
  </si>
  <si>
    <t xml:space="preserve">Southeastern Electric</t>
  </si>
  <si>
    <t xml:space="preserve">Gaylord Stickle &amp; Associates</t>
  </si>
  <si>
    <t xml:space="preserve">CMC Otto's - Lunch</t>
  </si>
  <si>
    <t xml:space="preserve">Vespucci's - Lunch</t>
  </si>
  <si>
    <t xml:space="preserve">Luther's Bar-B-Que</t>
  </si>
  <si>
    <t xml:space="preserve">Treebeards - Lunch</t>
  </si>
  <si>
    <t xml:space="preserve">Nepco PSA</t>
  </si>
  <si>
    <t xml:space="preserve">Attn:  Tammy Sheppard</t>
  </si>
  <si>
    <t xml:space="preserve">S8P704-NEPCO</t>
  </si>
  <si>
    <t xml:space="preserve">To invoice for NEPCO's costs incurred in rendering support to the</t>
  </si>
  <si>
    <t xml:space="preserve">New Albany Power project for October and November 1998.</t>
  </si>
  <si>
    <t xml:space="preserve">General Ledger Journal Entry</t>
  </si>
  <si>
    <t xml:space="preserve">Voucher Number</t>
  </si>
  <si>
    <t xml:space="preserve">082-024-02</t>
  </si>
  <si>
    <t xml:space="preserve">Company</t>
  </si>
  <si>
    <t xml:space="preserve">Ctrl No</t>
  </si>
  <si>
    <t xml:space="preserve">Cross Co</t>
  </si>
  <si>
    <t xml:space="preserve">Ctrl Date</t>
  </si>
  <si>
    <t xml:space="preserve">GL Eff Date</t>
  </si>
  <si>
    <t xml:space="preserve">Entry #</t>
  </si>
  <si>
    <t xml:space="preserve">Entry Description</t>
  </si>
  <si>
    <t xml:space="preserve">082R</t>
  </si>
  <si>
    <t xml:space="preserve">Charge</t>
  </si>
  <si>
    <t xml:space="preserve">Misc Billing</t>
  </si>
  <si>
    <t xml:space="preserve">Line #</t>
  </si>
  <si>
    <t xml:space="preserve">Amount</t>
  </si>
  <si>
    <t xml:space="preserve">Co. No.</t>
  </si>
  <si>
    <t xml:space="preserve">Account</t>
  </si>
  <si>
    <t xml:space="preserve">RC-SL</t>
  </si>
  <si>
    <t xml:space="preserve">General Ledger Description</t>
  </si>
  <si>
    <t xml:space="preserve">082</t>
  </si>
  <si>
    <t xml:space="preserve">0000</t>
  </si>
  <si>
    <t xml:space="preserve">INV 1198 - S8P704</t>
  </si>
  <si>
    <t xml:space="preserve">S8P704121098              1413704128        </t>
  </si>
  <si>
    <t xml:space="preserve">I</t>
  </si>
  <si>
    <t xml:space="preserve">                                                      082</t>
  </si>
  <si>
    <t xml:space="preserve">CLSD</t>
  </si>
  <si>
    <t xml:space="preserve">Total Debits</t>
  </si>
  <si>
    <t xml:space="preserve">Total Credits</t>
  </si>
  <si>
    <t xml:space="preserve">Remarks:</t>
  </si>
  <si>
    <t xml:space="preserve">Prepared By</t>
  </si>
  <si>
    <t xml:space="preserve">Reviewed By</t>
  </si>
  <si>
    <t xml:space="preserve">Joe Grajewski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</si>
</sst>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General_)"/>
    <numFmt numFmtId="166" formatCode="dd\-mmm\-yy_)"/>
    <numFmt numFmtId="167" formatCode="_(\$* #,##0.00_);_(\$* \(#,##0.00\);_(\$* \-??_);_(@_)"/>
    <numFmt numFmtId="168" formatCode="\$#,##0.00_);&quot;($&quot;#,##0.00\)"/>
    <numFmt numFmtId="169" formatCode="\$#,##0_);&quot;($&quot;#,##0\)"/>
    <numFmt numFmtId="170" formatCode="_(* #,##0.00_);_(* \(#,##0.00\);_(* \-??_);_(@_)"/>
    <numFmt numFmtId="171" formatCode="[$-409]#,##0_);\(#,##0\)"/>
    <numFmt numFmtId="172" formatCode="[$-409]#,##0_);[RED]\(#,##0\)"/>
    <numFmt numFmtId="173" formatCode="[$-409]m/d/yyyy"/>
    <numFmt numFmtId="174" formatCode="[$-409]mmm\-yy"/>
    <numFmt numFmtId="175" formatCode="_([$$-409]* #,##0.00_);_([$$-409]* \(#,##0.00\);_([$$-409]* \-??_);_(@_)"/>
    <numFmt numFmtId="176" formatCode="0%"/>
    <numFmt numFmtId="177" formatCode="0"/>
    <numFmt numFmtId="178" formatCode="\$#,##0.00"/>
    <numFmt numFmtId="179" formatCode="[$-409]#,##0.00_);\(#,##0.00\)"/>
    <numFmt numFmtId="180" formatCode="@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Times New Roman"/>
      <family val="1"/>
    </font>
    <font>
      <b val="true"/>
      <sz val="12"/>
      <name val="Times New Roman"/>
      <family val="1"/>
    </font>
    <font>
      <sz val="10"/>
      <color rgb="FF0000FF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sz val="16"/>
      <color rgb="FFFF0000"/>
      <name val="Arial"/>
      <family val="2"/>
    </font>
    <font>
      <sz val="14"/>
      <color rgb="FFFF0000"/>
      <name val="Arial"/>
      <family val="2"/>
    </font>
    <font>
      <sz val="16"/>
      <color rgb="FF0000FF"/>
      <name val="Arial"/>
      <family val="2"/>
    </font>
    <font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1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7" fillId="0" borderId="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8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3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9" fillId="0" borderId="0" xfId="21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19" fillId="0" borderId="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1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9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0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4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4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2" fillId="0" borderId="18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1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1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2" fillId="0" borderId="21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2" fillId="0" borderId="23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3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2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2" borderId="14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2" borderId="26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1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0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3" fillId="2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3" fillId="2" borderId="7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2" borderId="2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2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2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2" borderId="28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2" borderId="29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2" borderId="3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23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2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7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2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2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1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6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6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33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4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34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8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9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34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24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4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4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9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7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8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9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4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4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4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3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23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44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3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5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9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48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" fillId="2" borderId="44" xfId="24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1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3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3" fillId="0" borderId="1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3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9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23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3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23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3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3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3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3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3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" xfId="22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13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4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4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1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1" xfId="22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7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12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ttachment1" xfId="20"/>
    <cellStyle name="Normal_Invoice" xfId="21"/>
    <cellStyle name="Normal_JEs" xfId="22"/>
    <cellStyle name="Normal_Thailand Mnhrs 395" xfId="23"/>
    <cellStyle name="Normal_Thailand Mnhrs 595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171000</xdr:colOff>
          <xdr:row>5</xdr:row>
          <xdr:rowOff>161640</xdr:rowOff>
        </xdr:from>
        <xdr:to>
          <xdr:col>2</xdr:col>
          <xdr:colOff>675720</xdr:colOff>
          <xdr:row>8</xdr:row>
          <xdr:rowOff>200160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231120</xdr:colOff>
          <xdr:row>5</xdr:row>
          <xdr:rowOff>161640</xdr:rowOff>
        </xdr:from>
        <xdr:to>
          <xdr:col>2</xdr:col>
          <xdr:colOff>917640</xdr:colOff>
          <xdr:row>8</xdr:row>
          <xdr:rowOff>200160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231120</xdr:colOff>
          <xdr:row>5</xdr:row>
          <xdr:rowOff>161640</xdr:rowOff>
        </xdr:from>
        <xdr:to>
          <xdr:col>2</xdr:col>
          <xdr:colOff>917640</xdr:colOff>
          <xdr:row>8</xdr:row>
          <xdr:rowOff>200160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171000</xdr:colOff>
          <xdr:row>5</xdr:row>
          <xdr:rowOff>161640</xdr:rowOff>
        </xdr:from>
        <xdr:to>
          <xdr:col>2</xdr:col>
          <xdr:colOff>675360</xdr:colOff>
          <xdr:row>8</xdr:row>
          <xdr:rowOff>200160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XPENSE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SER/EECPROJ/EDCINV/CO122INV/0195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SER/EECPROJ/EDCINV/CO122INV/079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SER/EPCPROJ/EDCINV/CO82INV/19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PENS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abor &amp; Expenses"/>
      <sheetName val="Labor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abor &amp; Expenses"/>
      <sheetName val="Contract Labor"/>
      <sheetName val="LABOR"/>
      <sheetName val="Invoice"/>
      <sheetName val="Inv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bor"/>
      <sheetName val="Labor &amp; Expens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84765625" defaultRowHeight="15.75" customHeight="true" zeroHeight="false" outlineLevelRow="0" outlineLevelCol="0"/>
  <cols>
    <col collapsed="false" customWidth="true" hidden="false" outlineLevel="0" max="1" min="1" style="1" width="1.28"/>
    <col collapsed="false" customWidth="true" hidden="false" outlineLevel="0" max="2" min="2" style="1" width="15.41"/>
    <col collapsed="false" customWidth="true" hidden="false" outlineLevel="0" max="3" min="3" style="1" width="18.41"/>
    <col collapsed="false" customWidth="true" hidden="false" outlineLevel="0" max="4" min="4" style="1" width="11.99"/>
    <col collapsed="false" customWidth="false" hidden="false" outlineLevel="0" max="5" min="5" style="1" width="4.85"/>
    <col collapsed="false" customWidth="true" hidden="false" outlineLevel="0" max="6" min="6" style="1" width="33.28"/>
    <col collapsed="false" customWidth="true" hidden="false" outlineLevel="0" max="7" min="7" style="1" width="26.84"/>
    <col collapsed="false" customWidth="true" hidden="false" outlineLevel="0" max="8" min="8" style="1" width="9.56"/>
    <col collapsed="false" customWidth="false" hidden="false" outlineLevel="0" max="257" min="9" style="1" width="4.85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2"/>
      <c r="G1" s="2"/>
    </row>
    <row r="2" customFormat="false" ht="15.75" hidden="false" customHeight="false" outlineLevel="0" collapsed="false">
      <c r="A2" s="2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2"/>
      <c r="B3" s="3" t="s">
        <v>1</v>
      </c>
      <c r="C3" s="3"/>
      <c r="D3" s="3"/>
      <c r="E3" s="3"/>
      <c r="F3" s="3"/>
      <c r="G3" s="3"/>
    </row>
    <row r="4" customFormat="false" ht="15.75" hidden="false" customHeight="false" outlineLevel="0" collapsed="false">
      <c r="A4" s="2"/>
      <c r="B4" s="4" t="s">
        <v>2</v>
      </c>
      <c r="C4" s="4"/>
      <c r="D4" s="4"/>
      <c r="E4" s="4"/>
      <c r="F4" s="4"/>
      <c r="G4" s="4"/>
    </row>
    <row r="5" customFormat="false" ht="15.75" hidden="false" customHeight="false" outlineLevel="0" collapsed="false">
      <c r="A5" s="2"/>
      <c r="B5" s="2"/>
      <c r="C5" s="2"/>
      <c r="D5" s="2"/>
      <c r="E5" s="2"/>
      <c r="F5" s="2"/>
      <c r="G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5.75" hidden="false" customHeight="false" outlineLevel="0" collapsed="false">
      <c r="A7" s="2"/>
      <c r="B7" s="3" t="s">
        <v>3</v>
      </c>
      <c r="C7" s="3"/>
      <c r="D7" s="3"/>
      <c r="E7" s="3"/>
      <c r="F7" s="3"/>
      <c r="G7" s="3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2"/>
    </row>
    <row r="9" customFormat="false" ht="15.75" hidden="false" customHeight="false" outlineLevel="0" collapsed="false">
      <c r="A9" s="2"/>
      <c r="B9" s="2"/>
      <c r="C9" s="2"/>
      <c r="D9" s="2"/>
      <c r="E9" s="2"/>
      <c r="F9" s="2"/>
      <c r="G9" s="2"/>
    </row>
    <row r="10" customFormat="false" ht="15.75" hidden="false" customHeight="false" outlineLevel="0" collapsed="false">
      <c r="A10" s="2"/>
      <c r="B10" s="5" t="s">
        <v>4</v>
      </c>
      <c r="C10" s="2"/>
      <c r="D10" s="2"/>
      <c r="E10" s="2"/>
      <c r="F10" s="5" t="s">
        <v>5</v>
      </c>
      <c r="G10" s="2"/>
    </row>
    <row r="11" customFormat="false" ht="15.75" hidden="false" customHeight="false" outlineLevel="0" collapsed="false">
      <c r="A11" s="2"/>
      <c r="B11" s="2"/>
      <c r="C11" s="2"/>
      <c r="D11" s="2"/>
      <c r="E11" s="2"/>
      <c r="F11" s="2"/>
      <c r="G11" s="2"/>
    </row>
    <row r="12" customFormat="false" ht="15.75" hidden="false" customHeight="false" outlineLevel="0" collapsed="false">
      <c r="A12" s="2"/>
      <c r="B12" s="6" t="s">
        <v>6</v>
      </c>
      <c r="C12" s="2"/>
      <c r="D12" s="2"/>
      <c r="E12" s="2"/>
      <c r="F12" s="5" t="s">
        <v>7</v>
      </c>
      <c r="G12" s="2"/>
    </row>
    <row r="13" customFormat="false" ht="15.75" hidden="false" customHeight="false" outlineLevel="0" collapsed="false">
      <c r="A13" s="2"/>
      <c r="B13" s="6" t="s">
        <v>8</v>
      </c>
      <c r="C13" s="2"/>
      <c r="D13" s="2"/>
      <c r="E13" s="2"/>
      <c r="F13" s="5" t="s">
        <v>9</v>
      </c>
      <c r="G13" s="2"/>
    </row>
    <row r="14" customFormat="false" ht="15.75" hidden="false" customHeight="false" outlineLevel="0" collapsed="false">
      <c r="A14" s="2"/>
      <c r="B14" s="6" t="s">
        <v>10</v>
      </c>
      <c r="C14" s="2"/>
      <c r="D14" s="2"/>
      <c r="E14" s="2"/>
      <c r="F14" s="5" t="s">
        <v>11</v>
      </c>
      <c r="G14" s="2"/>
    </row>
    <row r="15" customFormat="false" ht="15.75" hidden="false" customHeight="false" outlineLevel="0" collapsed="false">
      <c r="A15" s="2"/>
      <c r="B15" s="7" t="s">
        <v>12</v>
      </c>
      <c r="C15" s="2"/>
      <c r="D15" s="2"/>
      <c r="E15" s="2"/>
      <c r="F15" s="2" t="s">
        <v>13</v>
      </c>
      <c r="G15" s="2"/>
    </row>
    <row r="16" customFormat="false" ht="15.75" hidden="false" customHeight="false" outlineLevel="0" collapsed="false">
      <c r="A16" s="2"/>
      <c r="B16" s="2"/>
      <c r="C16" s="2"/>
      <c r="D16" s="2"/>
      <c r="E16" s="2"/>
      <c r="F16" s="2"/>
      <c r="G16" s="2"/>
    </row>
    <row r="17" customFormat="false" ht="17.25" hidden="false" customHeight="true" outlineLevel="0" collapsed="false">
      <c r="A17" s="2"/>
      <c r="B17" s="2" t="s">
        <v>14</v>
      </c>
      <c r="C17" s="2"/>
      <c r="D17" s="2"/>
      <c r="E17" s="2"/>
      <c r="F17" s="5" t="s">
        <v>15</v>
      </c>
      <c r="G17" s="2"/>
    </row>
    <row r="18" customFormat="false" ht="17.25" hidden="false" customHeight="true" outlineLevel="0" collapsed="false">
      <c r="A18" s="2"/>
      <c r="B18" s="8"/>
      <c r="C18" s="2"/>
      <c r="D18" s="2"/>
      <c r="E18" s="2"/>
      <c r="F18" s="5" t="s">
        <v>16</v>
      </c>
      <c r="G18" s="2"/>
    </row>
    <row r="19" customFormat="false" ht="15.75" hidden="false" customHeight="false" outlineLevel="0" collapsed="false">
      <c r="A19" s="2"/>
      <c r="B19" s="2"/>
      <c r="C19" s="2"/>
      <c r="D19" s="2"/>
      <c r="E19" s="2"/>
      <c r="F19" s="5" t="s">
        <v>17</v>
      </c>
      <c r="G19" s="2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2"/>
      <c r="G20" s="2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2"/>
      <c r="G21" s="2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2"/>
      <c r="G22" s="2"/>
    </row>
    <row r="23" customFormat="false" ht="15.75" hidden="false" customHeight="false" outlineLevel="0" collapsed="false">
      <c r="A23" s="2"/>
      <c r="B23" s="9" t="s">
        <v>18</v>
      </c>
      <c r="C23" s="10" t="s">
        <v>18</v>
      </c>
      <c r="D23" s="11"/>
      <c r="E23" s="11"/>
      <c r="F23" s="11"/>
      <c r="G23" s="10" t="s">
        <v>19</v>
      </c>
    </row>
    <row r="24" customFormat="false" ht="15.75" hidden="false" customHeight="false" outlineLevel="0" collapsed="false">
      <c r="A24" s="2"/>
      <c r="B24" s="12" t="s">
        <v>20</v>
      </c>
      <c r="C24" s="13" t="s">
        <v>21</v>
      </c>
      <c r="D24" s="2"/>
      <c r="E24" s="2"/>
      <c r="F24" s="2"/>
      <c r="G24" s="13" t="s">
        <v>22</v>
      </c>
    </row>
    <row r="25" customFormat="false" ht="15.75" hidden="false" customHeight="false" outlineLevel="0" collapsed="false">
      <c r="A25" s="2"/>
      <c r="B25" s="14"/>
      <c r="C25" s="15"/>
      <c r="D25" s="2"/>
      <c r="E25" s="2"/>
      <c r="F25" s="2"/>
      <c r="G25" s="15"/>
    </row>
    <row r="26" customFormat="false" ht="15.75" hidden="false" customHeight="false" outlineLevel="0" collapsed="false">
      <c r="A26" s="2"/>
      <c r="B26" s="16" t="n">
        <v>36139</v>
      </c>
      <c r="C26" s="17" t="s">
        <v>23</v>
      </c>
      <c r="D26" s="18"/>
      <c r="E26" s="18"/>
      <c r="F26" s="18"/>
      <c r="G26" s="19" t="s">
        <v>24</v>
      </c>
    </row>
    <row r="27" customFormat="false" ht="15.75" hidden="false" customHeight="false" outlineLevel="0" collapsed="false">
      <c r="A27" s="2"/>
      <c r="B27" s="14"/>
      <c r="C27" s="2"/>
      <c r="D27" s="2"/>
      <c r="E27" s="2"/>
      <c r="F27" s="2"/>
      <c r="G27" s="15"/>
    </row>
    <row r="28" customFormat="false" ht="15.75" hidden="false" customHeight="false" outlineLevel="0" collapsed="false">
      <c r="A28" s="2"/>
      <c r="B28" s="20" t="s">
        <v>25</v>
      </c>
      <c r="C28" s="2"/>
      <c r="D28" s="2"/>
      <c r="E28" s="2"/>
      <c r="F28" s="2"/>
      <c r="G28" s="15"/>
    </row>
    <row r="29" customFormat="false" ht="15.75" hidden="false" customHeight="false" outlineLevel="0" collapsed="false">
      <c r="A29" s="2"/>
      <c r="B29" s="20" t="s">
        <v>26</v>
      </c>
      <c r="C29" s="2"/>
      <c r="D29" s="2"/>
      <c r="E29" s="2"/>
      <c r="F29" s="2"/>
      <c r="G29" s="21"/>
    </row>
    <row r="30" customFormat="false" ht="15.75" hidden="false" customHeight="false" outlineLevel="0" collapsed="false">
      <c r="A30" s="2"/>
      <c r="B30" s="14" t="s">
        <v>27</v>
      </c>
      <c r="C30" s="2"/>
      <c r="D30" s="2"/>
      <c r="E30" s="2"/>
      <c r="F30" s="2"/>
      <c r="G30" s="22"/>
    </row>
    <row r="31" customFormat="false" ht="15.75" hidden="false" customHeight="false" outlineLevel="0" collapsed="false">
      <c r="A31" s="2"/>
      <c r="B31" s="14"/>
      <c r="C31" s="2"/>
      <c r="D31" s="2"/>
      <c r="E31" s="2"/>
      <c r="F31" s="2"/>
      <c r="G31" s="22"/>
    </row>
    <row r="32" customFormat="false" ht="15.75" hidden="false" customHeight="false" outlineLevel="0" collapsed="false">
      <c r="A32" s="2"/>
      <c r="B32" s="23" t="s">
        <v>28</v>
      </c>
      <c r="C32" s="2" t="s">
        <v>29</v>
      </c>
      <c r="D32" s="2"/>
      <c r="E32" s="2"/>
      <c r="F32" s="2"/>
      <c r="G32" s="15"/>
    </row>
    <row r="33" customFormat="false" ht="15.75" hidden="false" customHeight="false" outlineLevel="0" collapsed="false">
      <c r="A33" s="2"/>
      <c r="B33" s="23" t="s">
        <v>30</v>
      </c>
      <c r="C33" s="2" t="s">
        <v>31</v>
      </c>
      <c r="D33" s="2"/>
      <c r="E33" s="2"/>
      <c r="F33" s="2"/>
      <c r="G33" s="15"/>
    </row>
    <row r="34" customFormat="false" ht="15.75" hidden="false" customHeight="false" outlineLevel="0" collapsed="false">
      <c r="A34" s="2"/>
      <c r="B34" s="23" t="s">
        <v>32</v>
      </c>
      <c r="C34" s="2" t="s">
        <v>33</v>
      </c>
      <c r="D34" s="2"/>
      <c r="E34" s="2"/>
      <c r="F34" s="2"/>
      <c r="G34" s="24"/>
    </row>
    <row r="35" customFormat="false" ht="15.75" hidden="false" customHeight="false" outlineLevel="0" collapsed="false">
      <c r="A35" s="2"/>
      <c r="B35" s="14"/>
      <c r="C35" s="2"/>
      <c r="D35" s="25"/>
      <c r="E35" s="26"/>
      <c r="F35" s="26"/>
      <c r="G35" s="27"/>
    </row>
    <row r="36" customFormat="false" ht="15.75" hidden="false" customHeight="false" outlineLevel="0" collapsed="false">
      <c r="A36" s="2"/>
      <c r="B36" s="14"/>
      <c r="C36" s="0"/>
      <c r="D36" s="0"/>
      <c r="E36" s="0"/>
      <c r="F36" s="26"/>
      <c r="G36" s="27"/>
    </row>
    <row r="37" customFormat="false" ht="15.75" hidden="false" customHeight="false" outlineLevel="0" collapsed="false">
      <c r="A37" s="2"/>
      <c r="B37" s="14"/>
      <c r="C37" s="0"/>
      <c r="D37" s="0"/>
      <c r="E37" s="0"/>
      <c r="F37" s="2"/>
      <c r="G37" s="27"/>
    </row>
    <row r="38" customFormat="false" ht="15.75" hidden="false" customHeight="false" outlineLevel="0" collapsed="false">
      <c r="A38" s="2"/>
      <c r="B38" s="20"/>
      <c r="C38" s="0"/>
      <c r="D38" s="0"/>
      <c r="E38" s="0"/>
      <c r="F38" s="2"/>
      <c r="G38" s="15"/>
    </row>
    <row r="39" customFormat="false" ht="15.75" hidden="false" customHeight="false" outlineLevel="0" collapsed="false">
      <c r="A39" s="2"/>
      <c r="B39" s="20"/>
      <c r="C39" s="0"/>
      <c r="D39" s="0"/>
      <c r="E39" s="0"/>
      <c r="F39" s="2"/>
      <c r="G39" s="15"/>
    </row>
    <row r="40" customFormat="false" ht="21.75" hidden="false" customHeight="true" outlineLevel="0" collapsed="false">
      <c r="A40" s="2"/>
      <c r="B40" s="20"/>
      <c r="C40" s="0"/>
      <c r="D40" s="0"/>
      <c r="E40" s="0"/>
      <c r="F40" s="2"/>
      <c r="G40" s="15"/>
    </row>
    <row r="41" customFormat="false" ht="15.75" hidden="false" customHeight="false" outlineLevel="0" collapsed="false">
      <c r="A41" s="2"/>
      <c r="B41" s="20"/>
      <c r="C41" s="0"/>
      <c r="D41" s="0"/>
      <c r="E41" s="0"/>
      <c r="F41" s="2"/>
      <c r="G41" s="15"/>
    </row>
    <row r="42" customFormat="false" ht="15.95" hidden="false" customHeight="true" outlineLevel="0" collapsed="false">
      <c r="A42" s="2"/>
      <c r="B42" s="14"/>
      <c r="C42" s="0"/>
      <c r="D42" s="0"/>
      <c r="E42" s="0"/>
      <c r="F42" s="2"/>
      <c r="G42" s="15"/>
    </row>
    <row r="43" customFormat="false" ht="15.75" hidden="false" customHeight="false" outlineLevel="0" collapsed="false">
      <c r="A43" s="2"/>
      <c r="B43" s="20"/>
      <c r="C43" s="0"/>
      <c r="D43" s="0"/>
      <c r="E43" s="0"/>
      <c r="F43" s="2"/>
      <c r="G43" s="15"/>
    </row>
    <row r="44" customFormat="false" ht="15.75" hidden="false" customHeight="false" outlineLevel="0" collapsed="false">
      <c r="A44" s="2"/>
      <c r="B44" s="14"/>
      <c r="C44" s="2"/>
      <c r="D44" s="28"/>
      <c r="E44" s="2"/>
      <c r="F44" s="2"/>
      <c r="G44" s="15"/>
    </row>
    <row r="45" customFormat="false" ht="15.75" hidden="false" customHeight="false" outlineLevel="0" collapsed="false">
      <c r="A45" s="2"/>
      <c r="B45" s="14"/>
      <c r="C45" s="2"/>
      <c r="D45" s="28"/>
      <c r="E45" s="2"/>
      <c r="F45" s="2"/>
      <c r="G45" s="15"/>
    </row>
    <row r="46" customFormat="false" ht="16.5" hidden="false" customHeight="false" outlineLevel="0" collapsed="false">
      <c r="A46" s="2"/>
      <c r="B46" s="14"/>
      <c r="C46" s="2"/>
      <c r="D46" s="2"/>
      <c r="E46" s="2"/>
      <c r="F46" s="2"/>
      <c r="G46" s="15"/>
    </row>
    <row r="47" customFormat="false" ht="20.1" hidden="false" customHeight="true" outlineLevel="0" collapsed="false">
      <c r="A47" s="2"/>
      <c r="B47" s="14"/>
      <c r="C47" s="2"/>
      <c r="D47" s="29" t="s">
        <v>34</v>
      </c>
      <c r="E47" s="26"/>
      <c r="F47" s="2"/>
      <c r="G47" s="30" t="n">
        <v>36683.4</v>
      </c>
    </row>
    <row r="48" customFormat="false" ht="16.5" hidden="false" customHeight="false" outlineLevel="0" collapsed="false">
      <c r="A48" s="2"/>
      <c r="B48" s="14"/>
      <c r="C48" s="2"/>
      <c r="D48" s="2"/>
      <c r="E48" s="2"/>
      <c r="F48" s="2"/>
      <c r="G48" s="15"/>
    </row>
    <row r="49" customFormat="false" ht="15.75" hidden="false" customHeight="false" outlineLevel="0" collapsed="false">
      <c r="A49" s="2"/>
      <c r="B49" s="31"/>
      <c r="C49" s="32"/>
      <c r="D49" s="32"/>
      <c r="E49" s="32"/>
      <c r="F49" s="32"/>
      <c r="G49" s="33"/>
    </row>
  </sheetData>
  <mergeCells count="4">
    <mergeCell ref="B2:G2"/>
    <mergeCell ref="B3:G3"/>
    <mergeCell ref="B4:G4"/>
    <mergeCell ref="B7:G7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171000</xdr:colOff>
                    <xdr:row>5</xdr:row>
                    <xdr:rowOff>161640</xdr:rowOff>
                  </from>
                  <to>
                    <xdr:col>2</xdr:col>
                    <xdr:colOff>675720</xdr:colOff>
                    <xdr:row>8</xdr:row>
                    <xdr:rowOff>200160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84765625" defaultRowHeight="15" customHeight="true" zeroHeight="false" outlineLevelRow="0" outlineLevelCol="0"/>
  <cols>
    <col collapsed="false" customWidth="true" hidden="false" outlineLevel="0" max="1" min="1" style="34" width="1.28"/>
    <col collapsed="false" customWidth="true" hidden="false" outlineLevel="0" max="2" min="2" style="34" width="19.56"/>
    <col collapsed="false" customWidth="true" hidden="false" outlineLevel="0" max="3" min="3" style="34" width="19.28"/>
    <col collapsed="false" customWidth="true" hidden="false" outlineLevel="0" max="4" min="4" style="34" width="11.99"/>
    <col collapsed="false" customWidth="false" hidden="false" outlineLevel="0" max="5" min="5" style="34" width="4.85"/>
    <col collapsed="false" customWidth="true" hidden="false" outlineLevel="0" max="6" min="6" style="34" width="40.84"/>
    <col collapsed="false" customWidth="true" hidden="false" outlineLevel="0" max="7" min="7" style="34" width="26.84"/>
    <col collapsed="false" customWidth="true" hidden="false" outlineLevel="0" max="8" min="8" style="34" width="9.56"/>
    <col collapsed="false" customWidth="false" hidden="false" outlineLevel="0" max="257" min="9" style="34" width="4.85"/>
  </cols>
  <sheetData>
    <row r="2" customFormat="false" ht="23.25" hidden="false" customHeight="false" outlineLevel="0" collapsed="false">
      <c r="B2" s="35" t="s">
        <v>35</v>
      </c>
      <c r="C2" s="35"/>
      <c r="D2" s="35"/>
      <c r="E2" s="35"/>
      <c r="F2" s="35"/>
      <c r="G2" s="36"/>
    </row>
    <row r="3" customFormat="false" ht="23.25" hidden="false" customHeight="false" outlineLevel="0" collapsed="false">
      <c r="B3" s="37"/>
      <c r="C3" s="37"/>
      <c r="D3" s="37" t="s">
        <v>36</v>
      </c>
      <c r="E3" s="37"/>
      <c r="F3" s="37"/>
      <c r="G3" s="36"/>
    </row>
    <row r="4" customFormat="false" ht="18" hidden="false" customHeight="false" outlineLevel="0" collapsed="false">
      <c r="B4" s="38" t="s">
        <v>37</v>
      </c>
      <c r="C4" s="38"/>
      <c r="D4" s="38"/>
      <c r="E4" s="38"/>
      <c r="F4" s="38"/>
      <c r="G4" s="36"/>
    </row>
    <row r="5" customFormat="false" ht="18" hidden="false" customHeight="false" outlineLevel="0" collapsed="false">
      <c r="B5" s="39" t="s">
        <v>38</v>
      </c>
      <c r="C5" s="39"/>
      <c r="D5" s="39"/>
      <c r="E5" s="39"/>
      <c r="F5" s="39"/>
      <c r="G5" s="36"/>
    </row>
    <row r="8" customFormat="false" ht="18" hidden="false" customHeight="false" outlineLevel="0" collapsed="false">
      <c r="D8" s="38" t="s">
        <v>39</v>
      </c>
      <c r="E8" s="38"/>
      <c r="F8" s="36"/>
    </row>
    <row r="12" customFormat="false" ht="20.25" hidden="false" customHeight="false" outlineLevel="0" collapsed="false">
      <c r="B12" s="40" t="s">
        <v>4</v>
      </c>
      <c r="F12" s="41" t="s">
        <v>5</v>
      </c>
    </row>
    <row r="13" customFormat="false" ht="20.25" hidden="false" customHeight="false" outlineLevel="0" collapsed="false">
      <c r="B13" s="42" t="s">
        <v>40</v>
      </c>
      <c r="F13" s="43" t="s">
        <v>35</v>
      </c>
    </row>
    <row r="14" customFormat="false" ht="18" hidden="false" customHeight="false" outlineLevel="0" collapsed="false">
      <c r="F14" s="44" t="s">
        <v>41</v>
      </c>
    </row>
    <row r="15" customFormat="false" ht="20.25" hidden="false" customHeight="false" outlineLevel="0" collapsed="false">
      <c r="B15" s="45" t="s">
        <v>42</v>
      </c>
      <c r="F15" s="44" t="s">
        <v>43</v>
      </c>
    </row>
    <row r="16" customFormat="false" ht="18" hidden="false" customHeight="false" outlineLevel="0" collapsed="false">
      <c r="F16" s="44" t="s">
        <v>44</v>
      </c>
    </row>
    <row r="17" customFormat="false" ht="14.25" hidden="false" customHeight="true" outlineLevel="0" collapsed="false">
      <c r="B17" s="46"/>
      <c r="F17" s="47"/>
    </row>
    <row r="18" customFormat="false" ht="15.75" hidden="false" customHeight="false" outlineLevel="0" collapsed="false">
      <c r="B18" s="48"/>
      <c r="F18" s="48" t="s">
        <v>45</v>
      </c>
    </row>
    <row r="19" customFormat="false" ht="17.25" hidden="false" customHeight="true" outlineLevel="0" collapsed="false">
      <c r="B19" s="49"/>
      <c r="F19" s="50" t="s">
        <v>46</v>
      </c>
    </row>
    <row r="20" customFormat="false" ht="17.25" hidden="false" customHeight="true" outlineLevel="0" collapsed="false">
      <c r="B20" s="51"/>
      <c r="F20" s="50"/>
    </row>
    <row r="21" customFormat="false" ht="17.25" hidden="false" customHeight="true" outlineLevel="0" collapsed="false">
      <c r="B21" s="51"/>
      <c r="F21" s="50"/>
    </row>
    <row r="22" customFormat="false" ht="17.25" hidden="false" customHeight="true" outlineLevel="0" collapsed="false">
      <c r="B22" s="51"/>
      <c r="F22" s="50"/>
    </row>
    <row r="23" customFormat="false" ht="15" hidden="false" customHeight="false" outlineLevel="0" collapsed="false">
      <c r="F23" s="50"/>
    </row>
    <row r="26" customFormat="false" ht="15" hidden="false" customHeight="false" outlineLevel="0" collapsed="false">
      <c r="B26" s="52" t="s">
        <v>18</v>
      </c>
      <c r="C26" s="52" t="s">
        <v>18</v>
      </c>
      <c r="D26" s="53" t="s">
        <v>47</v>
      </c>
      <c r="E26" s="54"/>
      <c r="F26" s="55"/>
      <c r="G26" s="56" t="s">
        <v>19</v>
      </c>
    </row>
    <row r="27" customFormat="false" ht="15" hidden="false" customHeight="false" outlineLevel="0" collapsed="false">
      <c r="B27" s="57" t="s">
        <v>20</v>
      </c>
      <c r="C27" s="57" t="s">
        <v>21</v>
      </c>
      <c r="D27" s="57" t="s">
        <v>21</v>
      </c>
      <c r="E27" s="58"/>
      <c r="G27" s="59" t="s">
        <v>22</v>
      </c>
    </row>
    <row r="28" customFormat="false" ht="1.5" hidden="false" customHeight="true" outlineLevel="0" collapsed="false">
      <c r="B28" s="60"/>
      <c r="C28" s="61"/>
      <c r="G28" s="61"/>
    </row>
    <row r="29" customFormat="false" ht="15.75" hidden="false" customHeight="false" outlineLevel="0" collapsed="false">
      <c r="B29" s="62" t="n">
        <v>36936</v>
      </c>
      <c r="C29" s="63"/>
      <c r="D29" s="55"/>
      <c r="E29" s="64"/>
      <c r="F29" s="55"/>
      <c r="G29" s="65" t="s">
        <v>24</v>
      </c>
    </row>
    <row r="30" customFormat="false" ht="15" hidden="false" customHeight="false" outlineLevel="0" collapsed="false">
      <c r="B30" s="66"/>
      <c r="C30" s="67"/>
      <c r="D30" s="67"/>
      <c r="E30" s="67"/>
      <c r="F30" s="68"/>
      <c r="G30" s="69"/>
    </row>
    <row r="31" customFormat="false" ht="15" hidden="false" customHeight="false" outlineLevel="0" collapsed="false">
      <c r="B31" s="70"/>
      <c r="C31" s="71"/>
      <c r="D31" s="71"/>
      <c r="E31" s="71"/>
      <c r="F31" s="58"/>
      <c r="G31" s="72"/>
    </row>
    <row r="32" customFormat="false" ht="15" hidden="false" customHeight="false" outlineLevel="0" collapsed="false">
      <c r="B32" s="60" t="s">
        <v>48</v>
      </c>
      <c r="C32" s="73"/>
      <c r="D32" s="73"/>
      <c r="E32" s="73"/>
      <c r="F32" s="74"/>
      <c r="G32" s="75" t="n">
        <v>50000</v>
      </c>
    </row>
    <row r="33" customFormat="false" ht="15.75" hidden="false" customHeight="false" outlineLevel="0" collapsed="false">
      <c r="B33" s="60" t="s">
        <v>49</v>
      </c>
      <c r="C33" s="76"/>
      <c r="D33" s="77"/>
      <c r="E33" s="78"/>
      <c r="F33" s="74"/>
      <c r="G33" s="75" t="n">
        <v>35000</v>
      </c>
    </row>
    <row r="34" customFormat="false" ht="15" hidden="false" customHeight="false" outlineLevel="0" collapsed="false">
      <c r="B34" s="79"/>
      <c r="C34" s="71"/>
      <c r="D34" s="71"/>
      <c r="E34" s="71"/>
      <c r="F34" s="80"/>
      <c r="G34" s="81"/>
    </row>
    <row r="35" customFormat="false" ht="15" hidden="false" customHeight="false" outlineLevel="0" collapsed="false">
      <c r="B35" s="79"/>
      <c r="C35" s="71"/>
      <c r="D35" s="71"/>
      <c r="E35" s="71"/>
      <c r="F35" s="80"/>
      <c r="G35" s="81"/>
    </row>
    <row r="36" customFormat="false" ht="15" hidden="false" customHeight="false" outlineLevel="0" collapsed="false">
      <c r="B36" s="70"/>
      <c r="C36" s="71"/>
      <c r="D36" s="71"/>
      <c r="E36" s="71"/>
      <c r="F36" s="82"/>
      <c r="G36" s="75"/>
    </row>
    <row r="37" customFormat="false" ht="15.75" hidden="false" customHeight="false" outlineLevel="0" collapsed="false">
      <c r="B37" s="60"/>
      <c r="C37" s="76"/>
      <c r="D37" s="77"/>
      <c r="E37" s="78"/>
      <c r="F37" s="74"/>
      <c r="G37" s="75"/>
    </row>
    <row r="38" customFormat="false" ht="15.75" hidden="false" customHeight="false" outlineLevel="0" collapsed="false">
      <c r="B38" s="60"/>
      <c r="C38" s="76"/>
      <c r="D38" s="77"/>
      <c r="E38" s="78"/>
      <c r="F38" s="74"/>
      <c r="G38" s="75"/>
    </row>
    <row r="39" customFormat="false" ht="15" hidden="false" customHeight="false" outlineLevel="0" collapsed="false">
      <c r="B39" s="60"/>
      <c r="C39" s="73"/>
      <c r="D39" s="73"/>
      <c r="E39" s="73"/>
      <c r="F39" s="74"/>
      <c r="G39" s="75"/>
    </row>
    <row r="40" customFormat="false" ht="15.75" hidden="false" customHeight="false" outlineLevel="0" collapsed="false">
      <c r="B40" s="60"/>
      <c r="C40" s="76"/>
      <c r="D40" s="77"/>
      <c r="E40" s="78"/>
      <c r="F40" s="74"/>
      <c r="G40" s="75"/>
    </row>
    <row r="41" customFormat="false" ht="21.75" hidden="false" customHeight="true" outlineLevel="0" collapsed="false">
      <c r="B41" s="70"/>
      <c r="C41" s="73"/>
      <c r="D41" s="73"/>
      <c r="E41" s="73"/>
      <c r="F41" s="58"/>
      <c r="G41" s="83"/>
    </row>
    <row r="42" customFormat="false" ht="21.75" hidden="false" customHeight="true" outlineLevel="0" collapsed="false">
      <c r="B42" s="70"/>
      <c r="C42" s="73"/>
      <c r="D42" s="73"/>
      <c r="E42" s="73"/>
      <c r="F42" s="58"/>
      <c r="G42" s="83"/>
    </row>
    <row r="43" customFormat="false" ht="15" hidden="false" customHeight="false" outlineLevel="0" collapsed="false">
      <c r="B43" s="70"/>
      <c r="C43" s="73"/>
      <c r="D43" s="73"/>
      <c r="E43" s="73"/>
      <c r="F43" s="58"/>
      <c r="G43" s="83"/>
    </row>
    <row r="44" customFormat="false" ht="15.95" hidden="false" customHeight="true" outlineLevel="0" collapsed="false">
      <c r="B44" s="60"/>
      <c r="C44" s="73"/>
      <c r="D44" s="73"/>
      <c r="E44" s="73"/>
      <c r="F44" s="58"/>
      <c r="G44" s="83"/>
    </row>
    <row r="45" customFormat="false" ht="15" hidden="false" customHeight="false" outlineLevel="0" collapsed="false">
      <c r="B45" s="84" t="s">
        <v>50</v>
      </c>
      <c r="C45" s="73"/>
      <c r="D45" s="73"/>
      <c r="E45" s="73"/>
      <c r="F45" s="58"/>
      <c r="G45" s="83"/>
    </row>
    <row r="46" customFormat="false" ht="15.75" hidden="false" customHeight="false" outlineLevel="0" collapsed="false">
      <c r="B46" s="85" t="s">
        <v>51</v>
      </c>
      <c r="C46" s="71"/>
      <c r="D46" s="73"/>
      <c r="E46" s="71"/>
      <c r="F46" s="58"/>
      <c r="G46" s="83"/>
    </row>
    <row r="47" customFormat="false" ht="15" hidden="false" customHeight="false" outlineLevel="0" collapsed="false">
      <c r="B47" s="86" t="s">
        <v>52</v>
      </c>
      <c r="C47" s="71"/>
      <c r="D47" s="73"/>
      <c r="E47" s="71"/>
      <c r="F47" s="58"/>
      <c r="G47" s="83"/>
    </row>
    <row r="48" customFormat="false" ht="15" hidden="false" customHeight="false" outlineLevel="0" collapsed="false">
      <c r="B48" s="86" t="s">
        <v>53</v>
      </c>
      <c r="C48" s="71"/>
      <c r="D48" s="71"/>
      <c r="E48" s="71"/>
      <c r="F48" s="58"/>
      <c r="G48" s="61"/>
    </row>
    <row r="49" customFormat="false" ht="20.1" hidden="false" customHeight="true" outlineLevel="0" collapsed="false">
      <c r="B49" s="60"/>
      <c r="C49" s="71"/>
      <c r="E49" s="78"/>
      <c r="F49" s="58"/>
      <c r="G49" s="87"/>
    </row>
    <row r="50" customFormat="false" ht="16.5" hidden="false" customHeight="false" outlineLevel="0" collapsed="false">
      <c r="B50" s="60"/>
      <c r="C50" s="71"/>
      <c r="E50" s="71"/>
      <c r="F50" s="88" t="s">
        <v>34</v>
      </c>
      <c r="G50" s="89" t="n">
        <f aca="false">SUM(G32:G49)</f>
        <v>85000</v>
      </c>
    </row>
    <row r="51" customFormat="false" ht="15.75" hidden="false" customHeight="false" outlineLevel="0" collapsed="false">
      <c r="B51" s="90"/>
      <c r="C51" s="91"/>
      <c r="D51" s="91"/>
      <c r="E51" s="91"/>
      <c r="F51" s="92"/>
      <c r="G51" s="92"/>
    </row>
  </sheetData>
  <mergeCells count="4">
    <mergeCell ref="B2:F2"/>
    <mergeCell ref="B4:F4"/>
    <mergeCell ref="B5:F5"/>
    <mergeCell ref="D8:E8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D17" activeCellId="0" sqref="D17"/>
    </sheetView>
  </sheetViews>
  <sheetFormatPr defaultColWidth="6.70703125" defaultRowHeight="15.75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1" width="15.99"/>
    <col collapsed="false" customWidth="true" hidden="false" outlineLevel="0" max="3" min="3" style="1" width="23.56"/>
    <col collapsed="false" customWidth="true" hidden="false" outlineLevel="0" max="4" min="4" style="1" width="16.28"/>
    <col collapsed="false" customWidth="false" hidden="false" outlineLevel="0" max="5" min="5" style="1" width="6.7"/>
    <col collapsed="false" customWidth="true" hidden="false" outlineLevel="0" max="6" min="6" style="1" width="18.99"/>
    <col collapsed="false" customWidth="true" hidden="false" outlineLevel="0" max="7" min="7" style="1" width="25.41"/>
    <col collapsed="false" customWidth="true" hidden="false" outlineLevel="0" max="8" min="8" style="1" width="12.99"/>
    <col collapsed="false" customWidth="false" hidden="false" outlineLevel="0" max="257" min="9" style="1" width="6.7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2"/>
      <c r="G1" s="2"/>
    </row>
    <row r="2" customFormat="false" ht="15.75" hidden="false" customHeight="false" outlineLevel="0" collapsed="false">
      <c r="A2" s="2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2"/>
      <c r="B3" s="3" t="s">
        <v>1</v>
      </c>
      <c r="C3" s="3"/>
      <c r="D3" s="3"/>
      <c r="E3" s="3"/>
      <c r="F3" s="3"/>
      <c r="G3" s="3"/>
    </row>
    <row r="4" customFormat="false" ht="15.75" hidden="false" customHeight="false" outlineLevel="0" collapsed="false">
      <c r="A4" s="2"/>
      <c r="B4" s="4" t="s">
        <v>2</v>
      </c>
      <c r="C4" s="4"/>
      <c r="D4" s="4"/>
      <c r="E4" s="4"/>
      <c r="F4" s="4"/>
      <c r="G4" s="4"/>
    </row>
    <row r="5" customFormat="false" ht="15.75" hidden="false" customHeight="false" outlineLevel="0" collapsed="false">
      <c r="A5" s="2"/>
      <c r="B5" s="2"/>
      <c r="C5" s="2"/>
      <c r="D5" s="2"/>
      <c r="E5" s="2"/>
      <c r="F5" s="2"/>
      <c r="G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5.75" hidden="false" customHeight="false" outlineLevel="0" collapsed="false">
      <c r="A7" s="2"/>
      <c r="B7" s="3" t="s">
        <v>3</v>
      </c>
      <c r="C7" s="3"/>
      <c r="D7" s="3"/>
      <c r="E7" s="3"/>
      <c r="F7" s="3"/>
      <c r="G7" s="3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2"/>
    </row>
    <row r="9" customFormat="false" ht="15.75" hidden="false" customHeight="false" outlineLevel="0" collapsed="false">
      <c r="A9" s="2"/>
      <c r="B9" s="2"/>
      <c r="C9" s="2"/>
      <c r="D9" s="2"/>
      <c r="E9" s="2"/>
      <c r="F9" s="2"/>
      <c r="G9" s="2"/>
    </row>
    <row r="10" customFormat="false" ht="15.75" hidden="false" customHeight="false" outlineLevel="0" collapsed="false">
      <c r="A10" s="2"/>
      <c r="B10" s="5" t="s">
        <v>4</v>
      </c>
      <c r="C10" s="2"/>
      <c r="D10" s="2"/>
      <c r="E10" s="2"/>
      <c r="F10" s="5" t="s">
        <v>5</v>
      </c>
      <c r="G10" s="2"/>
    </row>
    <row r="11" customFormat="false" ht="15.75" hidden="false" customHeight="false" outlineLevel="0" collapsed="false">
      <c r="A11" s="2"/>
      <c r="B11" s="2"/>
      <c r="C11" s="2"/>
      <c r="D11" s="2"/>
      <c r="E11" s="2"/>
      <c r="F11" s="2"/>
      <c r="G11" s="2"/>
    </row>
    <row r="12" customFormat="false" ht="15.75" hidden="false" customHeight="false" outlineLevel="0" collapsed="false">
      <c r="A12" s="2"/>
      <c r="B12" s="6" t="s">
        <v>6</v>
      </c>
      <c r="C12" s="2"/>
      <c r="D12" s="2"/>
      <c r="E12" s="2"/>
      <c r="F12" s="5" t="s">
        <v>7</v>
      </c>
      <c r="G12" s="2"/>
    </row>
    <row r="13" customFormat="false" ht="15.75" hidden="false" customHeight="false" outlineLevel="0" collapsed="false">
      <c r="A13" s="2"/>
      <c r="B13" s="6" t="s">
        <v>8</v>
      </c>
      <c r="C13" s="2"/>
      <c r="D13" s="2"/>
      <c r="E13" s="2"/>
      <c r="F13" s="5" t="s">
        <v>9</v>
      </c>
      <c r="G13" s="2"/>
    </row>
    <row r="14" customFormat="false" ht="15.75" hidden="false" customHeight="false" outlineLevel="0" collapsed="false">
      <c r="A14" s="2"/>
      <c r="B14" s="6" t="s">
        <v>10</v>
      </c>
      <c r="C14" s="2"/>
      <c r="D14" s="2"/>
      <c r="E14" s="2"/>
      <c r="F14" s="5" t="s">
        <v>11</v>
      </c>
      <c r="G14" s="2"/>
    </row>
    <row r="15" customFormat="false" ht="15.75" hidden="false" customHeight="false" outlineLevel="0" collapsed="false">
      <c r="A15" s="2"/>
      <c r="B15" s="7" t="s">
        <v>12</v>
      </c>
      <c r="C15" s="2"/>
      <c r="D15" s="2"/>
      <c r="E15" s="2"/>
      <c r="F15" s="2" t="s">
        <v>13</v>
      </c>
      <c r="G15" s="2"/>
    </row>
    <row r="16" customFormat="false" ht="15.75" hidden="false" customHeight="false" outlineLevel="0" collapsed="false">
      <c r="A16" s="2"/>
      <c r="B16" s="2"/>
      <c r="C16" s="2"/>
      <c r="D16" s="2"/>
      <c r="E16" s="2"/>
      <c r="F16" s="2"/>
      <c r="G16" s="2"/>
    </row>
    <row r="17" customFormat="false" ht="17.25" hidden="false" customHeight="true" outlineLevel="0" collapsed="false">
      <c r="A17" s="2"/>
      <c r="B17" s="2" t="s">
        <v>14</v>
      </c>
      <c r="C17" s="2"/>
      <c r="D17" s="2"/>
      <c r="E17" s="2"/>
      <c r="F17" s="5" t="s">
        <v>15</v>
      </c>
      <c r="G17" s="2"/>
    </row>
    <row r="18" customFormat="false" ht="17.25" hidden="false" customHeight="true" outlineLevel="0" collapsed="false">
      <c r="A18" s="2"/>
      <c r="B18" s="8"/>
      <c r="C18" s="2"/>
      <c r="D18" s="2"/>
      <c r="E18" s="2"/>
      <c r="F18" s="5" t="s">
        <v>16</v>
      </c>
      <c r="G18" s="2"/>
    </row>
    <row r="19" customFormat="false" ht="15.75" hidden="false" customHeight="false" outlineLevel="0" collapsed="false">
      <c r="A19" s="2"/>
      <c r="B19" s="2"/>
      <c r="C19" s="2"/>
      <c r="D19" s="2"/>
      <c r="E19" s="2"/>
      <c r="F19" s="5" t="s">
        <v>17</v>
      </c>
      <c r="G19" s="2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2"/>
      <c r="G20" s="2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2"/>
      <c r="G21" s="2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2"/>
      <c r="G22" s="2"/>
    </row>
    <row r="23" customFormat="false" ht="15.75" hidden="false" customHeight="false" outlineLevel="0" collapsed="false">
      <c r="A23" s="2"/>
      <c r="B23" s="9" t="s">
        <v>18</v>
      </c>
      <c r="C23" s="10" t="s">
        <v>18</v>
      </c>
      <c r="D23" s="11"/>
      <c r="E23" s="11"/>
      <c r="F23" s="11"/>
      <c r="G23" s="10" t="s">
        <v>19</v>
      </c>
    </row>
    <row r="24" customFormat="false" ht="15.75" hidden="false" customHeight="false" outlineLevel="0" collapsed="false">
      <c r="A24" s="2"/>
      <c r="B24" s="12" t="s">
        <v>20</v>
      </c>
      <c r="C24" s="13" t="s">
        <v>21</v>
      </c>
      <c r="D24" s="2"/>
      <c r="E24" s="2"/>
      <c r="F24" s="2"/>
      <c r="G24" s="13" t="s">
        <v>22</v>
      </c>
    </row>
    <row r="25" customFormat="false" ht="15.75" hidden="false" customHeight="false" outlineLevel="0" collapsed="false">
      <c r="A25" s="2"/>
      <c r="B25" s="14"/>
      <c r="C25" s="15"/>
      <c r="D25" s="2"/>
      <c r="E25" s="2"/>
      <c r="F25" s="2"/>
      <c r="G25" s="15"/>
    </row>
    <row r="26" customFormat="false" ht="15.75" hidden="false" customHeight="false" outlineLevel="0" collapsed="false">
      <c r="A26" s="2"/>
      <c r="B26" s="16" t="s">
        <v>54</v>
      </c>
      <c r="C26" s="17" t="s">
        <v>55</v>
      </c>
      <c r="D26" s="18"/>
      <c r="E26" s="18"/>
      <c r="F26" s="18"/>
      <c r="G26" s="19" t="s">
        <v>24</v>
      </c>
    </row>
    <row r="27" customFormat="false" ht="15.75" hidden="false" customHeight="false" outlineLevel="0" collapsed="false">
      <c r="A27" s="2"/>
      <c r="B27" s="14"/>
      <c r="C27" s="2"/>
      <c r="D27" s="2"/>
      <c r="E27" s="2"/>
      <c r="F27" s="2"/>
      <c r="G27" s="15"/>
    </row>
    <row r="28" customFormat="false" ht="15.75" hidden="false" customHeight="false" outlineLevel="0" collapsed="false">
      <c r="A28" s="2"/>
      <c r="B28" s="20" t="s">
        <v>25</v>
      </c>
      <c r="C28" s="2"/>
      <c r="D28" s="2"/>
      <c r="E28" s="2"/>
      <c r="F28" s="2"/>
      <c r="G28" s="15"/>
    </row>
    <row r="29" customFormat="false" ht="15.75" hidden="false" customHeight="false" outlineLevel="0" collapsed="false">
      <c r="A29" s="2"/>
      <c r="B29" s="20" t="s">
        <v>56</v>
      </c>
      <c r="C29" s="2"/>
      <c r="D29" s="2"/>
      <c r="E29" s="2"/>
      <c r="F29" s="2"/>
      <c r="G29" s="21"/>
    </row>
    <row r="30" customFormat="false" ht="15.75" hidden="false" customHeight="false" outlineLevel="0" collapsed="false">
      <c r="A30" s="2"/>
      <c r="B30" s="14" t="s">
        <v>27</v>
      </c>
      <c r="C30" s="2"/>
      <c r="D30" s="2"/>
      <c r="E30" s="2"/>
      <c r="F30" s="2"/>
      <c r="G30" s="22"/>
    </row>
    <row r="31" customFormat="false" ht="15.75" hidden="false" customHeight="false" outlineLevel="0" collapsed="false">
      <c r="A31" s="2"/>
      <c r="B31" s="14"/>
      <c r="C31" s="2"/>
      <c r="D31" s="2"/>
      <c r="E31" s="2"/>
      <c r="F31" s="2"/>
      <c r="G31" s="22"/>
    </row>
    <row r="32" customFormat="false" ht="15.75" hidden="false" customHeight="false" outlineLevel="0" collapsed="false">
      <c r="A32" s="2"/>
      <c r="B32" s="23" t="s">
        <v>28</v>
      </c>
      <c r="C32" s="2" t="s">
        <v>29</v>
      </c>
      <c r="D32" s="2"/>
      <c r="E32" s="2"/>
      <c r="F32" s="2"/>
      <c r="G32" s="15"/>
    </row>
    <row r="33" customFormat="false" ht="15.75" hidden="false" customHeight="false" outlineLevel="0" collapsed="false">
      <c r="A33" s="2"/>
      <c r="B33" s="23" t="s">
        <v>30</v>
      </c>
      <c r="C33" s="2" t="s">
        <v>31</v>
      </c>
      <c r="D33" s="2"/>
      <c r="E33" s="2"/>
      <c r="F33" s="2"/>
      <c r="G33" s="15"/>
    </row>
    <row r="34" customFormat="false" ht="15.75" hidden="false" customHeight="false" outlineLevel="0" collapsed="false">
      <c r="A34" s="2"/>
      <c r="B34" s="23" t="s">
        <v>32</v>
      </c>
      <c r="C34" s="2" t="s">
        <v>33</v>
      </c>
      <c r="D34" s="2"/>
      <c r="E34" s="2"/>
      <c r="F34" s="2"/>
      <c r="G34" s="24"/>
    </row>
    <row r="35" customFormat="false" ht="15.75" hidden="false" customHeight="false" outlineLevel="0" collapsed="false">
      <c r="A35" s="2"/>
      <c r="B35" s="14"/>
      <c r="C35" s="2"/>
      <c r="D35" s="25"/>
      <c r="E35" s="26"/>
      <c r="F35" s="26"/>
      <c r="G35" s="27"/>
    </row>
    <row r="36" customFormat="false" ht="15.75" hidden="false" customHeight="false" outlineLevel="0" collapsed="false">
      <c r="A36" s="2"/>
      <c r="B36" s="14"/>
      <c r="C36" s="0"/>
      <c r="D36" s="0"/>
      <c r="E36" s="0"/>
      <c r="F36" s="26"/>
      <c r="G36" s="27"/>
    </row>
    <row r="37" customFormat="false" ht="15.75" hidden="false" customHeight="false" outlineLevel="0" collapsed="false">
      <c r="A37" s="2"/>
      <c r="B37" s="14"/>
      <c r="C37" s="0"/>
      <c r="D37" s="0"/>
      <c r="E37" s="0"/>
      <c r="F37" s="2"/>
      <c r="G37" s="27"/>
    </row>
    <row r="38" customFormat="false" ht="15.75" hidden="false" customHeight="false" outlineLevel="0" collapsed="false">
      <c r="A38" s="2"/>
      <c r="B38" s="20"/>
      <c r="C38" s="0"/>
      <c r="D38" s="0"/>
      <c r="E38" s="0"/>
      <c r="F38" s="2"/>
      <c r="G38" s="15"/>
    </row>
    <row r="39" customFormat="false" ht="15.75" hidden="false" customHeight="false" outlineLevel="0" collapsed="false">
      <c r="A39" s="2"/>
      <c r="B39" s="20"/>
      <c r="C39" s="0"/>
      <c r="D39" s="0"/>
      <c r="E39" s="0"/>
      <c r="F39" s="2"/>
      <c r="G39" s="15"/>
    </row>
    <row r="40" customFormat="false" ht="21.75" hidden="false" customHeight="true" outlineLevel="0" collapsed="false">
      <c r="A40" s="2"/>
      <c r="B40" s="20"/>
      <c r="C40" s="0"/>
      <c r="D40" s="0"/>
      <c r="E40" s="0"/>
      <c r="F40" s="2"/>
      <c r="G40" s="15"/>
    </row>
    <row r="41" customFormat="false" ht="15.75" hidden="false" customHeight="false" outlineLevel="0" collapsed="false">
      <c r="A41" s="2"/>
      <c r="B41" s="20"/>
      <c r="C41" s="0"/>
      <c r="D41" s="0"/>
      <c r="E41" s="0"/>
      <c r="F41" s="2"/>
      <c r="G41" s="15"/>
    </row>
    <row r="42" customFormat="false" ht="15.95" hidden="false" customHeight="true" outlineLevel="0" collapsed="false">
      <c r="A42" s="2"/>
      <c r="B42" s="14"/>
      <c r="C42" s="0"/>
      <c r="D42" s="0"/>
      <c r="E42" s="0"/>
      <c r="F42" s="2"/>
      <c r="G42" s="15"/>
    </row>
    <row r="43" customFormat="false" ht="15.75" hidden="false" customHeight="false" outlineLevel="0" collapsed="false">
      <c r="A43" s="2"/>
      <c r="B43" s="20"/>
      <c r="C43" s="0"/>
      <c r="D43" s="0"/>
      <c r="E43" s="0"/>
      <c r="F43" s="2"/>
      <c r="G43" s="15"/>
    </row>
    <row r="44" customFormat="false" ht="15.75" hidden="false" customHeight="false" outlineLevel="0" collapsed="false">
      <c r="A44" s="2"/>
      <c r="B44" s="14"/>
      <c r="C44" s="2"/>
      <c r="D44" s="28"/>
      <c r="E44" s="2"/>
      <c r="F44" s="2"/>
      <c r="G44" s="15"/>
    </row>
    <row r="45" customFormat="false" ht="15.75" hidden="false" customHeight="false" outlineLevel="0" collapsed="false">
      <c r="A45" s="2"/>
      <c r="B45" s="14"/>
      <c r="C45" s="2"/>
      <c r="D45" s="28"/>
      <c r="E45" s="2"/>
      <c r="F45" s="2"/>
      <c r="G45" s="15"/>
    </row>
    <row r="46" customFormat="false" ht="16.5" hidden="false" customHeight="false" outlineLevel="0" collapsed="false">
      <c r="A46" s="2"/>
      <c r="B46" s="14"/>
      <c r="C46" s="2"/>
      <c r="D46" s="2"/>
      <c r="E46" s="2"/>
      <c r="F46" s="2"/>
      <c r="G46" s="15"/>
    </row>
    <row r="47" customFormat="false" ht="20.1" hidden="false" customHeight="true" outlineLevel="0" collapsed="false">
      <c r="A47" s="2"/>
      <c r="B47" s="14"/>
      <c r="C47" s="2"/>
      <c r="D47" s="29" t="s">
        <v>34</v>
      </c>
      <c r="E47" s="26"/>
      <c r="F47" s="2"/>
      <c r="G47" s="30" t="n">
        <f aca="false">21560.99+4541.42</f>
        <v>26102.41</v>
      </c>
    </row>
    <row r="48" customFormat="false" ht="16.5" hidden="false" customHeight="false" outlineLevel="0" collapsed="false">
      <c r="A48" s="2"/>
      <c r="B48" s="14"/>
      <c r="C48" s="2"/>
      <c r="D48" s="2"/>
      <c r="E48" s="2"/>
      <c r="F48" s="2"/>
      <c r="G48" s="15"/>
    </row>
    <row r="49" customFormat="false" ht="15.75" hidden="false" customHeight="false" outlineLevel="0" collapsed="false">
      <c r="A49" s="2"/>
      <c r="B49" s="31"/>
      <c r="C49" s="32"/>
      <c r="D49" s="32"/>
      <c r="E49" s="32"/>
      <c r="F49" s="32"/>
      <c r="G49" s="33"/>
    </row>
  </sheetData>
  <mergeCells count="4">
    <mergeCell ref="B2:G2"/>
    <mergeCell ref="B3:G3"/>
    <mergeCell ref="B4:G4"/>
    <mergeCell ref="B7:G7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231120</xdr:colOff>
                    <xdr:row>5</xdr:row>
                    <xdr:rowOff>161640</xdr:rowOff>
                  </from>
                  <to>
                    <xdr:col>2</xdr:col>
                    <xdr:colOff>917640</xdr:colOff>
                    <xdr:row>8</xdr:row>
                    <xdr:rowOff>200160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3" activeCellId="0" sqref="C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93" width="68.56"/>
    <col collapsed="false" customWidth="true" hidden="false" outlineLevel="0" max="2" min="2" style="93" width="25.28"/>
    <col collapsed="false" customWidth="true" hidden="false" outlineLevel="0" max="3" min="3" style="94" width="21.56"/>
    <col collapsed="false" customWidth="true" hidden="false" outlineLevel="0" max="4" min="4" style="94" width="22.7"/>
    <col collapsed="false" customWidth="true" hidden="true" outlineLevel="0" max="5" min="5" style="94" width="1.85"/>
    <col collapsed="false" customWidth="true" hidden="true" outlineLevel="0" max="6" min="6" style="94" width="18.28"/>
    <col collapsed="false" customWidth="true" hidden="false" outlineLevel="0" max="7" min="7" style="95" width="7.99"/>
    <col collapsed="false" customWidth="false" hidden="false" outlineLevel="0" max="257" min="8" style="93" width="9.14"/>
  </cols>
  <sheetData>
    <row r="1" customFormat="false" ht="19.5" hidden="false" customHeight="false" outlineLevel="0" collapsed="false">
      <c r="A1" s="96" t="s">
        <v>57</v>
      </c>
      <c r="B1" s="97"/>
      <c r="C1" s="97"/>
      <c r="D1" s="98"/>
      <c r="E1" s="97"/>
      <c r="F1" s="98"/>
    </row>
    <row r="2" customFormat="false" ht="21" hidden="true" customHeight="true" outlineLevel="0" collapsed="false">
      <c r="A2" s="99" t="s">
        <v>58</v>
      </c>
      <c r="B2" s="100"/>
      <c r="C2" s="100"/>
      <c r="D2" s="101"/>
      <c r="E2" s="100"/>
      <c r="F2" s="101"/>
    </row>
    <row r="3" customFormat="false" ht="21" hidden="false" customHeight="true" outlineLevel="0" collapsed="false">
      <c r="A3" s="99" t="s">
        <v>59</v>
      </c>
      <c r="B3" s="100"/>
      <c r="C3" s="100"/>
      <c r="D3" s="101"/>
      <c r="E3" s="100"/>
      <c r="F3" s="101"/>
    </row>
    <row r="4" customFormat="false" ht="19.5" hidden="true" customHeight="false" outlineLevel="0" collapsed="false">
      <c r="A4" s="99" t="s">
        <v>60</v>
      </c>
      <c r="B4" s="100"/>
      <c r="C4" s="100"/>
      <c r="D4" s="101"/>
      <c r="E4" s="100"/>
      <c r="F4" s="101"/>
    </row>
    <row r="5" customFormat="false" ht="19.5" hidden="false" customHeight="false" outlineLevel="0" collapsed="false">
      <c r="A5" s="99"/>
      <c r="B5" s="100"/>
      <c r="C5" s="100"/>
      <c r="D5" s="101"/>
      <c r="E5" s="100"/>
      <c r="F5" s="101"/>
    </row>
    <row r="6" customFormat="false" ht="19.5" hidden="false" customHeight="false" outlineLevel="0" collapsed="false">
      <c r="A6" s="99"/>
      <c r="B6" s="100"/>
      <c r="C6" s="100"/>
      <c r="D6" s="101"/>
      <c r="E6" s="100"/>
      <c r="F6" s="101"/>
    </row>
    <row r="7" customFormat="false" ht="20.25" hidden="false" customHeight="false" outlineLevel="0" collapsed="false">
      <c r="A7" s="102"/>
      <c r="B7" s="103"/>
      <c r="C7" s="104"/>
      <c r="D7" s="105"/>
      <c r="E7" s="100"/>
      <c r="F7" s="101"/>
    </row>
    <row r="8" customFormat="false" ht="15.75" hidden="false" customHeight="false" outlineLevel="0" collapsed="false">
      <c r="A8" s="106"/>
      <c r="B8" s="107"/>
      <c r="C8" s="108" t="s">
        <v>61</v>
      </c>
      <c r="D8" s="108" t="s">
        <v>62</v>
      </c>
      <c r="E8" s="109"/>
      <c r="F8" s="110"/>
      <c r="G8" s="111"/>
    </row>
    <row r="9" customFormat="false" ht="15.75" hidden="false" customHeight="false" outlineLevel="0" collapsed="false">
      <c r="A9" s="112"/>
      <c r="B9" s="113" t="s">
        <v>63</v>
      </c>
      <c r="C9" s="114" t="s">
        <v>64</v>
      </c>
      <c r="D9" s="114" t="s">
        <v>64</v>
      </c>
      <c r="E9" s="115"/>
      <c r="F9" s="116"/>
      <c r="G9" s="111"/>
    </row>
    <row r="10" customFormat="false" ht="16.5" hidden="false" customHeight="false" outlineLevel="0" collapsed="false">
      <c r="A10" s="117" t="s">
        <v>65</v>
      </c>
      <c r="B10" s="118"/>
      <c r="C10" s="119" t="s">
        <v>66</v>
      </c>
      <c r="D10" s="119" t="s">
        <v>67</v>
      </c>
      <c r="E10" s="120"/>
      <c r="F10" s="121" t="s">
        <v>68</v>
      </c>
      <c r="G10" s="111"/>
    </row>
    <row r="11" customFormat="false" ht="15.75" hidden="false" customHeight="true" outlineLevel="0" collapsed="false">
      <c r="A11" s="122"/>
      <c r="B11" s="123"/>
      <c r="C11" s="124"/>
      <c r="D11" s="124"/>
      <c r="E11" s="125"/>
      <c r="F11" s="124"/>
    </row>
    <row r="12" customFormat="false" ht="15.75" hidden="true" customHeight="true" outlineLevel="0" collapsed="false">
      <c r="A12" s="126" t="s">
        <v>69</v>
      </c>
      <c r="B12" s="123"/>
      <c r="C12" s="124"/>
      <c r="D12" s="124"/>
      <c r="E12" s="125"/>
      <c r="F12" s="124" t="n">
        <f aca="false">SUM(B12:E12)</f>
        <v>0</v>
      </c>
    </row>
    <row r="13" customFormat="false" ht="15.75" hidden="true" customHeight="false" outlineLevel="0" collapsed="false">
      <c r="A13" s="126" t="s">
        <v>70</v>
      </c>
      <c r="B13" s="123"/>
      <c r="C13" s="124"/>
      <c r="D13" s="124"/>
      <c r="E13" s="125"/>
      <c r="F13" s="124" t="n">
        <f aca="false">SUM(B13:E13)</f>
        <v>0</v>
      </c>
    </row>
    <row r="14" customFormat="false" ht="15.75" hidden="true" customHeight="false" outlineLevel="0" collapsed="false">
      <c r="A14" s="126" t="s">
        <v>71</v>
      </c>
      <c r="B14" s="123"/>
      <c r="C14" s="124"/>
      <c r="D14" s="124"/>
      <c r="E14" s="125"/>
      <c r="F14" s="124" t="n">
        <f aca="false">SUM(B14:E14)</f>
        <v>0</v>
      </c>
    </row>
    <row r="15" customFormat="false" ht="15.75" hidden="true" customHeight="false" outlineLevel="0" collapsed="false">
      <c r="A15" s="126" t="s">
        <v>72</v>
      </c>
      <c r="B15" s="123"/>
      <c r="C15" s="124"/>
      <c r="D15" s="124"/>
      <c r="E15" s="125"/>
      <c r="F15" s="124" t="n">
        <f aca="false">SUM(B15:E15)</f>
        <v>0</v>
      </c>
    </row>
    <row r="16" customFormat="false" ht="15.75" hidden="true" customHeight="false" outlineLevel="0" collapsed="false">
      <c r="A16" s="126" t="s">
        <v>73</v>
      </c>
      <c r="B16" s="123"/>
      <c r="C16" s="124"/>
      <c r="D16" s="124"/>
      <c r="E16" s="125"/>
      <c r="F16" s="124" t="n">
        <f aca="false">SUM(B16:E16)</f>
        <v>0</v>
      </c>
    </row>
    <row r="17" customFormat="false" ht="15.75" hidden="true" customHeight="false" outlineLevel="0" collapsed="false">
      <c r="A17" s="126" t="s">
        <v>74</v>
      </c>
      <c r="B17" s="123"/>
      <c r="C17" s="124"/>
      <c r="D17" s="124"/>
      <c r="E17" s="125"/>
      <c r="F17" s="124" t="n">
        <f aca="false">SUM(B17:E17)</f>
        <v>0</v>
      </c>
    </row>
    <row r="18" customFormat="false" ht="15.75" hidden="true" customHeight="false" outlineLevel="0" collapsed="false">
      <c r="A18" s="126" t="s">
        <v>75</v>
      </c>
      <c r="B18" s="123"/>
      <c r="C18" s="124"/>
      <c r="D18" s="124"/>
      <c r="E18" s="125"/>
      <c r="F18" s="124" t="n">
        <f aca="false">SUM(B18:E18)</f>
        <v>0</v>
      </c>
    </row>
    <row r="19" customFormat="false" ht="15.75" hidden="false" customHeight="false" outlineLevel="0" collapsed="false">
      <c r="A19" s="126" t="s">
        <v>76</v>
      </c>
      <c r="B19" s="123"/>
      <c r="C19" s="124" t="n">
        <v>1</v>
      </c>
      <c r="D19" s="124"/>
      <c r="E19" s="125"/>
      <c r="F19" s="124" t="n">
        <f aca="false">SUM(B19:E19)</f>
        <v>1</v>
      </c>
    </row>
    <row r="20" customFormat="false" ht="15.75" hidden="true" customHeight="false" outlineLevel="0" collapsed="false">
      <c r="A20" s="126" t="s">
        <v>77</v>
      </c>
      <c r="B20" s="123"/>
      <c r="C20" s="124"/>
      <c r="D20" s="124"/>
      <c r="E20" s="125"/>
      <c r="F20" s="124" t="n">
        <f aca="false">SUM(B20:E20)</f>
        <v>0</v>
      </c>
    </row>
    <row r="21" customFormat="false" ht="15.75" hidden="true" customHeight="false" outlineLevel="0" collapsed="false">
      <c r="A21" s="126" t="s">
        <v>78</v>
      </c>
      <c r="B21" s="123"/>
      <c r="C21" s="124"/>
      <c r="D21" s="124"/>
      <c r="E21" s="125"/>
      <c r="F21" s="124" t="n">
        <f aca="false">SUM(B21:E21)</f>
        <v>0</v>
      </c>
    </row>
    <row r="22" customFormat="false" ht="15.75" hidden="true" customHeight="false" outlineLevel="0" collapsed="false">
      <c r="A22" s="126" t="s">
        <v>79</v>
      </c>
      <c r="B22" s="123"/>
      <c r="C22" s="124"/>
      <c r="D22" s="124"/>
      <c r="E22" s="125"/>
      <c r="F22" s="124" t="n">
        <f aca="false">SUM(B22:E22)</f>
        <v>0</v>
      </c>
    </row>
    <row r="23" customFormat="false" ht="15.75" hidden="true" customHeight="false" outlineLevel="0" collapsed="false">
      <c r="A23" s="126" t="s">
        <v>80</v>
      </c>
      <c r="B23" s="127"/>
      <c r="C23" s="124"/>
      <c r="D23" s="124"/>
      <c r="E23" s="125"/>
      <c r="F23" s="124" t="n">
        <f aca="false">SUM(B23:E23)</f>
        <v>0</v>
      </c>
    </row>
    <row r="24" customFormat="false" ht="15.75" hidden="true" customHeight="false" outlineLevel="0" collapsed="false">
      <c r="A24" s="126" t="s">
        <v>81</v>
      </c>
      <c r="B24" s="127"/>
      <c r="C24" s="124"/>
      <c r="D24" s="124"/>
      <c r="E24" s="125"/>
      <c r="F24" s="124" t="n">
        <f aca="false">SUM(B24:E24)</f>
        <v>0</v>
      </c>
    </row>
    <row r="25" customFormat="false" ht="15.75" hidden="true" customHeight="false" outlineLevel="0" collapsed="false">
      <c r="A25" s="126" t="s">
        <v>79</v>
      </c>
      <c r="B25" s="127"/>
      <c r="C25" s="124"/>
      <c r="D25" s="124"/>
      <c r="E25" s="125"/>
      <c r="F25" s="124" t="n">
        <f aca="false">SUM(B25:E25)</f>
        <v>0</v>
      </c>
    </row>
    <row r="26" customFormat="false" ht="15.75" hidden="false" customHeight="false" outlineLevel="0" collapsed="false">
      <c r="A26" s="126" t="s">
        <v>82</v>
      </c>
      <c r="B26" s="127"/>
      <c r="C26" s="124" t="n">
        <v>5</v>
      </c>
      <c r="D26" s="124"/>
      <c r="E26" s="125"/>
      <c r="F26" s="124" t="n">
        <f aca="false">SUM(B26:E26)</f>
        <v>5</v>
      </c>
    </row>
    <row r="27" customFormat="false" ht="15.75" hidden="true" customHeight="false" outlineLevel="0" collapsed="false">
      <c r="A27" s="122" t="s">
        <v>83</v>
      </c>
      <c r="B27" s="123"/>
      <c r="C27" s="124"/>
      <c r="D27" s="124"/>
      <c r="E27" s="125"/>
      <c r="F27" s="124" t="n">
        <f aca="false">SUM(B27:E27)</f>
        <v>0</v>
      </c>
    </row>
    <row r="28" customFormat="false" ht="15.75" hidden="true" customHeight="false" outlineLevel="0" collapsed="false">
      <c r="A28" s="126" t="s">
        <v>84</v>
      </c>
      <c r="B28" s="123"/>
      <c r="C28" s="124"/>
      <c r="D28" s="124"/>
      <c r="E28" s="125"/>
      <c r="F28" s="124" t="n">
        <f aca="false">SUM(B28:E28)</f>
        <v>0</v>
      </c>
    </row>
    <row r="29" customFormat="false" ht="15.75" hidden="true" customHeight="false" outlineLevel="0" collapsed="false">
      <c r="A29" s="126" t="s">
        <v>85</v>
      </c>
      <c r="B29" s="123"/>
      <c r="C29" s="124"/>
      <c r="D29" s="124"/>
      <c r="E29" s="125"/>
      <c r="F29" s="124" t="n">
        <f aca="false">SUM(B29:E29)</f>
        <v>0</v>
      </c>
    </row>
    <row r="30" customFormat="false" ht="15.75" hidden="false" customHeight="false" outlineLevel="0" collapsed="false">
      <c r="A30" s="126" t="s">
        <v>86</v>
      </c>
      <c r="B30" s="123"/>
      <c r="C30" s="124" t="n">
        <v>34</v>
      </c>
      <c r="D30" s="124"/>
      <c r="E30" s="125"/>
      <c r="F30" s="124" t="n">
        <f aca="false">SUM(B30:E30)</f>
        <v>34</v>
      </c>
    </row>
    <row r="31" customFormat="false" ht="15.75" hidden="true" customHeight="false" outlineLevel="0" collapsed="false">
      <c r="A31" s="126" t="s">
        <v>87</v>
      </c>
      <c r="B31" s="123"/>
      <c r="C31" s="124"/>
      <c r="D31" s="124"/>
      <c r="E31" s="125"/>
      <c r="F31" s="124" t="n">
        <f aca="false">SUM(B31:E31)</f>
        <v>0</v>
      </c>
    </row>
    <row r="32" customFormat="false" ht="15.75" hidden="false" customHeight="false" outlineLevel="0" collapsed="false">
      <c r="A32" s="126" t="s">
        <v>88</v>
      </c>
      <c r="B32" s="123"/>
      <c r="C32" s="124"/>
      <c r="D32" s="124" t="n">
        <v>8</v>
      </c>
      <c r="E32" s="125"/>
      <c r="F32" s="124" t="n">
        <f aca="false">SUM(B32:E32)</f>
        <v>8</v>
      </c>
    </row>
    <row r="33" customFormat="false" ht="15.75" hidden="true" customHeight="false" outlineLevel="0" collapsed="false">
      <c r="A33" s="126" t="s">
        <v>89</v>
      </c>
      <c r="B33" s="123"/>
      <c r="C33" s="124"/>
      <c r="D33" s="124"/>
      <c r="E33" s="125"/>
      <c r="F33" s="124" t="n">
        <f aca="false">SUM(B33:E33)</f>
        <v>0</v>
      </c>
    </row>
    <row r="34" customFormat="false" ht="15.75" hidden="true" customHeight="false" outlineLevel="0" collapsed="false">
      <c r="A34" s="126" t="s">
        <v>90</v>
      </c>
      <c r="B34" s="123"/>
      <c r="C34" s="124"/>
      <c r="D34" s="124"/>
      <c r="E34" s="125"/>
      <c r="F34" s="124" t="n">
        <f aca="false">SUM(B34:E34)</f>
        <v>0</v>
      </c>
    </row>
    <row r="35" customFormat="false" ht="15.75" hidden="true" customHeight="false" outlineLevel="0" collapsed="false">
      <c r="A35" s="126" t="s">
        <v>91</v>
      </c>
      <c r="B35" s="123"/>
      <c r="C35" s="124"/>
      <c r="D35" s="124"/>
      <c r="E35" s="125"/>
      <c r="F35" s="124" t="n">
        <f aca="false">SUM(B35:E35)</f>
        <v>0</v>
      </c>
    </row>
    <row r="36" customFormat="false" ht="15.75" hidden="true" customHeight="false" outlineLevel="0" collapsed="false">
      <c r="A36" s="126" t="s">
        <v>92</v>
      </c>
      <c r="B36" s="123"/>
      <c r="C36" s="124"/>
      <c r="D36" s="124"/>
      <c r="E36" s="125"/>
      <c r="F36" s="124" t="n">
        <f aca="false">SUM(B36:E36)</f>
        <v>0</v>
      </c>
    </row>
    <row r="37" customFormat="false" ht="15.75" hidden="true" customHeight="false" outlineLevel="0" collapsed="false">
      <c r="A37" s="126" t="s">
        <v>93</v>
      </c>
      <c r="B37" s="123"/>
      <c r="C37" s="124"/>
      <c r="D37" s="124"/>
      <c r="E37" s="125"/>
      <c r="F37" s="124" t="n">
        <f aca="false">SUM(B37:E37)</f>
        <v>0</v>
      </c>
    </row>
    <row r="38" customFormat="false" ht="15.75" hidden="true" customHeight="false" outlineLevel="0" collapsed="false">
      <c r="A38" s="126" t="s">
        <v>94</v>
      </c>
      <c r="B38" s="123"/>
      <c r="C38" s="124"/>
      <c r="D38" s="124"/>
      <c r="E38" s="125"/>
      <c r="F38" s="124" t="n">
        <f aca="false">SUM(B38:E38)</f>
        <v>0</v>
      </c>
    </row>
    <row r="39" customFormat="false" ht="15.75" hidden="true" customHeight="false" outlineLevel="0" collapsed="false">
      <c r="A39" s="126" t="s">
        <v>95</v>
      </c>
      <c r="B39" s="123"/>
      <c r="C39" s="124"/>
      <c r="D39" s="124"/>
      <c r="E39" s="125"/>
      <c r="F39" s="124" t="n">
        <f aca="false">SUM(B39:E39)</f>
        <v>0</v>
      </c>
    </row>
    <row r="40" customFormat="false" ht="15.75" hidden="true" customHeight="false" outlineLevel="0" collapsed="false">
      <c r="A40" s="126" t="s">
        <v>96</v>
      </c>
      <c r="B40" s="123"/>
      <c r="C40" s="124"/>
      <c r="D40" s="124"/>
      <c r="E40" s="125"/>
      <c r="F40" s="124" t="n">
        <f aca="false">SUM(B40:E40)</f>
        <v>0</v>
      </c>
    </row>
    <row r="41" customFormat="false" ht="15.75" hidden="true" customHeight="false" outlineLevel="0" collapsed="false">
      <c r="A41" s="122" t="s">
        <v>97</v>
      </c>
      <c r="B41" s="123"/>
      <c r="C41" s="124"/>
      <c r="D41" s="124"/>
      <c r="E41" s="125"/>
      <c r="F41" s="124" t="n">
        <f aca="false">SUM(B41:E41)</f>
        <v>0</v>
      </c>
    </row>
    <row r="42" customFormat="false" ht="15.75" hidden="true" customHeight="false" outlineLevel="0" collapsed="false">
      <c r="A42" s="126" t="s">
        <v>98</v>
      </c>
      <c r="B42" s="127"/>
      <c r="C42" s="124"/>
      <c r="D42" s="124"/>
      <c r="E42" s="125"/>
      <c r="F42" s="124" t="n">
        <f aca="false">SUM(B42:E42)</f>
        <v>0</v>
      </c>
    </row>
    <row r="43" customFormat="false" ht="15.75" hidden="true" customHeight="false" outlineLevel="0" collapsed="false">
      <c r="A43" s="126" t="s">
        <v>99</v>
      </c>
      <c r="B43" s="127"/>
      <c r="C43" s="124"/>
      <c r="D43" s="124"/>
      <c r="E43" s="125"/>
      <c r="F43" s="124" t="n">
        <f aca="false">SUM(B43:E43)</f>
        <v>0</v>
      </c>
    </row>
    <row r="44" customFormat="false" ht="15.75" hidden="true" customHeight="false" outlineLevel="0" collapsed="false">
      <c r="A44" s="126" t="s">
        <v>100</v>
      </c>
      <c r="B44" s="127"/>
      <c r="C44" s="124"/>
      <c r="D44" s="124"/>
      <c r="E44" s="125"/>
      <c r="F44" s="124" t="n">
        <f aca="false">SUM(B44:E44)</f>
        <v>0</v>
      </c>
    </row>
    <row r="45" customFormat="false" ht="15.75" hidden="true" customHeight="false" outlineLevel="0" collapsed="false">
      <c r="A45" s="126" t="s">
        <v>101</v>
      </c>
      <c r="B45" s="127"/>
      <c r="C45" s="124"/>
      <c r="D45" s="124"/>
      <c r="E45" s="125"/>
      <c r="F45" s="124" t="n">
        <f aca="false">SUM(B45:E45)</f>
        <v>0</v>
      </c>
    </row>
    <row r="46" customFormat="false" ht="15.75" hidden="false" customHeight="false" outlineLevel="0" collapsed="false">
      <c r="A46" s="126" t="s">
        <v>102</v>
      </c>
      <c r="B46" s="127"/>
      <c r="C46" s="124" t="n">
        <v>9</v>
      </c>
      <c r="D46" s="124" t="n">
        <v>8</v>
      </c>
      <c r="E46" s="125"/>
      <c r="F46" s="124" t="n">
        <f aca="false">SUM(B46:E46)</f>
        <v>17</v>
      </c>
    </row>
    <row r="47" customFormat="false" ht="15.75" hidden="true" customHeight="false" outlineLevel="0" collapsed="false">
      <c r="A47" s="126" t="s">
        <v>103</v>
      </c>
      <c r="B47" s="127"/>
      <c r="C47" s="124"/>
      <c r="D47" s="124"/>
      <c r="E47" s="125"/>
      <c r="F47" s="124" t="n">
        <f aca="false">SUM(B47:E47)</f>
        <v>0</v>
      </c>
    </row>
    <row r="48" customFormat="false" ht="15.75" hidden="true" customHeight="false" outlineLevel="0" collapsed="false">
      <c r="A48" s="126" t="s">
        <v>104</v>
      </c>
      <c r="B48" s="127"/>
      <c r="C48" s="124"/>
      <c r="D48" s="124"/>
      <c r="E48" s="125"/>
      <c r="F48" s="124" t="n">
        <f aca="false">SUM(B48:E48)</f>
        <v>0</v>
      </c>
    </row>
    <row r="49" customFormat="false" ht="15.75" hidden="true" customHeight="false" outlineLevel="0" collapsed="false">
      <c r="A49" s="126" t="s">
        <v>105</v>
      </c>
      <c r="B49" s="127"/>
      <c r="C49" s="124"/>
      <c r="D49" s="124"/>
      <c r="E49" s="125"/>
      <c r="F49" s="124" t="n">
        <f aca="false">SUM(B49:E49)</f>
        <v>0</v>
      </c>
    </row>
    <row r="50" customFormat="false" ht="15.75" hidden="false" customHeight="false" outlineLevel="0" collapsed="false">
      <c r="A50" s="126" t="s">
        <v>106</v>
      </c>
      <c r="B50" s="127"/>
      <c r="C50" s="124" t="n">
        <v>2</v>
      </c>
      <c r="D50" s="124"/>
      <c r="E50" s="125"/>
      <c r="F50" s="124" t="n">
        <f aca="false">SUM(B50:E50)</f>
        <v>2</v>
      </c>
    </row>
    <row r="51" customFormat="false" ht="15.75" hidden="true" customHeight="false" outlineLevel="0" collapsed="false">
      <c r="A51" s="126" t="s">
        <v>107</v>
      </c>
      <c r="B51" s="127"/>
      <c r="C51" s="124"/>
      <c r="D51" s="124"/>
      <c r="E51" s="125"/>
      <c r="F51" s="124" t="n">
        <f aca="false">SUM(B51:E51)</f>
        <v>0</v>
      </c>
    </row>
    <row r="52" customFormat="false" ht="15.75" hidden="true" customHeight="false" outlineLevel="0" collapsed="false">
      <c r="A52" s="126" t="s">
        <v>108</v>
      </c>
      <c r="B52" s="127"/>
      <c r="C52" s="124"/>
      <c r="D52" s="124"/>
      <c r="E52" s="125"/>
      <c r="F52" s="124" t="n">
        <f aca="false">SUM(B52:E52)</f>
        <v>0</v>
      </c>
    </row>
    <row r="53" customFormat="false" ht="15.75" hidden="true" customHeight="true" outlineLevel="0" collapsed="false">
      <c r="A53" s="126" t="s">
        <v>109</v>
      </c>
      <c r="B53" s="127"/>
      <c r="C53" s="124"/>
      <c r="D53" s="124"/>
      <c r="E53" s="125"/>
      <c r="F53" s="124" t="n">
        <f aca="false">SUM(B53:E53)</f>
        <v>0</v>
      </c>
    </row>
    <row r="54" customFormat="false" ht="15.75" hidden="true" customHeight="true" outlineLevel="0" collapsed="false">
      <c r="A54" s="126" t="s">
        <v>110</v>
      </c>
      <c r="B54" s="127"/>
      <c r="C54" s="124"/>
      <c r="D54" s="124"/>
      <c r="E54" s="125"/>
      <c r="F54" s="124" t="n">
        <f aca="false">SUM(B54:E54)</f>
        <v>0</v>
      </c>
    </row>
    <row r="55" customFormat="false" ht="15.75" hidden="true" customHeight="false" outlineLevel="0" collapsed="false">
      <c r="A55" s="126" t="s">
        <v>111</v>
      </c>
      <c r="B55" s="127"/>
      <c r="C55" s="124"/>
      <c r="D55" s="124"/>
      <c r="E55" s="125"/>
      <c r="F55" s="124" t="n">
        <f aca="false">SUM(B55:E55)</f>
        <v>0</v>
      </c>
    </row>
    <row r="56" customFormat="false" ht="15.75" hidden="true" customHeight="false" outlineLevel="0" collapsed="false">
      <c r="A56" s="126" t="s">
        <v>112</v>
      </c>
      <c r="B56" s="127"/>
      <c r="C56" s="124"/>
      <c r="D56" s="124"/>
      <c r="E56" s="125"/>
      <c r="F56" s="124" t="n">
        <f aca="false">SUM(B56:E56)</f>
        <v>0</v>
      </c>
    </row>
    <row r="57" customFormat="false" ht="15.75" hidden="true" customHeight="false" outlineLevel="0" collapsed="false">
      <c r="A57" s="126" t="s">
        <v>113</v>
      </c>
      <c r="B57" s="127"/>
      <c r="C57" s="124"/>
      <c r="D57" s="124"/>
      <c r="E57" s="125"/>
      <c r="F57" s="124" t="n">
        <f aca="false">SUM(B57:E57)</f>
        <v>0</v>
      </c>
    </row>
    <row r="58" customFormat="false" ht="15.75" hidden="true" customHeight="false" outlineLevel="0" collapsed="false">
      <c r="A58" s="122" t="s">
        <v>114</v>
      </c>
      <c r="B58" s="123"/>
      <c r="C58" s="124"/>
      <c r="D58" s="124"/>
      <c r="E58" s="125"/>
      <c r="F58" s="124" t="n">
        <f aca="false">SUM(B58:E58)</f>
        <v>0</v>
      </c>
    </row>
    <row r="59" customFormat="false" ht="15.75" hidden="true" customHeight="false" outlineLevel="0" collapsed="false">
      <c r="A59" s="126" t="s">
        <v>115</v>
      </c>
      <c r="B59" s="127"/>
      <c r="C59" s="124"/>
      <c r="D59" s="124"/>
      <c r="E59" s="125"/>
      <c r="F59" s="124" t="n">
        <f aca="false">SUM(B59:E59)</f>
        <v>0</v>
      </c>
    </row>
    <row r="60" customFormat="false" ht="15" hidden="false" customHeight="true" outlineLevel="0" collapsed="false">
      <c r="A60" s="126" t="s">
        <v>116</v>
      </c>
      <c r="B60" s="127"/>
      <c r="C60" s="124" t="n">
        <v>26</v>
      </c>
      <c r="D60" s="124"/>
      <c r="E60" s="125"/>
      <c r="F60" s="124" t="n">
        <f aca="false">SUM(B60:E60)</f>
        <v>26</v>
      </c>
    </row>
    <row r="61" customFormat="false" ht="14.25" hidden="true" customHeight="true" outlineLevel="0" collapsed="false">
      <c r="A61" s="126" t="s">
        <v>117</v>
      </c>
      <c r="B61" s="127"/>
      <c r="C61" s="124"/>
      <c r="D61" s="124"/>
      <c r="E61" s="125"/>
      <c r="F61" s="124" t="n">
        <f aca="false">SUM(B61:E61)</f>
        <v>0</v>
      </c>
    </row>
    <row r="62" customFormat="false" ht="14.25" hidden="true" customHeight="true" outlineLevel="0" collapsed="false">
      <c r="A62" s="126" t="s">
        <v>108</v>
      </c>
      <c r="B62" s="127"/>
      <c r="C62" s="124"/>
      <c r="D62" s="124"/>
      <c r="E62" s="125"/>
      <c r="F62" s="124" t="n">
        <f aca="false">SUM(B62:E62)</f>
        <v>0</v>
      </c>
    </row>
    <row r="63" customFormat="false" ht="14.25" hidden="true" customHeight="true" outlineLevel="0" collapsed="false">
      <c r="A63" s="122" t="s">
        <v>109</v>
      </c>
      <c r="B63" s="123"/>
      <c r="C63" s="124"/>
      <c r="D63" s="124"/>
      <c r="E63" s="125"/>
      <c r="F63" s="124" t="n">
        <f aca="false">SUM(B63:E63)</f>
        <v>0</v>
      </c>
    </row>
    <row r="64" customFormat="false" ht="14.25" hidden="true" customHeight="true" outlineLevel="0" collapsed="false">
      <c r="A64" s="126" t="s">
        <v>118</v>
      </c>
      <c r="B64" s="127"/>
      <c r="C64" s="124"/>
      <c r="D64" s="124"/>
      <c r="E64" s="125"/>
      <c r="F64" s="124" t="n">
        <f aca="false">SUM(B64:E64)</f>
        <v>0</v>
      </c>
    </row>
    <row r="65" customFormat="false" ht="14.25" hidden="true" customHeight="true" outlineLevel="0" collapsed="false">
      <c r="A65" s="126" t="s">
        <v>119</v>
      </c>
      <c r="B65" s="127"/>
      <c r="C65" s="124"/>
      <c r="D65" s="124"/>
      <c r="E65" s="125"/>
      <c r="F65" s="124" t="n">
        <f aca="false">SUM(B65:E65)</f>
        <v>0</v>
      </c>
    </row>
    <row r="66" customFormat="false" ht="18" hidden="true" customHeight="true" outlineLevel="0" collapsed="false">
      <c r="A66" s="126" t="s">
        <v>120</v>
      </c>
      <c r="B66" s="127"/>
      <c r="C66" s="124"/>
      <c r="D66" s="124"/>
      <c r="E66" s="125"/>
      <c r="F66" s="124" t="n">
        <f aca="false">SUM(B66:E66)</f>
        <v>0</v>
      </c>
    </row>
    <row r="67" customFormat="false" ht="15.75" hidden="true" customHeight="false" outlineLevel="0" collapsed="false">
      <c r="A67" s="126" t="s">
        <v>121</v>
      </c>
      <c r="B67" s="127"/>
      <c r="C67" s="124"/>
      <c r="D67" s="124"/>
      <c r="E67" s="125"/>
      <c r="F67" s="124" t="n">
        <f aca="false">SUM(B67:E67)</f>
        <v>0</v>
      </c>
    </row>
    <row r="68" customFormat="false" ht="15.75" hidden="true" customHeight="false" outlineLevel="0" collapsed="false">
      <c r="A68" s="126" t="s">
        <v>122</v>
      </c>
      <c r="B68" s="127"/>
      <c r="C68" s="124"/>
      <c r="D68" s="124"/>
      <c r="E68" s="125"/>
      <c r="F68" s="124" t="n">
        <f aca="false">SUM(B68:E68)</f>
        <v>0</v>
      </c>
    </row>
    <row r="69" customFormat="false" ht="15.75" hidden="true" customHeight="false" outlineLevel="0" collapsed="false">
      <c r="A69" s="126" t="s">
        <v>123</v>
      </c>
      <c r="B69" s="127"/>
      <c r="C69" s="124"/>
      <c r="D69" s="124"/>
      <c r="E69" s="125"/>
      <c r="F69" s="124" t="n">
        <f aca="false">SUM(B69:E69)</f>
        <v>0</v>
      </c>
    </row>
    <row r="70" customFormat="false" ht="15.75" hidden="true" customHeight="false" outlineLevel="0" collapsed="false">
      <c r="A70" s="126" t="s">
        <v>124</v>
      </c>
      <c r="B70" s="127"/>
      <c r="C70" s="124"/>
      <c r="D70" s="124"/>
      <c r="E70" s="125"/>
      <c r="F70" s="124" t="n">
        <f aca="false">SUM(B70:E70)</f>
        <v>0</v>
      </c>
    </row>
    <row r="71" customFormat="false" ht="15.75" hidden="true" customHeight="false" outlineLevel="0" collapsed="false">
      <c r="A71" s="126" t="s">
        <v>125</v>
      </c>
      <c r="B71" s="127"/>
      <c r="C71" s="124"/>
      <c r="D71" s="124"/>
      <c r="E71" s="125"/>
      <c r="F71" s="124" t="n">
        <f aca="false">SUM(B71:E71)</f>
        <v>0</v>
      </c>
    </row>
    <row r="72" customFormat="false" ht="15.75" hidden="true" customHeight="false" outlineLevel="0" collapsed="false">
      <c r="A72" s="126" t="s">
        <v>126</v>
      </c>
      <c r="B72" s="127"/>
      <c r="C72" s="124"/>
      <c r="D72" s="124"/>
      <c r="E72" s="125"/>
      <c r="F72" s="124" t="n">
        <f aca="false">SUM(B72:E72)</f>
        <v>0</v>
      </c>
    </row>
    <row r="73" customFormat="false" ht="15.75" hidden="true" customHeight="false" outlineLevel="0" collapsed="false">
      <c r="A73" s="126" t="s">
        <v>127</v>
      </c>
      <c r="B73" s="127"/>
      <c r="C73" s="124"/>
      <c r="D73" s="124"/>
      <c r="E73" s="125"/>
      <c r="F73" s="124" t="n">
        <f aca="false">SUM(B73:E73)</f>
        <v>0</v>
      </c>
    </row>
    <row r="74" customFormat="false" ht="15.75" hidden="true" customHeight="false" outlineLevel="0" collapsed="false">
      <c r="A74" s="126" t="s">
        <v>128</v>
      </c>
      <c r="B74" s="127"/>
      <c r="C74" s="124"/>
      <c r="D74" s="124"/>
      <c r="E74" s="125"/>
      <c r="F74" s="124" t="n">
        <f aca="false">SUM(B74:E74)</f>
        <v>0</v>
      </c>
    </row>
    <row r="75" customFormat="false" ht="15.75" hidden="true" customHeight="false" outlineLevel="0" collapsed="false">
      <c r="A75" s="126" t="s">
        <v>129</v>
      </c>
      <c r="B75" s="127"/>
      <c r="C75" s="124"/>
      <c r="D75" s="124"/>
      <c r="E75" s="125"/>
      <c r="F75" s="124" t="n">
        <f aca="false">SUM(B75:E75)</f>
        <v>0</v>
      </c>
    </row>
    <row r="76" customFormat="false" ht="15.75" hidden="false" customHeight="false" outlineLevel="0" collapsed="false">
      <c r="A76" s="126" t="s">
        <v>130</v>
      </c>
      <c r="B76" s="127"/>
      <c r="C76" s="124" t="n">
        <v>1</v>
      </c>
      <c r="D76" s="124" t="n">
        <v>9</v>
      </c>
      <c r="E76" s="125"/>
      <c r="F76" s="124" t="n">
        <f aca="false">SUM(B76:E76)</f>
        <v>10</v>
      </c>
    </row>
    <row r="77" customFormat="false" ht="15.75" hidden="true" customHeight="false" outlineLevel="0" collapsed="false">
      <c r="A77" s="126" t="s">
        <v>131</v>
      </c>
      <c r="B77" s="127"/>
      <c r="C77" s="124"/>
      <c r="D77" s="124"/>
      <c r="E77" s="125"/>
      <c r="F77" s="124" t="n">
        <f aca="false">SUM(B77:E77)</f>
        <v>0</v>
      </c>
    </row>
    <row r="78" customFormat="false" ht="15.75" hidden="true" customHeight="false" outlineLevel="0" collapsed="false">
      <c r="A78" s="126" t="s">
        <v>132</v>
      </c>
      <c r="B78" s="127"/>
      <c r="C78" s="124"/>
      <c r="D78" s="124"/>
      <c r="E78" s="125"/>
      <c r="F78" s="124" t="n">
        <f aca="false">SUM(B78:E78)</f>
        <v>0</v>
      </c>
    </row>
    <row r="79" customFormat="false" ht="15.75" hidden="true" customHeight="false" outlineLevel="0" collapsed="false">
      <c r="A79" s="126" t="s">
        <v>133</v>
      </c>
      <c r="B79" s="127"/>
      <c r="C79" s="124"/>
      <c r="D79" s="124"/>
      <c r="E79" s="125"/>
      <c r="F79" s="124" t="n">
        <f aca="false">SUM(B79:E79)</f>
        <v>0</v>
      </c>
    </row>
    <row r="80" customFormat="false" ht="15.75" hidden="true" customHeight="false" outlineLevel="0" collapsed="false">
      <c r="A80" s="126" t="s">
        <v>134</v>
      </c>
      <c r="B80" s="127"/>
      <c r="C80" s="124"/>
      <c r="D80" s="124"/>
      <c r="E80" s="125"/>
      <c r="F80" s="124" t="n">
        <f aca="false">SUM(B80:E80)</f>
        <v>0</v>
      </c>
    </row>
    <row r="81" customFormat="false" ht="15.75" hidden="true" customHeight="false" outlineLevel="0" collapsed="false">
      <c r="A81" s="126" t="s">
        <v>135</v>
      </c>
      <c r="B81" s="127"/>
      <c r="C81" s="124"/>
      <c r="D81" s="124"/>
      <c r="E81" s="125"/>
      <c r="F81" s="124" t="n">
        <f aca="false">SUM(B81:E81)</f>
        <v>0</v>
      </c>
    </row>
    <row r="82" customFormat="false" ht="15.75" hidden="true" customHeight="false" outlineLevel="0" collapsed="false">
      <c r="A82" s="126" t="s">
        <v>136</v>
      </c>
      <c r="B82" s="127"/>
      <c r="C82" s="124"/>
      <c r="D82" s="124"/>
      <c r="E82" s="125"/>
      <c r="F82" s="124" t="n">
        <f aca="false">SUM(B82:E82)</f>
        <v>0</v>
      </c>
    </row>
    <row r="83" customFormat="false" ht="18" hidden="true" customHeight="true" outlineLevel="0" collapsed="false">
      <c r="A83" s="126" t="s">
        <v>137</v>
      </c>
      <c r="B83" s="127"/>
      <c r="C83" s="124"/>
      <c r="D83" s="124"/>
      <c r="E83" s="125"/>
      <c r="F83" s="124" t="n">
        <f aca="false">SUM(B83:E83)</f>
        <v>0</v>
      </c>
    </row>
    <row r="84" customFormat="false" ht="15.75" hidden="true" customHeight="false" outlineLevel="0" collapsed="false">
      <c r="A84" s="126" t="s">
        <v>138</v>
      </c>
      <c r="B84" s="127"/>
      <c r="C84" s="124"/>
      <c r="D84" s="124"/>
      <c r="E84" s="125"/>
      <c r="F84" s="124" t="n">
        <f aca="false">SUM(B84:E84)</f>
        <v>0</v>
      </c>
    </row>
    <row r="85" customFormat="false" ht="15.75" hidden="true" customHeight="false" outlineLevel="0" collapsed="false">
      <c r="A85" s="126" t="s">
        <v>139</v>
      </c>
      <c r="B85" s="127"/>
      <c r="C85" s="124"/>
      <c r="D85" s="124"/>
      <c r="E85" s="125"/>
      <c r="F85" s="124" t="n">
        <f aca="false">SUM(B85:E85)</f>
        <v>0</v>
      </c>
    </row>
    <row r="86" customFormat="false" ht="15.75" hidden="true" customHeight="false" outlineLevel="0" collapsed="false">
      <c r="A86" s="126" t="s">
        <v>140</v>
      </c>
      <c r="B86" s="127"/>
      <c r="C86" s="124"/>
      <c r="D86" s="124"/>
      <c r="E86" s="125"/>
      <c r="F86" s="124" t="n">
        <f aca="false">SUM(B86:E86)</f>
        <v>0</v>
      </c>
    </row>
    <row r="87" customFormat="false" ht="15.75" hidden="true" customHeight="false" outlineLevel="0" collapsed="false">
      <c r="A87" s="126" t="s">
        <v>141</v>
      </c>
      <c r="B87" s="127"/>
      <c r="C87" s="124"/>
      <c r="D87" s="124"/>
      <c r="E87" s="125"/>
      <c r="F87" s="124" t="n">
        <f aca="false">SUM(B87:E87)</f>
        <v>0</v>
      </c>
    </row>
    <row r="88" customFormat="false" ht="15.75" hidden="true" customHeight="false" outlineLevel="0" collapsed="false">
      <c r="A88" s="126" t="s">
        <v>142</v>
      </c>
      <c r="B88" s="127"/>
      <c r="C88" s="124"/>
      <c r="D88" s="124"/>
      <c r="E88" s="125"/>
      <c r="F88" s="124" t="n">
        <f aca="false">SUM(B88:E88)</f>
        <v>0</v>
      </c>
    </row>
    <row r="89" customFormat="false" ht="15.75" hidden="true" customHeight="false" outlineLevel="0" collapsed="false">
      <c r="A89" s="126" t="s">
        <v>143</v>
      </c>
      <c r="B89" s="123"/>
      <c r="C89" s="124"/>
      <c r="D89" s="124"/>
      <c r="E89" s="125"/>
      <c r="F89" s="124" t="n">
        <f aca="false">SUM(B89:E89)</f>
        <v>0</v>
      </c>
    </row>
    <row r="90" customFormat="false" ht="15.75" hidden="true" customHeight="false" outlineLevel="0" collapsed="false">
      <c r="A90" s="126" t="s">
        <v>144</v>
      </c>
      <c r="B90" s="127"/>
      <c r="C90" s="124"/>
      <c r="D90" s="124"/>
      <c r="E90" s="125"/>
      <c r="F90" s="124" t="n">
        <f aca="false">SUM(B90:E90)</f>
        <v>0</v>
      </c>
    </row>
    <row r="91" customFormat="false" ht="15.75" hidden="true" customHeight="false" outlineLevel="0" collapsed="false">
      <c r="A91" s="126" t="s">
        <v>145</v>
      </c>
      <c r="B91" s="127"/>
      <c r="C91" s="124"/>
      <c r="D91" s="124"/>
      <c r="E91" s="125"/>
      <c r="F91" s="124" t="n">
        <f aca="false">SUM(B91:E91)</f>
        <v>0</v>
      </c>
    </row>
    <row r="92" customFormat="false" ht="15.75" hidden="true" customHeight="false" outlineLevel="0" collapsed="false">
      <c r="A92" s="126" t="s">
        <v>146</v>
      </c>
      <c r="B92" s="127"/>
      <c r="C92" s="124"/>
      <c r="D92" s="124"/>
      <c r="E92" s="125"/>
      <c r="F92" s="124" t="n">
        <f aca="false">SUM(B92:E92)</f>
        <v>0</v>
      </c>
    </row>
    <row r="93" customFormat="false" ht="15.75" hidden="false" customHeight="false" outlineLevel="0" collapsed="false">
      <c r="A93" s="122"/>
      <c r="B93" s="123"/>
      <c r="C93" s="124"/>
      <c r="D93" s="124"/>
      <c r="E93" s="125"/>
      <c r="F93" s="124"/>
    </row>
    <row r="94" customFormat="false" ht="15.75" hidden="false" customHeight="false" outlineLevel="0" collapsed="false">
      <c r="A94" s="128" t="s">
        <v>147</v>
      </c>
      <c r="B94" s="129"/>
      <c r="C94" s="130" t="n">
        <f aca="false">SUM(C12:C93)</f>
        <v>78</v>
      </c>
      <c r="D94" s="130" t="n">
        <f aca="false">SUM(D12:D93)</f>
        <v>25</v>
      </c>
      <c r="E94" s="131"/>
      <c r="F94" s="130" t="n">
        <f aca="false">SUM(B94:E94)</f>
        <v>103</v>
      </c>
    </row>
    <row r="95" customFormat="false" ht="15.75" hidden="false" customHeight="false" outlineLevel="0" collapsed="false">
      <c r="A95" s="132" t="s">
        <v>148</v>
      </c>
      <c r="B95" s="133"/>
      <c r="C95" s="134" t="n">
        <v>3943.91</v>
      </c>
      <c r="D95" s="134" t="n">
        <v>1170.42</v>
      </c>
      <c r="E95" s="135"/>
      <c r="F95" s="136" t="n">
        <f aca="false">SUM(B95:E95)</f>
        <v>5114.33</v>
      </c>
    </row>
    <row r="96" customFormat="false" ht="15.75" hidden="true" customHeight="false" outlineLevel="0" collapsed="false">
      <c r="A96" s="132" t="s">
        <v>149</v>
      </c>
      <c r="B96" s="133"/>
      <c r="C96" s="134"/>
      <c r="D96" s="134"/>
      <c r="E96" s="135"/>
      <c r="F96" s="137" t="n">
        <f aca="false">SUM(B96:E96)</f>
        <v>0</v>
      </c>
    </row>
    <row r="97" customFormat="false" ht="15.75" hidden="true" customHeight="false" outlineLevel="0" collapsed="false">
      <c r="A97" s="132" t="s">
        <v>150</v>
      </c>
      <c r="B97" s="133"/>
      <c r="C97" s="138" t="n">
        <f aca="false">+C96/C95</f>
        <v>0</v>
      </c>
      <c r="D97" s="138" t="n">
        <f aca="false">+D96/D95</f>
        <v>0</v>
      </c>
      <c r="E97" s="139"/>
      <c r="F97" s="138" t="n">
        <f aca="false">+F96/F95</f>
        <v>0</v>
      </c>
    </row>
    <row r="98" customFormat="false" ht="15.75" hidden="true" customHeight="false" outlineLevel="0" collapsed="false">
      <c r="A98" s="140" t="s">
        <v>151</v>
      </c>
      <c r="B98" s="133"/>
      <c r="C98" s="134" t="n">
        <f aca="false">SUM(C95:C96)</f>
        <v>3943.91</v>
      </c>
      <c r="D98" s="134" t="n">
        <f aca="false">SUM(D95:D96)</f>
        <v>1170.42</v>
      </c>
      <c r="E98" s="141"/>
      <c r="F98" s="134" t="n">
        <f aca="false">SUM(B98:E98)</f>
        <v>5114.33</v>
      </c>
    </row>
    <row r="99" customFormat="false" ht="15.75" hidden="false" customHeight="false" outlineLevel="0" collapsed="false">
      <c r="A99" s="122"/>
      <c r="B99" s="142"/>
      <c r="C99" s="124"/>
      <c r="D99" s="124"/>
      <c r="E99" s="125"/>
      <c r="F99" s="143"/>
    </row>
    <row r="100" customFormat="false" ht="15.75" hidden="false" customHeight="false" outlineLevel="0" collapsed="false">
      <c r="A100" s="126" t="s">
        <v>152</v>
      </c>
      <c r="B100" s="142"/>
      <c r="C100" s="124"/>
      <c r="D100" s="124"/>
      <c r="E100" s="125"/>
      <c r="F100" s="143"/>
    </row>
    <row r="101" customFormat="false" ht="15.75" hidden="false" customHeight="false" outlineLevel="0" collapsed="false">
      <c r="A101" s="122"/>
      <c r="B101" s="142"/>
      <c r="C101" s="124"/>
      <c r="D101" s="124"/>
      <c r="E101" s="125"/>
      <c r="F101" s="143"/>
    </row>
    <row r="102" customFormat="false" ht="15.75" hidden="false" customHeight="false" outlineLevel="0" collapsed="false">
      <c r="A102" s="126" t="s">
        <v>153</v>
      </c>
      <c r="B102" s="142"/>
      <c r="C102" s="124" t="n">
        <f aca="false">8+8</f>
        <v>16</v>
      </c>
      <c r="D102" s="124" t="n">
        <v>10</v>
      </c>
      <c r="E102" s="125"/>
      <c r="F102" s="144" t="n">
        <f aca="false">SUM(B102:E102)</f>
        <v>26</v>
      </c>
    </row>
    <row r="103" customFormat="false" ht="15.75" hidden="true" customHeight="false" outlineLevel="0" collapsed="false">
      <c r="A103" s="126" t="s">
        <v>154</v>
      </c>
      <c r="B103" s="145"/>
      <c r="C103" s="124"/>
      <c r="D103" s="124"/>
      <c r="E103" s="125"/>
      <c r="F103" s="144" t="n">
        <f aca="false">SUM(B103:E103)</f>
        <v>0</v>
      </c>
    </row>
    <row r="104" customFormat="false" ht="15.75" hidden="false" customHeight="true" outlineLevel="0" collapsed="false">
      <c r="A104" s="126" t="s">
        <v>155</v>
      </c>
      <c r="B104" s="145"/>
      <c r="C104" s="124"/>
      <c r="D104" s="124" t="n">
        <v>2</v>
      </c>
      <c r="E104" s="125"/>
      <c r="F104" s="144" t="n">
        <f aca="false">SUM(B104:E104)</f>
        <v>2</v>
      </c>
    </row>
    <row r="105" customFormat="false" ht="15.75" hidden="false" customHeight="true" outlineLevel="0" collapsed="false">
      <c r="A105" s="126" t="s">
        <v>156</v>
      </c>
      <c r="B105" s="145"/>
      <c r="C105" s="124" t="n">
        <f aca="false">2516/68</f>
        <v>37</v>
      </c>
      <c r="D105" s="124" t="n">
        <v>17</v>
      </c>
      <c r="E105" s="125"/>
      <c r="F105" s="144" t="n">
        <f aca="false">SUM(B105:E105)</f>
        <v>54</v>
      </c>
    </row>
    <row r="106" customFormat="false" ht="15.75" hidden="false" customHeight="true" outlineLevel="0" collapsed="false">
      <c r="A106" s="126" t="s">
        <v>157</v>
      </c>
      <c r="B106" s="145"/>
      <c r="C106" s="124"/>
      <c r="D106" s="124"/>
      <c r="E106" s="125"/>
      <c r="F106" s="144" t="n">
        <f aca="false">SUM(B106:E106)</f>
        <v>0</v>
      </c>
    </row>
    <row r="107" customFormat="false" ht="15.75" hidden="false" customHeight="false" outlineLevel="0" collapsed="false">
      <c r="A107" s="122"/>
      <c r="B107" s="142"/>
      <c r="C107" s="124"/>
      <c r="D107" s="124"/>
      <c r="E107" s="125"/>
      <c r="F107" s="146"/>
    </row>
    <row r="108" customFormat="false" ht="15.75" hidden="false" customHeight="false" outlineLevel="0" collapsed="false">
      <c r="A108" s="128" t="s">
        <v>158</v>
      </c>
      <c r="B108" s="147"/>
      <c r="C108" s="130" t="n">
        <f aca="false">SUM(C100:C107)</f>
        <v>53</v>
      </c>
      <c r="D108" s="130" t="n">
        <f aca="false">SUM(D100:D107)</f>
        <v>29</v>
      </c>
      <c r="E108" s="131"/>
      <c r="F108" s="148" t="n">
        <f aca="false">SUM(B108:E108)</f>
        <v>82</v>
      </c>
    </row>
    <row r="109" customFormat="false" ht="16.5" hidden="false" customHeight="false" outlineLevel="0" collapsed="false">
      <c r="A109" s="149" t="s">
        <v>159</v>
      </c>
      <c r="B109" s="150"/>
      <c r="C109" s="151" t="n">
        <f aca="false">280.8+2516</f>
        <v>2796.8</v>
      </c>
      <c r="D109" s="151" t="n">
        <f aca="false">175.5+37.5+211.24</f>
        <v>424.24</v>
      </c>
      <c r="E109" s="152"/>
      <c r="F109" s="153" t="n">
        <f aca="false">SUM(B109:E109)</f>
        <v>3221.04</v>
      </c>
    </row>
    <row r="110" customFormat="false" ht="15.75" hidden="false" customHeight="false" outlineLevel="0" collapsed="false">
      <c r="A110" s="122"/>
      <c r="B110" s="142"/>
      <c r="C110" s="124"/>
      <c r="D110" s="124"/>
      <c r="E110" s="125"/>
      <c r="F110" s="154"/>
    </row>
    <row r="111" customFormat="false" ht="15.75" hidden="false" customHeight="false" outlineLevel="0" collapsed="false">
      <c r="A111" s="126" t="s">
        <v>160</v>
      </c>
      <c r="B111" s="142"/>
      <c r="C111" s="154" t="n">
        <f aca="false">+C109+C95</f>
        <v>6740.71</v>
      </c>
      <c r="D111" s="154" t="n">
        <f aca="false">+D109+D95</f>
        <v>1594.66</v>
      </c>
      <c r="E111" s="155"/>
      <c r="F111" s="154" t="n">
        <f aca="false">SUM(B111:E111)</f>
        <v>8335.37</v>
      </c>
    </row>
    <row r="112" customFormat="false" ht="15.75" hidden="true" customHeight="false" outlineLevel="0" collapsed="false">
      <c r="A112" s="140" t="s">
        <v>161</v>
      </c>
      <c r="B112" s="156"/>
      <c r="C112" s="134"/>
      <c r="D112" s="134"/>
      <c r="E112" s="141"/>
      <c r="F112" s="134"/>
    </row>
    <row r="113" customFormat="false" ht="15.75" hidden="false" customHeight="false" outlineLevel="0" collapsed="false">
      <c r="A113" s="140" t="s">
        <v>162</v>
      </c>
      <c r="B113" s="156"/>
      <c r="C113" s="134" t="n">
        <v>8914.89</v>
      </c>
      <c r="D113" s="134" t="n">
        <v>2227.71</v>
      </c>
      <c r="E113" s="141"/>
      <c r="F113" s="134" t="n">
        <f aca="false">SUM(B113:E113)</f>
        <v>11142.6</v>
      </c>
    </row>
    <row r="114" customFormat="false" ht="24.75" hidden="false" customHeight="true" outlineLevel="0" collapsed="false">
      <c r="A114" s="157" t="s">
        <v>163</v>
      </c>
      <c r="B114" s="158"/>
      <c r="C114" s="159" t="n">
        <f aca="false">SUM(C111+C113)</f>
        <v>15655.6</v>
      </c>
      <c r="D114" s="159" t="n">
        <f aca="false">SUM(D111+D113)</f>
        <v>3822.37</v>
      </c>
      <c r="E114" s="160"/>
      <c r="F114" s="159" t="n">
        <f aca="false">SUM(B114:E114)</f>
        <v>19477.97</v>
      </c>
    </row>
    <row r="115" customFormat="false" ht="15.75" hidden="true" customHeight="false" outlineLevel="0" collapsed="false">
      <c r="A115" s="122"/>
      <c r="B115" s="142"/>
      <c r="C115" s="124"/>
      <c r="D115" s="124"/>
      <c r="E115" s="125"/>
      <c r="F115" s="124"/>
    </row>
    <row r="116" customFormat="false" ht="15.75" hidden="true" customHeight="false" outlineLevel="0" collapsed="false">
      <c r="A116" s="126" t="s">
        <v>164</v>
      </c>
      <c r="B116" s="142"/>
      <c r="C116" s="124"/>
      <c r="D116" s="124"/>
      <c r="E116" s="125"/>
      <c r="F116" s="143"/>
    </row>
    <row r="117" customFormat="false" ht="15.75" hidden="true" customHeight="false" outlineLevel="0" collapsed="false">
      <c r="A117" s="122"/>
      <c r="B117" s="142"/>
      <c r="C117" s="124"/>
      <c r="D117" s="124"/>
      <c r="E117" s="125"/>
      <c r="F117" s="143"/>
    </row>
    <row r="118" customFormat="false" ht="15.75" hidden="true" customHeight="true" outlineLevel="0" collapsed="false">
      <c r="A118" s="126" t="s">
        <v>165</v>
      </c>
      <c r="B118" s="145"/>
      <c r="C118" s="124"/>
      <c r="D118" s="124"/>
      <c r="E118" s="125"/>
      <c r="F118" s="144" t="n">
        <f aca="false">SUM(B118:E118)</f>
        <v>0</v>
      </c>
    </row>
    <row r="119" customFormat="false" ht="15.75" hidden="true" customHeight="false" outlineLevel="0" collapsed="false">
      <c r="A119" s="126" t="s">
        <v>166</v>
      </c>
      <c r="B119" s="145"/>
      <c r="C119" s="124"/>
      <c r="D119" s="124"/>
      <c r="E119" s="125"/>
      <c r="F119" s="144" t="n">
        <f aca="false">SUM(B119:E119)</f>
        <v>0</v>
      </c>
    </row>
    <row r="120" customFormat="false" ht="15.75" hidden="true" customHeight="false" outlineLevel="0" collapsed="false">
      <c r="A120" s="126" t="s">
        <v>167</v>
      </c>
      <c r="B120" s="145"/>
      <c r="C120" s="124"/>
      <c r="D120" s="124"/>
      <c r="E120" s="125"/>
      <c r="F120" s="144" t="n">
        <f aca="false">SUM(B120:E120)</f>
        <v>0</v>
      </c>
    </row>
    <row r="121" customFormat="false" ht="15.75" hidden="true" customHeight="false" outlineLevel="0" collapsed="false">
      <c r="A121" s="126" t="s">
        <v>168</v>
      </c>
      <c r="B121" s="145"/>
      <c r="C121" s="124"/>
      <c r="D121" s="124"/>
      <c r="E121" s="125"/>
      <c r="F121" s="144" t="n">
        <f aca="false">SUM(B121:E121)</f>
        <v>0</v>
      </c>
    </row>
    <row r="122" customFormat="false" ht="15.75" hidden="true" customHeight="false" outlineLevel="0" collapsed="false">
      <c r="A122" s="126"/>
      <c r="B122" s="145"/>
      <c r="C122" s="124"/>
      <c r="D122" s="124"/>
      <c r="E122" s="125"/>
      <c r="F122" s="144" t="n">
        <f aca="false">SUM(B122:E122)</f>
        <v>0</v>
      </c>
    </row>
    <row r="123" customFormat="false" ht="15.75" hidden="true" customHeight="false" outlineLevel="0" collapsed="false">
      <c r="A123" s="122"/>
      <c r="B123" s="142"/>
      <c r="C123" s="124"/>
      <c r="D123" s="124"/>
      <c r="E123" s="125"/>
      <c r="F123" s="146"/>
    </row>
    <row r="124" customFormat="false" ht="15.75" hidden="true" customHeight="false" outlineLevel="0" collapsed="false">
      <c r="A124" s="128" t="s">
        <v>169</v>
      </c>
      <c r="B124" s="147"/>
      <c r="C124" s="130" t="n">
        <f aca="false">SUM(C119:C123)</f>
        <v>0</v>
      </c>
      <c r="D124" s="130" t="n">
        <f aca="false">SUM(D119:D123)</f>
        <v>0</v>
      </c>
      <c r="E124" s="131"/>
      <c r="F124" s="148" t="n">
        <f aca="false">SUM(B124:E124)</f>
        <v>0</v>
      </c>
    </row>
    <row r="125" customFormat="false" ht="16.5" hidden="true" customHeight="false" outlineLevel="0" collapsed="false">
      <c r="A125" s="161" t="s">
        <v>170</v>
      </c>
      <c r="B125" s="162"/>
      <c r="C125" s="163" t="n">
        <v>0</v>
      </c>
      <c r="D125" s="163" t="n">
        <v>0</v>
      </c>
      <c r="E125" s="164"/>
      <c r="F125" s="159" t="n">
        <f aca="false">SUM(B125:E125)</f>
        <v>0</v>
      </c>
      <c r="G125" s="165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166"/>
      <c r="AZ125" s="166"/>
      <c r="BA125" s="166"/>
      <c r="BB125" s="166"/>
      <c r="BC125" s="166"/>
      <c r="BD125" s="166"/>
      <c r="BE125" s="166"/>
      <c r="BF125" s="166"/>
      <c r="BG125" s="166"/>
      <c r="BH125" s="166"/>
      <c r="BI125" s="166"/>
      <c r="BJ125" s="166"/>
      <c r="BK125" s="166"/>
      <c r="BL125" s="166"/>
      <c r="BM125" s="166"/>
      <c r="BN125" s="166"/>
      <c r="BO125" s="166"/>
      <c r="BP125" s="166"/>
      <c r="BQ125" s="166"/>
      <c r="BR125" s="166"/>
      <c r="BS125" s="166"/>
      <c r="BT125" s="166"/>
      <c r="BU125" s="166"/>
      <c r="BV125" s="166"/>
      <c r="BW125" s="166"/>
      <c r="BX125" s="166"/>
      <c r="BY125" s="166"/>
      <c r="BZ125" s="166"/>
      <c r="CA125" s="166"/>
      <c r="CB125" s="166"/>
      <c r="CC125" s="166"/>
      <c r="CD125" s="166"/>
      <c r="CE125" s="166"/>
      <c r="CF125" s="166"/>
      <c r="CG125" s="166"/>
      <c r="CH125" s="166"/>
      <c r="CI125" s="166"/>
      <c r="CJ125" s="166"/>
      <c r="CK125" s="166"/>
      <c r="CL125" s="166"/>
      <c r="CM125" s="166"/>
      <c r="CN125" s="166"/>
      <c r="CO125" s="166"/>
      <c r="CP125" s="166"/>
      <c r="CQ125" s="166"/>
      <c r="CR125" s="166"/>
      <c r="CS125" s="166"/>
      <c r="CT125" s="166"/>
      <c r="CU125" s="166"/>
      <c r="CV125" s="166"/>
      <c r="CW125" s="166"/>
      <c r="CX125" s="166"/>
      <c r="CY125" s="166"/>
      <c r="CZ125" s="166"/>
      <c r="DA125" s="166"/>
      <c r="DB125" s="166"/>
      <c r="DC125" s="166"/>
      <c r="DD125" s="166"/>
      <c r="DE125" s="166"/>
      <c r="DF125" s="166"/>
      <c r="DG125" s="166"/>
      <c r="DH125" s="166"/>
      <c r="DI125" s="166"/>
      <c r="DJ125" s="166"/>
      <c r="DK125" s="166"/>
      <c r="DL125" s="166"/>
      <c r="DM125" s="166"/>
      <c r="DN125" s="166"/>
      <c r="DO125" s="166"/>
      <c r="DP125" s="166"/>
      <c r="DQ125" s="166"/>
      <c r="DR125" s="166"/>
      <c r="DS125" s="166"/>
      <c r="DT125" s="166"/>
      <c r="DU125" s="166"/>
      <c r="DV125" s="166"/>
      <c r="DW125" s="166"/>
      <c r="DX125" s="166"/>
      <c r="DY125" s="166"/>
      <c r="DZ125" s="166"/>
      <c r="EA125" s="166"/>
      <c r="EB125" s="166"/>
      <c r="EC125" s="166"/>
      <c r="ED125" s="166"/>
      <c r="EE125" s="166"/>
      <c r="EF125" s="166"/>
      <c r="EG125" s="166"/>
      <c r="EH125" s="166"/>
      <c r="EI125" s="166"/>
      <c r="EJ125" s="166"/>
      <c r="EK125" s="166"/>
      <c r="EL125" s="166"/>
      <c r="EM125" s="166"/>
      <c r="EN125" s="166"/>
      <c r="EO125" s="166"/>
      <c r="EP125" s="166"/>
      <c r="EQ125" s="166"/>
      <c r="ER125" s="166"/>
      <c r="ES125" s="166"/>
      <c r="ET125" s="166"/>
      <c r="EU125" s="166"/>
      <c r="EV125" s="166"/>
      <c r="EW125" s="166"/>
      <c r="EX125" s="166"/>
      <c r="EY125" s="166"/>
      <c r="EZ125" s="166"/>
      <c r="FA125" s="166"/>
      <c r="FB125" s="166"/>
      <c r="FC125" s="166"/>
      <c r="FD125" s="166"/>
      <c r="FE125" s="166"/>
      <c r="FF125" s="166"/>
      <c r="FG125" s="166"/>
      <c r="FH125" s="166"/>
      <c r="FI125" s="166"/>
      <c r="FJ125" s="166"/>
      <c r="FK125" s="166"/>
      <c r="FL125" s="166"/>
      <c r="FM125" s="166"/>
      <c r="FN125" s="166"/>
      <c r="FO125" s="166"/>
      <c r="FP125" s="166"/>
      <c r="FQ125" s="166"/>
      <c r="FR125" s="166"/>
      <c r="FS125" s="166"/>
      <c r="FT125" s="166"/>
      <c r="FU125" s="166"/>
      <c r="FV125" s="166"/>
      <c r="FW125" s="166"/>
      <c r="FX125" s="166"/>
      <c r="FY125" s="166"/>
      <c r="FZ125" s="166"/>
      <c r="GA125" s="166"/>
      <c r="GB125" s="166"/>
      <c r="GC125" s="166"/>
      <c r="GD125" s="166"/>
      <c r="GE125" s="166"/>
      <c r="GF125" s="166"/>
      <c r="GG125" s="166"/>
      <c r="GH125" s="166"/>
      <c r="GI125" s="166"/>
      <c r="GJ125" s="166"/>
      <c r="GK125" s="166"/>
      <c r="GL125" s="166"/>
      <c r="GM125" s="166"/>
      <c r="GN125" s="166"/>
      <c r="GO125" s="166"/>
      <c r="GP125" s="166"/>
      <c r="GQ125" s="166"/>
      <c r="GR125" s="166"/>
      <c r="GS125" s="166"/>
      <c r="GT125" s="166"/>
      <c r="GU125" s="166"/>
      <c r="GV125" s="166"/>
      <c r="GW125" s="166"/>
      <c r="GX125" s="166"/>
      <c r="GY125" s="166"/>
      <c r="GZ125" s="166"/>
      <c r="HA125" s="166"/>
      <c r="HB125" s="166"/>
      <c r="HC125" s="166"/>
      <c r="HD125" s="166"/>
      <c r="HE125" s="166"/>
      <c r="HF125" s="166"/>
      <c r="HG125" s="166"/>
      <c r="HH125" s="166"/>
      <c r="HI125" s="166"/>
      <c r="HJ125" s="166"/>
      <c r="HK125" s="166"/>
      <c r="HL125" s="166"/>
      <c r="HM125" s="166"/>
      <c r="HN125" s="166"/>
      <c r="HO125" s="166"/>
      <c r="HP125" s="166"/>
      <c r="HQ125" s="166"/>
      <c r="HR125" s="166"/>
      <c r="HS125" s="166"/>
      <c r="HT125" s="166"/>
      <c r="HU125" s="166"/>
      <c r="HV125" s="166"/>
      <c r="HW125" s="166"/>
      <c r="HX125" s="166"/>
      <c r="HY125" s="166"/>
      <c r="HZ125" s="166"/>
      <c r="IA125" s="166"/>
      <c r="IB125" s="166"/>
      <c r="IC125" s="166"/>
      <c r="ID125" s="166"/>
      <c r="IE125" s="166"/>
      <c r="IF125" s="166"/>
      <c r="IG125" s="166"/>
      <c r="IH125" s="166"/>
      <c r="II125" s="166"/>
      <c r="IJ125" s="166"/>
      <c r="IK125" s="166"/>
      <c r="IL125" s="166"/>
      <c r="IM125" s="166"/>
      <c r="IN125" s="166"/>
      <c r="IO125" s="166"/>
      <c r="IP125" s="166"/>
      <c r="IQ125" s="166"/>
      <c r="IR125" s="166"/>
      <c r="IS125" s="166"/>
      <c r="IT125" s="166"/>
      <c r="IU125" s="166"/>
      <c r="IV125" s="166"/>
      <c r="IW125" s="166"/>
    </row>
    <row r="126" customFormat="false" ht="15.75" hidden="false" customHeight="false" outlineLevel="0" collapsed="false">
      <c r="A126" s="167"/>
      <c r="B126" s="168"/>
      <c r="C126" s="169"/>
      <c r="D126" s="169"/>
      <c r="E126" s="170"/>
      <c r="F126" s="154"/>
    </row>
    <row r="127" customFormat="false" ht="15.75" hidden="false" customHeight="false" outlineLevel="0" collapsed="false">
      <c r="A127" s="122" t="s">
        <v>171</v>
      </c>
      <c r="B127" s="142"/>
      <c r="C127" s="154"/>
      <c r="D127" s="154"/>
      <c r="E127" s="155"/>
      <c r="F127" s="154"/>
    </row>
    <row r="128" customFormat="false" ht="15.75" hidden="false" customHeight="false" outlineLevel="0" collapsed="false">
      <c r="A128" s="126"/>
      <c r="B128" s="171"/>
      <c r="C128" s="154"/>
      <c r="D128" s="154"/>
      <c r="E128" s="155"/>
      <c r="F128" s="154"/>
    </row>
    <row r="129" customFormat="false" ht="15.75" hidden="true" customHeight="false" outlineLevel="0" collapsed="false">
      <c r="A129" s="126" t="s">
        <v>172</v>
      </c>
      <c r="B129" s="171"/>
      <c r="C129" s="154"/>
      <c r="D129" s="154"/>
      <c r="E129" s="155"/>
      <c r="F129" s="154" t="n">
        <f aca="false">SUM(B129:E129)</f>
        <v>0</v>
      </c>
    </row>
    <row r="130" customFormat="false" ht="15.75" hidden="true" customHeight="false" outlineLevel="0" collapsed="false">
      <c r="A130" s="126" t="s">
        <v>173</v>
      </c>
      <c r="B130" s="171"/>
      <c r="C130" s="154"/>
      <c r="D130" s="154"/>
      <c r="E130" s="155"/>
      <c r="F130" s="154" t="n">
        <f aca="false">SUM(B130:E130)</f>
        <v>0</v>
      </c>
    </row>
    <row r="131" customFormat="false" ht="15.75" hidden="true" customHeight="false" outlineLevel="0" collapsed="false">
      <c r="A131" s="126" t="s">
        <v>174</v>
      </c>
      <c r="B131" s="171"/>
      <c r="C131" s="154" t="n">
        <f aca="false">103818.69-103818.69</f>
        <v>0</v>
      </c>
      <c r="D131" s="154" t="n">
        <f aca="false">103818.69-103818.69</f>
        <v>0</v>
      </c>
      <c r="E131" s="155"/>
      <c r="F131" s="154" t="n">
        <f aca="false">SUM(B131:E131)</f>
        <v>0</v>
      </c>
    </row>
    <row r="132" customFormat="false" ht="15.75" hidden="true" customHeight="false" outlineLevel="0" collapsed="false">
      <c r="A132" s="126" t="s">
        <v>175</v>
      </c>
      <c r="B132" s="171"/>
      <c r="C132" s="154"/>
      <c r="D132" s="154"/>
      <c r="E132" s="155"/>
      <c r="F132" s="154" t="n">
        <f aca="false">SUM(B132:E132)</f>
        <v>0</v>
      </c>
    </row>
    <row r="133" customFormat="false" ht="15.75" hidden="false" customHeight="false" outlineLevel="0" collapsed="false">
      <c r="A133" s="126" t="s">
        <v>176</v>
      </c>
      <c r="B133" s="171"/>
      <c r="C133" s="154" t="n">
        <v>5905.39</v>
      </c>
      <c r="D133" s="154" t="n">
        <v>719.05</v>
      </c>
      <c r="E133" s="155"/>
      <c r="F133" s="154" t="n">
        <f aca="false">SUM(B133:E133)</f>
        <v>6624.44</v>
      </c>
    </row>
    <row r="134" customFormat="false" ht="15.75" hidden="false" customHeight="false" outlineLevel="0" collapsed="false">
      <c r="A134" s="132"/>
      <c r="B134" s="156"/>
      <c r="C134" s="134"/>
      <c r="D134" s="134"/>
      <c r="E134" s="141"/>
      <c r="F134" s="134"/>
    </row>
    <row r="135" customFormat="false" ht="16.5" hidden="false" customHeight="false" outlineLevel="0" collapsed="false">
      <c r="A135" s="157" t="s">
        <v>177</v>
      </c>
      <c r="B135" s="172"/>
      <c r="C135" s="159" t="n">
        <f aca="false">SUM(C128:C134)</f>
        <v>5905.39</v>
      </c>
      <c r="D135" s="159" t="n">
        <f aca="false">SUM(D128:D134)</f>
        <v>719.05</v>
      </c>
      <c r="E135" s="160"/>
      <c r="F135" s="159" t="n">
        <f aca="false">SUM(B135:E135)</f>
        <v>6624.44</v>
      </c>
    </row>
    <row r="136" customFormat="false" ht="16.5" hidden="false" customHeight="false" outlineLevel="0" collapsed="false">
      <c r="A136" s="173"/>
      <c r="B136" s="174"/>
      <c r="C136" s="175"/>
      <c r="D136" s="175"/>
      <c r="E136" s="125"/>
      <c r="F136" s="176"/>
    </row>
    <row r="137" customFormat="false" ht="16.5" hidden="true" customHeight="false" outlineLevel="0" collapsed="false">
      <c r="A137" s="177" t="s">
        <v>178</v>
      </c>
      <c r="B137" s="178"/>
      <c r="C137" s="179" t="n">
        <f aca="false">+C135+C114+C125</f>
        <v>21560.99</v>
      </c>
      <c r="D137" s="179" t="n">
        <f aca="false">+D135+D114+D125</f>
        <v>4541.42</v>
      </c>
      <c r="E137" s="180"/>
      <c r="F137" s="159" t="n">
        <f aca="false">SUM(B137:E137)</f>
        <v>26102.41</v>
      </c>
    </row>
    <row r="138" customFormat="false" ht="16.5" hidden="true" customHeight="false" outlineLevel="0" collapsed="false">
      <c r="A138" s="181" t="s">
        <v>179</v>
      </c>
      <c r="B138" s="182"/>
      <c r="C138" s="183"/>
      <c r="D138" s="183"/>
      <c r="E138" s="125"/>
      <c r="F138" s="159" t="n">
        <f aca="false">SUM(B138:E138)</f>
        <v>0</v>
      </c>
    </row>
    <row r="139" customFormat="false" ht="16.5" hidden="false" customHeight="false" outlineLevel="0" collapsed="false">
      <c r="A139" s="157" t="s">
        <v>180</v>
      </c>
      <c r="B139" s="184"/>
      <c r="C139" s="185" t="n">
        <f aca="false">+C114+C135</f>
        <v>21560.99</v>
      </c>
      <c r="D139" s="185" t="n">
        <f aca="false">+D114+D135</f>
        <v>4541.42</v>
      </c>
      <c r="E139" s="186"/>
      <c r="F139" s="159" t="n">
        <f aca="false">SUM(B139:E139)</f>
        <v>26102.41</v>
      </c>
    </row>
    <row r="140" customFormat="false" ht="15.75" hidden="true" customHeight="false" outlineLevel="0" collapsed="false">
      <c r="A140" s="187"/>
      <c r="B140" s="188"/>
      <c r="C140" s="189"/>
      <c r="D140" s="189"/>
      <c r="E140" s="125"/>
      <c r="F140" s="124"/>
    </row>
    <row r="141" customFormat="false" ht="22.5" hidden="true" customHeight="true" outlineLevel="0" collapsed="false">
      <c r="A141" s="190" t="s">
        <v>181</v>
      </c>
      <c r="B141" s="191"/>
      <c r="C141" s="192" t="n">
        <f aca="false">+C135+C125+C111+C113+C96</f>
        <v>21560.99</v>
      </c>
      <c r="D141" s="192" t="n">
        <f aca="false">+D135+D125+D111+D113+D96</f>
        <v>4541.42</v>
      </c>
      <c r="E141" s="155" t="n">
        <f aca="false">+E135+E113+E111+E96</f>
        <v>0</v>
      </c>
      <c r="F141" s="154" t="n">
        <f aca="false">SUM(B141:E141)</f>
        <v>26102.41</v>
      </c>
    </row>
    <row r="142" customFormat="false" ht="22.5" hidden="true" customHeight="true" outlineLevel="0" collapsed="false">
      <c r="A142" s="190" t="s">
        <v>182</v>
      </c>
      <c r="B142" s="191"/>
      <c r="C142" s="193" t="n">
        <v>0</v>
      </c>
      <c r="D142" s="193" t="n">
        <v>0</v>
      </c>
      <c r="E142" s="155"/>
      <c r="F142" s="194" t="n">
        <f aca="false">SUM(B142:E142)</f>
        <v>0</v>
      </c>
    </row>
    <row r="143" customFormat="false" ht="22.5" hidden="true" customHeight="true" outlineLevel="0" collapsed="false">
      <c r="A143" s="190"/>
      <c r="B143" s="191"/>
      <c r="C143" s="192"/>
      <c r="D143" s="192"/>
      <c r="E143" s="155"/>
      <c r="F143" s="154"/>
    </row>
    <row r="144" customFormat="false" ht="22.5" hidden="true" customHeight="true" outlineLevel="0" collapsed="false">
      <c r="A144" s="190" t="s">
        <v>181</v>
      </c>
      <c r="B144" s="191"/>
      <c r="C144" s="192" t="n">
        <f aca="false">+C141</f>
        <v>21560.99</v>
      </c>
      <c r="D144" s="192" t="n">
        <f aca="false">+D141</f>
        <v>4541.42</v>
      </c>
      <c r="E144" s="155"/>
      <c r="F144" s="154" t="n">
        <f aca="false">SUM(B144:E144)</f>
        <v>26102.41</v>
      </c>
    </row>
    <row r="145" customFormat="false" ht="22.5" hidden="true" customHeight="true" outlineLevel="0" collapsed="false">
      <c r="A145" s="190" t="s">
        <v>183</v>
      </c>
      <c r="B145" s="191"/>
      <c r="C145" s="192" t="n">
        <v>0</v>
      </c>
      <c r="D145" s="192" t="n">
        <v>0</v>
      </c>
      <c r="E145" s="155"/>
      <c r="F145" s="154" t="n">
        <f aca="false">SUM(B145:E145)</f>
        <v>0</v>
      </c>
    </row>
    <row r="146" customFormat="false" ht="22.5" hidden="true" customHeight="true" outlineLevel="0" collapsed="false">
      <c r="A146" s="190" t="s">
        <v>184</v>
      </c>
      <c r="B146" s="191"/>
      <c r="C146" s="192"/>
      <c r="D146" s="192"/>
      <c r="E146" s="155"/>
      <c r="F146" s="154" t="n">
        <f aca="false">SUM(B146:E146)</f>
        <v>0</v>
      </c>
    </row>
    <row r="147" customFormat="false" ht="22.5" hidden="true" customHeight="true" outlineLevel="0" collapsed="false">
      <c r="A147" s="190" t="s">
        <v>185</v>
      </c>
      <c r="B147" s="191"/>
      <c r="C147" s="195"/>
      <c r="D147" s="195"/>
      <c r="E147" s="155"/>
      <c r="F147" s="134" t="n">
        <f aca="false">SUM(B147:E147)</f>
        <v>0</v>
      </c>
    </row>
    <row r="148" customFormat="false" ht="22.5" hidden="true" customHeight="true" outlineLevel="0" collapsed="false">
      <c r="A148" s="190" t="s">
        <v>186</v>
      </c>
      <c r="B148" s="191"/>
      <c r="C148" s="192" t="n">
        <f aca="false">SUM(C144:C147)</f>
        <v>21560.99</v>
      </c>
      <c r="D148" s="192" t="n">
        <f aca="false">SUM(D144:D147)</f>
        <v>4541.42</v>
      </c>
      <c r="E148" s="155"/>
      <c r="F148" s="154" t="n">
        <f aca="false">SUM(B148:E148)</f>
        <v>26102.41</v>
      </c>
    </row>
    <row r="149" customFormat="false" ht="22.5" hidden="true" customHeight="true" outlineLevel="0" collapsed="false">
      <c r="A149" s="196" t="s">
        <v>187</v>
      </c>
      <c r="B149" s="197"/>
      <c r="C149" s="198" t="n">
        <v>0</v>
      </c>
      <c r="D149" s="198" t="n">
        <v>0</v>
      </c>
      <c r="E149" s="155"/>
      <c r="F149" s="153" t="n">
        <f aca="false">SUM(B149:E149)</f>
        <v>0</v>
      </c>
    </row>
    <row r="150" customFormat="false" ht="24" hidden="true" customHeight="true" outlineLevel="0" collapsed="false">
      <c r="A150" s="196" t="s">
        <v>188</v>
      </c>
      <c r="B150" s="197"/>
      <c r="C150" s="198" t="n">
        <f aca="false">SUM(C148:C149)</f>
        <v>21560.99</v>
      </c>
      <c r="D150" s="198" t="n">
        <f aca="false">SUM(D148:D149)</f>
        <v>4541.42</v>
      </c>
      <c r="E150" s="199" t="n">
        <f aca="false">+E137-E141</f>
        <v>0</v>
      </c>
      <c r="F150" s="153" t="n">
        <f aca="false">SUM(B150:E150)</f>
        <v>26102.41</v>
      </c>
    </row>
    <row r="151" customFormat="false" ht="20.25" hidden="false" customHeight="true" outlineLevel="0" collapsed="false"/>
    <row r="152" customFormat="false" ht="20.25" hidden="false" customHeight="true" outlineLevel="0" collapsed="false"/>
  </sheetData>
  <printOptions headings="false" gridLines="false" gridLinesSet="true" horizontalCentered="tru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&amp;Li:/eecproj/ectinv/&amp;F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false" showRowColHeaders="true" showZeros="true" rightToLeft="false" tabSelected="false" showOutlineSymbols="true" defaultGridColor="true" view="normal" topLeftCell="A16" colorId="64" zoomScale="65" zoomScaleNormal="65" zoomScalePageLayoutView="100" workbookViewId="0">
      <selection pane="topLeft" activeCell="G48" activeCellId="0" sqref="G48"/>
    </sheetView>
  </sheetViews>
  <sheetFormatPr defaultColWidth="6.70703125" defaultRowHeight="15.75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1" width="15.99"/>
    <col collapsed="false" customWidth="true" hidden="false" outlineLevel="0" max="3" min="3" style="1" width="23.56"/>
    <col collapsed="false" customWidth="true" hidden="false" outlineLevel="0" max="4" min="4" style="1" width="16.28"/>
    <col collapsed="false" customWidth="false" hidden="false" outlineLevel="0" max="5" min="5" style="1" width="6.7"/>
    <col collapsed="false" customWidth="true" hidden="false" outlineLevel="0" max="6" min="6" style="1" width="18.99"/>
    <col collapsed="false" customWidth="true" hidden="false" outlineLevel="0" max="7" min="7" style="1" width="25.41"/>
    <col collapsed="false" customWidth="true" hidden="false" outlineLevel="0" max="8" min="8" style="1" width="12.99"/>
    <col collapsed="false" customWidth="false" hidden="false" outlineLevel="0" max="257" min="9" style="1" width="6.7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2"/>
      <c r="G1" s="2"/>
    </row>
    <row r="2" customFormat="false" ht="15.75" hidden="false" customHeight="false" outlineLevel="0" collapsed="false">
      <c r="A2" s="2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2"/>
      <c r="B3" s="3" t="s">
        <v>1</v>
      </c>
      <c r="C3" s="3"/>
      <c r="D3" s="3"/>
      <c r="E3" s="3"/>
      <c r="F3" s="3"/>
      <c r="G3" s="3"/>
    </row>
    <row r="4" customFormat="false" ht="15.75" hidden="false" customHeight="false" outlineLevel="0" collapsed="false">
      <c r="A4" s="2"/>
      <c r="B4" s="4" t="s">
        <v>2</v>
      </c>
      <c r="C4" s="4"/>
      <c r="D4" s="4"/>
      <c r="E4" s="4"/>
      <c r="F4" s="4"/>
      <c r="G4" s="4"/>
    </row>
    <row r="5" customFormat="false" ht="15.75" hidden="false" customHeight="false" outlineLevel="0" collapsed="false">
      <c r="A5" s="2"/>
      <c r="B5" s="2"/>
      <c r="C5" s="2"/>
      <c r="D5" s="2"/>
      <c r="E5" s="2"/>
      <c r="F5" s="2"/>
      <c r="G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5.75" hidden="false" customHeight="false" outlineLevel="0" collapsed="false">
      <c r="A7" s="2"/>
      <c r="B7" s="3" t="s">
        <v>3</v>
      </c>
      <c r="C7" s="3"/>
      <c r="D7" s="3"/>
      <c r="E7" s="3"/>
      <c r="F7" s="3"/>
      <c r="G7" s="3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2"/>
    </row>
    <row r="9" customFormat="false" ht="15.75" hidden="false" customHeight="false" outlineLevel="0" collapsed="false">
      <c r="A9" s="2"/>
      <c r="B9" s="2"/>
      <c r="C9" s="2"/>
      <c r="D9" s="2"/>
      <c r="E9" s="2"/>
      <c r="F9" s="2"/>
      <c r="G9" s="2"/>
    </row>
    <row r="10" customFormat="false" ht="15.75" hidden="false" customHeight="false" outlineLevel="0" collapsed="false">
      <c r="A10" s="2"/>
      <c r="B10" s="5" t="s">
        <v>4</v>
      </c>
      <c r="C10" s="2"/>
      <c r="D10" s="2"/>
      <c r="E10" s="2"/>
      <c r="F10" s="5" t="s">
        <v>5</v>
      </c>
      <c r="G10" s="2"/>
    </row>
    <row r="11" customFormat="false" ht="15.75" hidden="false" customHeight="false" outlineLevel="0" collapsed="false">
      <c r="A11" s="2"/>
      <c r="B11" s="2"/>
      <c r="C11" s="2"/>
      <c r="D11" s="2"/>
      <c r="E11" s="2"/>
      <c r="F11" s="2"/>
      <c r="G11" s="2"/>
    </row>
    <row r="12" customFormat="false" ht="15.75" hidden="false" customHeight="false" outlineLevel="0" collapsed="false">
      <c r="A12" s="2"/>
      <c r="B12" s="6" t="s">
        <v>6</v>
      </c>
      <c r="C12" s="2"/>
      <c r="D12" s="2"/>
      <c r="E12" s="2"/>
      <c r="F12" s="5" t="s">
        <v>7</v>
      </c>
      <c r="G12" s="2"/>
    </row>
    <row r="13" customFormat="false" ht="15.75" hidden="false" customHeight="false" outlineLevel="0" collapsed="false">
      <c r="A13" s="2"/>
      <c r="B13" s="6" t="s">
        <v>8</v>
      </c>
      <c r="C13" s="2"/>
      <c r="D13" s="2"/>
      <c r="E13" s="2"/>
      <c r="F13" s="5" t="s">
        <v>9</v>
      </c>
      <c r="G13" s="2"/>
    </row>
    <row r="14" customFormat="false" ht="15.75" hidden="false" customHeight="false" outlineLevel="0" collapsed="false">
      <c r="A14" s="2"/>
      <c r="B14" s="6" t="s">
        <v>10</v>
      </c>
      <c r="C14" s="2"/>
      <c r="D14" s="2"/>
      <c r="E14" s="2"/>
      <c r="F14" s="5" t="s">
        <v>11</v>
      </c>
      <c r="G14" s="2"/>
    </row>
    <row r="15" customFormat="false" ht="15.75" hidden="false" customHeight="false" outlineLevel="0" collapsed="false">
      <c r="A15" s="2"/>
      <c r="B15" s="7" t="s">
        <v>12</v>
      </c>
      <c r="C15" s="2"/>
      <c r="D15" s="2"/>
      <c r="E15" s="2"/>
      <c r="F15" s="2" t="s">
        <v>13</v>
      </c>
      <c r="G15" s="2"/>
    </row>
    <row r="16" customFormat="false" ht="15.75" hidden="false" customHeight="false" outlineLevel="0" collapsed="false">
      <c r="A16" s="2"/>
      <c r="B16" s="2"/>
      <c r="C16" s="2"/>
      <c r="D16" s="2"/>
      <c r="E16" s="2"/>
      <c r="F16" s="2"/>
      <c r="G16" s="2"/>
    </row>
    <row r="17" customFormat="false" ht="17.25" hidden="false" customHeight="true" outlineLevel="0" collapsed="false">
      <c r="A17" s="2"/>
      <c r="B17" s="2" t="s">
        <v>14</v>
      </c>
      <c r="C17" s="2"/>
      <c r="D17" s="2"/>
      <c r="E17" s="2"/>
      <c r="F17" s="5" t="s">
        <v>15</v>
      </c>
      <c r="G17" s="2"/>
    </row>
    <row r="18" customFormat="false" ht="17.25" hidden="false" customHeight="true" outlineLevel="0" collapsed="false">
      <c r="A18" s="2"/>
      <c r="B18" s="8"/>
      <c r="C18" s="2"/>
      <c r="D18" s="2"/>
      <c r="E18" s="2"/>
      <c r="F18" s="5" t="s">
        <v>16</v>
      </c>
      <c r="G18" s="2"/>
    </row>
    <row r="19" customFormat="false" ht="15.75" hidden="false" customHeight="false" outlineLevel="0" collapsed="false">
      <c r="A19" s="2"/>
      <c r="B19" s="2"/>
      <c r="C19" s="2"/>
      <c r="D19" s="2"/>
      <c r="E19" s="2"/>
      <c r="F19" s="5" t="s">
        <v>17</v>
      </c>
      <c r="G19" s="2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2"/>
      <c r="G20" s="2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2"/>
      <c r="G21" s="2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2"/>
      <c r="G22" s="2"/>
    </row>
    <row r="23" customFormat="false" ht="15.75" hidden="false" customHeight="false" outlineLevel="0" collapsed="false">
      <c r="A23" s="2"/>
      <c r="B23" s="9" t="s">
        <v>18</v>
      </c>
      <c r="C23" s="10" t="s">
        <v>18</v>
      </c>
      <c r="D23" s="11"/>
      <c r="E23" s="11"/>
      <c r="F23" s="11"/>
      <c r="G23" s="10" t="s">
        <v>19</v>
      </c>
    </row>
    <row r="24" customFormat="false" ht="15.75" hidden="false" customHeight="false" outlineLevel="0" collapsed="false">
      <c r="A24" s="2"/>
      <c r="B24" s="12" t="s">
        <v>20</v>
      </c>
      <c r="C24" s="13" t="s">
        <v>21</v>
      </c>
      <c r="D24" s="2"/>
      <c r="E24" s="2"/>
      <c r="F24" s="2"/>
      <c r="G24" s="13" t="s">
        <v>22</v>
      </c>
    </row>
    <row r="25" customFormat="false" ht="15.75" hidden="false" customHeight="false" outlineLevel="0" collapsed="false">
      <c r="A25" s="2"/>
      <c r="B25" s="14"/>
      <c r="C25" s="15"/>
      <c r="D25" s="2"/>
      <c r="E25" s="2"/>
      <c r="F25" s="2"/>
      <c r="G25" s="15"/>
    </row>
    <row r="26" customFormat="false" ht="15.75" hidden="false" customHeight="false" outlineLevel="0" collapsed="false">
      <c r="A26" s="2"/>
      <c r="B26" s="16" t="n">
        <v>36188</v>
      </c>
      <c r="C26" s="17" t="s">
        <v>189</v>
      </c>
      <c r="D26" s="18"/>
      <c r="E26" s="18"/>
      <c r="F26" s="18"/>
      <c r="G26" s="19" t="s">
        <v>24</v>
      </c>
    </row>
    <row r="27" customFormat="false" ht="15.75" hidden="false" customHeight="false" outlineLevel="0" collapsed="false">
      <c r="A27" s="2"/>
      <c r="B27" s="14"/>
      <c r="C27" s="2"/>
      <c r="D27" s="2"/>
      <c r="E27" s="2"/>
      <c r="F27" s="2"/>
      <c r="G27" s="15"/>
    </row>
    <row r="28" customFormat="false" ht="15.75" hidden="false" customHeight="false" outlineLevel="0" collapsed="false">
      <c r="A28" s="2"/>
      <c r="B28" s="20" t="s">
        <v>25</v>
      </c>
      <c r="C28" s="2"/>
      <c r="D28" s="2"/>
      <c r="E28" s="2"/>
      <c r="F28" s="2"/>
      <c r="G28" s="15"/>
    </row>
    <row r="29" customFormat="false" ht="15.75" hidden="false" customHeight="false" outlineLevel="0" collapsed="false">
      <c r="A29" s="2"/>
      <c r="B29" s="20" t="s">
        <v>190</v>
      </c>
      <c r="C29" s="2"/>
      <c r="D29" s="2"/>
      <c r="E29" s="2"/>
      <c r="F29" s="2"/>
      <c r="G29" s="21"/>
    </row>
    <row r="30" customFormat="false" ht="15.75" hidden="false" customHeight="false" outlineLevel="0" collapsed="false">
      <c r="A30" s="2"/>
      <c r="B30" s="14" t="s">
        <v>27</v>
      </c>
      <c r="C30" s="2"/>
      <c r="D30" s="2"/>
      <c r="E30" s="2"/>
      <c r="F30" s="2"/>
      <c r="G30" s="22"/>
    </row>
    <row r="31" customFormat="false" ht="15.75" hidden="false" customHeight="false" outlineLevel="0" collapsed="false">
      <c r="A31" s="2"/>
      <c r="B31" s="14"/>
      <c r="C31" s="2"/>
      <c r="D31" s="2"/>
      <c r="E31" s="2"/>
      <c r="F31" s="2"/>
      <c r="G31" s="22"/>
    </row>
    <row r="32" customFormat="false" ht="15.75" hidden="false" customHeight="false" outlineLevel="0" collapsed="false">
      <c r="A32" s="2"/>
      <c r="B32" s="23" t="s">
        <v>28</v>
      </c>
      <c r="C32" s="2" t="s">
        <v>29</v>
      </c>
      <c r="D32" s="2"/>
      <c r="E32" s="2"/>
      <c r="F32" s="2"/>
      <c r="G32" s="15"/>
    </row>
    <row r="33" customFormat="false" ht="15.75" hidden="false" customHeight="false" outlineLevel="0" collapsed="false">
      <c r="A33" s="2"/>
      <c r="B33" s="23" t="s">
        <v>30</v>
      </c>
      <c r="C33" s="2" t="s">
        <v>31</v>
      </c>
      <c r="D33" s="2"/>
      <c r="E33" s="2"/>
      <c r="F33" s="2"/>
      <c r="G33" s="15"/>
    </row>
    <row r="34" customFormat="false" ht="15.75" hidden="false" customHeight="false" outlineLevel="0" collapsed="false">
      <c r="A34" s="2"/>
      <c r="B34" s="23" t="s">
        <v>32</v>
      </c>
      <c r="C34" s="2" t="s">
        <v>33</v>
      </c>
      <c r="D34" s="2"/>
      <c r="E34" s="2"/>
      <c r="F34" s="2"/>
      <c r="G34" s="24"/>
    </row>
    <row r="35" customFormat="false" ht="15.75" hidden="false" customHeight="false" outlineLevel="0" collapsed="false">
      <c r="A35" s="2"/>
      <c r="B35" s="14"/>
      <c r="C35" s="2"/>
      <c r="D35" s="25"/>
      <c r="E35" s="26"/>
      <c r="F35" s="26"/>
      <c r="G35" s="27"/>
    </row>
    <row r="36" customFormat="false" ht="15.75" hidden="false" customHeight="false" outlineLevel="0" collapsed="false">
      <c r="A36" s="2"/>
      <c r="B36" s="14"/>
      <c r="C36" s="0"/>
      <c r="D36" s="0"/>
      <c r="E36" s="0"/>
      <c r="F36" s="26"/>
      <c r="G36" s="27"/>
    </row>
    <row r="37" customFormat="false" ht="15.75" hidden="false" customHeight="false" outlineLevel="0" collapsed="false">
      <c r="A37" s="2"/>
      <c r="B37" s="14"/>
      <c r="C37" s="0"/>
      <c r="D37" s="0"/>
      <c r="E37" s="0"/>
      <c r="F37" s="2"/>
      <c r="G37" s="27"/>
    </row>
    <row r="38" customFormat="false" ht="15.75" hidden="false" customHeight="false" outlineLevel="0" collapsed="false">
      <c r="A38" s="2"/>
      <c r="B38" s="20"/>
      <c r="C38" s="0"/>
      <c r="D38" s="0"/>
      <c r="E38" s="0"/>
      <c r="F38" s="2"/>
      <c r="G38" s="15"/>
    </row>
    <row r="39" customFormat="false" ht="15.75" hidden="false" customHeight="false" outlineLevel="0" collapsed="false">
      <c r="A39" s="2"/>
      <c r="B39" s="20"/>
      <c r="C39" s="0"/>
      <c r="D39" s="0"/>
      <c r="E39" s="0"/>
      <c r="F39" s="2"/>
      <c r="G39" s="15"/>
    </row>
    <row r="40" customFormat="false" ht="21.75" hidden="false" customHeight="true" outlineLevel="0" collapsed="false">
      <c r="A40" s="2"/>
      <c r="B40" s="20"/>
      <c r="C40" s="0"/>
      <c r="D40" s="0"/>
      <c r="E40" s="0"/>
      <c r="F40" s="2"/>
      <c r="G40" s="15"/>
    </row>
    <row r="41" customFormat="false" ht="15.75" hidden="false" customHeight="false" outlineLevel="0" collapsed="false">
      <c r="A41" s="2"/>
      <c r="B41" s="20"/>
      <c r="C41" s="0"/>
      <c r="D41" s="0"/>
      <c r="E41" s="0"/>
      <c r="F41" s="2"/>
      <c r="G41" s="15"/>
    </row>
    <row r="42" customFormat="false" ht="15.95" hidden="false" customHeight="true" outlineLevel="0" collapsed="false">
      <c r="A42" s="2"/>
      <c r="B42" s="14"/>
      <c r="C42" s="0"/>
      <c r="D42" s="0"/>
      <c r="E42" s="0"/>
      <c r="F42" s="2"/>
      <c r="G42" s="15"/>
    </row>
    <row r="43" customFormat="false" ht="15.75" hidden="false" customHeight="false" outlineLevel="0" collapsed="false">
      <c r="A43" s="2"/>
      <c r="B43" s="20"/>
      <c r="C43" s="0"/>
      <c r="D43" s="0"/>
      <c r="E43" s="0"/>
      <c r="F43" s="2"/>
      <c r="G43" s="15"/>
    </row>
    <row r="44" customFormat="false" ht="15.75" hidden="false" customHeight="false" outlineLevel="0" collapsed="false">
      <c r="A44" s="2"/>
      <c r="B44" s="14"/>
      <c r="C44" s="2"/>
      <c r="D44" s="28"/>
      <c r="E44" s="2"/>
      <c r="F44" s="2"/>
      <c r="G44" s="15"/>
    </row>
    <row r="45" customFormat="false" ht="15.75" hidden="false" customHeight="false" outlineLevel="0" collapsed="false">
      <c r="A45" s="2"/>
      <c r="B45" s="14"/>
      <c r="C45" s="2"/>
      <c r="D45" s="28"/>
      <c r="E45" s="2"/>
      <c r="F45" s="2"/>
      <c r="G45" s="15"/>
    </row>
    <row r="46" customFormat="false" ht="16.5" hidden="false" customHeight="false" outlineLevel="0" collapsed="false">
      <c r="A46" s="2"/>
      <c r="B46" s="14"/>
      <c r="C46" s="2"/>
      <c r="D46" s="2"/>
      <c r="E46" s="2"/>
      <c r="F46" s="2"/>
      <c r="G46" s="15"/>
    </row>
    <row r="47" customFormat="false" ht="20.1" hidden="false" customHeight="true" outlineLevel="0" collapsed="false">
      <c r="A47" s="2"/>
      <c r="B47" s="14"/>
      <c r="C47" s="2"/>
      <c r="D47" s="29" t="s">
        <v>34</v>
      </c>
      <c r="E47" s="26"/>
      <c r="F47" s="2"/>
      <c r="G47" s="30" t="n">
        <f aca="false">37502.93+46583.03+18622.47+611.8</f>
        <v>103320.23</v>
      </c>
    </row>
    <row r="48" customFormat="false" ht="16.5" hidden="false" customHeight="false" outlineLevel="0" collapsed="false">
      <c r="A48" s="2"/>
      <c r="B48" s="14"/>
      <c r="C48" s="2"/>
      <c r="D48" s="2"/>
      <c r="E48" s="2"/>
      <c r="F48" s="2"/>
      <c r="G48" s="15"/>
    </row>
    <row r="49" customFormat="false" ht="15.75" hidden="false" customHeight="false" outlineLevel="0" collapsed="false">
      <c r="A49" s="2"/>
      <c r="B49" s="31"/>
      <c r="C49" s="32"/>
      <c r="D49" s="32"/>
      <c r="E49" s="32"/>
      <c r="F49" s="32"/>
      <c r="G49" s="33"/>
    </row>
  </sheetData>
  <mergeCells count="4">
    <mergeCell ref="B2:G2"/>
    <mergeCell ref="B3:G3"/>
    <mergeCell ref="B4:G4"/>
    <mergeCell ref="B7:G7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231120</xdr:colOff>
                    <xdr:row>5</xdr:row>
                    <xdr:rowOff>161640</xdr:rowOff>
                  </from>
                  <to>
                    <xdr:col>2</xdr:col>
                    <xdr:colOff>917640</xdr:colOff>
                    <xdr:row>8</xdr:row>
                    <xdr:rowOff>200160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9" activeCellId="0" sqref="A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93" width="69.42"/>
    <col collapsed="false" customWidth="true" hidden="false" outlineLevel="0" max="2" min="2" style="93" width="25.28"/>
    <col collapsed="false" customWidth="true" hidden="true" outlineLevel="0" max="4" min="3" style="94" width="20.85"/>
    <col collapsed="false" customWidth="true" hidden="true" outlineLevel="0" max="5" min="5" style="94" width="22.56"/>
    <col collapsed="false" customWidth="true" hidden="false" outlineLevel="0" max="6" min="6" style="94" width="20.85"/>
    <col collapsed="false" customWidth="true" hidden="false" outlineLevel="0" max="7" min="7" style="94" width="21.7"/>
    <col collapsed="false" customWidth="true" hidden="false" outlineLevel="0" max="8" min="8" style="94" width="20.85"/>
    <col collapsed="false" customWidth="true" hidden="false" outlineLevel="0" max="9" min="9" style="94" width="21.28"/>
    <col collapsed="false" customWidth="true" hidden="true" outlineLevel="0" max="10" min="10" style="94" width="1.85"/>
    <col collapsed="false" customWidth="true" hidden="true" outlineLevel="0" max="11" min="11" style="94" width="20.7"/>
    <col collapsed="false" customWidth="true" hidden="false" outlineLevel="0" max="12" min="12" style="95" width="7.99"/>
    <col collapsed="false" customWidth="false" hidden="false" outlineLevel="0" max="257" min="13" style="93" width="9.14"/>
  </cols>
  <sheetData>
    <row r="1" customFormat="false" ht="19.5" hidden="false" customHeight="false" outlineLevel="0" collapsed="false">
      <c r="A1" s="96" t="s">
        <v>57</v>
      </c>
      <c r="B1" s="97"/>
      <c r="C1" s="97"/>
      <c r="D1" s="97"/>
      <c r="E1" s="97"/>
      <c r="F1" s="97"/>
      <c r="G1" s="97"/>
      <c r="H1" s="97"/>
      <c r="I1" s="98"/>
      <c r="J1" s="97"/>
      <c r="K1" s="98"/>
    </row>
    <row r="2" customFormat="false" ht="21" hidden="true" customHeight="true" outlineLevel="0" collapsed="false">
      <c r="A2" s="99" t="s">
        <v>191</v>
      </c>
      <c r="B2" s="100"/>
      <c r="C2" s="100"/>
      <c r="D2" s="100"/>
      <c r="E2" s="100"/>
      <c r="F2" s="100"/>
      <c r="G2" s="100"/>
      <c r="H2" s="100"/>
      <c r="I2" s="101"/>
      <c r="J2" s="100"/>
      <c r="K2" s="101"/>
    </row>
    <row r="3" customFormat="false" ht="21" hidden="true" customHeight="true" outlineLevel="0" collapsed="false">
      <c r="A3" s="99" t="s">
        <v>192</v>
      </c>
      <c r="B3" s="100"/>
      <c r="C3" s="100"/>
      <c r="D3" s="100"/>
      <c r="E3" s="100"/>
      <c r="F3" s="100"/>
      <c r="G3" s="100"/>
      <c r="H3" s="100"/>
      <c r="I3" s="101"/>
      <c r="J3" s="100"/>
      <c r="K3" s="101"/>
    </row>
    <row r="4" customFormat="false" ht="21" hidden="true" customHeight="true" outlineLevel="0" collapsed="false">
      <c r="A4" s="99" t="s">
        <v>193</v>
      </c>
      <c r="B4" s="100"/>
      <c r="C4" s="100"/>
      <c r="D4" s="100"/>
      <c r="E4" s="100"/>
      <c r="F4" s="100"/>
      <c r="G4" s="100"/>
      <c r="H4" s="100"/>
      <c r="I4" s="101"/>
      <c r="J4" s="100"/>
      <c r="K4" s="101"/>
    </row>
    <row r="5" customFormat="false" ht="21" hidden="false" customHeight="true" outlineLevel="0" collapsed="false">
      <c r="A5" s="99" t="s">
        <v>194</v>
      </c>
      <c r="B5" s="100"/>
      <c r="C5" s="100"/>
      <c r="D5" s="100"/>
      <c r="E5" s="100"/>
      <c r="F5" s="100"/>
      <c r="G5" s="100"/>
      <c r="H5" s="100"/>
      <c r="I5" s="101"/>
      <c r="J5" s="100"/>
      <c r="K5" s="101"/>
    </row>
    <row r="6" customFormat="false" ht="19.5" hidden="true" customHeight="false" outlineLevel="0" collapsed="false">
      <c r="A6" s="99" t="s">
        <v>195</v>
      </c>
      <c r="B6" s="100"/>
      <c r="C6" s="100"/>
      <c r="D6" s="100"/>
      <c r="E6" s="100"/>
      <c r="F6" s="100"/>
      <c r="G6" s="100"/>
      <c r="H6" s="100"/>
      <c r="I6" s="101"/>
      <c r="J6" s="100"/>
      <c r="K6" s="101"/>
    </row>
    <row r="7" customFormat="false" ht="19.5" hidden="false" customHeight="false" outlineLevel="0" collapsed="false">
      <c r="A7" s="99"/>
      <c r="B7" s="100"/>
      <c r="C7" s="100"/>
      <c r="D7" s="100"/>
      <c r="E7" s="100"/>
      <c r="F7" s="100"/>
      <c r="G7" s="100"/>
      <c r="H7" s="100"/>
      <c r="I7" s="101"/>
      <c r="J7" s="100"/>
      <c r="K7" s="101"/>
    </row>
    <row r="8" customFormat="false" ht="19.5" hidden="false" customHeight="false" outlineLevel="0" collapsed="false">
      <c r="A8" s="99" t="s">
        <v>196</v>
      </c>
      <c r="B8" s="100"/>
      <c r="C8" s="100"/>
      <c r="D8" s="100"/>
      <c r="E8" s="100"/>
      <c r="F8" s="100"/>
      <c r="G8" s="100"/>
      <c r="H8" s="100"/>
      <c r="I8" s="101"/>
      <c r="J8" s="100"/>
      <c r="K8" s="101"/>
    </row>
    <row r="9" customFormat="false" ht="20.25" hidden="false" customHeight="false" outlineLevel="0" collapsed="false">
      <c r="A9" s="102"/>
      <c r="B9" s="103"/>
      <c r="C9" s="104"/>
      <c r="D9" s="104"/>
      <c r="E9" s="104"/>
      <c r="F9" s="104"/>
      <c r="G9" s="104"/>
      <c r="H9" s="104"/>
      <c r="I9" s="105"/>
      <c r="J9" s="100"/>
      <c r="K9" s="101"/>
    </row>
    <row r="10" customFormat="false" ht="15.75" hidden="false" customHeight="false" outlineLevel="0" collapsed="false">
      <c r="A10" s="106"/>
      <c r="B10" s="107"/>
      <c r="C10" s="108" t="s">
        <v>197</v>
      </c>
      <c r="D10" s="108" t="s">
        <v>198</v>
      </c>
      <c r="E10" s="108" t="s">
        <v>199</v>
      </c>
      <c r="F10" s="108" t="s">
        <v>200</v>
      </c>
      <c r="G10" s="108" t="s">
        <v>201</v>
      </c>
      <c r="H10" s="108" t="s">
        <v>61</v>
      </c>
      <c r="I10" s="108" t="s">
        <v>62</v>
      </c>
      <c r="J10" s="109"/>
      <c r="K10" s="110"/>
      <c r="L10" s="111"/>
    </row>
    <row r="11" customFormat="false" ht="15.75" hidden="false" customHeight="false" outlineLevel="0" collapsed="false">
      <c r="A11" s="112"/>
      <c r="B11" s="113" t="s">
        <v>63</v>
      </c>
      <c r="C11" s="114" t="s">
        <v>64</v>
      </c>
      <c r="D11" s="114" t="s">
        <v>64</v>
      </c>
      <c r="E11" s="114" t="s">
        <v>64</v>
      </c>
      <c r="F11" s="114" t="s">
        <v>64</v>
      </c>
      <c r="G11" s="114" t="s">
        <v>64</v>
      </c>
      <c r="H11" s="114" t="s">
        <v>64</v>
      </c>
      <c r="I11" s="114" t="s">
        <v>64</v>
      </c>
      <c r="J11" s="115"/>
      <c r="K11" s="116"/>
      <c r="L11" s="111"/>
    </row>
    <row r="12" customFormat="false" ht="16.5" hidden="false" customHeight="false" outlineLevel="0" collapsed="false">
      <c r="A12" s="117" t="s">
        <v>65</v>
      </c>
      <c r="B12" s="118"/>
      <c r="C12" s="119" t="s">
        <v>202</v>
      </c>
      <c r="D12" s="119" t="s">
        <v>203</v>
      </c>
      <c r="E12" s="119" t="s">
        <v>204</v>
      </c>
      <c r="F12" s="119" t="s">
        <v>205</v>
      </c>
      <c r="G12" s="119" t="s">
        <v>206</v>
      </c>
      <c r="H12" s="119" t="s">
        <v>66</v>
      </c>
      <c r="I12" s="119" t="s">
        <v>207</v>
      </c>
      <c r="J12" s="120"/>
      <c r="K12" s="121" t="s">
        <v>68</v>
      </c>
      <c r="L12" s="111"/>
    </row>
    <row r="13" customFormat="false" ht="17.25" hidden="false" customHeight="true" outlineLevel="0" collapsed="false">
      <c r="A13" s="122"/>
      <c r="B13" s="123"/>
      <c r="C13" s="124"/>
      <c r="D13" s="124"/>
      <c r="E13" s="124"/>
      <c r="F13" s="124"/>
      <c r="G13" s="124"/>
      <c r="H13" s="124"/>
      <c r="I13" s="124"/>
      <c r="J13" s="125"/>
      <c r="K13" s="124"/>
    </row>
    <row r="14" customFormat="false" ht="15.75" hidden="false" customHeight="false" outlineLevel="0" collapsed="false">
      <c r="A14" s="126" t="s">
        <v>69</v>
      </c>
      <c r="B14" s="123"/>
      <c r="C14" s="124"/>
      <c r="D14" s="124" t="n">
        <v>10</v>
      </c>
      <c r="E14" s="124" t="n">
        <v>34</v>
      </c>
      <c r="F14" s="124" t="n">
        <v>21</v>
      </c>
      <c r="G14" s="124" t="n">
        <v>7</v>
      </c>
      <c r="H14" s="124" t="n">
        <v>1</v>
      </c>
      <c r="I14" s="124"/>
      <c r="J14" s="125"/>
      <c r="K14" s="124" t="n">
        <f aca="false">SUM(B14:J14)</f>
        <v>73</v>
      </c>
    </row>
    <row r="15" customFormat="false" ht="15.75" hidden="true" customHeight="false" outlineLevel="0" collapsed="false">
      <c r="A15" s="126" t="s">
        <v>208</v>
      </c>
      <c r="B15" s="123"/>
      <c r="C15" s="124"/>
      <c r="D15" s="124"/>
      <c r="E15" s="124"/>
      <c r="F15" s="124"/>
      <c r="G15" s="124"/>
      <c r="H15" s="124"/>
      <c r="I15" s="124"/>
      <c r="J15" s="125"/>
      <c r="K15" s="124" t="n">
        <f aca="false">SUM(B15:J15)</f>
        <v>0</v>
      </c>
    </row>
    <row r="16" customFormat="false" ht="15.75" hidden="true" customHeight="false" outlineLevel="0" collapsed="false">
      <c r="A16" s="122" t="s">
        <v>209</v>
      </c>
      <c r="B16" s="123"/>
      <c r="C16" s="124"/>
      <c r="D16" s="124"/>
      <c r="E16" s="124"/>
      <c r="F16" s="124"/>
      <c r="G16" s="124"/>
      <c r="H16" s="124"/>
      <c r="I16" s="124"/>
      <c r="J16" s="125"/>
      <c r="K16" s="124" t="n">
        <f aca="false">SUM(B16:J16)</f>
        <v>0</v>
      </c>
    </row>
    <row r="17" customFormat="false" ht="15.75" hidden="true" customHeight="false" outlineLevel="0" collapsed="false">
      <c r="A17" s="126" t="s">
        <v>210</v>
      </c>
      <c r="B17" s="123"/>
      <c r="C17" s="124"/>
      <c r="D17" s="124"/>
      <c r="E17" s="124"/>
      <c r="F17" s="124"/>
      <c r="G17" s="124"/>
      <c r="H17" s="124"/>
      <c r="I17" s="124"/>
      <c r="J17" s="125"/>
      <c r="K17" s="124" t="n">
        <f aca="false">SUM(B17:J17)</f>
        <v>0</v>
      </c>
    </row>
    <row r="18" customFormat="false" ht="15.75" hidden="false" customHeight="false" outlineLevel="0" collapsed="false">
      <c r="A18" s="126" t="s">
        <v>70</v>
      </c>
      <c r="B18" s="123"/>
      <c r="C18" s="124" t="n">
        <v>4</v>
      </c>
      <c r="D18" s="124" t="n">
        <v>24</v>
      </c>
      <c r="E18" s="124" t="n">
        <v>29</v>
      </c>
      <c r="F18" s="124" t="n">
        <v>22</v>
      </c>
      <c r="G18" s="124" t="n">
        <v>26</v>
      </c>
      <c r="H18" s="124" t="n">
        <v>17</v>
      </c>
      <c r="I18" s="124"/>
      <c r="J18" s="125"/>
      <c r="K18" s="124" t="n">
        <f aca="false">SUM(B18:J18)</f>
        <v>122</v>
      </c>
    </row>
    <row r="19" customFormat="false" ht="15.75" hidden="false" customHeight="false" outlineLevel="0" collapsed="false">
      <c r="A19" s="126" t="s">
        <v>71</v>
      </c>
      <c r="B19" s="123"/>
      <c r="C19" s="124"/>
      <c r="D19" s="124" t="n">
        <v>100</v>
      </c>
      <c r="E19" s="124" t="n">
        <v>32</v>
      </c>
      <c r="F19" s="124"/>
      <c r="G19" s="124" t="n">
        <f aca="false">18+6+12-18-6</f>
        <v>12</v>
      </c>
      <c r="H19" s="124"/>
      <c r="I19" s="124"/>
      <c r="J19" s="125"/>
      <c r="K19" s="124" t="n">
        <f aca="false">SUM(B19:J19)</f>
        <v>144</v>
      </c>
    </row>
    <row r="20" customFormat="false" ht="15.75" hidden="true" customHeight="false" outlineLevel="0" collapsed="false">
      <c r="A20" s="126" t="s">
        <v>211</v>
      </c>
      <c r="B20" s="123"/>
      <c r="C20" s="124"/>
      <c r="D20" s="124"/>
      <c r="E20" s="124"/>
      <c r="F20" s="124"/>
      <c r="G20" s="124"/>
      <c r="H20" s="124"/>
      <c r="I20" s="124"/>
      <c r="J20" s="125"/>
      <c r="K20" s="124" t="n">
        <f aca="false">SUM(B20:J20)</f>
        <v>0</v>
      </c>
    </row>
    <row r="21" customFormat="false" ht="15.75" hidden="true" customHeight="false" outlineLevel="0" collapsed="false">
      <c r="A21" s="126" t="s">
        <v>212</v>
      </c>
      <c r="B21" s="123"/>
      <c r="C21" s="124"/>
      <c r="D21" s="124"/>
      <c r="E21" s="124"/>
      <c r="F21" s="124"/>
      <c r="G21" s="124"/>
      <c r="H21" s="124"/>
      <c r="I21" s="124"/>
      <c r="J21" s="125"/>
      <c r="K21" s="124" t="n">
        <f aca="false">SUM(B21:J21)</f>
        <v>0</v>
      </c>
    </row>
    <row r="22" customFormat="false" ht="15.75" hidden="true" customHeight="false" outlineLevel="0" collapsed="false">
      <c r="A22" s="126" t="s">
        <v>213</v>
      </c>
      <c r="B22" s="123"/>
      <c r="C22" s="124"/>
      <c r="D22" s="124"/>
      <c r="E22" s="124"/>
      <c r="F22" s="124"/>
      <c r="G22" s="124"/>
      <c r="H22" s="124"/>
      <c r="I22" s="124"/>
      <c r="J22" s="125"/>
      <c r="K22" s="124" t="n">
        <f aca="false">SUM(B22:J22)</f>
        <v>0</v>
      </c>
    </row>
    <row r="23" customFormat="false" ht="15.75" hidden="true" customHeight="false" outlineLevel="0" collapsed="false">
      <c r="A23" s="126" t="s">
        <v>214</v>
      </c>
      <c r="B23" s="123"/>
      <c r="C23" s="124"/>
      <c r="D23" s="124" t="n">
        <v>6</v>
      </c>
      <c r="E23" s="124" t="n">
        <v>3</v>
      </c>
      <c r="F23" s="124"/>
      <c r="G23" s="124"/>
      <c r="H23" s="124"/>
      <c r="I23" s="124"/>
      <c r="J23" s="125"/>
      <c r="K23" s="124" t="n">
        <f aca="false">SUM(B23:J23)</f>
        <v>9</v>
      </c>
    </row>
    <row r="24" customFormat="false" ht="15.75" hidden="false" customHeight="false" outlineLevel="0" collapsed="false">
      <c r="A24" s="126" t="s">
        <v>215</v>
      </c>
      <c r="B24" s="123"/>
      <c r="C24" s="124"/>
      <c r="D24" s="124"/>
      <c r="E24" s="124" t="n">
        <v>8</v>
      </c>
      <c r="F24" s="124" t="n">
        <v>5</v>
      </c>
      <c r="G24" s="124" t="n">
        <v>6</v>
      </c>
      <c r="H24" s="124" t="n">
        <v>3</v>
      </c>
      <c r="I24" s="124"/>
      <c r="J24" s="125"/>
      <c r="K24" s="124" t="n">
        <f aca="false">SUM(B24:J24)</f>
        <v>22</v>
      </c>
    </row>
    <row r="25" customFormat="false" ht="15.75" hidden="false" customHeight="false" outlineLevel="0" collapsed="false">
      <c r="A25" s="126" t="s">
        <v>76</v>
      </c>
      <c r="B25" s="123"/>
      <c r="C25" s="124"/>
      <c r="D25" s="124"/>
      <c r="E25" s="124" t="n">
        <v>5</v>
      </c>
      <c r="F25" s="124" t="n">
        <v>6</v>
      </c>
      <c r="G25" s="124" t="n">
        <f aca="false">3+6+3+6-3-6-3</f>
        <v>6</v>
      </c>
      <c r="H25" s="124" t="n">
        <v>1</v>
      </c>
      <c r="I25" s="124"/>
      <c r="J25" s="125"/>
      <c r="K25" s="124" t="n">
        <f aca="false">SUM(B25:J25)</f>
        <v>18</v>
      </c>
    </row>
    <row r="26" customFormat="false" ht="15.75" hidden="false" customHeight="false" outlineLevel="0" collapsed="false">
      <c r="A26" s="126" t="s">
        <v>77</v>
      </c>
      <c r="B26" s="123"/>
      <c r="C26" s="124" t="n">
        <v>136</v>
      </c>
      <c r="D26" s="124" t="n">
        <v>160</v>
      </c>
      <c r="E26" s="124" t="n">
        <v>20</v>
      </c>
      <c r="F26" s="124" t="n">
        <v>4</v>
      </c>
      <c r="G26" s="124"/>
      <c r="H26" s="124"/>
      <c r="I26" s="124"/>
      <c r="J26" s="125"/>
      <c r="K26" s="124" t="n">
        <f aca="false">SUM(B26:J26)</f>
        <v>320</v>
      </c>
    </row>
    <row r="27" customFormat="false" ht="15.75" hidden="true" customHeight="false" outlineLevel="0" collapsed="false">
      <c r="A27" s="126" t="s">
        <v>216</v>
      </c>
      <c r="B27" s="123"/>
      <c r="C27" s="124"/>
      <c r="D27" s="124"/>
      <c r="E27" s="124"/>
      <c r="F27" s="124"/>
      <c r="G27" s="124"/>
      <c r="H27" s="124"/>
      <c r="I27" s="124"/>
      <c r="J27" s="125"/>
      <c r="K27" s="124" t="n">
        <f aca="false">SUM(B27:J27)</f>
        <v>0</v>
      </c>
    </row>
    <row r="28" customFormat="false" ht="15.75" hidden="true" customHeight="false" outlineLevel="0" collapsed="false">
      <c r="A28" s="126" t="s">
        <v>76</v>
      </c>
      <c r="B28" s="123"/>
      <c r="C28" s="124"/>
      <c r="D28" s="124"/>
      <c r="E28" s="124"/>
      <c r="F28" s="124"/>
      <c r="G28" s="124"/>
      <c r="H28" s="124"/>
      <c r="I28" s="124"/>
      <c r="J28" s="125"/>
      <c r="K28" s="124" t="n">
        <f aca="false">SUM(B28:J28)</f>
        <v>0</v>
      </c>
    </row>
    <row r="29" customFormat="false" ht="15.75" hidden="false" customHeight="false" outlineLevel="0" collapsed="false">
      <c r="A29" s="126" t="s">
        <v>78</v>
      </c>
      <c r="B29" s="123"/>
      <c r="C29" s="124" t="n">
        <v>12</v>
      </c>
      <c r="D29" s="124" t="n">
        <v>13</v>
      </c>
      <c r="E29" s="124" t="n">
        <v>10</v>
      </c>
      <c r="F29" s="124" t="n">
        <v>7</v>
      </c>
      <c r="G29" s="124" t="n">
        <v>8</v>
      </c>
      <c r="H29" s="124" t="n">
        <v>4</v>
      </c>
      <c r="I29" s="124"/>
      <c r="J29" s="125"/>
      <c r="K29" s="124" t="n">
        <f aca="false">SUM(B29:J29)</f>
        <v>54</v>
      </c>
    </row>
    <row r="30" customFormat="false" ht="15.75" hidden="false" customHeight="false" outlineLevel="0" collapsed="false">
      <c r="A30" s="126" t="s">
        <v>79</v>
      </c>
      <c r="B30" s="123"/>
      <c r="C30" s="124"/>
      <c r="D30" s="124"/>
      <c r="E30" s="124" t="n">
        <v>37</v>
      </c>
      <c r="F30" s="124"/>
      <c r="G30" s="124" t="n">
        <f aca="false">5+12+13-5-12</f>
        <v>13</v>
      </c>
      <c r="H30" s="124"/>
      <c r="I30" s="124"/>
      <c r="J30" s="125"/>
      <c r="K30" s="124" t="n">
        <f aca="false">SUM(B30:J30)</f>
        <v>50</v>
      </c>
    </row>
    <row r="31" customFormat="false" ht="15.75" hidden="false" customHeight="false" outlineLevel="0" collapsed="false">
      <c r="A31" s="126" t="s">
        <v>80</v>
      </c>
      <c r="B31" s="127"/>
      <c r="C31" s="124"/>
      <c r="D31" s="124"/>
      <c r="E31" s="124" t="n">
        <v>6</v>
      </c>
      <c r="F31" s="124" t="n">
        <v>1</v>
      </c>
      <c r="G31" s="124"/>
      <c r="H31" s="124"/>
      <c r="I31" s="124"/>
      <c r="J31" s="125"/>
      <c r="K31" s="124" t="n">
        <f aca="false">SUM(B31:J31)</f>
        <v>7</v>
      </c>
    </row>
    <row r="32" customFormat="false" ht="15.75" hidden="true" customHeight="false" outlineLevel="0" collapsed="false">
      <c r="A32" s="126" t="s">
        <v>81</v>
      </c>
      <c r="B32" s="127"/>
      <c r="C32" s="124"/>
      <c r="D32" s="124"/>
      <c r="E32" s="124"/>
      <c r="F32" s="124"/>
      <c r="G32" s="124"/>
      <c r="H32" s="124"/>
      <c r="I32" s="124"/>
      <c r="J32" s="125"/>
      <c r="K32" s="124" t="n">
        <f aca="false">SUM(B32:J32)</f>
        <v>0</v>
      </c>
    </row>
    <row r="33" customFormat="false" ht="15.75" hidden="true" customHeight="false" outlineLevel="0" collapsed="false">
      <c r="A33" s="126" t="s">
        <v>217</v>
      </c>
      <c r="B33" s="127"/>
      <c r="C33" s="124"/>
      <c r="D33" s="124"/>
      <c r="E33" s="124"/>
      <c r="F33" s="124"/>
      <c r="G33" s="124"/>
      <c r="H33" s="124"/>
      <c r="I33" s="124"/>
      <c r="J33" s="125"/>
      <c r="K33" s="124" t="n">
        <f aca="false">SUM(B33:J33)</f>
        <v>0</v>
      </c>
    </row>
    <row r="34" customFormat="false" ht="15.75" hidden="true" customHeight="false" outlineLevel="0" collapsed="false">
      <c r="A34" s="126" t="s">
        <v>218</v>
      </c>
      <c r="B34" s="127"/>
      <c r="C34" s="124" t="n">
        <v>76</v>
      </c>
      <c r="D34" s="124" t="n">
        <v>160</v>
      </c>
      <c r="E34" s="124" t="n">
        <v>12</v>
      </c>
      <c r="F34" s="124"/>
      <c r="G34" s="124"/>
      <c r="H34" s="124"/>
      <c r="I34" s="124"/>
      <c r="J34" s="125"/>
      <c r="K34" s="124" t="n">
        <f aca="false">SUM(B34:J34)</f>
        <v>248</v>
      </c>
    </row>
    <row r="35" customFormat="false" ht="15.75" hidden="true" customHeight="false" outlineLevel="0" collapsed="false">
      <c r="A35" s="122" t="s">
        <v>83</v>
      </c>
      <c r="B35" s="123"/>
      <c r="C35" s="124"/>
      <c r="D35" s="124"/>
      <c r="E35" s="124"/>
      <c r="F35" s="124"/>
      <c r="G35" s="124"/>
      <c r="H35" s="124"/>
      <c r="I35" s="124"/>
      <c r="J35" s="125"/>
      <c r="K35" s="124" t="n">
        <f aca="false">SUM(B35:J35)</f>
        <v>0</v>
      </c>
    </row>
    <row r="36" customFormat="false" ht="15.75" hidden="true" customHeight="false" outlineLevel="0" collapsed="false">
      <c r="A36" s="126" t="s">
        <v>84</v>
      </c>
      <c r="B36" s="123"/>
      <c r="C36" s="124"/>
      <c r="D36" s="124"/>
      <c r="E36" s="124"/>
      <c r="F36" s="124"/>
      <c r="G36" s="124"/>
      <c r="H36" s="124"/>
      <c r="I36" s="124"/>
      <c r="J36" s="125"/>
      <c r="K36" s="124" t="n">
        <f aca="false">SUM(B36:J36)</f>
        <v>0</v>
      </c>
    </row>
    <row r="37" customFormat="false" ht="15.75" hidden="true" customHeight="false" outlineLevel="0" collapsed="false">
      <c r="A37" s="126" t="s">
        <v>85</v>
      </c>
      <c r="B37" s="123"/>
      <c r="C37" s="124" t="n">
        <v>4</v>
      </c>
      <c r="D37" s="124" t="n">
        <v>14</v>
      </c>
      <c r="E37" s="124" t="n">
        <v>8</v>
      </c>
      <c r="F37" s="124"/>
      <c r="G37" s="124"/>
      <c r="H37" s="124"/>
      <c r="I37" s="124"/>
      <c r="J37" s="125"/>
      <c r="K37" s="124" t="n">
        <f aca="false">SUM(B37:J37)</f>
        <v>26</v>
      </c>
    </row>
    <row r="38" customFormat="false" ht="15.75" hidden="false" customHeight="false" outlineLevel="0" collapsed="false">
      <c r="A38" s="126" t="s">
        <v>86</v>
      </c>
      <c r="B38" s="123"/>
      <c r="C38" s="124"/>
      <c r="D38" s="124"/>
      <c r="E38" s="124" t="n">
        <v>16</v>
      </c>
      <c r="F38" s="124" t="n">
        <v>16</v>
      </c>
      <c r="G38" s="124" t="n">
        <f aca="false">3+5+29-3-5</f>
        <v>29</v>
      </c>
      <c r="H38" s="124"/>
      <c r="I38" s="124"/>
      <c r="J38" s="125"/>
      <c r="K38" s="124" t="n">
        <f aca="false">SUM(B38:J38)</f>
        <v>61</v>
      </c>
    </row>
    <row r="39" customFormat="false" ht="15.75" hidden="false" customHeight="false" outlineLevel="0" collapsed="false">
      <c r="A39" s="126" t="s">
        <v>87</v>
      </c>
      <c r="B39" s="123"/>
      <c r="C39" s="124" t="n">
        <v>2</v>
      </c>
      <c r="D39" s="124"/>
      <c r="E39" s="124" t="n">
        <v>21</v>
      </c>
      <c r="F39" s="124"/>
      <c r="G39" s="124"/>
      <c r="H39" s="124"/>
      <c r="I39" s="124"/>
      <c r="J39" s="125"/>
      <c r="K39" s="124" t="n">
        <f aca="false">SUM(B39:J39)</f>
        <v>23</v>
      </c>
    </row>
    <row r="40" customFormat="false" ht="15.75" hidden="true" customHeight="false" outlineLevel="0" collapsed="false">
      <c r="A40" s="126" t="s">
        <v>219</v>
      </c>
      <c r="B40" s="123"/>
      <c r="C40" s="124"/>
      <c r="D40" s="124"/>
      <c r="E40" s="124"/>
      <c r="F40" s="124"/>
      <c r="G40" s="124"/>
      <c r="H40" s="124"/>
      <c r="I40" s="124"/>
      <c r="J40" s="125"/>
      <c r="K40" s="124" t="n">
        <f aca="false">SUM(B40:J40)</f>
        <v>0</v>
      </c>
    </row>
    <row r="41" customFormat="false" ht="15.75" hidden="false" customHeight="false" outlineLevel="0" collapsed="false">
      <c r="A41" s="126" t="s">
        <v>88</v>
      </c>
      <c r="B41" s="123"/>
      <c r="C41" s="124" t="n">
        <v>71</v>
      </c>
      <c r="D41" s="124" t="n">
        <v>146</v>
      </c>
      <c r="E41" s="124" t="n">
        <v>99</v>
      </c>
      <c r="F41" s="124" t="n">
        <v>50</v>
      </c>
      <c r="G41" s="124"/>
      <c r="H41" s="124"/>
      <c r="I41" s="124"/>
      <c r="J41" s="125"/>
      <c r="K41" s="124" t="n">
        <f aca="false">SUM(B41:J41)</f>
        <v>366</v>
      </c>
    </row>
    <row r="42" customFormat="false" ht="15.75" hidden="false" customHeight="false" outlineLevel="0" collapsed="false">
      <c r="A42" s="126" t="s">
        <v>220</v>
      </c>
      <c r="B42" s="123"/>
      <c r="C42" s="124"/>
      <c r="D42" s="124" t="n">
        <v>120</v>
      </c>
      <c r="E42" s="124" t="n">
        <v>48</v>
      </c>
      <c r="F42" s="124"/>
      <c r="G42" s="124" t="n">
        <f aca="false">14+28+28-14-28</f>
        <v>28</v>
      </c>
      <c r="H42" s="124"/>
      <c r="I42" s="124"/>
      <c r="J42" s="125"/>
      <c r="K42" s="124" t="n">
        <f aca="false">SUM(B42:J42)</f>
        <v>196</v>
      </c>
    </row>
    <row r="43" customFormat="false" ht="15.75" hidden="false" customHeight="false" outlineLevel="0" collapsed="false">
      <c r="A43" s="126" t="s">
        <v>90</v>
      </c>
      <c r="B43" s="123"/>
      <c r="C43" s="124"/>
      <c r="D43" s="124" t="n">
        <v>12</v>
      </c>
      <c r="E43" s="124" t="n">
        <v>14</v>
      </c>
      <c r="F43" s="124" t="n">
        <v>18</v>
      </c>
      <c r="G43" s="124"/>
      <c r="H43" s="124"/>
      <c r="I43" s="124"/>
      <c r="J43" s="125"/>
      <c r="K43" s="124" t="n">
        <f aca="false">SUM(B43:J43)</f>
        <v>44</v>
      </c>
    </row>
    <row r="44" customFormat="false" ht="15.75" hidden="false" customHeight="false" outlineLevel="0" collapsed="false">
      <c r="A44" s="126" t="s">
        <v>91</v>
      </c>
      <c r="B44" s="123"/>
      <c r="C44" s="124"/>
      <c r="D44" s="124" t="n">
        <v>8</v>
      </c>
      <c r="E44" s="124" t="n">
        <v>30</v>
      </c>
      <c r="F44" s="124" t="n">
        <v>34</v>
      </c>
      <c r="G44" s="124" t="n">
        <v>30</v>
      </c>
      <c r="H44" s="124"/>
      <c r="I44" s="124"/>
      <c r="J44" s="125"/>
      <c r="K44" s="124" t="n">
        <f aca="false">SUM(B44:J44)</f>
        <v>102</v>
      </c>
    </row>
    <row r="45" customFormat="false" ht="15.75" hidden="false" customHeight="false" outlineLevel="0" collapsed="false">
      <c r="A45" s="126" t="s">
        <v>89</v>
      </c>
      <c r="B45" s="123"/>
      <c r="C45" s="124"/>
      <c r="D45" s="124"/>
      <c r="E45" s="124" t="n">
        <v>6</v>
      </c>
      <c r="F45" s="124"/>
      <c r="G45" s="124" t="n">
        <v>1</v>
      </c>
      <c r="H45" s="124"/>
      <c r="I45" s="124"/>
      <c r="J45" s="125"/>
      <c r="K45" s="124" t="n">
        <f aca="false">SUM(B45:J45)</f>
        <v>7</v>
      </c>
    </row>
    <row r="46" customFormat="false" ht="15.75" hidden="false" customHeight="false" outlineLevel="0" collapsed="false">
      <c r="A46" s="126" t="s">
        <v>221</v>
      </c>
      <c r="B46" s="123"/>
      <c r="C46" s="124"/>
      <c r="D46" s="124"/>
      <c r="E46" s="124"/>
      <c r="F46" s="124"/>
      <c r="G46" s="124" t="n">
        <v>19</v>
      </c>
      <c r="H46" s="124"/>
      <c r="I46" s="124"/>
      <c r="J46" s="125"/>
      <c r="K46" s="124" t="n">
        <f aca="false">SUM(B46:J46)</f>
        <v>19</v>
      </c>
    </row>
    <row r="47" customFormat="false" ht="15.75" hidden="true" customHeight="false" outlineLevel="0" collapsed="false">
      <c r="A47" s="126" t="s">
        <v>222</v>
      </c>
      <c r="B47" s="123"/>
      <c r="C47" s="124"/>
      <c r="D47" s="124"/>
      <c r="E47" s="124"/>
      <c r="F47" s="124"/>
      <c r="G47" s="124" t="n">
        <f aca="false">4-4</f>
        <v>0</v>
      </c>
      <c r="H47" s="124"/>
      <c r="I47" s="124"/>
      <c r="J47" s="125"/>
      <c r="K47" s="124" t="n">
        <f aca="false">SUM(B47:J47)</f>
        <v>0</v>
      </c>
    </row>
    <row r="48" customFormat="false" ht="15.75" hidden="false" customHeight="false" outlineLevel="0" collapsed="false">
      <c r="A48" s="126" t="s">
        <v>93</v>
      </c>
      <c r="B48" s="123"/>
      <c r="C48" s="124"/>
      <c r="D48" s="124"/>
      <c r="E48" s="124" t="n">
        <v>20</v>
      </c>
      <c r="F48" s="124" t="n">
        <v>6</v>
      </c>
      <c r="G48" s="124"/>
      <c r="H48" s="124" t="n">
        <v>28</v>
      </c>
      <c r="I48" s="124"/>
      <c r="J48" s="125"/>
      <c r="K48" s="124" t="n">
        <f aca="false">SUM(B48:J48)</f>
        <v>54</v>
      </c>
    </row>
    <row r="49" customFormat="false" ht="15.75" hidden="true" customHeight="false" outlineLevel="0" collapsed="false">
      <c r="A49" s="126" t="s">
        <v>223</v>
      </c>
      <c r="B49" s="123"/>
      <c r="C49" s="124" t="n">
        <v>3</v>
      </c>
      <c r="D49" s="124" t="n">
        <v>5</v>
      </c>
      <c r="E49" s="124" t="n">
        <v>1</v>
      </c>
      <c r="F49" s="124"/>
      <c r="G49" s="124"/>
      <c r="H49" s="124"/>
      <c r="I49" s="124"/>
      <c r="J49" s="125"/>
      <c r="K49" s="124" t="n">
        <f aca="false">SUM(B49:J49)</f>
        <v>9</v>
      </c>
    </row>
    <row r="50" customFormat="false" ht="14.25" hidden="true" customHeight="true" outlineLevel="0" collapsed="false">
      <c r="A50" s="122" t="s">
        <v>97</v>
      </c>
      <c r="B50" s="123"/>
      <c r="C50" s="124"/>
      <c r="D50" s="124"/>
      <c r="E50" s="124"/>
      <c r="F50" s="124"/>
      <c r="G50" s="124"/>
      <c r="H50" s="124"/>
      <c r="I50" s="124"/>
      <c r="J50" s="125"/>
      <c r="K50" s="124" t="n">
        <f aca="false">SUM(B50:J50)</f>
        <v>0</v>
      </c>
    </row>
    <row r="51" customFormat="false" ht="15.75" hidden="true" customHeight="false" outlineLevel="0" collapsed="false">
      <c r="A51" s="126" t="s">
        <v>98</v>
      </c>
      <c r="B51" s="127"/>
      <c r="C51" s="124"/>
      <c r="D51" s="124"/>
      <c r="E51" s="124"/>
      <c r="F51" s="124"/>
      <c r="G51" s="124"/>
      <c r="H51" s="124"/>
      <c r="I51" s="124"/>
      <c r="J51" s="125"/>
      <c r="K51" s="124" t="n">
        <f aca="false">SUM(B51:J51)</f>
        <v>0</v>
      </c>
    </row>
    <row r="52" customFormat="false" ht="15.75" hidden="true" customHeight="false" outlineLevel="0" collapsed="false">
      <c r="A52" s="126" t="s">
        <v>99</v>
      </c>
      <c r="B52" s="127"/>
      <c r="C52" s="124"/>
      <c r="D52" s="124"/>
      <c r="E52" s="124"/>
      <c r="F52" s="124"/>
      <c r="G52" s="124"/>
      <c r="H52" s="124"/>
      <c r="I52" s="124"/>
      <c r="J52" s="125"/>
      <c r="K52" s="124" t="n">
        <f aca="false">SUM(B52:J52)</f>
        <v>0</v>
      </c>
    </row>
    <row r="53" customFormat="false" ht="15.75" hidden="true" customHeight="false" outlineLevel="0" collapsed="false">
      <c r="A53" s="126" t="s">
        <v>100</v>
      </c>
      <c r="B53" s="127"/>
      <c r="C53" s="124"/>
      <c r="D53" s="124" t="n">
        <v>13</v>
      </c>
      <c r="E53" s="124" t="n">
        <v>44</v>
      </c>
      <c r="F53" s="124"/>
      <c r="G53" s="124" t="n">
        <f aca="false">6+11-6-11</f>
        <v>0</v>
      </c>
      <c r="H53" s="124"/>
      <c r="I53" s="124"/>
      <c r="J53" s="125"/>
      <c r="K53" s="124" t="n">
        <f aca="false">SUM(B53:J53)</f>
        <v>57</v>
      </c>
    </row>
    <row r="54" customFormat="false" ht="15.75" hidden="false" customHeight="false" outlineLevel="0" collapsed="false">
      <c r="A54" s="126" t="s">
        <v>101</v>
      </c>
      <c r="B54" s="127"/>
      <c r="C54" s="124"/>
      <c r="D54" s="124"/>
      <c r="E54" s="124"/>
      <c r="F54" s="124" t="n">
        <v>8</v>
      </c>
      <c r="G54" s="124"/>
      <c r="H54" s="124"/>
      <c r="I54" s="124"/>
      <c r="J54" s="125"/>
      <c r="K54" s="124" t="n">
        <f aca="false">SUM(B54:J54)</f>
        <v>8</v>
      </c>
    </row>
    <row r="55" customFormat="false" ht="15.75" hidden="false" customHeight="false" outlineLevel="0" collapsed="false">
      <c r="A55" s="126" t="s">
        <v>102</v>
      </c>
      <c r="B55" s="127"/>
      <c r="C55" s="124"/>
      <c r="D55" s="124"/>
      <c r="E55" s="124"/>
      <c r="F55" s="124" t="n">
        <v>1</v>
      </c>
      <c r="G55" s="124" t="n">
        <v>10</v>
      </c>
      <c r="H55" s="124" t="n">
        <v>5</v>
      </c>
      <c r="I55" s="124"/>
      <c r="J55" s="125"/>
      <c r="K55" s="124" t="n">
        <f aca="false">SUM(B55:J55)</f>
        <v>16</v>
      </c>
    </row>
    <row r="56" customFormat="false" ht="15.75" hidden="true" customHeight="false" outlineLevel="0" collapsed="false">
      <c r="A56" s="126" t="s">
        <v>103</v>
      </c>
      <c r="B56" s="127"/>
      <c r="C56" s="124"/>
      <c r="D56" s="124"/>
      <c r="E56" s="124"/>
      <c r="F56" s="124"/>
      <c r="G56" s="124"/>
      <c r="H56" s="124"/>
      <c r="I56" s="124"/>
      <c r="J56" s="125"/>
      <c r="K56" s="124" t="n">
        <f aca="false">SUM(B56:J56)</f>
        <v>0</v>
      </c>
    </row>
    <row r="57" customFormat="false" ht="15.75" hidden="false" customHeight="false" outlineLevel="0" collapsed="false">
      <c r="A57" s="126" t="s">
        <v>106</v>
      </c>
      <c r="B57" s="127"/>
      <c r="C57" s="124"/>
      <c r="D57" s="124"/>
      <c r="E57" s="124"/>
      <c r="F57" s="124"/>
      <c r="G57" s="124" t="n">
        <v>13</v>
      </c>
      <c r="H57" s="124" t="n">
        <v>2</v>
      </c>
      <c r="I57" s="124"/>
      <c r="J57" s="125"/>
      <c r="K57" s="124" t="n">
        <f aca="false">SUM(B57:J57)</f>
        <v>15</v>
      </c>
    </row>
    <row r="58" customFormat="false" ht="15.75" hidden="true" customHeight="false" outlineLevel="0" collapsed="false">
      <c r="A58" s="126" t="s">
        <v>105</v>
      </c>
      <c r="B58" s="127"/>
      <c r="C58" s="124"/>
      <c r="D58" s="124"/>
      <c r="E58" s="124"/>
      <c r="F58" s="124"/>
      <c r="G58" s="124"/>
      <c r="H58" s="124"/>
      <c r="I58" s="124"/>
      <c r="J58" s="125"/>
      <c r="K58" s="124" t="n">
        <f aca="false">SUM(B58:J58)</f>
        <v>0</v>
      </c>
    </row>
    <row r="59" customFormat="false" ht="15.75" hidden="true" customHeight="false" outlineLevel="0" collapsed="false">
      <c r="A59" s="126" t="s">
        <v>107</v>
      </c>
      <c r="B59" s="127"/>
      <c r="C59" s="124"/>
      <c r="D59" s="124"/>
      <c r="E59" s="124"/>
      <c r="F59" s="124"/>
      <c r="G59" s="124"/>
      <c r="H59" s="124"/>
      <c r="I59" s="124"/>
      <c r="J59" s="125"/>
      <c r="K59" s="124" t="n">
        <f aca="false">SUM(B59:J59)</f>
        <v>0</v>
      </c>
    </row>
    <row r="60" customFormat="false" ht="15.75" hidden="true" customHeight="false" outlineLevel="0" collapsed="false">
      <c r="A60" s="126" t="s">
        <v>108</v>
      </c>
      <c r="B60" s="127"/>
      <c r="C60" s="124"/>
      <c r="D60" s="124"/>
      <c r="E60" s="124"/>
      <c r="F60" s="124"/>
      <c r="G60" s="124"/>
      <c r="H60" s="124"/>
      <c r="I60" s="124"/>
      <c r="J60" s="125"/>
      <c r="K60" s="124" t="n">
        <f aca="false">SUM(B60:J60)</f>
        <v>0</v>
      </c>
    </row>
    <row r="61" customFormat="false" ht="15.75" hidden="true" customHeight="true" outlineLevel="0" collapsed="false">
      <c r="A61" s="126" t="s">
        <v>109</v>
      </c>
      <c r="B61" s="127"/>
      <c r="C61" s="124"/>
      <c r="D61" s="124"/>
      <c r="E61" s="124"/>
      <c r="F61" s="124"/>
      <c r="G61" s="124"/>
      <c r="H61" s="124"/>
      <c r="I61" s="124"/>
      <c r="J61" s="125"/>
      <c r="K61" s="124" t="n">
        <f aca="false">SUM(B61:J61)</f>
        <v>0</v>
      </c>
    </row>
    <row r="62" customFormat="false" ht="15.75" hidden="true" customHeight="true" outlineLevel="0" collapsed="false">
      <c r="A62" s="126" t="s">
        <v>224</v>
      </c>
      <c r="B62" s="127"/>
      <c r="C62" s="124" t="n">
        <v>8</v>
      </c>
      <c r="D62" s="124"/>
      <c r="E62" s="124"/>
      <c r="F62" s="124"/>
      <c r="G62" s="124"/>
      <c r="H62" s="124"/>
      <c r="I62" s="124"/>
      <c r="J62" s="125"/>
      <c r="K62" s="124" t="n">
        <f aca="false">SUM(B62:J62)</f>
        <v>8</v>
      </c>
    </row>
    <row r="63" customFormat="false" ht="15.75" hidden="false" customHeight="false" outlineLevel="0" collapsed="false">
      <c r="A63" s="126" t="s">
        <v>110</v>
      </c>
      <c r="B63" s="127"/>
      <c r="C63" s="124"/>
      <c r="D63" s="124"/>
      <c r="E63" s="124" t="n">
        <v>2</v>
      </c>
      <c r="F63" s="124" t="n">
        <v>5</v>
      </c>
      <c r="G63" s="124" t="n">
        <v>8</v>
      </c>
      <c r="H63" s="124" t="n">
        <v>5</v>
      </c>
      <c r="I63" s="124"/>
      <c r="J63" s="125"/>
      <c r="K63" s="124" t="n">
        <f aca="false">SUM(B63:J63)</f>
        <v>20</v>
      </c>
    </row>
    <row r="64" customFormat="false" ht="15.75" hidden="false" customHeight="false" outlineLevel="0" collapsed="false">
      <c r="A64" s="126" t="s">
        <v>111</v>
      </c>
      <c r="B64" s="127"/>
      <c r="C64" s="124"/>
      <c r="D64" s="124"/>
      <c r="E64" s="124" t="n">
        <v>2</v>
      </c>
      <c r="F64" s="124" t="n">
        <v>2</v>
      </c>
      <c r="G64" s="124" t="n">
        <v>2</v>
      </c>
      <c r="H64" s="124" t="n">
        <v>1</v>
      </c>
      <c r="I64" s="124"/>
      <c r="J64" s="125"/>
      <c r="K64" s="124" t="n">
        <f aca="false">SUM(B64:J64)</f>
        <v>7</v>
      </c>
    </row>
    <row r="65" customFormat="false" ht="15.75" hidden="true" customHeight="false" outlineLevel="0" collapsed="false">
      <c r="A65" s="126" t="s">
        <v>113</v>
      </c>
      <c r="B65" s="127"/>
      <c r="C65" s="124"/>
      <c r="D65" s="124"/>
      <c r="E65" s="124"/>
      <c r="F65" s="124"/>
      <c r="G65" s="124"/>
      <c r="H65" s="124"/>
      <c r="I65" s="124"/>
      <c r="J65" s="125"/>
      <c r="K65" s="124" t="n">
        <f aca="false">SUM(B65:J65)</f>
        <v>0</v>
      </c>
    </row>
    <row r="66" customFormat="false" ht="15.75" hidden="true" customHeight="false" outlineLevel="0" collapsed="false">
      <c r="A66" s="126" t="s">
        <v>112</v>
      </c>
      <c r="B66" s="123"/>
      <c r="C66" s="124" t="n">
        <v>37</v>
      </c>
      <c r="D66" s="124" t="n">
        <v>52</v>
      </c>
      <c r="E66" s="124"/>
      <c r="F66" s="124"/>
      <c r="G66" s="124"/>
      <c r="H66" s="124"/>
      <c r="I66" s="124"/>
      <c r="J66" s="125"/>
      <c r="K66" s="124" t="n">
        <f aca="false">SUM(B66:J66)</f>
        <v>89</v>
      </c>
    </row>
    <row r="67" customFormat="false" ht="15.75" hidden="true" customHeight="false" outlineLevel="0" collapsed="false">
      <c r="A67" s="126" t="s">
        <v>225</v>
      </c>
      <c r="B67" s="127"/>
      <c r="C67" s="124" t="n">
        <v>19</v>
      </c>
      <c r="D67" s="124" t="n">
        <v>5</v>
      </c>
      <c r="E67" s="124"/>
      <c r="F67" s="124"/>
      <c r="G67" s="124"/>
      <c r="H67" s="124"/>
      <c r="I67" s="124"/>
      <c r="J67" s="125"/>
      <c r="K67" s="124" t="n">
        <f aca="false">SUM(B67:J67)</f>
        <v>24</v>
      </c>
    </row>
    <row r="68" customFormat="false" ht="15" hidden="false" customHeight="true" outlineLevel="0" collapsed="false">
      <c r="A68" s="126" t="s">
        <v>116</v>
      </c>
      <c r="B68" s="127"/>
      <c r="C68" s="124"/>
      <c r="D68" s="124"/>
      <c r="E68" s="124" t="n">
        <v>24</v>
      </c>
      <c r="F68" s="124" t="n">
        <v>38</v>
      </c>
      <c r="G68" s="124" t="n">
        <v>33</v>
      </c>
      <c r="H68" s="124"/>
      <c r="I68" s="124"/>
      <c r="J68" s="125"/>
      <c r="K68" s="124" t="n">
        <f aca="false">SUM(B68:J68)</f>
        <v>95</v>
      </c>
    </row>
    <row r="69" customFormat="false" ht="15" hidden="true" customHeight="true" outlineLevel="0" collapsed="false">
      <c r="A69" s="126" t="s">
        <v>117</v>
      </c>
      <c r="B69" s="127"/>
      <c r="C69" s="124"/>
      <c r="D69" s="124"/>
      <c r="E69" s="124"/>
      <c r="F69" s="124"/>
      <c r="G69" s="124"/>
      <c r="H69" s="124"/>
      <c r="I69" s="124"/>
      <c r="J69" s="125"/>
      <c r="K69" s="124" t="n">
        <f aca="false">SUM(B69:J69)</f>
        <v>0</v>
      </c>
    </row>
    <row r="70" customFormat="false" ht="15" hidden="false" customHeight="true" outlineLevel="0" collapsed="false">
      <c r="A70" s="126" t="s">
        <v>108</v>
      </c>
      <c r="B70" s="127"/>
      <c r="C70" s="124"/>
      <c r="D70" s="124"/>
      <c r="E70" s="124"/>
      <c r="F70" s="124"/>
      <c r="G70" s="124" t="n">
        <v>16</v>
      </c>
      <c r="H70" s="124"/>
      <c r="I70" s="124"/>
      <c r="J70" s="125"/>
      <c r="K70" s="124" t="n">
        <f aca="false">SUM(B70:J70)</f>
        <v>16</v>
      </c>
    </row>
    <row r="71" customFormat="false" ht="15.75" hidden="true" customHeight="false" outlineLevel="0" collapsed="false">
      <c r="A71" s="122" t="s">
        <v>109</v>
      </c>
      <c r="B71" s="123"/>
      <c r="C71" s="124"/>
      <c r="D71" s="124"/>
      <c r="E71" s="124"/>
      <c r="F71" s="124"/>
      <c r="G71" s="124"/>
      <c r="H71" s="124"/>
      <c r="I71" s="124"/>
      <c r="J71" s="125"/>
      <c r="K71" s="124" t="n">
        <f aca="false">SUM(B71:J71)</f>
        <v>0</v>
      </c>
    </row>
    <row r="72" customFormat="false" ht="15.75" hidden="true" customHeight="false" outlineLevel="0" collapsed="false">
      <c r="A72" s="126" t="s">
        <v>118</v>
      </c>
      <c r="B72" s="127"/>
      <c r="C72" s="124"/>
      <c r="D72" s="124"/>
      <c r="E72" s="124"/>
      <c r="F72" s="124"/>
      <c r="G72" s="124"/>
      <c r="H72" s="124"/>
      <c r="I72" s="124"/>
      <c r="J72" s="125"/>
      <c r="K72" s="124" t="n">
        <f aca="false">SUM(B72:J72)</f>
        <v>0</v>
      </c>
    </row>
    <row r="73" customFormat="false" ht="15.75" hidden="true" customHeight="false" outlineLevel="0" collapsed="false">
      <c r="A73" s="126" t="s">
        <v>119</v>
      </c>
      <c r="B73" s="127"/>
      <c r="C73" s="124"/>
      <c r="D73" s="124"/>
      <c r="E73" s="124"/>
      <c r="F73" s="124"/>
      <c r="G73" s="124"/>
      <c r="H73" s="124"/>
      <c r="I73" s="124"/>
      <c r="J73" s="125"/>
      <c r="K73" s="124" t="n">
        <f aca="false">SUM(B73:J73)</f>
        <v>0</v>
      </c>
    </row>
    <row r="74" customFormat="false" ht="15.75" hidden="false" customHeight="false" outlineLevel="0" collapsed="false">
      <c r="A74" s="126" t="s">
        <v>120</v>
      </c>
      <c r="B74" s="127"/>
      <c r="C74" s="124"/>
      <c r="D74" s="124"/>
      <c r="E74" s="124" t="n">
        <v>8</v>
      </c>
      <c r="F74" s="124" t="n">
        <v>1</v>
      </c>
      <c r="G74" s="124"/>
      <c r="H74" s="124"/>
      <c r="I74" s="124"/>
      <c r="J74" s="125"/>
      <c r="K74" s="124" t="n">
        <f aca="false">SUM(B74:J74)</f>
        <v>9</v>
      </c>
    </row>
    <row r="75" customFormat="false" ht="15.75" hidden="true" customHeight="false" outlineLevel="0" collapsed="false">
      <c r="A75" s="126" t="s">
        <v>121</v>
      </c>
      <c r="B75" s="127"/>
      <c r="C75" s="124"/>
      <c r="D75" s="124"/>
      <c r="E75" s="124"/>
      <c r="F75" s="124"/>
      <c r="G75" s="124"/>
      <c r="H75" s="124"/>
      <c r="I75" s="124"/>
      <c r="J75" s="125"/>
      <c r="K75" s="124" t="n">
        <f aca="false">SUM(B75:J75)</f>
        <v>0</v>
      </c>
    </row>
    <row r="76" customFormat="false" ht="15.75" hidden="true" customHeight="false" outlineLevel="0" collapsed="false">
      <c r="A76" s="126" t="s">
        <v>122</v>
      </c>
      <c r="B76" s="127"/>
      <c r="C76" s="124"/>
      <c r="D76" s="124"/>
      <c r="E76" s="124"/>
      <c r="F76" s="124"/>
      <c r="G76" s="124"/>
      <c r="H76" s="124"/>
      <c r="I76" s="124"/>
      <c r="J76" s="125"/>
      <c r="K76" s="124" t="n">
        <f aca="false">SUM(B76:J76)</f>
        <v>0</v>
      </c>
    </row>
    <row r="77" customFormat="false" ht="15.75" hidden="true" customHeight="false" outlineLevel="0" collapsed="false">
      <c r="A77" s="126" t="s">
        <v>123</v>
      </c>
      <c r="B77" s="127"/>
      <c r="C77" s="124"/>
      <c r="D77" s="124"/>
      <c r="E77" s="124"/>
      <c r="F77" s="124"/>
      <c r="G77" s="124"/>
      <c r="H77" s="124"/>
      <c r="I77" s="124"/>
      <c r="J77" s="125"/>
      <c r="K77" s="124" t="n">
        <f aca="false">SUM(B77:J77)</f>
        <v>0</v>
      </c>
    </row>
    <row r="78" customFormat="false" ht="15.75" hidden="true" customHeight="false" outlineLevel="0" collapsed="false">
      <c r="A78" s="126" t="s">
        <v>124</v>
      </c>
      <c r="B78" s="127"/>
      <c r="C78" s="124"/>
      <c r="D78" s="124"/>
      <c r="E78" s="124"/>
      <c r="F78" s="124"/>
      <c r="G78" s="124"/>
      <c r="H78" s="124"/>
      <c r="I78" s="124"/>
      <c r="J78" s="125"/>
      <c r="K78" s="124" t="n">
        <f aca="false">SUM(B78:J78)</f>
        <v>0</v>
      </c>
    </row>
    <row r="79" customFormat="false" ht="15.75" hidden="false" customHeight="false" outlineLevel="0" collapsed="false">
      <c r="A79" s="126" t="s">
        <v>125</v>
      </c>
      <c r="B79" s="127"/>
      <c r="C79" s="124"/>
      <c r="D79" s="124" t="n">
        <v>25</v>
      </c>
      <c r="E79" s="124"/>
      <c r="F79" s="124"/>
      <c r="G79" s="124"/>
      <c r="H79" s="124"/>
      <c r="I79" s="124"/>
      <c r="J79" s="125"/>
      <c r="K79" s="124" t="n">
        <f aca="false">SUM(B79:J79)</f>
        <v>25</v>
      </c>
    </row>
    <row r="80" customFormat="false" ht="15.75" hidden="true" customHeight="false" outlineLevel="0" collapsed="false">
      <c r="A80" s="126" t="s">
        <v>226</v>
      </c>
      <c r="B80" s="127"/>
      <c r="C80" s="124"/>
      <c r="D80" s="124"/>
      <c r="E80" s="124"/>
      <c r="F80" s="124"/>
      <c r="G80" s="124" t="n">
        <f aca="false">1-1</f>
        <v>0</v>
      </c>
      <c r="H80" s="124"/>
      <c r="I80" s="124"/>
      <c r="J80" s="125"/>
      <c r="K80" s="124" t="n">
        <f aca="false">SUM(B80:J80)</f>
        <v>0</v>
      </c>
    </row>
    <row r="81" customFormat="false" ht="15.75" hidden="true" customHeight="false" outlineLevel="0" collapsed="false">
      <c r="A81" s="126" t="s">
        <v>126</v>
      </c>
      <c r="B81" s="127"/>
      <c r="C81" s="124"/>
      <c r="D81" s="124" t="n">
        <v>34</v>
      </c>
      <c r="E81" s="124" t="n">
        <v>45</v>
      </c>
      <c r="F81" s="124"/>
      <c r="G81" s="124"/>
      <c r="H81" s="124"/>
      <c r="I81" s="124"/>
      <c r="J81" s="125"/>
      <c r="K81" s="124" t="n">
        <f aca="false">SUM(B81:J81)</f>
        <v>79</v>
      </c>
    </row>
    <row r="82" customFormat="false" ht="15.75" hidden="true" customHeight="false" outlineLevel="0" collapsed="false">
      <c r="A82" s="126" t="s">
        <v>127</v>
      </c>
      <c r="B82" s="127"/>
      <c r="C82" s="124"/>
      <c r="D82" s="124"/>
      <c r="E82" s="124"/>
      <c r="F82" s="124"/>
      <c r="G82" s="124"/>
      <c r="H82" s="124"/>
      <c r="I82" s="124"/>
      <c r="J82" s="125"/>
      <c r="K82" s="124" t="n">
        <f aca="false">SUM(B82:J82)</f>
        <v>0</v>
      </c>
    </row>
    <row r="83" customFormat="false" ht="15.75" hidden="true" customHeight="false" outlineLevel="0" collapsed="false">
      <c r="A83" s="126" t="s">
        <v>128</v>
      </c>
      <c r="B83" s="127"/>
      <c r="C83" s="124"/>
      <c r="D83" s="124" t="n">
        <v>11</v>
      </c>
      <c r="E83" s="124" t="n">
        <v>24</v>
      </c>
      <c r="F83" s="124"/>
      <c r="G83" s="124" t="n">
        <f aca="false">8-8</f>
        <v>0</v>
      </c>
      <c r="H83" s="124"/>
      <c r="I83" s="124"/>
      <c r="J83" s="125"/>
      <c r="K83" s="124" t="n">
        <f aca="false">SUM(B83:J83)</f>
        <v>35</v>
      </c>
    </row>
    <row r="84" customFormat="false" ht="15.75" hidden="false" customHeight="false" outlineLevel="0" collapsed="false">
      <c r="A84" s="126" t="s">
        <v>129</v>
      </c>
      <c r="B84" s="127"/>
      <c r="C84" s="124" t="n">
        <v>8</v>
      </c>
      <c r="D84" s="124" t="n">
        <v>20</v>
      </c>
      <c r="E84" s="124" t="n">
        <v>9</v>
      </c>
      <c r="F84" s="124" t="n">
        <v>8</v>
      </c>
      <c r="G84" s="124" t="n">
        <v>11</v>
      </c>
      <c r="H84" s="124" t="n">
        <v>4</v>
      </c>
      <c r="I84" s="124"/>
      <c r="J84" s="125"/>
      <c r="K84" s="124" t="n">
        <f aca="false">SUM(B84:J84)</f>
        <v>60</v>
      </c>
    </row>
    <row r="85" customFormat="false" ht="15.75" hidden="false" customHeight="false" outlineLevel="0" collapsed="false">
      <c r="A85" s="126" t="s">
        <v>227</v>
      </c>
      <c r="B85" s="127"/>
      <c r="C85" s="124"/>
      <c r="D85" s="124"/>
      <c r="E85" s="124"/>
      <c r="F85" s="124"/>
      <c r="G85" s="124" t="n">
        <v>5</v>
      </c>
      <c r="H85" s="124" t="n">
        <v>3</v>
      </c>
      <c r="I85" s="124"/>
      <c r="J85" s="125"/>
      <c r="K85" s="124" t="n">
        <f aca="false">SUM(B85:J85)</f>
        <v>8</v>
      </c>
    </row>
    <row r="86" customFormat="false" ht="15.75" hidden="true" customHeight="false" outlineLevel="0" collapsed="false">
      <c r="A86" s="126" t="s">
        <v>131</v>
      </c>
      <c r="B86" s="127"/>
      <c r="C86" s="124"/>
      <c r="D86" s="124" t="n">
        <v>4</v>
      </c>
      <c r="E86" s="124"/>
      <c r="F86" s="124"/>
      <c r="G86" s="124"/>
      <c r="H86" s="124"/>
      <c r="I86" s="124"/>
      <c r="J86" s="125"/>
      <c r="K86" s="124" t="n">
        <f aca="false">SUM(B86:J86)</f>
        <v>4</v>
      </c>
    </row>
    <row r="87" customFormat="false" ht="15.75" hidden="false" customHeight="false" outlineLevel="0" collapsed="false">
      <c r="A87" s="126" t="s">
        <v>130</v>
      </c>
      <c r="B87" s="127"/>
      <c r="C87" s="124"/>
      <c r="D87" s="124"/>
      <c r="E87" s="124" t="n">
        <v>30</v>
      </c>
      <c r="F87" s="124" t="n">
        <v>47</v>
      </c>
      <c r="G87" s="124" t="n">
        <f aca="false">10+106-10</f>
        <v>106</v>
      </c>
      <c r="H87" s="124" t="n">
        <v>5</v>
      </c>
      <c r="I87" s="124"/>
      <c r="J87" s="125"/>
      <c r="K87" s="124" t="n">
        <f aca="false">SUM(B87:J87)</f>
        <v>188</v>
      </c>
    </row>
    <row r="88" customFormat="false" ht="15.75" hidden="false" customHeight="false" outlineLevel="0" collapsed="false">
      <c r="A88" s="126" t="s">
        <v>132</v>
      </c>
      <c r="B88" s="127"/>
      <c r="C88" s="124"/>
      <c r="D88" s="124" t="n">
        <v>2</v>
      </c>
      <c r="E88" s="124" t="n">
        <v>2</v>
      </c>
      <c r="F88" s="124" t="n">
        <v>5</v>
      </c>
      <c r="G88" s="124" t="n">
        <v>40</v>
      </c>
      <c r="H88" s="124" t="n">
        <v>4</v>
      </c>
      <c r="I88" s="124"/>
      <c r="J88" s="125"/>
      <c r="K88" s="124" t="n">
        <f aca="false">SUM(B88:J88)</f>
        <v>53</v>
      </c>
    </row>
    <row r="89" customFormat="false" ht="15.75" hidden="true" customHeight="false" outlineLevel="0" collapsed="false">
      <c r="A89" s="126" t="s">
        <v>133</v>
      </c>
      <c r="B89" s="127"/>
      <c r="C89" s="124"/>
      <c r="D89" s="124"/>
      <c r="E89" s="124"/>
      <c r="F89" s="124"/>
      <c r="G89" s="124"/>
      <c r="H89" s="124"/>
      <c r="I89" s="124"/>
      <c r="J89" s="125"/>
      <c r="K89" s="124" t="n">
        <f aca="false">SUM(B89:J89)</f>
        <v>0</v>
      </c>
    </row>
    <row r="90" customFormat="false" ht="15.75" hidden="false" customHeight="false" outlineLevel="0" collapsed="false">
      <c r="A90" s="126" t="s">
        <v>228</v>
      </c>
      <c r="B90" s="127"/>
      <c r="C90" s="124"/>
      <c r="D90" s="124"/>
      <c r="E90" s="124"/>
      <c r="F90" s="124"/>
      <c r="G90" s="124" t="n">
        <f aca="false">1+2+1-4</f>
        <v>0</v>
      </c>
      <c r="H90" s="124"/>
      <c r="I90" s="124"/>
      <c r="J90" s="125"/>
      <c r="K90" s="124" t="n">
        <f aca="false">SUM(B90:J90)</f>
        <v>0</v>
      </c>
    </row>
    <row r="91" customFormat="false" ht="15.75" hidden="true" customHeight="false" outlineLevel="0" collapsed="false">
      <c r="A91" s="126" t="s">
        <v>134</v>
      </c>
      <c r="B91" s="127"/>
      <c r="C91" s="124"/>
      <c r="D91" s="124"/>
      <c r="E91" s="124"/>
      <c r="F91" s="124"/>
      <c r="G91" s="124"/>
      <c r="H91" s="124"/>
      <c r="I91" s="124"/>
      <c r="J91" s="125"/>
      <c r="K91" s="124" t="n">
        <f aca="false">SUM(B91:J91)</f>
        <v>0</v>
      </c>
    </row>
    <row r="92" customFormat="false" ht="15.75" hidden="true" customHeight="false" outlineLevel="0" collapsed="false">
      <c r="A92" s="126" t="s">
        <v>135</v>
      </c>
      <c r="B92" s="127"/>
      <c r="C92" s="124"/>
      <c r="D92" s="124"/>
      <c r="E92" s="124"/>
      <c r="F92" s="124"/>
      <c r="G92" s="124"/>
      <c r="H92" s="124"/>
      <c r="I92" s="124"/>
      <c r="J92" s="125"/>
      <c r="K92" s="124" t="n">
        <f aca="false">SUM(B92:J92)</f>
        <v>0</v>
      </c>
    </row>
    <row r="93" customFormat="false" ht="15.75" hidden="true" customHeight="false" outlineLevel="0" collapsed="false">
      <c r="A93" s="126" t="s">
        <v>136</v>
      </c>
      <c r="B93" s="127"/>
      <c r="C93" s="124"/>
      <c r="D93" s="124"/>
      <c r="E93" s="124"/>
      <c r="F93" s="124"/>
      <c r="G93" s="124"/>
      <c r="H93" s="124"/>
      <c r="I93" s="124"/>
      <c r="J93" s="125"/>
      <c r="K93" s="124" t="n">
        <f aca="false">SUM(B93:J93)</f>
        <v>0</v>
      </c>
    </row>
    <row r="94" customFormat="false" ht="15.75" hidden="true" customHeight="false" outlineLevel="0" collapsed="false">
      <c r="A94" s="126" t="s">
        <v>137</v>
      </c>
      <c r="B94" s="127"/>
      <c r="C94" s="124" t="n">
        <v>8</v>
      </c>
      <c r="D94" s="124"/>
      <c r="E94" s="124"/>
      <c r="F94" s="124"/>
      <c r="G94" s="124"/>
      <c r="H94" s="124"/>
      <c r="I94" s="124"/>
      <c r="J94" s="125"/>
      <c r="K94" s="124" t="n">
        <f aca="false">SUM(B94:J94)</f>
        <v>8</v>
      </c>
    </row>
    <row r="95" customFormat="false" ht="15.75" hidden="false" customHeight="false" outlineLevel="0" collapsed="false">
      <c r="A95" s="126" t="s">
        <v>229</v>
      </c>
      <c r="B95" s="127"/>
      <c r="C95" s="124"/>
      <c r="D95" s="124"/>
      <c r="E95" s="124"/>
      <c r="F95" s="124"/>
      <c r="G95" s="124" t="n">
        <v>3</v>
      </c>
      <c r="H95" s="124"/>
      <c r="I95" s="124"/>
      <c r="J95" s="125"/>
      <c r="K95" s="124" t="n">
        <f aca="false">SUM(B95:J95)</f>
        <v>3</v>
      </c>
    </row>
    <row r="96" customFormat="false" ht="15.75" hidden="false" customHeight="false" outlineLevel="0" collapsed="false">
      <c r="A96" s="126" t="s">
        <v>139</v>
      </c>
      <c r="B96" s="127"/>
      <c r="C96" s="124"/>
      <c r="D96" s="124"/>
      <c r="E96" s="124" t="n">
        <v>3</v>
      </c>
      <c r="F96" s="124" t="n">
        <v>4</v>
      </c>
      <c r="G96" s="124" t="n">
        <v>4</v>
      </c>
      <c r="H96" s="124" t="n">
        <v>2</v>
      </c>
      <c r="I96" s="124"/>
      <c r="J96" s="125"/>
      <c r="K96" s="124" t="n">
        <f aca="false">SUM(B96:J96)</f>
        <v>13</v>
      </c>
    </row>
    <row r="97" customFormat="false" ht="15.75" hidden="false" customHeight="false" outlineLevel="0" collapsed="false">
      <c r="A97" s="126" t="s">
        <v>230</v>
      </c>
      <c r="B97" s="127"/>
      <c r="C97" s="124"/>
      <c r="D97" s="124"/>
      <c r="E97" s="124" t="n">
        <v>3</v>
      </c>
      <c r="F97" s="124" t="n">
        <v>9</v>
      </c>
      <c r="G97" s="124" t="n">
        <v>3</v>
      </c>
      <c r="H97" s="124"/>
      <c r="I97" s="124"/>
      <c r="J97" s="125"/>
      <c r="K97" s="124" t="n">
        <f aca="false">SUM(B97:J97)</f>
        <v>15</v>
      </c>
    </row>
    <row r="98" customFormat="false" ht="15.75" hidden="false" customHeight="false" outlineLevel="0" collapsed="false">
      <c r="A98" s="126" t="s">
        <v>141</v>
      </c>
      <c r="B98" s="127"/>
      <c r="C98" s="124"/>
      <c r="D98" s="124" t="n">
        <v>2</v>
      </c>
      <c r="E98" s="124" t="n">
        <v>12</v>
      </c>
      <c r="F98" s="124" t="n">
        <v>18</v>
      </c>
      <c r="G98" s="124" t="n">
        <v>18</v>
      </c>
      <c r="H98" s="124" t="n">
        <v>4</v>
      </c>
      <c r="I98" s="124"/>
      <c r="J98" s="125"/>
      <c r="K98" s="124" t="n">
        <f aca="false">SUM(B98:J98)</f>
        <v>54</v>
      </c>
    </row>
    <row r="99" customFormat="false" ht="15.75" hidden="false" customHeight="false" outlineLevel="0" collapsed="false">
      <c r="A99" s="126" t="s">
        <v>143</v>
      </c>
      <c r="B99" s="123"/>
      <c r="C99" s="124"/>
      <c r="D99" s="124" t="n">
        <v>9</v>
      </c>
      <c r="E99" s="124" t="n">
        <v>20</v>
      </c>
      <c r="F99" s="124" t="n">
        <v>6</v>
      </c>
      <c r="G99" s="124" t="n">
        <v>3</v>
      </c>
      <c r="H99" s="124"/>
      <c r="I99" s="124"/>
      <c r="J99" s="125"/>
      <c r="K99" s="124" t="n">
        <f aca="false">SUM(B99:J99)</f>
        <v>38</v>
      </c>
    </row>
    <row r="100" customFormat="false" ht="15.75" hidden="true" customHeight="false" outlineLevel="0" collapsed="false">
      <c r="A100" s="126" t="s">
        <v>144</v>
      </c>
      <c r="B100" s="127"/>
      <c r="C100" s="124"/>
      <c r="D100" s="124"/>
      <c r="E100" s="124"/>
      <c r="F100" s="124"/>
      <c r="G100" s="124"/>
      <c r="H100" s="124"/>
      <c r="I100" s="124"/>
      <c r="J100" s="125"/>
      <c r="K100" s="124" t="n">
        <f aca="false">SUM(B100:J100)</f>
        <v>0</v>
      </c>
    </row>
    <row r="101" customFormat="false" ht="15.75" hidden="true" customHeight="false" outlineLevel="0" collapsed="false">
      <c r="A101" s="126" t="s">
        <v>145</v>
      </c>
      <c r="B101" s="127"/>
      <c r="C101" s="124"/>
      <c r="D101" s="124"/>
      <c r="E101" s="124"/>
      <c r="F101" s="124"/>
      <c r="G101" s="124"/>
      <c r="H101" s="124"/>
      <c r="I101" s="124"/>
      <c r="J101" s="125"/>
      <c r="K101" s="124" t="n">
        <f aca="false">SUM(B101:J101)</f>
        <v>0</v>
      </c>
    </row>
    <row r="102" customFormat="false" ht="15.75" hidden="true" customHeight="false" outlineLevel="0" collapsed="false">
      <c r="A102" s="126" t="s">
        <v>146</v>
      </c>
      <c r="B102" s="127"/>
      <c r="C102" s="124"/>
      <c r="D102" s="124"/>
      <c r="E102" s="124"/>
      <c r="F102" s="124"/>
      <c r="G102" s="124"/>
      <c r="H102" s="124"/>
      <c r="I102" s="124"/>
      <c r="J102" s="125"/>
      <c r="K102" s="124" t="n">
        <f aca="false">SUM(B102:J102)</f>
        <v>0</v>
      </c>
    </row>
    <row r="103" customFormat="false" ht="15.75" hidden="false" customHeight="false" outlineLevel="0" collapsed="false">
      <c r="A103" s="122"/>
      <c r="B103" s="123"/>
      <c r="C103" s="124"/>
      <c r="D103" s="124"/>
      <c r="E103" s="124"/>
      <c r="F103" s="124"/>
      <c r="G103" s="124"/>
      <c r="H103" s="124"/>
      <c r="I103" s="124"/>
      <c r="J103" s="125"/>
      <c r="K103" s="124"/>
    </row>
    <row r="104" customFormat="false" ht="15.75" hidden="false" customHeight="false" outlineLevel="0" collapsed="false">
      <c r="A104" s="128" t="s">
        <v>147</v>
      </c>
      <c r="B104" s="129"/>
      <c r="C104" s="130" t="n">
        <f aca="false">SUM(C14:C103)</f>
        <v>388</v>
      </c>
      <c r="D104" s="130" t="n">
        <f aca="false">SUM(D14:D103)</f>
        <v>955</v>
      </c>
      <c r="E104" s="130" t="n">
        <f aca="false">SUM(E14:E103)</f>
        <v>687</v>
      </c>
      <c r="F104" s="130" t="n">
        <f aca="false">SUM(F14:F103)</f>
        <v>342</v>
      </c>
      <c r="G104" s="130" t="n">
        <f aca="false">SUM(G14:G103)</f>
        <v>460</v>
      </c>
      <c r="H104" s="130" t="n">
        <f aca="false">SUM(H14:H103)</f>
        <v>89</v>
      </c>
      <c r="I104" s="130" t="n">
        <f aca="false">SUM(I14:I103)</f>
        <v>0</v>
      </c>
      <c r="J104" s="131"/>
      <c r="K104" s="130" t="n">
        <f aca="false">SUM(B104:J104)</f>
        <v>2921</v>
      </c>
    </row>
    <row r="105" customFormat="false" ht="15.75" hidden="false" customHeight="false" outlineLevel="0" collapsed="false">
      <c r="A105" s="132" t="s">
        <v>148</v>
      </c>
      <c r="B105" s="133"/>
      <c r="C105" s="134" t="n">
        <f aca="false">17216.37+1647.6</f>
        <v>18863.97</v>
      </c>
      <c r="D105" s="134" t="n">
        <f aca="false">36282.48+4187.72</f>
        <v>40470.2</v>
      </c>
      <c r="E105" s="134" t="n">
        <f aca="false">22122.26+560</f>
        <v>22682.26</v>
      </c>
      <c r="F105" s="134" t="n">
        <f aca="false">12454.34+209.7</f>
        <v>12664.04</v>
      </c>
      <c r="G105" s="134" t="n">
        <f aca="false">14745.32</f>
        <v>14745.32</v>
      </c>
      <c r="H105" s="134" t="n">
        <f aca="false">2758.26+1660.68</f>
        <v>4418.94</v>
      </c>
      <c r="I105" s="134" t="n">
        <v>0</v>
      </c>
      <c r="J105" s="135"/>
      <c r="K105" s="136" t="n">
        <f aca="false">SUM(B105:J105)</f>
        <v>113844.73</v>
      </c>
    </row>
    <row r="106" customFormat="false" ht="15.75" hidden="true" customHeight="false" outlineLevel="0" collapsed="false">
      <c r="A106" s="132" t="s">
        <v>149</v>
      </c>
      <c r="B106" s="133"/>
      <c r="C106" s="134"/>
      <c r="D106" s="134"/>
      <c r="E106" s="134"/>
      <c r="F106" s="134"/>
      <c r="G106" s="134"/>
      <c r="H106" s="134"/>
      <c r="I106" s="134"/>
      <c r="J106" s="135"/>
      <c r="K106" s="137" t="n">
        <f aca="false">SUM(B106:J106)</f>
        <v>0</v>
      </c>
    </row>
    <row r="107" customFormat="false" ht="15.75" hidden="true" customHeight="false" outlineLevel="0" collapsed="false">
      <c r="A107" s="132" t="s">
        <v>150</v>
      </c>
      <c r="B107" s="133"/>
      <c r="C107" s="138"/>
      <c r="D107" s="138"/>
      <c r="E107" s="138"/>
      <c r="F107" s="138"/>
      <c r="G107" s="138"/>
      <c r="H107" s="138"/>
      <c r="I107" s="138"/>
      <c r="J107" s="139"/>
      <c r="K107" s="138" t="n">
        <f aca="false">+K106/K105</f>
        <v>0</v>
      </c>
    </row>
    <row r="108" customFormat="false" ht="1.5" hidden="false" customHeight="true" outlineLevel="0" collapsed="false">
      <c r="A108" s="140" t="s">
        <v>151</v>
      </c>
      <c r="B108" s="133"/>
      <c r="C108" s="134"/>
      <c r="D108" s="134"/>
      <c r="E108" s="134"/>
      <c r="F108" s="134"/>
      <c r="G108" s="134"/>
      <c r="H108" s="134"/>
      <c r="I108" s="134"/>
      <c r="J108" s="141"/>
      <c r="K108" s="134" t="n">
        <f aca="false">SUM(B108:J108)</f>
        <v>0</v>
      </c>
    </row>
    <row r="109" customFormat="false" ht="15.75" hidden="false" customHeight="false" outlineLevel="0" collapsed="false">
      <c r="A109" s="122"/>
      <c r="B109" s="142"/>
      <c r="C109" s="124"/>
      <c r="D109" s="124"/>
      <c r="E109" s="124"/>
      <c r="F109" s="124"/>
      <c r="G109" s="124"/>
      <c r="H109" s="124"/>
      <c r="I109" s="124"/>
      <c r="J109" s="125"/>
      <c r="K109" s="143"/>
    </row>
    <row r="110" customFormat="false" ht="15.75" hidden="false" customHeight="false" outlineLevel="0" collapsed="false">
      <c r="A110" s="126" t="s">
        <v>152</v>
      </c>
      <c r="B110" s="142"/>
      <c r="C110" s="124"/>
      <c r="D110" s="124"/>
      <c r="E110" s="124"/>
      <c r="F110" s="124"/>
      <c r="G110" s="124"/>
      <c r="H110" s="124"/>
      <c r="I110" s="124"/>
      <c r="J110" s="125"/>
      <c r="K110" s="143"/>
    </row>
    <row r="111" customFormat="false" ht="15.75" hidden="false" customHeight="false" outlineLevel="0" collapsed="false">
      <c r="A111" s="122"/>
      <c r="B111" s="142"/>
      <c r="C111" s="124"/>
      <c r="D111" s="124"/>
      <c r="E111" s="124"/>
      <c r="F111" s="124"/>
      <c r="G111" s="124"/>
      <c r="H111" s="124"/>
      <c r="I111" s="124"/>
      <c r="J111" s="125"/>
      <c r="K111" s="143"/>
    </row>
    <row r="112" customFormat="false" ht="15.75" hidden="false" customHeight="false" outlineLevel="0" collapsed="false">
      <c r="A112" s="126" t="s">
        <v>231</v>
      </c>
      <c r="B112" s="142"/>
      <c r="C112" s="124"/>
      <c r="D112" s="124" t="n">
        <v>16</v>
      </c>
      <c r="E112" s="124"/>
      <c r="F112" s="124" t="n">
        <v>28</v>
      </c>
      <c r="G112" s="124" t="n">
        <f aca="false">40+48</f>
        <v>88</v>
      </c>
      <c r="H112" s="124"/>
      <c r="I112" s="124"/>
      <c r="J112" s="125"/>
      <c r="K112" s="144" t="n">
        <f aca="false">SUM(B112:J112)</f>
        <v>132</v>
      </c>
    </row>
    <row r="113" customFormat="false" ht="15.75" hidden="false" customHeight="false" outlineLevel="0" collapsed="false">
      <c r="A113" s="126" t="s">
        <v>232</v>
      </c>
      <c r="B113" s="145"/>
      <c r="C113" s="124"/>
      <c r="D113" s="124"/>
      <c r="E113" s="124" t="n">
        <v>37</v>
      </c>
      <c r="F113" s="124" t="n">
        <v>4</v>
      </c>
      <c r="G113" s="124" t="n">
        <f aca="false">4+5+6</f>
        <v>15</v>
      </c>
      <c r="H113" s="124" t="n">
        <v>6</v>
      </c>
      <c r="I113" s="124" t="n">
        <v>3</v>
      </c>
      <c r="J113" s="125"/>
      <c r="K113" s="144" t="n">
        <f aca="false">SUM(B113:J113)</f>
        <v>65</v>
      </c>
    </row>
    <row r="114" customFormat="false" ht="15.75" hidden="false" customHeight="false" outlineLevel="0" collapsed="false">
      <c r="A114" s="126" t="s">
        <v>233</v>
      </c>
      <c r="B114" s="145"/>
      <c r="C114" s="124"/>
      <c r="D114" s="124"/>
      <c r="E114" s="124" t="n">
        <f aca="false">2+3+3+2+4</f>
        <v>14</v>
      </c>
      <c r="F114" s="124"/>
      <c r="G114" s="124" t="n">
        <f aca="false">16+2-16</f>
        <v>2</v>
      </c>
      <c r="H114" s="124"/>
      <c r="I114" s="124"/>
      <c r="J114" s="125"/>
      <c r="K114" s="144" t="n">
        <f aca="false">SUM(B114:J114)</f>
        <v>16</v>
      </c>
    </row>
    <row r="115" customFormat="false" ht="15.75" hidden="false" customHeight="false" outlineLevel="0" collapsed="false">
      <c r="A115" s="126" t="s">
        <v>216</v>
      </c>
      <c r="B115" s="145"/>
      <c r="C115" s="124"/>
      <c r="D115" s="124"/>
      <c r="E115" s="124" t="n">
        <f aca="false">16+16+24</f>
        <v>56</v>
      </c>
      <c r="F115" s="124" t="n">
        <v>20</v>
      </c>
      <c r="G115" s="124"/>
      <c r="H115" s="124"/>
      <c r="I115" s="124"/>
      <c r="J115" s="125"/>
      <c r="K115" s="144" t="n">
        <f aca="false">SUM(B115:J115)</f>
        <v>76</v>
      </c>
    </row>
    <row r="116" customFormat="false" ht="15.75" hidden="false" customHeight="true" outlineLevel="0" collapsed="false">
      <c r="A116" s="126" t="s">
        <v>155</v>
      </c>
      <c r="B116" s="145"/>
      <c r="C116" s="124"/>
      <c r="D116" s="124"/>
      <c r="E116" s="124"/>
      <c r="F116" s="124" t="n">
        <f aca="false">2+1+1+2+2+3+3+1</f>
        <v>15</v>
      </c>
      <c r="G116" s="124" t="n">
        <f aca="false">1+2</f>
        <v>3</v>
      </c>
      <c r="H116" s="124" t="n">
        <v>4</v>
      </c>
      <c r="I116" s="124" t="n">
        <v>1</v>
      </c>
      <c r="J116" s="125"/>
      <c r="K116" s="144" t="n">
        <f aca="false">SUM(B116:J116)</f>
        <v>23</v>
      </c>
    </row>
    <row r="117" customFormat="false" ht="15.75" hidden="false" customHeight="true" outlineLevel="0" collapsed="false">
      <c r="A117" s="126" t="s">
        <v>153</v>
      </c>
      <c r="B117" s="145"/>
      <c r="C117" s="124"/>
      <c r="D117" s="124"/>
      <c r="E117" s="124"/>
      <c r="F117" s="124" t="n">
        <v>16</v>
      </c>
      <c r="G117" s="124" t="n">
        <v>8</v>
      </c>
      <c r="H117" s="124" t="n">
        <f aca="false">8+8+8</f>
        <v>24</v>
      </c>
      <c r="I117" s="124"/>
      <c r="J117" s="125"/>
      <c r="K117" s="144" t="n">
        <f aca="false">SUM(B117:J117)</f>
        <v>48</v>
      </c>
    </row>
    <row r="118" customFormat="false" ht="15.75" hidden="false" customHeight="true" outlineLevel="0" collapsed="false">
      <c r="A118" s="126" t="s">
        <v>156</v>
      </c>
      <c r="B118" s="145"/>
      <c r="C118" s="124"/>
      <c r="D118" s="124"/>
      <c r="E118" s="124"/>
      <c r="F118" s="124"/>
      <c r="G118" s="124" t="n">
        <v>26</v>
      </c>
      <c r="H118" s="124" t="n">
        <v>38</v>
      </c>
      <c r="I118" s="124"/>
      <c r="J118" s="125"/>
      <c r="K118" s="144" t="n">
        <f aca="false">SUM(B118:J118)</f>
        <v>64</v>
      </c>
    </row>
    <row r="119" customFormat="false" ht="15.75" hidden="false" customHeight="true" outlineLevel="0" collapsed="false">
      <c r="A119" s="126" t="s">
        <v>234</v>
      </c>
      <c r="B119" s="145"/>
      <c r="C119" s="124"/>
      <c r="D119" s="124"/>
      <c r="E119" s="124"/>
      <c r="F119" s="124"/>
      <c r="G119" s="124" t="n">
        <f aca="false">14-14</f>
        <v>0</v>
      </c>
      <c r="H119" s="124" t="n">
        <v>6</v>
      </c>
      <c r="I119" s="124"/>
      <c r="J119" s="125"/>
      <c r="K119" s="144" t="n">
        <f aca="false">SUM(B119:J119)</f>
        <v>6</v>
      </c>
    </row>
    <row r="120" customFormat="false" ht="15.75" hidden="false" customHeight="true" outlineLevel="0" collapsed="false">
      <c r="A120" s="126" t="s">
        <v>229</v>
      </c>
      <c r="B120" s="145"/>
      <c r="C120" s="124"/>
      <c r="D120" s="124"/>
      <c r="E120" s="124"/>
      <c r="F120" s="124"/>
      <c r="G120" s="124" t="n">
        <f aca="false">1+2+2+2+1</f>
        <v>8</v>
      </c>
      <c r="H120" s="124"/>
      <c r="I120" s="124"/>
      <c r="J120" s="125"/>
      <c r="K120" s="144" t="n">
        <f aca="false">SUM(B120:J120)</f>
        <v>8</v>
      </c>
    </row>
    <row r="121" customFormat="false" ht="15.75" hidden="false" customHeight="false" outlineLevel="0" collapsed="false">
      <c r="A121" s="122"/>
      <c r="B121" s="142"/>
      <c r="C121" s="124"/>
      <c r="D121" s="124"/>
      <c r="E121" s="124"/>
      <c r="F121" s="124"/>
      <c r="G121" s="124"/>
      <c r="H121" s="124"/>
      <c r="I121" s="124"/>
      <c r="J121" s="125"/>
      <c r="K121" s="146"/>
    </row>
    <row r="122" customFormat="false" ht="15.75" hidden="false" customHeight="false" outlineLevel="0" collapsed="false">
      <c r="A122" s="128" t="s">
        <v>158</v>
      </c>
      <c r="B122" s="147"/>
      <c r="C122" s="130" t="n">
        <f aca="false">SUM(C110:C121)</f>
        <v>0</v>
      </c>
      <c r="D122" s="130" t="n">
        <f aca="false">SUM(D110:D121)</f>
        <v>16</v>
      </c>
      <c r="E122" s="130" t="n">
        <f aca="false">SUM(E110:E121)</f>
        <v>107</v>
      </c>
      <c r="F122" s="130" t="n">
        <f aca="false">SUM(F110:F121)</f>
        <v>83</v>
      </c>
      <c r="G122" s="130" t="n">
        <f aca="false">SUM(G110:G121)</f>
        <v>150</v>
      </c>
      <c r="H122" s="130" t="n">
        <f aca="false">SUM(H110:H121)</f>
        <v>78</v>
      </c>
      <c r="I122" s="130" t="n">
        <f aca="false">SUM(I110:I121)</f>
        <v>4</v>
      </c>
      <c r="J122" s="131"/>
      <c r="K122" s="148" t="n">
        <f aca="false">SUM(B122:J122)</f>
        <v>438</v>
      </c>
    </row>
    <row r="123" customFormat="false" ht="16.5" hidden="false" customHeight="false" outlineLevel="0" collapsed="false">
      <c r="A123" s="149" t="s">
        <v>159</v>
      </c>
      <c r="B123" s="150"/>
      <c r="C123" s="151"/>
      <c r="D123" s="151" t="n">
        <v>900</v>
      </c>
      <c r="E123" s="151" t="n">
        <f aca="false">1350+2419.2+1901.16</f>
        <v>5670.36</v>
      </c>
      <c r="F123" s="151" t="n">
        <f aca="false">2313.09+378</f>
        <v>2691.09</v>
      </c>
      <c r="G123" s="151" t="n">
        <f aca="false">1856.25+437.43+1768+291.64+161.35+151.2-161.35-151.2</f>
        <v>4353.32</v>
      </c>
      <c r="H123" s="151" t="n">
        <f aca="false">75+220+2584+507.6</f>
        <v>3386.6</v>
      </c>
      <c r="I123" s="151" t="n">
        <f aca="false">18.75+149.13</f>
        <v>167.88</v>
      </c>
      <c r="J123" s="152"/>
      <c r="K123" s="153" t="n">
        <f aca="false">SUM(B123:J123)</f>
        <v>17169.25</v>
      </c>
    </row>
    <row r="124" customFormat="false" ht="15.75" hidden="false" customHeight="false" outlineLevel="0" collapsed="false">
      <c r="A124" s="122"/>
      <c r="B124" s="142"/>
      <c r="C124" s="124"/>
      <c r="D124" s="124"/>
      <c r="E124" s="124"/>
      <c r="F124" s="124"/>
      <c r="G124" s="124"/>
      <c r="H124" s="124"/>
      <c r="I124" s="124"/>
      <c r="J124" s="125"/>
      <c r="K124" s="154"/>
    </row>
    <row r="125" customFormat="false" ht="15.75" hidden="false" customHeight="false" outlineLevel="0" collapsed="false">
      <c r="A125" s="126" t="s">
        <v>160</v>
      </c>
      <c r="B125" s="142"/>
      <c r="C125" s="154" t="n">
        <f aca="false">+C123+C105</f>
        <v>18863.97</v>
      </c>
      <c r="D125" s="154" t="n">
        <f aca="false">+D123+D105</f>
        <v>41370.2</v>
      </c>
      <c r="E125" s="154" t="n">
        <f aca="false">+E123+E105</f>
        <v>28352.62</v>
      </c>
      <c r="F125" s="154" t="n">
        <f aca="false">+F123+F105</f>
        <v>15355.13</v>
      </c>
      <c r="G125" s="154" t="n">
        <f aca="false">+G123+G105</f>
        <v>19098.64</v>
      </c>
      <c r="H125" s="154" t="n">
        <f aca="false">+H123+H105</f>
        <v>7805.54</v>
      </c>
      <c r="I125" s="154" t="n">
        <f aca="false">+I123+I105</f>
        <v>167.88</v>
      </c>
      <c r="J125" s="155"/>
      <c r="K125" s="154" t="n">
        <f aca="false">SUM(B125:J125)</f>
        <v>131013.98</v>
      </c>
    </row>
    <row r="126" customFormat="false" ht="15.75" hidden="true" customHeight="false" outlineLevel="0" collapsed="false">
      <c r="A126" s="140" t="s">
        <v>235</v>
      </c>
      <c r="B126" s="156"/>
      <c r="C126" s="134"/>
      <c r="D126" s="134"/>
      <c r="E126" s="134"/>
      <c r="F126" s="134" t="n">
        <f aca="false">SUM(F105*1.53)+(F123*1.03)</f>
        <v>22147.8039</v>
      </c>
      <c r="G126" s="134" t="n">
        <f aca="false">SUM(G105*1.53)+(G123*1.03)</f>
        <v>27044.2592</v>
      </c>
      <c r="H126" s="134" t="n">
        <f aca="false">SUM(H105*1.53)+(H123*1.03)</f>
        <v>10249.1762</v>
      </c>
      <c r="I126" s="134" t="n">
        <f aca="false">SUM(I105*1.53)+(I123*1.03)</f>
        <v>172.9164</v>
      </c>
      <c r="J126" s="141"/>
      <c r="K126" s="134" t="n">
        <f aca="false">SUM(B126:J126)</f>
        <v>59614.1557</v>
      </c>
    </row>
    <row r="127" customFormat="false" ht="15.75" hidden="true" customHeight="false" outlineLevel="0" collapsed="false">
      <c r="A127" s="140" t="s">
        <v>161</v>
      </c>
      <c r="B127" s="156"/>
      <c r="C127" s="134"/>
      <c r="D127" s="134"/>
      <c r="E127" s="134"/>
      <c r="F127" s="134"/>
      <c r="G127" s="134"/>
      <c r="H127" s="134"/>
      <c r="I127" s="134"/>
      <c r="J127" s="141"/>
      <c r="K127" s="134"/>
    </row>
    <row r="128" customFormat="false" ht="15.75" hidden="false" customHeight="false" outlineLevel="0" collapsed="false">
      <c r="A128" s="140" t="s">
        <v>162</v>
      </c>
      <c r="B128" s="156"/>
      <c r="C128" s="134" t="n">
        <v>28779.36</v>
      </c>
      <c r="D128" s="134" t="n">
        <v>62767.12</v>
      </c>
      <c r="E128" s="134" t="n">
        <v>40009.16</v>
      </c>
      <c r="F128" s="134" t="n">
        <v>22147.8</v>
      </c>
      <c r="G128" s="134" t="n">
        <f aca="false">SUM(G105*1.53+G123*1.03)</f>
        <v>27044.2592</v>
      </c>
      <c r="H128" s="134" t="n">
        <f aca="false">SUM(H105*1.53+H123*1.03)</f>
        <v>10249.1762</v>
      </c>
      <c r="I128" s="134" t="n">
        <f aca="false">SUM(I105*1.53+I123*1.03)+271</f>
        <v>443.9164</v>
      </c>
      <c r="J128" s="141"/>
      <c r="K128" s="134" t="n">
        <f aca="false">SUM(B128:J128)</f>
        <v>191440.7918</v>
      </c>
    </row>
    <row r="129" customFormat="false" ht="24.75" hidden="false" customHeight="true" outlineLevel="0" collapsed="false">
      <c r="A129" s="157" t="s">
        <v>163</v>
      </c>
      <c r="B129" s="158"/>
      <c r="C129" s="159" t="n">
        <f aca="false">SUM(C125+C128)</f>
        <v>47643.33</v>
      </c>
      <c r="D129" s="159" t="n">
        <f aca="false">SUM(D125+D128)</f>
        <v>104137.32</v>
      </c>
      <c r="E129" s="159" t="n">
        <f aca="false">SUM(E125+E128)</f>
        <v>68361.78</v>
      </c>
      <c r="F129" s="159" t="n">
        <f aca="false">SUM(F125+F128)</f>
        <v>37502.93</v>
      </c>
      <c r="G129" s="159" t="n">
        <f aca="false">SUM(G125+G128)</f>
        <v>46142.8992</v>
      </c>
      <c r="H129" s="159" t="n">
        <f aca="false">SUM(H125+H128)</f>
        <v>18054.7162</v>
      </c>
      <c r="I129" s="159" t="n">
        <f aca="false">SUM(I125+I128)</f>
        <v>611.7964</v>
      </c>
      <c r="J129" s="160"/>
      <c r="K129" s="159" t="n">
        <f aca="false">SUM(B129:J129)</f>
        <v>322454.7718</v>
      </c>
    </row>
    <row r="130" customFormat="false" ht="15.75" hidden="true" customHeight="false" outlineLevel="0" collapsed="false">
      <c r="A130" s="122"/>
      <c r="B130" s="142"/>
      <c r="C130" s="124"/>
      <c r="D130" s="124"/>
      <c r="E130" s="124"/>
      <c r="F130" s="124"/>
      <c r="G130" s="124"/>
      <c r="H130" s="124"/>
      <c r="I130" s="124"/>
      <c r="J130" s="125"/>
      <c r="K130" s="124"/>
    </row>
    <row r="131" customFormat="false" ht="15.75" hidden="true" customHeight="false" outlineLevel="0" collapsed="false">
      <c r="A131" s="126" t="s">
        <v>164</v>
      </c>
      <c r="B131" s="142"/>
      <c r="C131" s="124"/>
      <c r="D131" s="124"/>
      <c r="E131" s="124"/>
      <c r="F131" s="124"/>
      <c r="G131" s="124"/>
      <c r="H131" s="124"/>
      <c r="I131" s="124"/>
      <c r="J131" s="125"/>
      <c r="K131" s="143"/>
    </row>
    <row r="132" customFormat="false" ht="15.75" hidden="true" customHeight="false" outlineLevel="0" collapsed="false">
      <c r="A132" s="122"/>
      <c r="B132" s="142"/>
      <c r="C132" s="124"/>
      <c r="D132" s="124"/>
      <c r="E132" s="124"/>
      <c r="F132" s="124"/>
      <c r="G132" s="124"/>
      <c r="H132" s="124"/>
      <c r="I132" s="124"/>
      <c r="J132" s="125"/>
      <c r="K132" s="143"/>
    </row>
    <row r="133" customFormat="false" ht="15.75" hidden="true" customHeight="true" outlineLevel="0" collapsed="false">
      <c r="A133" s="126" t="s">
        <v>165</v>
      </c>
      <c r="B133" s="145"/>
      <c r="C133" s="124"/>
      <c r="D133" s="124"/>
      <c r="E133" s="124"/>
      <c r="F133" s="124"/>
      <c r="G133" s="124"/>
      <c r="H133" s="124"/>
      <c r="I133" s="124"/>
      <c r="J133" s="125"/>
      <c r="K133" s="144" t="n">
        <f aca="false">SUM(B133:J133)</f>
        <v>0</v>
      </c>
    </row>
    <row r="134" customFormat="false" ht="15.75" hidden="true" customHeight="false" outlineLevel="0" collapsed="false">
      <c r="A134" s="126" t="s">
        <v>166</v>
      </c>
      <c r="B134" s="145"/>
      <c r="C134" s="124"/>
      <c r="D134" s="124"/>
      <c r="E134" s="124"/>
      <c r="F134" s="124"/>
      <c r="G134" s="124"/>
      <c r="H134" s="124"/>
      <c r="I134" s="124"/>
      <c r="J134" s="125"/>
      <c r="K134" s="144" t="n">
        <f aca="false">SUM(B134:J134)</f>
        <v>0</v>
      </c>
    </row>
    <row r="135" customFormat="false" ht="15.75" hidden="true" customHeight="false" outlineLevel="0" collapsed="false">
      <c r="A135" s="126" t="s">
        <v>167</v>
      </c>
      <c r="B135" s="145"/>
      <c r="C135" s="124"/>
      <c r="D135" s="124"/>
      <c r="E135" s="124"/>
      <c r="F135" s="124"/>
      <c r="G135" s="124"/>
      <c r="H135" s="124"/>
      <c r="I135" s="124"/>
      <c r="J135" s="125"/>
      <c r="K135" s="144" t="n">
        <f aca="false">SUM(B135:J135)</f>
        <v>0</v>
      </c>
    </row>
    <row r="136" customFormat="false" ht="15.75" hidden="true" customHeight="false" outlineLevel="0" collapsed="false">
      <c r="A136" s="126" t="s">
        <v>168</v>
      </c>
      <c r="B136" s="145"/>
      <c r="C136" s="124"/>
      <c r="D136" s="124"/>
      <c r="E136" s="124"/>
      <c r="F136" s="124"/>
      <c r="G136" s="124"/>
      <c r="H136" s="124"/>
      <c r="I136" s="124"/>
      <c r="J136" s="125"/>
      <c r="K136" s="144" t="n">
        <f aca="false">SUM(B136:J136)</f>
        <v>0</v>
      </c>
    </row>
    <row r="137" customFormat="false" ht="15.75" hidden="true" customHeight="false" outlineLevel="0" collapsed="false">
      <c r="A137" s="126"/>
      <c r="B137" s="145"/>
      <c r="C137" s="124"/>
      <c r="D137" s="124"/>
      <c r="E137" s="124"/>
      <c r="F137" s="124"/>
      <c r="G137" s="124"/>
      <c r="H137" s="124"/>
      <c r="I137" s="124"/>
      <c r="J137" s="125"/>
      <c r="K137" s="144" t="n">
        <f aca="false">SUM(B137:J137)</f>
        <v>0</v>
      </c>
    </row>
    <row r="138" customFormat="false" ht="15.75" hidden="true" customHeight="false" outlineLevel="0" collapsed="false">
      <c r="A138" s="122"/>
      <c r="B138" s="142"/>
      <c r="C138" s="124"/>
      <c r="D138" s="124"/>
      <c r="E138" s="124"/>
      <c r="F138" s="124"/>
      <c r="G138" s="124"/>
      <c r="H138" s="124"/>
      <c r="I138" s="124"/>
      <c r="J138" s="125"/>
      <c r="K138" s="146"/>
    </row>
    <row r="139" customFormat="false" ht="15.75" hidden="true" customHeight="false" outlineLevel="0" collapsed="false">
      <c r="A139" s="128" t="s">
        <v>169</v>
      </c>
      <c r="B139" s="147"/>
      <c r="C139" s="130" t="n">
        <f aca="false">SUM(C134:C138)</f>
        <v>0</v>
      </c>
      <c r="D139" s="130" t="n">
        <f aca="false">SUM(D134:D138)</f>
        <v>0</v>
      </c>
      <c r="E139" s="130" t="n">
        <f aca="false">SUM(E134:E138)</f>
        <v>0</v>
      </c>
      <c r="F139" s="130" t="n">
        <f aca="false">SUM(F134:F138)</f>
        <v>0</v>
      </c>
      <c r="G139" s="130" t="n">
        <f aca="false">SUM(G134:G138)</f>
        <v>0</v>
      </c>
      <c r="H139" s="130" t="n">
        <f aca="false">SUM(H134:H138)</f>
        <v>0</v>
      </c>
      <c r="I139" s="130" t="n">
        <f aca="false">SUM(I134:I138)</f>
        <v>0</v>
      </c>
      <c r="J139" s="131"/>
      <c r="K139" s="148" t="n">
        <f aca="false">SUM(B139:J139)</f>
        <v>0</v>
      </c>
    </row>
    <row r="140" customFormat="false" ht="16.5" hidden="true" customHeight="false" outlineLevel="0" collapsed="false">
      <c r="A140" s="161" t="s">
        <v>170</v>
      </c>
      <c r="B140" s="162"/>
      <c r="C140" s="163" t="n">
        <v>0</v>
      </c>
      <c r="D140" s="163" t="n">
        <v>0</v>
      </c>
      <c r="E140" s="163" t="n">
        <v>0</v>
      </c>
      <c r="F140" s="163" t="n">
        <v>0</v>
      </c>
      <c r="G140" s="163" t="n">
        <v>0</v>
      </c>
      <c r="H140" s="163" t="n">
        <v>0</v>
      </c>
      <c r="I140" s="163" t="n">
        <v>0</v>
      </c>
      <c r="J140" s="164"/>
      <c r="K140" s="159" t="n">
        <f aca="false">SUM(B140:J140)</f>
        <v>0</v>
      </c>
      <c r="L140" s="165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66"/>
      <c r="BC140" s="166"/>
      <c r="BD140" s="166"/>
      <c r="BE140" s="166"/>
      <c r="BF140" s="166"/>
      <c r="BG140" s="166"/>
      <c r="BH140" s="166"/>
      <c r="BI140" s="166"/>
      <c r="BJ140" s="166"/>
      <c r="BK140" s="166"/>
      <c r="BL140" s="166"/>
      <c r="BM140" s="166"/>
      <c r="BN140" s="166"/>
      <c r="BO140" s="166"/>
      <c r="BP140" s="166"/>
      <c r="BQ140" s="166"/>
      <c r="BR140" s="166"/>
      <c r="BS140" s="166"/>
      <c r="BT140" s="166"/>
      <c r="BU140" s="166"/>
      <c r="BV140" s="166"/>
      <c r="BW140" s="166"/>
      <c r="BX140" s="166"/>
      <c r="BY140" s="166"/>
      <c r="BZ140" s="166"/>
      <c r="CA140" s="166"/>
      <c r="CB140" s="166"/>
      <c r="CC140" s="166"/>
      <c r="CD140" s="166"/>
      <c r="CE140" s="166"/>
      <c r="CF140" s="166"/>
      <c r="CG140" s="166"/>
      <c r="CH140" s="166"/>
      <c r="CI140" s="166"/>
      <c r="CJ140" s="166"/>
      <c r="CK140" s="166"/>
      <c r="CL140" s="166"/>
      <c r="CM140" s="166"/>
      <c r="CN140" s="166"/>
      <c r="CO140" s="166"/>
      <c r="CP140" s="166"/>
      <c r="CQ140" s="166"/>
      <c r="CR140" s="166"/>
      <c r="CS140" s="166"/>
      <c r="CT140" s="166"/>
      <c r="CU140" s="166"/>
      <c r="CV140" s="166"/>
      <c r="CW140" s="166"/>
      <c r="CX140" s="166"/>
      <c r="CY140" s="166"/>
      <c r="CZ140" s="166"/>
      <c r="DA140" s="166"/>
      <c r="DB140" s="166"/>
      <c r="DC140" s="166"/>
      <c r="DD140" s="166"/>
      <c r="DE140" s="166"/>
      <c r="DF140" s="166"/>
      <c r="DG140" s="166"/>
      <c r="DH140" s="166"/>
      <c r="DI140" s="166"/>
      <c r="DJ140" s="166"/>
      <c r="DK140" s="166"/>
      <c r="DL140" s="166"/>
      <c r="DM140" s="166"/>
      <c r="DN140" s="166"/>
      <c r="DO140" s="166"/>
      <c r="DP140" s="166"/>
      <c r="DQ140" s="166"/>
      <c r="DR140" s="166"/>
      <c r="DS140" s="166"/>
      <c r="DT140" s="166"/>
      <c r="DU140" s="166"/>
      <c r="DV140" s="166"/>
      <c r="DW140" s="166"/>
      <c r="DX140" s="166"/>
      <c r="DY140" s="166"/>
      <c r="DZ140" s="166"/>
      <c r="EA140" s="166"/>
      <c r="EB140" s="166"/>
      <c r="EC140" s="166"/>
      <c r="ED140" s="166"/>
      <c r="EE140" s="166"/>
      <c r="EF140" s="166"/>
      <c r="EG140" s="166"/>
      <c r="EH140" s="166"/>
      <c r="EI140" s="166"/>
      <c r="EJ140" s="166"/>
      <c r="EK140" s="166"/>
      <c r="EL140" s="166"/>
      <c r="EM140" s="166"/>
      <c r="EN140" s="166"/>
      <c r="EO140" s="166"/>
      <c r="EP140" s="166"/>
      <c r="EQ140" s="166"/>
      <c r="ER140" s="166"/>
      <c r="ES140" s="166"/>
      <c r="ET140" s="166"/>
      <c r="EU140" s="166"/>
      <c r="EV140" s="166"/>
      <c r="EW140" s="166"/>
      <c r="EX140" s="166"/>
      <c r="EY140" s="166"/>
      <c r="EZ140" s="166"/>
      <c r="FA140" s="166"/>
      <c r="FB140" s="166"/>
      <c r="FC140" s="166"/>
      <c r="FD140" s="166"/>
      <c r="FE140" s="166"/>
      <c r="FF140" s="166"/>
      <c r="FG140" s="166"/>
      <c r="FH140" s="166"/>
      <c r="FI140" s="166"/>
      <c r="FJ140" s="166"/>
      <c r="FK140" s="166"/>
      <c r="FL140" s="166"/>
      <c r="FM140" s="166"/>
      <c r="FN140" s="166"/>
      <c r="FO140" s="166"/>
      <c r="FP140" s="166"/>
      <c r="FQ140" s="166"/>
      <c r="FR140" s="166"/>
      <c r="FS140" s="166"/>
      <c r="FT140" s="166"/>
      <c r="FU140" s="166"/>
      <c r="FV140" s="166"/>
      <c r="FW140" s="166"/>
      <c r="FX140" s="166"/>
      <c r="FY140" s="166"/>
      <c r="FZ140" s="166"/>
      <c r="GA140" s="166"/>
      <c r="GB140" s="166"/>
      <c r="GC140" s="166"/>
      <c r="GD140" s="166"/>
      <c r="GE140" s="166"/>
      <c r="GF140" s="166"/>
      <c r="GG140" s="166"/>
      <c r="GH140" s="166"/>
      <c r="GI140" s="166"/>
      <c r="GJ140" s="166"/>
      <c r="GK140" s="166"/>
      <c r="GL140" s="166"/>
      <c r="GM140" s="166"/>
      <c r="GN140" s="166"/>
      <c r="GO140" s="166"/>
      <c r="GP140" s="166"/>
      <c r="GQ140" s="166"/>
      <c r="GR140" s="166"/>
      <c r="GS140" s="166"/>
      <c r="GT140" s="166"/>
      <c r="GU140" s="166"/>
      <c r="GV140" s="166"/>
      <c r="GW140" s="166"/>
      <c r="GX140" s="166"/>
      <c r="GY140" s="166"/>
      <c r="GZ140" s="166"/>
      <c r="HA140" s="166"/>
      <c r="HB140" s="166"/>
      <c r="HC140" s="166"/>
      <c r="HD140" s="166"/>
      <c r="HE140" s="166"/>
      <c r="HF140" s="166"/>
      <c r="HG140" s="166"/>
      <c r="HH140" s="166"/>
      <c r="HI140" s="166"/>
      <c r="HJ140" s="166"/>
      <c r="HK140" s="166"/>
      <c r="HL140" s="166"/>
      <c r="HM140" s="166"/>
      <c r="HN140" s="166"/>
      <c r="HO140" s="166"/>
      <c r="HP140" s="166"/>
      <c r="HQ140" s="166"/>
      <c r="HR140" s="166"/>
      <c r="HS140" s="166"/>
      <c r="HT140" s="166"/>
      <c r="HU140" s="166"/>
      <c r="HV140" s="166"/>
      <c r="HW140" s="166"/>
      <c r="HX140" s="166"/>
      <c r="HY140" s="166"/>
      <c r="HZ140" s="166"/>
      <c r="IA140" s="166"/>
      <c r="IB140" s="166"/>
      <c r="IC140" s="166"/>
      <c r="ID140" s="166"/>
      <c r="IE140" s="166"/>
      <c r="IF140" s="166"/>
      <c r="IG140" s="166"/>
      <c r="IH140" s="166"/>
      <c r="II140" s="166"/>
      <c r="IJ140" s="166"/>
      <c r="IK140" s="166"/>
      <c r="IL140" s="166"/>
      <c r="IM140" s="166"/>
      <c r="IN140" s="166"/>
      <c r="IO140" s="166"/>
      <c r="IP140" s="166"/>
      <c r="IQ140" s="166"/>
      <c r="IR140" s="166"/>
      <c r="IS140" s="166"/>
      <c r="IT140" s="166"/>
      <c r="IU140" s="166"/>
      <c r="IV140" s="166"/>
      <c r="IW140" s="166"/>
    </row>
    <row r="141" customFormat="false" ht="15.75" hidden="false" customHeight="false" outlineLevel="0" collapsed="false">
      <c r="A141" s="167"/>
      <c r="B141" s="168"/>
      <c r="C141" s="169"/>
      <c r="D141" s="169"/>
      <c r="E141" s="169"/>
      <c r="F141" s="169"/>
      <c r="G141" s="169"/>
      <c r="H141" s="169"/>
      <c r="I141" s="169"/>
      <c r="J141" s="170"/>
      <c r="K141" s="154"/>
    </row>
    <row r="142" customFormat="false" ht="15.75" hidden="false" customHeight="false" outlineLevel="0" collapsed="false">
      <c r="A142" s="122" t="s">
        <v>171</v>
      </c>
      <c r="B142" s="142"/>
      <c r="C142" s="154"/>
      <c r="D142" s="154"/>
      <c r="E142" s="154"/>
      <c r="F142" s="154"/>
      <c r="G142" s="154"/>
      <c r="H142" s="154"/>
      <c r="I142" s="154"/>
      <c r="J142" s="155"/>
      <c r="K142" s="154"/>
    </row>
    <row r="143" customFormat="false" ht="15.75" hidden="false" customHeight="false" outlineLevel="0" collapsed="false">
      <c r="A143" s="126"/>
      <c r="B143" s="171"/>
      <c r="C143" s="154"/>
      <c r="D143" s="154"/>
      <c r="E143" s="154"/>
      <c r="F143" s="154"/>
      <c r="G143" s="154"/>
      <c r="H143" s="154"/>
      <c r="I143" s="154"/>
      <c r="J143" s="155"/>
      <c r="K143" s="154"/>
    </row>
    <row r="144" customFormat="false" ht="15.75" hidden="false" customHeight="true" outlineLevel="0" collapsed="false">
      <c r="A144" s="126" t="s">
        <v>236</v>
      </c>
      <c r="B144" s="171"/>
      <c r="C144" s="154" t="n">
        <v>1010.31</v>
      </c>
      <c r="D144" s="154" t="n">
        <v>2432.56</v>
      </c>
      <c r="E144" s="154"/>
      <c r="F144" s="154"/>
      <c r="G144" s="154"/>
      <c r="H144" s="154"/>
      <c r="I144" s="154"/>
      <c r="J144" s="155"/>
      <c r="K144" s="154" t="n">
        <f aca="false">SUM(B144:J144)</f>
        <v>3442.87</v>
      </c>
    </row>
    <row r="145" customFormat="false" ht="15.75" hidden="false" customHeight="false" outlineLevel="0" collapsed="false">
      <c r="A145" s="126" t="s">
        <v>237</v>
      </c>
      <c r="B145" s="171"/>
      <c r="C145" s="154"/>
      <c r="D145" s="154" t="n">
        <v>1452.5</v>
      </c>
      <c r="E145" s="154"/>
      <c r="F145" s="154"/>
      <c r="G145" s="154"/>
      <c r="H145" s="154"/>
      <c r="I145" s="154"/>
      <c r="J145" s="155"/>
      <c r="K145" s="154" t="n">
        <f aca="false">SUM(B145:J145)</f>
        <v>1452.5</v>
      </c>
    </row>
    <row r="146" customFormat="false" ht="15.75" hidden="false" customHeight="false" outlineLevel="0" collapsed="false">
      <c r="A146" s="126" t="s">
        <v>238</v>
      </c>
      <c r="B146" s="171"/>
      <c r="C146" s="154"/>
      <c r="D146" s="154"/>
      <c r="E146" s="154" t="n">
        <v>1020.49</v>
      </c>
      <c r="F146" s="154"/>
      <c r="G146" s="154"/>
      <c r="H146" s="154"/>
      <c r="I146" s="154"/>
      <c r="J146" s="155"/>
      <c r="K146" s="154" t="n">
        <f aca="false">SUM(B146:J146)</f>
        <v>1020.49</v>
      </c>
    </row>
    <row r="147" customFormat="false" ht="15.75" hidden="true" customHeight="false" outlineLevel="0" collapsed="false">
      <c r="A147" s="126" t="s">
        <v>239</v>
      </c>
      <c r="B147" s="171"/>
      <c r="C147" s="154"/>
      <c r="D147" s="154"/>
      <c r="E147" s="154"/>
      <c r="F147" s="154"/>
      <c r="G147" s="154" t="n">
        <f aca="false">136.82-136.82</f>
        <v>0</v>
      </c>
      <c r="H147" s="154"/>
      <c r="I147" s="154"/>
      <c r="J147" s="155"/>
      <c r="K147" s="154" t="n">
        <f aca="false">SUM(B147:J147)</f>
        <v>0</v>
      </c>
    </row>
    <row r="148" customFormat="false" ht="15.75" hidden="false" customHeight="false" outlineLevel="0" collapsed="false">
      <c r="A148" s="126" t="s">
        <v>173</v>
      </c>
      <c r="B148" s="171"/>
      <c r="C148" s="154"/>
      <c r="D148" s="154"/>
      <c r="E148" s="154"/>
      <c r="F148" s="154"/>
      <c r="G148" s="154"/>
      <c r="H148" s="154" t="n">
        <v>267.75</v>
      </c>
      <c r="I148" s="154"/>
      <c r="J148" s="155"/>
      <c r="K148" s="154" t="n">
        <f aca="false">SUM(B148:J148)</f>
        <v>267.75</v>
      </c>
    </row>
    <row r="149" customFormat="false" ht="15.75" hidden="true" customHeight="false" outlineLevel="0" collapsed="false">
      <c r="A149" s="126" t="s">
        <v>240</v>
      </c>
      <c r="B149" s="171"/>
      <c r="C149" s="154"/>
      <c r="D149" s="154"/>
      <c r="E149" s="154"/>
      <c r="F149" s="154"/>
      <c r="G149" s="154"/>
      <c r="H149" s="154"/>
      <c r="I149" s="154"/>
      <c r="J149" s="155"/>
      <c r="K149" s="154" t="n">
        <f aca="false">SUM(B149:J149)</f>
        <v>0</v>
      </c>
    </row>
    <row r="150" customFormat="false" ht="15.75" hidden="true" customHeight="false" outlineLevel="0" collapsed="false">
      <c r="A150" s="126" t="s">
        <v>117</v>
      </c>
      <c r="B150" s="171"/>
      <c r="C150" s="154"/>
      <c r="D150" s="154"/>
      <c r="E150" s="154"/>
      <c r="F150" s="154"/>
      <c r="G150" s="154"/>
      <c r="H150" s="154"/>
      <c r="I150" s="154"/>
      <c r="J150" s="155"/>
      <c r="K150" s="154" t="n">
        <f aca="false">SUM(B150:J150)</f>
        <v>0</v>
      </c>
    </row>
    <row r="151" customFormat="false" ht="15.75" hidden="false" customHeight="false" outlineLevel="0" collapsed="false">
      <c r="A151" s="126" t="s">
        <v>241</v>
      </c>
      <c r="B151" s="171"/>
      <c r="C151" s="154"/>
      <c r="D151" s="154" t="n">
        <v>201.34</v>
      </c>
      <c r="E151" s="154"/>
      <c r="F151" s="154"/>
      <c r="G151" s="154" t="n">
        <f aca="false">144.52+475.9-475.9</f>
        <v>144.52</v>
      </c>
      <c r="H151" s="154"/>
      <c r="I151" s="154"/>
      <c r="J151" s="155"/>
      <c r="K151" s="154" t="n">
        <f aca="false">SUM(B151:J151)</f>
        <v>345.86</v>
      </c>
    </row>
    <row r="152" customFormat="false" ht="15.75" hidden="true" customHeight="false" outlineLevel="0" collapsed="false">
      <c r="A152" s="126" t="s">
        <v>242</v>
      </c>
      <c r="B152" s="171"/>
      <c r="C152" s="154"/>
      <c r="D152" s="154" t="n">
        <v>50.97</v>
      </c>
      <c r="E152" s="154" t="n">
        <v>41.05</v>
      </c>
      <c r="F152" s="154"/>
      <c r="G152" s="154"/>
      <c r="H152" s="154"/>
      <c r="I152" s="154"/>
      <c r="J152" s="155"/>
      <c r="K152" s="154" t="n">
        <f aca="false">SUM(B152:J152)</f>
        <v>92.02</v>
      </c>
    </row>
    <row r="153" customFormat="false" ht="15.75" hidden="false" customHeight="false" outlineLevel="0" collapsed="false">
      <c r="A153" s="126" t="s">
        <v>243</v>
      </c>
      <c r="B153" s="171"/>
      <c r="C153" s="154"/>
      <c r="D153" s="154" t="n">
        <v>300</v>
      </c>
      <c r="E153" s="154"/>
      <c r="F153" s="154"/>
      <c r="G153" s="154"/>
      <c r="H153" s="154" t="n">
        <v>300</v>
      </c>
      <c r="I153" s="154"/>
      <c r="J153" s="155"/>
      <c r="K153" s="154" t="n">
        <f aca="false">SUM(B153:J153)</f>
        <v>600</v>
      </c>
    </row>
    <row r="154" customFormat="false" ht="15.75" hidden="true" customHeight="false" outlineLevel="0" collapsed="false">
      <c r="A154" s="126" t="s">
        <v>244</v>
      </c>
      <c r="B154" s="171"/>
      <c r="C154" s="154"/>
      <c r="D154" s="154" t="n">
        <v>74.42</v>
      </c>
      <c r="E154" s="154"/>
      <c r="F154" s="154"/>
      <c r="G154" s="154"/>
      <c r="H154" s="154"/>
      <c r="I154" s="154"/>
      <c r="J154" s="155"/>
      <c r="K154" s="154" t="n">
        <f aca="false">SUM(B154:J154)</f>
        <v>74.42</v>
      </c>
    </row>
    <row r="155" customFormat="false" ht="15.75" hidden="true" customHeight="false" outlineLevel="0" collapsed="false">
      <c r="A155" s="126" t="s">
        <v>245</v>
      </c>
      <c r="B155" s="171"/>
      <c r="C155" s="154"/>
      <c r="D155" s="154"/>
      <c r="E155" s="154" t="n">
        <v>37.73</v>
      </c>
      <c r="F155" s="154"/>
      <c r="G155" s="154"/>
      <c r="H155" s="154"/>
      <c r="I155" s="154"/>
      <c r="J155" s="155"/>
      <c r="K155" s="154" t="n">
        <f aca="false">SUM(B155:J155)</f>
        <v>37.73</v>
      </c>
    </row>
    <row r="156" customFormat="false" ht="15.75" hidden="true" customHeight="false" outlineLevel="0" collapsed="false">
      <c r="A156" s="126" t="s">
        <v>246</v>
      </c>
      <c r="B156" s="171"/>
      <c r="C156" s="154"/>
      <c r="D156" s="154"/>
      <c r="E156" s="154" t="n">
        <v>219.59</v>
      </c>
      <c r="F156" s="154"/>
      <c r="G156" s="154"/>
      <c r="H156" s="154"/>
      <c r="I156" s="154"/>
      <c r="J156" s="155"/>
      <c r="K156" s="154" t="n">
        <f aca="false">SUM(B156:J156)</f>
        <v>219.59</v>
      </c>
    </row>
    <row r="157" customFormat="false" ht="15.75" hidden="false" customHeight="false" outlineLevel="0" collapsed="false">
      <c r="A157" s="126" t="s">
        <v>175</v>
      </c>
      <c r="B157" s="171"/>
      <c r="C157" s="154"/>
      <c r="D157" s="154"/>
      <c r="E157" s="154"/>
      <c r="F157" s="154"/>
      <c r="G157" s="154" t="n">
        <v>121.22</v>
      </c>
      <c r="H157" s="154"/>
      <c r="I157" s="154"/>
      <c r="J157" s="155"/>
      <c r="K157" s="154" t="n">
        <f aca="false">SUM(B157:J157)</f>
        <v>121.22</v>
      </c>
    </row>
    <row r="158" customFormat="false" ht="15.75" hidden="false" customHeight="false" outlineLevel="0" collapsed="false">
      <c r="A158" s="126" t="s">
        <v>247</v>
      </c>
      <c r="B158" s="171"/>
      <c r="C158" s="154"/>
      <c r="D158" s="154"/>
      <c r="E158" s="154"/>
      <c r="F158" s="154"/>
      <c r="G158" s="154" t="n">
        <v>174.39</v>
      </c>
      <c r="H158" s="154"/>
      <c r="I158" s="154"/>
      <c r="J158" s="155"/>
      <c r="K158" s="154" t="n">
        <f aca="false">SUM(B158:J158)</f>
        <v>174.39</v>
      </c>
    </row>
    <row r="159" customFormat="false" ht="15.75" hidden="true" customHeight="false" outlineLevel="0" collapsed="false">
      <c r="A159" s="126" t="s">
        <v>248</v>
      </c>
      <c r="B159" s="171"/>
      <c r="C159" s="154"/>
      <c r="D159" s="154"/>
      <c r="E159" s="154"/>
      <c r="F159" s="154"/>
      <c r="G159" s="154"/>
      <c r="H159" s="154"/>
      <c r="I159" s="154"/>
      <c r="J159" s="155"/>
      <c r="K159" s="154" t="n">
        <f aca="false">SUM(B159:J159)</f>
        <v>0</v>
      </c>
    </row>
    <row r="160" customFormat="false" ht="15.75" hidden="true" customHeight="false" outlineLevel="0" collapsed="false">
      <c r="A160" s="126" t="s">
        <v>245</v>
      </c>
      <c r="B160" s="171"/>
      <c r="C160" s="154"/>
      <c r="D160" s="154"/>
      <c r="E160" s="154"/>
      <c r="F160" s="154"/>
      <c r="G160" s="154"/>
      <c r="H160" s="154"/>
      <c r="I160" s="154"/>
      <c r="J160" s="155"/>
      <c r="K160" s="154" t="n">
        <f aca="false">SUM(B160:J160)</f>
        <v>0</v>
      </c>
    </row>
    <row r="161" customFormat="false" ht="15.75" hidden="true" customHeight="false" outlineLevel="0" collapsed="false">
      <c r="A161" s="126" t="s">
        <v>249</v>
      </c>
      <c r="B161" s="171"/>
      <c r="C161" s="154"/>
      <c r="D161" s="154"/>
      <c r="E161" s="154"/>
      <c r="F161" s="154" t="n">
        <f aca="false">49892-49892</f>
        <v>0</v>
      </c>
      <c r="G161" s="154"/>
      <c r="H161" s="154"/>
      <c r="I161" s="154"/>
      <c r="J161" s="155"/>
      <c r="K161" s="154" t="n">
        <f aca="false">SUM(B161:J161)</f>
        <v>0</v>
      </c>
    </row>
    <row r="162" customFormat="false" ht="15.75" hidden="false" customHeight="false" outlineLevel="0" collapsed="false">
      <c r="A162" s="132"/>
      <c r="B162" s="156"/>
      <c r="C162" s="134"/>
      <c r="D162" s="134"/>
      <c r="E162" s="134"/>
      <c r="F162" s="134"/>
      <c r="G162" s="134"/>
      <c r="H162" s="134"/>
      <c r="I162" s="134"/>
      <c r="J162" s="141"/>
      <c r="K162" s="134"/>
    </row>
    <row r="163" customFormat="false" ht="16.5" hidden="false" customHeight="false" outlineLevel="0" collapsed="false">
      <c r="A163" s="157" t="s">
        <v>177</v>
      </c>
      <c r="B163" s="172"/>
      <c r="C163" s="159" t="n">
        <f aca="false">SUM(C143:C162)</f>
        <v>1010.31</v>
      </c>
      <c r="D163" s="159" t="n">
        <f aca="false">SUM(D143:D162)</f>
        <v>4511.79</v>
      </c>
      <c r="E163" s="159" t="n">
        <f aca="false">SUM(E143:E162)</f>
        <v>1318.86</v>
      </c>
      <c r="F163" s="159" t="n">
        <f aca="false">SUM(F143:F162)</f>
        <v>0</v>
      </c>
      <c r="G163" s="159" t="n">
        <f aca="false">SUM(G143:G162)</f>
        <v>440.13</v>
      </c>
      <c r="H163" s="159" t="n">
        <f aca="false">SUM(H143:H162)</f>
        <v>567.75</v>
      </c>
      <c r="I163" s="159" t="n">
        <f aca="false">SUM(I143:I162)</f>
        <v>0</v>
      </c>
      <c r="J163" s="160"/>
      <c r="K163" s="159" t="n">
        <f aca="false">SUM(B163:J163)</f>
        <v>7848.84</v>
      </c>
    </row>
    <row r="164" customFormat="false" ht="16.5" hidden="false" customHeight="false" outlineLevel="0" collapsed="false">
      <c r="A164" s="173"/>
      <c r="B164" s="174"/>
      <c r="C164" s="175"/>
      <c r="D164" s="175"/>
      <c r="E164" s="175"/>
      <c r="F164" s="175"/>
      <c r="G164" s="175"/>
      <c r="H164" s="175"/>
      <c r="I164" s="175"/>
      <c r="J164" s="125"/>
      <c r="K164" s="176"/>
    </row>
    <row r="165" customFormat="false" ht="16.5" hidden="true" customHeight="false" outlineLevel="0" collapsed="false">
      <c r="A165" s="177" t="s">
        <v>178</v>
      </c>
      <c r="B165" s="178"/>
      <c r="C165" s="179" t="n">
        <f aca="false">+C163+C129+C140</f>
        <v>48653.64</v>
      </c>
      <c r="D165" s="179" t="n">
        <f aca="false">+D163+D129+D140</f>
        <v>108649.11</v>
      </c>
      <c r="E165" s="179" t="n">
        <f aca="false">+E163+E129+E140</f>
        <v>69680.64</v>
      </c>
      <c r="F165" s="179" t="n">
        <f aca="false">+F163+F129+F140</f>
        <v>37502.93</v>
      </c>
      <c r="G165" s="179" t="n">
        <f aca="false">+G163+G129+G140</f>
        <v>46583.0292</v>
      </c>
      <c r="H165" s="179" t="n">
        <f aca="false">+H163+H129+H140</f>
        <v>18622.4662</v>
      </c>
      <c r="I165" s="179" t="n">
        <f aca="false">+I163+I129+I140</f>
        <v>611.7964</v>
      </c>
      <c r="J165" s="180"/>
      <c r="K165" s="159" t="n">
        <f aca="false">SUM(B165:J165)</f>
        <v>330303.6118</v>
      </c>
    </row>
    <row r="166" customFormat="false" ht="16.5" hidden="true" customHeight="false" outlineLevel="0" collapsed="false">
      <c r="A166" s="181" t="s">
        <v>179</v>
      </c>
      <c r="B166" s="182"/>
      <c r="C166" s="200"/>
      <c r="D166" s="183" t="n">
        <v>0</v>
      </c>
      <c r="E166" s="201" t="n">
        <v>0</v>
      </c>
      <c r="F166" s="201" t="n">
        <v>0</v>
      </c>
      <c r="G166" s="201" t="n">
        <v>0</v>
      </c>
      <c r="H166" s="201" t="n">
        <v>0</v>
      </c>
      <c r="I166" s="201" t="n">
        <v>0</v>
      </c>
      <c r="J166" s="180"/>
      <c r="K166" s="159" t="n">
        <f aca="false">SUM(B166:J166)</f>
        <v>0</v>
      </c>
    </row>
    <row r="167" customFormat="false" ht="16.5" hidden="false" customHeight="false" outlineLevel="0" collapsed="false">
      <c r="A167" s="157" t="s">
        <v>180</v>
      </c>
      <c r="B167" s="184"/>
      <c r="C167" s="202" t="n">
        <f aca="false">+C163+C129</f>
        <v>48653.64</v>
      </c>
      <c r="D167" s="202" t="n">
        <f aca="false">+D163+D129</f>
        <v>108649.11</v>
      </c>
      <c r="E167" s="202" t="n">
        <f aca="false">+E163+E129</f>
        <v>69680.64</v>
      </c>
      <c r="F167" s="202" t="n">
        <f aca="false">+F163+F129</f>
        <v>37502.93</v>
      </c>
      <c r="G167" s="202" t="n">
        <f aca="false">+G163+G129</f>
        <v>46583.0292</v>
      </c>
      <c r="H167" s="202" t="n">
        <f aca="false">+H163+H129</f>
        <v>18622.4662</v>
      </c>
      <c r="I167" s="202" t="n">
        <f aca="false">+I163+I129</f>
        <v>611.7964</v>
      </c>
      <c r="J167" s="180"/>
      <c r="K167" s="159" t="n">
        <f aca="false">SUM(B167:J167)</f>
        <v>330303.6118</v>
      </c>
    </row>
    <row r="168" customFormat="false" ht="15.75" hidden="true" customHeight="false" outlineLevel="0" collapsed="false">
      <c r="A168" s="187"/>
      <c r="B168" s="188"/>
      <c r="C168" s="189"/>
      <c r="D168" s="124"/>
      <c r="E168" s="189"/>
      <c r="F168" s="189"/>
      <c r="G168" s="189"/>
      <c r="H168" s="189"/>
      <c r="I168" s="189"/>
      <c r="J168" s="125"/>
      <c r="K168" s="124"/>
    </row>
    <row r="169" customFormat="false" ht="22.5" hidden="true" customHeight="true" outlineLevel="0" collapsed="false">
      <c r="A169" s="190" t="s">
        <v>181</v>
      </c>
      <c r="B169" s="191"/>
      <c r="C169" s="192" t="n">
        <f aca="false">+C163+C140+C125+C128+C106</f>
        <v>48653.64</v>
      </c>
      <c r="D169" s="154" t="n">
        <f aca="false">+D163+D140+D125+D128+D106</f>
        <v>108649.11</v>
      </c>
      <c r="E169" s="192" t="n">
        <f aca="false">+E163+E140+E125+E128+E106</f>
        <v>69680.64</v>
      </c>
      <c r="F169" s="192" t="n">
        <f aca="false">+F163+F140+F125+F128+F106</f>
        <v>37502.93</v>
      </c>
      <c r="G169" s="192" t="n">
        <f aca="false">+G163+G140+G125+G128+G106</f>
        <v>46583.0292</v>
      </c>
      <c r="H169" s="192" t="n">
        <f aca="false">+H163+H140+H125+H128+H106</f>
        <v>18622.4662</v>
      </c>
      <c r="I169" s="192" t="n">
        <f aca="false">+I163+I140+I125+I128+I106</f>
        <v>611.7964</v>
      </c>
      <c r="J169" s="155" t="n">
        <f aca="false">+J163+J128+J125+J106</f>
        <v>0</v>
      </c>
      <c r="K169" s="154" t="n">
        <f aca="false">SUM(B169:J169)</f>
        <v>330303.6118</v>
      </c>
    </row>
    <row r="170" customFormat="false" ht="22.5" hidden="true" customHeight="true" outlineLevel="0" collapsed="false">
      <c r="A170" s="190" t="s">
        <v>182</v>
      </c>
      <c r="B170" s="191"/>
      <c r="C170" s="193"/>
      <c r="D170" s="194"/>
      <c r="E170" s="193"/>
      <c r="F170" s="193"/>
      <c r="G170" s="193"/>
      <c r="H170" s="193"/>
      <c r="I170" s="193"/>
      <c r="J170" s="155"/>
      <c r="K170" s="194" t="n">
        <f aca="false">SUM(B170:J170)</f>
        <v>0</v>
      </c>
    </row>
    <row r="171" customFormat="false" ht="22.5" hidden="true" customHeight="true" outlineLevel="0" collapsed="false">
      <c r="A171" s="190"/>
      <c r="B171" s="191"/>
      <c r="C171" s="192"/>
      <c r="D171" s="154"/>
      <c r="E171" s="192"/>
      <c r="F171" s="192"/>
      <c r="G171" s="192"/>
      <c r="H171" s="192"/>
      <c r="I171" s="192"/>
      <c r="J171" s="155"/>
      <c r="K171" s="154"/>
    </row>
    <row r="172" customFormat="false" ht="22.5" hidden="true" customHeight="true" outlineLevel="0" collapsed="false">
      <c r="A172" s="190" t="s">
        <v>181</v>
      </c>
      <c r="B172" s="191"/>
      <c r="C172" s="192" t="n">
        <f aca="false">+C169</f>
        <v>48653.64</v>
      </c>
      <c r="D172" s="154" t="n">
        <f aca="false">+D169</f>
        <v>108649.11</v>
      </c>
      <c r="E172" s="192" t="n">
        <f aca="false">+E169</f>
        <v>69680.64</v>
      </c>
      <c r="F172" s="192" t="n">
        <f aca="false">+F169</f>
        <v>37502.93</v>
      </c>
      <c r="G172" s="192" t="n">
        <f aca="false">+G169</f>
        <v>46583.0292</v>
      </c>
      <c r="H172" s="192" t="n">
        <f aca="false">+H169</f>
        <v>18622.4662</v>
      </c>
      <c r="I172" s="192" t="n">
        <f aca="false">+I169</f>
        <v>611.7964</v>
      </c>
      <c r="J172" s="155"/>
      <c r="K172" s="154" t="n">
        <f aca="false">SUM(B172:J172)</f>
        <v>330303.6118</v>
      </c>
    </row>
    <row r="173" customFormat="false" ht="22.5" hidden="true" customHeight="true" outlineLevel="0" collapsed="false">
      <c r="A173" s="190" t="s">
        <v>183</v>
      </c>
      <c r="B173" s="191"/>
      <c r="C173" s="192" t="n">
        <v>0</v>
      </c>
      <c r="D173" s="154" t="n">
        <v>0</v>
      </c>
      <c r="E173" s="192" t="n">
        <v>0</v>
      </c>
      <c r="F173" s="192" t="n">
        <v>0</v>
      </c>
      <c r="G173" s="192" t="n">
        <v>0</v>
      </c>
      <c r="H173" s="192" t="n">
        <v>0</v>
      </c>
      <c r="I173" s="192" t="n">
        <v>0</v>
      </c>
      <c r="J173" s="155"/>
      <c r="K173" s="154" t="n">
        <f aca="false">SUM(B173:J173)</f>
        <v>0</v>
      </c>
    </row>
    <row r="174" customFormat="false" ht="22.5" hidden="true" customHeight="true" outlineLevel="0" collapsed="false">
      <c r="A174" s="190" t="s">
        <v>184</v>
      </c>
      <c r="B174" s="191"/>
      <c r="C174" s="192"/>
      <c r="D174" s="154"/>
      <c r="E174" s="192"/>
      <c r="F174" s="192"/>
      <c r="G174" s="192"/>
      <c r="H174" s="192"/>
      <c r="I174" s="192"/>
      <c r="J174" s="155"/>
      <c r="K174" s="154" t="n">
        <f aca="false">SUM(B174:J174)</f>
        <v>0</v>
      </c>
    </row>
    <row r="175" customFormat="false" ht="22.5" hidden="true" customHeight="true" outlineLevel="0" collapsed="false">
      <c r="A175" s="190" t="s">
        <v>185</v>
      </c>
      <c r="B175" s="191"/>
      <c r="C175" s="195"/>
      <c r="D175" s="134"/>
      <c r="E175" s="195"/>
      <c r="F175" s="195"/>
      <c r="G175" s="195"/>
      <c r="H175" s="195"/>
      <c r="I175" s="195"/>
      <c r="J175" s="155"/>
      <c r="K175" s="134" t="n">
        <f aca="false">SUM(B175:J175)</f>
        <v>0</v>
      </c>
    </row>
    <row r="176" customFormat="false" ht="22.5" hidden="true" customHeight="true" outlineLevel="0" collapsed="false">
      <c r="A176" s="190" t="s">
        <v>186</v>
      </c>
      <c r="B176" s="191"/>
      <c r="C176" s="192" t="n">
        <f aca="false">SUM(C172:C175)</f>
        <v>48653.64</v>
      </c>
      <c r="D176" s="154" t="n">
        <f aca="false">SUM(D172:D175)</f>
        <v>108649.11</v>
      </c>
      <c r="E176" s="192" t="n">
        <f aca="false">SUM(E172:E175)</f>
        <v>69680.64</v>
      </c>
      <c r="F176" s="192" t="n">
        <f aca="false">SUM(F172:F175)</f>
        <v>37502.93</v>
      </c>
      <c r="G176" s="192" t="n">
        <f aca="false">SUM(G172:G175)</f>
        <v>46583.0292</v>
      </c>
      <c r="H176" s="192" t="n">
        <f aca="false">SUM(H172:H175)</f>
        <v>18622.4662</v>
      </c>
      <c r="I176" s="192" t="n">
        <f aca="false">SUM(I172:I175)</f>
        <v>611.7964</v>
      </c>
      <c r="J176" s="155"/>
      <c r="K176" s="154" t="n">
        <f aca="false">SUM(B176:J176)</f>
        <v>330303.6118</v>
      </c>
    </row>
    <row r="177" customFormat="false" ht="22.5" hidden="true" customHeight="true" outlineLevel="0" collapsed="false">
      <c r="A177" s="196" t="s">
        <v>187</v>
      </c>
      <c r="B177" s="197"/>
      <c r="C177" s="198" t="n">
        <v>0</v>
      </c>
      <c r="D177" s="153" t="n">
        <v>-48653.64</v>
      </c>
      <c r="E177" s="198" t="n">
        <v>0</v>
      </c>
      <c r="F177" s="198" t="n">
        <v>0</v>
      </c>
      <c r="G177" s="198" t="n">
        <f aca="false">-178329.75-87394.93</f>
        <v>-265724.68</v>
      </c>
      <c r="H177" s="198" t="n">
        <v>0</v>
      </c>
      <c r="I177" s="198" t="n">
        <v>87394.93</v>
      </c>
      <c r="J177" s="155"/>
      <c r="K177" s="153" t="n">
        <f aca="false">SUM(B177:J177)</f>
        <v>-226983.39</v>
      </c>
    </row>
    <row r="178" customFormat="false" ht="24" hidden="true" customHeight="true" outlineLevel="0" collapsed="false">
      <c r="A178" s="196" t="s">
        <v>188</v>
      </c>
      <c r="B178" s="197"/>
      <c r="C178" s="198" t="n">
        <f aca="false">SUM(C176:C177)</f>
        <v>48653.64</v>
      </c>
      <c r="D178" s="153" t="n">
        <f aca="false">SUM(D176:D177)</f>
        <v>59995.47</v>
      </c>
      <c r="E178" s="198" t="n">
        <f aca="false">SUM(E176:E177)</f>
        <v>69680.64</v>
      </c>
      <c r="F178" s="198" t="n">
        <f aca="false">SUM(F176:F177)</f>
        <v>37502.93</v>
      </c>
      <c r="G178" s="198" t="n">
        <f aca="false">SUM(G176:G177)</f>
        <v>-219141.6508</v>
      </c>
      <c r="H178" s="198" t="n">
        <f aca="false">SUM(H176:H177)</f>
        <v>18622.4662</v>
      </c>
      <c r="I178" s="198" t="n">
        <f aca="false">SUM(I176:I177)</f>
        <v>88006.7264</v>
      </c>
      <c r="J178" s="199" t="n">
        <f aca="false">+J165-J169</f>
        <v>0</v>
      </c>
      <c r="K178" s="153" t="n">
        <f aca="false">SUM(B178:J178)</f>
        <v>103320.2218</v>
      </c>
    </row>
  </sheetData>
  <printOptions headings="false" gridLines="false" gridLinesSet="true" horizontalCentered="tru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&amp;Li:/eecproj/ectinv/&amp;F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false" showRowColHeaders="true" showZeros="true" rightToLeft="false" tabSelected="false" showOutlineSymbols="true" defaultGridColor="true" view="normal" topLeftCell="A3" colorId="64" zoomScale="65" zoomScaleNormal="65" zoomScalePageLayoutView="100" workbookViewId="0">
      <selection pane="topLeft" activeCell="H30" activeCellId="0" sqref="H30"/>
    </sheetView>
  </sheetViews>
  <sheetFormatPr defaultColWidth="4.84765625" defaultRowHeight="15.75" customHeight="true" zeroHeight="false" outlineLevelRow="0" outlineLevelCol="0"/>
  <cols>
    <col collapsed="false" customWidth="true" hidden="false" outlineLevel="0" max="1" min="1" style="1" width="1.28"/>
    <col collapsed="false" customWidth="true" hidden="false" outlineLevel="0" max="2" min="2" style="1" width="11.7"/>
    <col collapsed="false" customWidth="true" hidden="false" outlineLevel="0" max="3" min="3" style="1" width="17.28"/>
    <col collapsed="false" customWidth="true" hidden="false" outlineLevel="0" max="4" min="4" style="1" width="11.99"/>
    <col collapsed="false" customWidth="false" hidden="false" outlineLevel="0" max="5" min="5" style="1" width="4.85"/>
    <col collapsed="false" customWidth="true" hidden="false" outlineLevel="0" max="6" min="6" style="1" width="13.99"/>
    <col collapsed="false" customWidth="true" hidden="false" outlineLevel="0" max="7" min="7" style="1" width="18.7"/>
    <col collapsed="false" customWidth="true" hidden="false" outlineLevel="0" max="8" min="8" style="1" width="9.56"/>
    <col collapsed="false" customWidth="false" hidden="false" outlineLevel="0" max="257" min="9" style="1" width="4.85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2"/>
      <c r="G1" s="2"/>
    </row>
    <row r="2" customFormat="false" ht="15.75" hidden="false" customHeight="false" outlineLevel="0" collapsed="false">
      <c r="A2" s="2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2"/>
      <c r="B3" s="3" t="s">
        <v>1</v>
      </c>
      <c r="C3" s="3"/>
      <c r="D3" s="3"/>
      <c r="E3" s="3"/>
      <c r="F3" s="3"/>
      <c r="G3" s="3"/>
    </row>
    <row r="4" customFormat="false" ht="15.75" hidden="false" customHeight="false" outlineLevel="0" collapsed="false">
      <c r="A4" s="2"/>
      <c r="B4" s="4" t="s">
        <v>2</v>
      </c>
      <c r="C4" s="4"/>
      <c r="D4" s="4"/>
      <c r="E4" s="4"/>
      <c r="F4" s="4"/>
      <c r="G4" s="4"/>
    </row>
    <row r="5" customFormat="false" ht="15.75" hidden="false" customHeight="false" outlineLevel="0" collapsed="false">
      <c r="A5" s="2"/>
      <c r="B5" s="2"/>
      <c r="C5" s="2"/>
      <c r="D5" s="2"/>
      <c r="E5" s="2"/>
      <c r="F5" s="2"/>
      <c r="G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5.75" hidden="false" customHeight="false" outlineLevel="0" collapsed="false">
      <c r="A7" s="2"/>
      <c r="B7" s="3" t="s">
        <v>3</v>
      </c>
      <c r="C7" s="3"/>
      <c r="D7" s="3"/>
      <c r="E7" s="3"/>
      <c r="F7" s="3"/>
      <c r="G7" s="3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2"/>
    </row>
    <row r="9" customFormat="false" ht="15.75" hidden="false" customHeight="false" outlineLevel="0" collapsed="false">
      <c r="A9" s="2"/>
      <c r="B9" s="2"/>
      <c r="C9" s="2"/>
      <c r="D9" s="2"/>
      <c r="E9" s="2"/>
      <c r="F9" s="2"/>
      <c r="G9" s="2"/>
    </row>
    <row r="10" customFormat="false" ht="15.75" hidden="false" customHeight="false" outlineLevel="0" collapsed="false">
      <c r="A10" s="2"/>
      <c r="B10" s="5" t="s">
        <v>4</v>
      </c>
      <c r="C10" s="2"/>
      <c r="D10" s="2"/>
      <c r="E10" s="2"/>
      <c r="F10" s="5" t="s">
        <v>5</v>
      </c>
      <c r="G10" s="2"/>
    </row>
    <row r="11" customFormat="false" ht="15.75" hidden="false" customHeight="false" outlineLevel="0" collapsed="false">
      <c r="A11" s="2"/>
      <c r="B11" s="2"/>
      <c r="C11" s="2"/>
      <c r="D11" s="2"/>
      <c r="E11" s="2"/>
      <c r="F11" s="2"/>
      <c r="G11" s="2"/>
    </row>
    <row r="12" customFormat="false" ht="15.75" hidden="false" customHeight="false" outlineLevel="0" collapsed="false">
      <c r="A12" s="2"/>
      <c r="B12" s="6" t="s">
        <v>6</v>
      </c>
      <c r="C12" s="2"/>
      <c r="D12" s="2"/>
      <c r="E12" s="2"/>
      <c r="F12" s="5" t="s">
        <v>7</v>
      </c>
      <c r="G12" s="2"/>
    </row>
    <row r="13" customFormat="false" ht="15.75" hidden="false" customHeight="false" outlineLevel="0" collapsed="false">
      <c r="A13" s="2"/>
      <c r="B13" s="6" t="s">
        <v>8</v>
      </c>
      <c r="C13" s="2"/>
      <c r="D13" s="2"/>
      <c r="E13" s="2"/>
      <c r="F13" s="5" t="s">
        <v>9</v>
      </c>
      <c r="G13" s="2"/>
    </row>
    <row r="14" customFormat="false" ht="15.75" hidden="false" customHeight="false" outlineLevel="0" collapsed="false">
      <c r="A14" s="2"/>
      <c r="B14" s="6" t="s">
        <v>10</v>
      </c>
      <c r="C14" s="2"/>
      <c r="D14" s="2"/>
      <c r="E14" s="2"/>
      <c r="F14" s="5" t="s">
        <v>11</v>
      </c>
      <c r="G14" s="2"/>
    </row>
    <row r="15" customFormat="false" ht="15.75" hidden="false" customHeight="false" outlineLevel="0" collapsed="false">
      <c r="A15" s="2"/>
      <c r="B15" s="7" t="s">
        <v>12</v>
      </c>
      <c r="C15" s="2"/>
      <c r="D15" s="2"/>
      <c r="E15" s="2"/>
      <c r="F15" s="2" t="s">
        <v>13</v>
      </c>
      <c r="G15" s="2"/>
    </row>
    <row r="16" customFormat="false" ht="15.75" hidden="false" customHeight="false" outlineLevel="0" collapsed="false">
      <c r="A16" s="2"/>
      <c r="B16" s="2"/>
      <c r="C16" s="2"/>
      <c r="D16" s="2"/>
      <c r="E16" s="2"/>
      <c r="F16" s="2"/>
      <c r="G16" s="2"/>
    </row>
    <row r="17" customFormat="false" ht="17.25" hidden="false" customHeight="true" outlineLevel="0" collapsed="false">
      <c r="A17" s="2"/>
      <c r="B17" s="2" t="s">
        <v>250</v>
      </c>
      <c r="C17" s="2"/>
      <c r="D17" s="2"/>
      <c r="E17" s="2"/>
      <c r="F17" s="5" t="s">
        <v>15</v>
      </c>
      <c r="G17" s="2"/>
    </row>
    <row r="18" customFormat="false" ht="17.25" hidden="false" customHeight="true" outlineLevel="0" collapsed="false">
      <c r="A18" s="2"/>
      <c r="B18" s="8"/>
      <c r="C18" s="2"/>
      <c r="D18" s="2"/>
      <c r="E18" s="2"/>
      <c r="F18" s="5" t="s">
        <v>16</v>
      </c>
      <c r="G18" s="2"/>
    </row>
    <row r="19" customFormat="false" ht="15.75" hidden="false" customHeight="false" outlineLevel="0" collapsed="false">
      <c r="A19" s="2"/>
      <c r="B19" s="2"/>
      <c r="C19" s="2"/>
      <c r="D19" s="2"/>
      <c r="E19" s="2"/>
      <c r="F19" s="5" t="s">
        <v>17</v>
      </c>
      <c r="G19" s="2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2"/>
      <c r="G20" s="2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2"/>
      <c r="G21" s="2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2"/>
      <c r="G22" s="2"/>
    </row>
    <row r="23" customFormat="false" ht="15.75" hidden="false" customHeight="false" outlineLevel="0" collapsed="false">
      <c r="A23" s="2"/>
      <c r="B23" s="9" t="s">
        <v>18</v>
      </c>
      <c r="C23" s="10" t="s">
        <v>18</v>
      </c>
      <c r="D23" s="11"/>
      <c r="E23" s="11"/>
      <c r="F23" s="11"/>
      <c r="G23" s="10" t="s">
        <v>19</v>
      </c>
    </row>
    <row r="24" customFormat="false" ht="15.75" hidden="false" customHeight="false" outlineLevel="0" collapsed="false">
      <c r="A24" s="2"/>
      <c r="B24" s="12" t="s">
        <v>20</v>
      </c>
      <c r="C24" s="13" t="s">
        <v>21</v>
      </c>
      <c r="D24" s="2"/>
      <c r="E24" s="2"/>
      <c r="F24" s="2"/>
      <c r="G24" s="13" t="s">
        <v>22</v>
      </c>
    </row>
    <row r="25" customFormat="false" ht="15.75" hidden="false" customHeight="false" outlineLevel="0" collapsed="false">
      <c r="A25" s="2"/>
      <c r="B25" s="14"/>
      <c r="C25" s="15"/>
      <c r="D25" s="2"/>
      <c r="E25" s="2"/>
      <c r="F25" s="2"/>
      <c r="G25" s="15"/>
    </row>
    <row r="26" customFormat="false" ht="15.75" hidden="false" customHeight="false" outlineLevel="0" collapsed="false">
      <c r="A26" s="2"/>
      <c r="B26" s="16" t="n">
        <v>36139</v>
      </c>
      <c r="C26" s="17" t="s">
        <v>251</v>
      </c>
      <c r="D26" s="18"/>
      <c r="E26" s="18"/>
      <c r="F26" s="18"/>
      <c r="G26" s="19" t="s">
        <v>24</v>
      </c>
    </row>
    <row r="27" customFormat="false" ht="15.75" hidden="false" customHeight="false" outlineLevel="0" collapsed="false">
      <c r="A27" s="2"/>
      <c r="B27" s="14"/>
      <c r="C27" s="2"/>
      <c r="D27" s="2"/>
      <c r="E27" s="2"/>
      <c r="F27" s="2"/>
      <c r="G27" s="15"/>
    </row>
    <row r="28" customFormat="false" ht="15.75" hidden="false" customHeight="false" outlineLevel="0" collapsed="false">
      <c r="A28" s="2"/>
      <c r="B28" s="20" t="s">
        <v>252</v>
      </c>
      <c r="C28" s="2"/>
      <c r="D28" s="2"/>
      <c r="E28" s="2"/>
      <c r="F28" s="2"/>
      <c r="G28" s="15"/>
    </row>
    <row r="29" customFormat="false" ht="15.75" hidden="false" customHeight="false" outlineLevel="0" collapsed="false">
      <c r="A29" s="2"/>
      <c r="B29" s="20" t="s">
        <v>253</v>
      </c>
      <c r="C29" s="2"/>
      <c r="D29" s="2"/>
      <c r="E29" s="2"/>
      <c r="F29" s="2"/>
      <c r="G29" s="21"/>
    </row>
    <row r="30" customFormat="false" ht="15.75" hidden="false" customHeight="false" outlineLevel="0" collapsed="false">
      <c r="A30" s="2"/>
      <c r="B30" s="14"/>
      <c r="C30" s="2"/>
      <c r="D30" s="2"/>
      <c r="E30" s="2"/>
      <c r="F30" s="2"/>
      <c r="G30" s="22"/>
    </row>
    <row r="31" customFormat="false" ht="15.75" hidden="false" customHeight="false" outlineLevel="0" collapsed="false">
      <c r="A31" s="2"/>
      <c r="B31" s="14"/>
      <c r="C31" s="2"/>
      <c r="D31" s="2"/>
      <c r="E31" s="2"/>
      <c r="F31" s="2"/>
      <c r="G31" s="22"/>
    </row>
    <row r="32" customFormat="false" ht="15.75" hidden="false" customHeight="false" outlineLevel="0" collapsed="false">
      <c r="A32" s="2"/>
      <c r="B32" s="23" t="s">
        <v>28</v>
      </c>
      <c r="C32" s="2" t="s">
        <v>29</v>
      </c>
      <c r="D32" s="2"/>
      <c r="E32" s="2"/>
      <c r="F32" s="2"/>
      <c r="G32" s="15"/>
    </row>
    <row r="33" customFormat="false" ht="15.75" hidden="false" customHeight="false" outlineLevel="0" collapsed="false">
      <c r="A33" s="2"/>
      <c r="B33" s="23" t="s">
        <v>30</v>
      </c>
      <c r="C33" s="2" t="s">
        <v>31</v>
      </c>
      <c r="D33" s="2"/>
      <c r="E33" s="2"/>
      <c r="F33" s="2"/>
      <c r="G33" s="15"/>
    </row>
    <row r="34" customFormat="false" ht="15.75" hidden="false" customHeight="false" outlineLevel="0" collapsed="false">
      <c r="A34" s="2"/>
      <c r="B34" s="23" t="s">
        <v>32</v>
      </c>
      <c r="C34" s="2" t="s">
        <v>33</v>
      </c>
      <c r="D34" s="2"/>
      <c r="E34" s="2"/>
      <c r="F34" s="2"/>
      <c r="G34" s="24"/>
    </row>
    <row r="35" customFormat="false" ht="15.75" hidden="false" customHeight="false" outlineLevel="0" collapsed="false">
      <c r="A35" s="2"/>
      <c r="B35" s="14"/>
      <c r="C35" s="2"/>
      <c r="D35" s="25"/>
      <c r="E35" s="26"/>
      <c r="F35" s="26"/>
      <c r="G35" s="27"/>
    </row>
    <row r="36" customFormat="false" ht="15.75" hidden="false" customHeight="false" outlineLevel="0" collapsed="false">
      <c r="A36" s="2"/>
      <c r="B36" s="14"/>
      <c r="C36" s="0"/>
      <c r="D36" s="0"/>
      <c r="E36" s="0"/>
      <c r="F36" s="26"/>
      <c r="G36" s="27"/>
    </row>
    <row r="37" customFormat="false" ht="15.75" hidden="false" customHeight="false" outlineLevel="0" collapsed="false">
      <c r="A37" s="2"/>
      <c r="B37" s="14"/>
      <c r="C37" s="0"/>
      <c r="D37" s="0"/>
      <c r="E37" s="0"/>
      <c r="F37" s="2"/>
      <c r="G37" s="27"/>
    </row>
    <row r="38" customFormat="false" ht="15.75" hidden="false" customHeight="false" outlineLevel="0" collapsed="false">
      <c r="A38" s="2"/>
      <c r="B38" s="20"/>
      <c r="C38" s="0"/>
      <c r="D38" s="0"/>
      <c r="E38" s="0"/>
      <c r="F38" s="2"/>
      <c r="G38" s="15"/>
    </row>
    <row r="39" customFormat="false" ht="15.75" hidden="false" customHeight="false" outlineLevel="0" collapsed="false">
      <c r="A39" s="2"/>
      <c r="B39" s="20"/>
      <c r="C39" s="0"/>
      <c r="D39" s="0"/>
      <c r="E39" s="0"/>
      <c r="F39" s="2"/>
      <c r="G39" s="15"/>
    </row>
    <row r="40" customFormat="false" ht="21.75" hidden="false" customHeight="true" outlineLevel="0" collapsed="false">
      <c r="A40" s="2"/>
      <c r="B40" s="20"/>
      <c r="C40" s="0"/>
      <c r="D40" s="0"/>
      <c r="E40" s="0"/>
      <c r="F40" s="2"/>
      <c r="G40" s="15"/>
    </row>
    <row r="41" customFormat="false" ht="15.75" hidden="false" customHeight="false" outlineLevel="0" collapsed="false">
      <c r="A41" s="2"/>
      <c r="B41" s="20"/>
      <c r="C41" s="0"/>
      <c r="D41" s="0"/>
      <c r="E41" s="0"/>
      <c r="F41" s="2"/>
      <c r="G41" s="15"/>
    </row>
    <row r="42" customFormat="false" ht="15.95" hidden="false" customHeight="true" outlineLevel="0" collapsed="false">
      <c r="A42" s="2"/>
      <c r="B42" s="14"/>
      <c r="C42" s="0"/>
      <c r="D42" s="0"/>
      <c r="E42" s="0"/>
      <c r="F42" s="2"/>
      <c r="G42" s="15"/>
    </row>
    <row r="43" customFormat="false" ht="15.75" hidden="false" customHeight="false" outlineLevel="0" collapsed="false">
      <c r="A43" s="2"/>
      <c r="B43" s="20"/>
      <c r="C43" s="0"/>
      <c r="D43" s="0"/>
      <c r="E43" s="0"/>
      <c r="F43" s="2"/>
      <c r="G43" s="15"/>
    </row>
    <row r="44" customFormat="false" ht="15.75" hidden="false" customHeight="false" outlineLevel="0" collapsed="false">
      <c r="A44" s="2"/>
      <c r="B44" s="14"/>
      <c r="C44" s="2"/>
      <c r="D44" s="28"/>
      <c r="E44" s="2"/>
      <c r="F44" s="2"/>
      <c r="G44" s="15"/>
    </row>
    <row r="45" customFormat="false" ht="15.75" hidden="false" customHeight="false" outlineLevel="0" collapsed="false">
      <c r="A45" s="2"/>
      <c r="B45" s="14"/>
      <c r="C45" s="2"/>
      <c r="D45" s="28"/>
      <c r="E45" s="2"/>
      <c r="F45" s="2"/>
      <c r="G45" s="15"/>
    </row>
    <row r="46" customFormat="false" ht="16.5" hidden="false" customHeight="false" outlineLevel="0" collapsed="false">
      <c r="A46" s="2"/>
      <c r="B46" s="14"/>
      <c r="C46" s="2"/>
      <c r="D46" s="2"/>
      <c r="E46" s="2"/>
      <c r="F46" s="2"/>
      <c r="G46" s="15"/>
    </row>
    <row r="47" customFormat="false" ht="20.1" hidden="false" customHeight="true" outlineLevel="0" collapsed="false">
      <c r="A47" s="2"/>
      <c r="B47" s="14"/>
      <c r="C47" s="2"/>
      <c r="D47" s="29" t="s">
        <v>34</v>
      </c>
      <c r="E47" s="26"/>
      <c r="F47" s="2"/>
      <c r="G47" s="30" t="n">
        <f aca="false">43830.71+117056.77</f>
        <v>160887.48</v>
      </c>
    </row>
    <row r="48" customFormat="false" ht="16.5" hidden="false" customHeight="false" outlineLevel="0" collapsed="false">
      <c r="A48" s="2"/>
      <c r="B48" s="14"/>
      <c r="C48" s="2"/>
      <c r="D48" s="2"/>
      <c r="E48" s="2"/>
      <c r="F48" s="2"/>
      <c r="G48" s="15"/>
    </row>
    <row r="49" customFormat="false" ht="15.75" hidden="false" customHeight="false" outlineLevel="0" collapsed="false">
      <c r="A49" s="2"/>
      <c r="B49" s="31"/>
      <c r="C49" s="32"/>
      <c r="D49" s="32"/>
      <c r="E49" s="32"/>
      <c r="F49" s="32"/>
      <c r="G49" s="33"/>
    </row>
  </sheetData>
  <mergeCells count="4">
    <mergeCell ref="B2:G2"/>
    <mergeCell ref="B3:G3"/>
    <mergeCell ref="B4:G4"/>
    <mergeCell ref="B7:G7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171000</xdr:colOff>
                    <xdr:row>5</xdr:row>
                    <xdr:rowOff>161640</xdr:rowOff>
                  </from>
                  <to>
                    <xdr:col>2</xdr:col>
                    <xdr:colOff>675360</xdr:colOff>
                    <xdr:row>8</xdr:row>
                    <xdr:rowOff>200160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T31"/>
  <sheetViews>
    <sheetView showFormulas="false" showGridLines="false" showRowColHeaders="true" showZeros="true" rightToLeft="false" tabSelected="false" showOutlineSymbols="true" defaultGridColor="true" view="normal" topLeftCell="I1" colorId="64" zoomScale="65" zoomScaleNormal="65" zoomScalePageLayoutView="100" workbookViewId="0">
      <selection pane="topLeft" activeCell="AC9" activeCellId="0" sqref="AC9"/>
    </sheetView>
  </sheetViews>
  <sheetFormatPr defaultColWidth="3.5625" defaultRowHeight="15.75" customHeight="true" zeroHeight="false" outlineLevelRow="0" outlineLevelCol="0"/>
  <cols>
    <col collapsed="false" customWidth="true" hidden="false" outlineLevel="0" max="1" min="1" style="203" width="2.13"/>
    <col collapsed="false" customWidth="true" hidden="false" outlineLevel="0" max="2" min="2" style="204" width="13.7"/>
    <col collapsed="false" customWidth="true" hidden="false" outlineLevel="0" max="3" min="3" style="203" width="0.99"/>
    <col collapsed="false" customWidth="true" hidden="false" outlineLevel="0" max="4" min="4" style="203" width="14.14"/>
    <col collapsed="false" customWidth="true" hidden="false" outlineLevel="0" max="5" min="5" style="203" width="1.28"/>
    <col collapsed="false" customWidth="true" hidden="false" outlineLevel="0" max="6" min="6" style="204" width="7.56"/>
    <col collapsed="false" customWidth="true" hidden="false" outlineLevel="0" max="7" min="7" style="203" width="0.99"/>
    <col collapsed="false" customWidth="true" hidden="false" outlineLevel="0" max="8" min="8" style="203" width="13.7"/>
    <col collapsed="false" customWidth="true" hidden="false" outlineLevel="0" max="9" min="9" style="203" width="0.99"/>
    <col collapsed="false" customWidth="true" hidden="false" outlineLevel="0" max="10" min="10" style="203" width="19.56"/>
    <col collapsed="false" customWidth="true" hidden="false" outlineLevel="0" max="11" min="11" style="203" width="2.28"/>
    <col collapsed="false" customWidth="true" hidden="false" outlineLevel="0" max="12" min="12" style="203" width="14.85"/>
    <col collapsed="false" customWidth="true" hidden="false" outlineLevel="0" max="13" min="13" style="203" width="0.99"/>
    <col collapsed="false" customWidth="true" hidden="false" outlineLevel="0" max="14" min="14" style="203" width="41.99"/>
    <col collapsed="false" customWidth="true" hidden="false" outlineLevel="0" max="15" min="15" style="203" width="0.99"/>
    <col collapsed="false" customWidth="true" hidden="false" outlineLevel="0" max="16" min="16" style="203" width="12.14"/>
    <col collapsed="false" customWidth="true" hidden="false" outlineLevel="0" max="17" min="17" style="203" width="1.85"/>
    <col collapsed="false" customWidth="true" hidden="false" outlineLevel="0" max="18" min="18" style="203" width="10.85"/>
    <col collapsed="false" customWidth="true" hidden="false" outlineLevel="0" max="19" min="19" style="203" width="1.13"/>
    <col collapsed="false" customWidth="true" hidden="false" outlineLevel="0" max="20" min="20" style="203" width="8.56"/>
    <col collapsed="false" customWidth="false" hidden="false" outlineLevel="0" max="257" min="21" style="203" width="3.56"/>
  </cols>
  <sheetData>
    <row r="1" customFormat="false" ht="15.75" hidden="false" customHeight="false" outlineLevel="0" collapsed="false">
      <c r="B1" s="205" t="s">
        <v>254</v>
      </c>
      <c r="C1" s="206"/>
      <c r="D1" s="207"/>
      <c r="E1" s="206"/>
      <c r="F1" s="207"/>
      <c r="G1" s="206"/>
      <c r="H1" s="207"/>
      <c r="N1" s="208" t="s">
        <v>255</v>
      </c>
    </row>
    <row r="2" customFormat="false" ht="15.75" hidden="false" customHeight="false" outlineLevel="0" collapsed="false">
      <c r="B2" s="207"/>
      <c r="C2" s="206"/>
      <c r="D2" s="207"/>
      <c r="E2" s="206"/>
      <c r="F2" s="207"/>
      <c r="G2" s="206"/>
      <c r="H2" s="207"/>
      <c r="N2" s="208" t="s">
        <v>256</v>
      </c>
    </row>
    <row r="3" customFormat="false" ht="15.75" hidden="false" customHeight="false" outlineLevel="0" collapsed="false">
      <c r="D3" s="204"/>
      <c r="H3" s="204"/>
    </row>
    <row r="4" customFormat="false" ht="15.75" hidden="false" customHeight="false" outlineLevel="0" collapsed="false">
      <c r="B4" s="208" t="s">
        <v>257</v>
      </c>
      <c r="C4" s="206"/>
      <c r="D4" s="208" t="s">
        <v>258</v>
      </c>
      <c r="E4" s="209"/>
      <c r="F4" s="208" t="s">
        <v>259</v>
      </c>
      <c r="G4" s="206"/>
      <c r="H4" s="208" t="s">
        <v>260</v>
      </c>
      <c r="I4" s="206"/>
      <c r="J4" s="208" t="s">
        <v>261</v>
      </c>
      <c r="K4" s="206"/>
      <c r="L4" s="208" t="s">
        <v>262</v>
      </c>
      <c r="M4" s="206"/>
      <c r="N4" s="208" t="s">
        <v>263</v>
      </c>
    </row>
    <row r="5" customFormat="false" ht="15.75" hidden="false" customHeight="false" outlineLevel="0" collapsed="false">
      <c r="B5" s="210" t="s">
        <v>264</v>
      </c>
      <c r="C5" s="211"/>
      <c r="D5" s="208"/>
      <c r="E5" s="211"/>
      <c r="F5" s="208" t="s">
        <v>265</v>
      </c>
      <c r="G5" s="211"/>
      <c r="H5" s="212" t="n">
        <f aca="true">NOW()</f>
        <v>45926.9495120912</v>
      </c>
      <c r="I5" s="206"/>
      <c r="J5" s="213" t="n">
        <v>36160</v>
      </c>
      <c r="K5" s="206"/>
      <c r="L5" s="214"/>
      <c r="M5" s="206"/>
      <c r="N5" s="208" t="s">
        <v>266</v>
      </c>
    </row>
    <row r="6" customFormat="false" ht="15.75" hidden="false" customHeight="false" outlineLevel="0" collapsed="false">
      <c r="B6" s="207"/>
      <c r="C6" s="206"/>
      <c r="D6" s="207"/>
      <c r="E6" s="206"/>
      <c r="F6" s="207"/>
      <c r="G6" s="206"/>
      <c r="H6" s="207"/>
      <c r="I6" s="206"/>
      <c r="J6" s="206"/>
      <c r="K6" s="206"/>
      <c r="L6" s="206"/>
      <c r="M6" s="206"/>
      <c r="N6" s="206"/>
    </row>
    <row r="7" customFormat="false" ht="15.75" hidden="false" customHeight="false" outlineLevel="0" collapsed="false">
      <c r="B7" s="208" t="s">
        <v>267</v>
      </c>
      <c r="C7" s="206"/>
      <c r="D7" s="208" t="s">
        <v>268</v>
      </c>
      <c r="E7" s="209"/>
      <c r="F7" s="208" t="s">
        <v>269</v>
      </c>
      <c r="G7" s="206"/>
      <c r="H7" s="208" t="s">
        <v>270</v>
      </c>
      <c r="I7" s="206"/>
      <c r="J7" s="208" t="s">
        <v>271</v>
      </c>
      <c r="K7" s="206"/>
      <c r="L7" s="214"/>
      <c r="M7" s="206"/>
      <c r="N7" s="208" t="s">
        <v>272</v>
      </c>
    </row>
    <row r="8" customFormat="false" ht="15.75" hidden="false" customHeight="false" outlineLevel="0" collapsed="false">
      <c r="B8" s="207"/>
      <c r="C8" s="206"/>
      <c r="D8" s="215"/>
      <c r="E8" s="216"/>
      <c r="F8" s="215"/>
      <c r="G8" s="216"/>
      <c r="H8" s="215"/>
      <c r="I8" s="206"/>
      <c r="J8" s="206"/>
      <c r="K8" s="206"/>
      <c r="L8" s="206"/>
      <c r="M8" s="206"/>
      <c r="N8" s="207"/>
    </row>
    <row r="9" customFormat="false" ht="15.75" hidden="false" customHeight="false" outlineLevel="0" collapsed="false">
      <c r="B9" s="208" t="n">
        <v>1</v>
      </c>
      <c r="C9" s="206"/>
      <c r="D9" s="217" t="n">
        <v>36683.4</v>
      </c>
      <c r="E9" s="218"/>
      <c r="F9" s="219" t="s">
        <v>273</v>
      </c>
      <c r="G9" s="216"/>
      <c r="H9" s="208" t="n">
        <v>1420100</v>
      </c>
      <c r="I9" s="206"/>
      <c r="J9" s="219" t="s">
        <v>274</v>
      </c>
      <c r="K9" s="206"/>
      <c r="L9" s="214"/>
      <c r="M9" s="206"/>
      <c r="N9" s="208" t="s">
        <v>275</v>
      </c>
    </row>
    <row r="10" customFormat="false" ht="15.75" hidden="false" customHeight="false" outlineLevel="0" collapsed="false">
      <c r="B10" s="207"/>
      <c r="C10" s="206"/>
      <c r="D10" s="215"/>
      <c r="E10" s="216"/>
      <c r="F10" s="220"/>
      <c r="G10" s="216"/>
      <c r="H10" s="207"/>
      <c r="I10" s="206"/>
      <c r="J10" s="221"/>
      <c r="K10" s="206"/>
      <c r="L10" s="206"/>
      <c r="M10" s="206"/>
      <c r="N10" s="205" t="s">
        <v>276</v>
      </c>
      <c r="P10" s="222" t="s">
        <v>277</v>
      </c>
      <c r="R10" s="223"/>
      <c r="T10" s="223"/>
    </row>
    <row r="11" customFormat="false" ht="15.75" hidden="false" customHeight="false" outlineLevel="0" collapsed="false">
      <c r="B11" s="208" t="n">
        <v>2</v>
      </c>
      <c r="C11" s="206"/>
      <c r="D11" s="217" t="n">
        <f aca="false">-D9</f>
        <v>-36683.4</v>
      </c>
      <c r="E11" s="218"/>
      <c r="F11" s="219" t="s">
        <v>273</v>
      </c>
      <c r="G11" s="216"/>
      <c r="H11" s="208" t="n">
        <v>1860100</v>
      </c>
      <c r="I11" s="206"/>
      <c r="J11" s="219" t="s">
        <v>274</v>
      </c>
      <c r="K11" s="206"/>
      <c r="L11" s="214"/>
      <c r="M11" s="206"/>
      <c r="N11" s="208" t="str">
        <f aca="false">+N9</f>
        <v>INV 1198 - S8P704</v>
      </c>
    </row>
    <row r="12" customFormat="false" ht="15.75" hidden="false" customHeight="false" outlineLevel="0" collapsed="false">
      <c r="B12" s="207"/>
      <c r="C12" s="206"/>
      <c r="D12" s="215"/>
      <c r="E12" s="216"/>
      <c r="F12" s="220"/>
      <c r="G12" s="216"/>
      <c r="H12" s="207"/>
      <c r="I12" s="206"/>
      <c r="J12" s="221"/>
      <c r="K12" s="206"/>
      <c r="L12" s="206"/>
      <c r="M12" s="206"/>
      <c r="N12" s="207" t="s">
        <v>278</v>
      </c>
      <c r="P12" s="222" t="s">
        <v>29</v>
      </c>
      <c r="R12" s="222" t="n">
        <v>99999</v>
      </c>
      <c r="T12" s="222" t="s">
        <v>279</v>
      </c>
    </row>
    <row r="13" customFormat="false" ht="15.75" hidden="true" customHeight="false" outlineLevel="0" collapsed="false">
      <c r="B13" s="208" t="n">
        <v>3</v>
      </c>
      <c r="C13" s="206"/>
      <c r="D13" s="217" t="n">
        <v>0</v>
      </c>
      <c r="E13" s="218"/>
      <c r="F13" s="219" t="s">
        <v>273</v>
      </c>
      <c r="G13" s="216"/>
      <c r="H13" s="208" t="n">
        <v>1420100</v>
      </c>
      <c r="I13" s="206"/>
      <c r="J13" s="219" t="s">
        <v>274</v>
      </c>
      <c r="K13" s="206"/>
      <c r="L13" s="214"/>
      <c r="M13" s="206"/>
      <c r="N13" s="208"/>
    </row>
    <row r="14" customFormat="false" ht="15.75" hidden="true" customHeight="false" outlineLevel="0" collapsed="false">
      <c r="B14" s="207"/>
      <c r="C14" s="206"/>
      <c r="D14" s="215"/>
      <c r="E14" s="216"/>
      <c r="F14" s="220"/>
      <c r="G14" s="216"/>
      <c r="H14" s="207"/>
      <c r="I14" s="206"/>
      <c r="J14" s="221"/>
      <c r="K14" s="206"/>
      <c r="L14" s="206"/>
      <c r="M14" s="206"/>
      <c r="N14" s="205"/>
      <c r="P14" s="222"/>
      <c r="R14" s="223"/>
      <c r="T14" s="223"/>
    </row>
    <row r="15" customFormat="false" ht="15.75" hidden="true" customHeight="false" outlineLevel="0" collapsed="false">
      <c r="B15" s="208" t="n">
        <v>4</v>
      </c>
      <c r="C15" s="206"/>
      <c r="D15" s="217" t="n">
        <f aca="false">-D13</f>
        <v>-0</v>
      </c>
      <c r="E15" s="218"/>
      <c r="F15" s="219" t="s">
        <v>273</v>
      </c>
      <c r="G15" s="216"/>
      <c r="H15" s="208" t="n">
        <v>1860100</v>
      </c>
      <c r="I15" s="206"/>
      <c r="J15" s="219" t="s">
        <v>274</v>
      </c>
      <c r="K15" s="206"/>
      <c r="L15" s="214"/>
      <c r="M15" s="206"/>
      <c r="N15" s="208"/>
    </row>
    <row r="16" customFormat="false" ht="15.75" hidden="true" customHeight="false" outlineLevel="0" collapsed="false">
      <c r="B16" s="207"/>
      <c r="C16" s="206"/>
      <c r="D16" s="215"/>
      <c r="E16" s="216"/>
      <c r="F16" s="220"/>
      <c r="G16" s="216"/>
      <c r="H16" s="207"/>
      <c r="I16" s="206"/>
      <c r="J16" s="221"/>
      <c r="K16" s="206"/>
      <c r="L16" s="206"/>
      <c r="M16" s="206"/>
      <c r="N16" s="207"/>
      <c r="P16" s="222"/>
      <c r="R16" s="222"/>
      <c r="T16" s="222"/>
    </row>
    <row r="17" customFormat="false" ht="15.75" hidden="true" customHeight="false" outlineLevel="0" collapsed="false">
      <c r="B17" s="208" t="n">
        <v>5</v>
      </c>
      <c r="C17" s="206"/>
      <c r="D17" s="217"/>
      <c r="E17" s="218"/>
      <c r="F17" s="219"/>
      <c r="G17" s="216"/>
      <c r="H17" s="208"/>
      <c r="I17" s="206"/>
      <c r="J17" s="219"/>
      <c r="K17" s="206"/>
      <c r="L17" s="214"/>
      <c r="M17" s="206"/>
      <c r="N17" s="208"/>
    </row>
    <row r="18" customFormat="false" ht="15.75" hidden="true" customHeight="false" outlineLevel="0" collapsed="false">
      <c r="B18" s="209"/>
      <c r="C18" s="206"/>
      <c r="D18" s="224"/>
      <c r="E18" s="218"/>
      <c r="F18" s="220"/>
      <c r="G18" s="216"/>
      <c r="H18" s="207"/>
      <c r="I18" s="206"/>
      <c r="J18" s="221"/>
      <c r="K18" s="206"/>
      <c r="L18" s="206"/>
      <c r="M18" s="206"/>
      <c r="N18" s="209"/>
      <c r="P18" s="223"/>
      <c r="R18" s="223"/>
      <c r="T18" s="223"/>
    </row>
    <row r="19" customFormat="false" ht="15.75" hidden="true" customHeight="false" outlineLevel="0" collapsed="false">
      <c r="B19" s="208" t="n">
        <v>6</v>
      </c>
      <c r="C19" s="206"/>
      <c r="D19" s="217"/>
      <c r="E19" s="218"/>
      <c r="F19" s="219"/>
      <c r="G19" s="216"/>
      <c r="H19" s="208"/>
      <c r="I19" s="206"/>
      <c r="J19" s="219"/>
      <c r="K19" s="206"/>
      <c r="L19" s="214"/>
      <c r="M19" s="206"/>
      <c r="N19" s="208"/>
    </row>
    <row r="20" customFormat="false" ht="15.75" hidden="true" customHeight="false" outlineLevel="0" collapsed="false">
      <c r="B20" s="207"/>
      <c r="C20" s="206"/>
      <c r="D20" s="215"/>
      <c r="E20" s="216"/>
      <c r="F20" s="220"/>
      <c r="G20" s="216"/>
      <c r="H20" s="207"/>
      <c r="I20" s="206"/>
      <c r="J20" s="221"/>
      <c r="K20" s="206"/>
      <c r="L20" s="206"/>
      <c r="M20" s="206"/>
      <c r="N20" s="207"/>
      <c r="P20" s="223"/>
      <c r="R20" s="223"/>
      <c r="T20" s="223"/>
    </row>
    <row r="21" customFormat="false" ht="15.75" hidden="false" customHeight="false" outlineLevel="0" collapsed="false">
      <c r="B21" s="209"/>
      <c r="C21" s="206"/>
      <c r="D21" s="224"/>
      <c r="E21" s="218"/>
      <c r="F21" s="220"/>
      <c r="G21" s="216"/>
      <c r="H21" s="209"/>
      <c r="I21" s="206"/>
      <c r="J21" s="220"/>
      <c r="K21" s="206"/>
      <c r="L21" s="206"/>
      <c r="M21" s="206"/>
      <c r="N21" s="209"/>
    </row>
    <row r="22" customFormat="false" ht="15.75" hidden="false" customHeight="false" outlineLevel="0" collapsed="false">
      <c r="B22" s="207"/>
      <c r="C22" s="206"/>
      <c r="D22" s="215"/>
      <c r="E22" s="216"/>
      <c r="F22" s="220"/>
      <c r="G22" s="216"/>
      <c r="H22" s="207"/>
      <c r="I22" s="206"/>
      <c r="J22" s="221"/>
      <c r="K22" s="206"/>
      <c r="L22" s="206"/>
      <c r="M22" s="206"/>
      <c r="N22" s="207"/>
    </row>
    <row r="23" customFormat="false" ht="15.75" hidden="false" customHeight="false" outlineLevel="0" collapsed="false">
      <c r="B23" s="207"/>
      <c r="C23" s="206"/>
      <c r="D23" s="215"/>
      <c r="E23" s="216"/>
      <c r="F23" s="220"/>
      <c r="G23" s="216"/>
      <c r="H23" s="207"/>
      <c r="I23" s="206"/>
      <c r="J23" s="221"/>
      <c r="K23" s="206"/>
      <c r="L23" s="206"/>
      <c r="M23" s="206"/>
      <c r="N23" s="207"/>
    </row>
    <row r="24" customFormat="false" ht="15.75" hidden="false" customHeight="false" outlineLevel="0" collapsed="false">
      <c r="D24" s="208" t="s">
        <v>280</v>
      </c>
      <c r="E24" s="209"/>
      <c r="F24" s="209"/>
      <c r="G24" s="206"/>
      <c r="H24" s="208" t="s">
        <v>281</v>
      </c>
      <c r="J24" s="225"/>
      <c r="N24" s="204"/>
    </row>
    <row r="25" customFormat="false" ht="15.75" hidden="false" customHeight="false" outlineLevel="0" collapsed="false">
      <c r="D25" s="217" t="n">
        <f aca="false">+D17+D13+D9</f>
        <v>36683.4</v>
      </c>
      <c r="E25" s="218"/>
      <c r="F25" s="224"/>
      <c r="G25" s="216"/>
      <c r="H25" s="217" t="n">
        <f aca="false">-D25</f>
        <v>-36683.4</v>
      </c>
      <c r="J25" s="225"/>
      <c r="N25" s="204"/>
    </row>
    <row r="26" customFormat="false" ht="15.75" hidden="false" customHeight="false" outlineLevel="0" collapsed="false">
      <c r="D26" s="204"/>
      <c r="H26" s="204"/>
      <c r="J26" s="225"/>
      <c r="N26" s="204"/>
    </row>
    <row r="27" customFormat="false" ht="15.75" hidden="false" customHeight="false" outlineLevel="0" collapsed="false">
      <c r="B27" s="226" t="s">
        <v>282</v>
      </c>
      <c r="C27" s="227"/>
      <c r="D27" s="228"/>
      <c r="E27" s="229"/>
      <c r="F27" s="228"/>
      <c r="G27" s="229"/>
      <c r="H27" s="228"/>
      <c r="I27" s="229"/>
      <c r="J27" s="219" t="s">
        <v>283</v>
      </c>
      <c r="K27" s="206"/>
      <c r="L27" s="208" t="s">
        <v>20</v>
      </c>
      <c r="N27" s="204"/>
    </row>
    <row r="28" customFormat="false" ht="15.75" hidden="false" customHeight="false" outlineLevel="0" collapsed="false">
      <c r="B28" s="230"/>
      <c r="C28" s="229"/>
      <c r="D28" s="228"/>
      <c r="E28" s="229"/>
      <c r="F28" s="228"/>
      <c r="G28" s="229"/>
      <c r="H28" s="228"/>
      <c r="I28" s="231"/>
      <c r="J28" s="219" t="s">
        <v>16</v>
      </c>
      <c r="K28" s="206"/>
      <c r="L28" s="212" t="n">
        <f aca="true">NOW()</f>
        <v>45926.9495120919</v>
      </c>
      <c r="N28" s="204"/>
    </row>
    <row r="29" customFormat="false" ht="15.75" hidden="false" customHeight="false" outlineLevel="0" collapsed="false">
      <c r="B29" s="232"/>
      <c r="C29" s="206"/>
      <c r="D29" s="209" t="str">
        <f aca="false">N5</f>
        <v>Misc Billing</v>
      </c>
      <c r="E29" s="209"/>
      <c r="F29" s="209"/>
      <c r="G29" s="206"/>
      <c r="H29" s="207"/>
      <c r="I29" s="233"/>
      <c r="J29" s="219" t="s">
        <v>284</v>
      </c>
      <c r="N29" s="204"/>
    </row>
    <row r="30" customFormat="false" ht="15.75" hidden="false" customHeight="false" outlineLevel="0" collapsed="false">
      <c r="B30" s="234"/>
      <c r="C30" s="235"/>
      <c r="D30" s="235"/>
      <c r="E30" s="235"/>
      <c r="F30" s="235"/>
      <c r="G30" s="235"/>
      <c r="H30" s="235"/>
      <c r="I30" s="236"/>
      <c r="J30" s="219" t="s">
        <v>285</v>
      </c>
      <c r="N30" s="204"/>
    </row>
    <row r="31" customFormat="false" ht="15.75" hidden="false" customHeight="false" outlineLevel="0" collapsed="false">
      <c r="B31" s="237"/>
      <c r="C31" s="238"/>
      <c r="D31" s="239"/>
      <c r="E31" s="238"/>
      <c r="F31" s="239"/>
      <c r="G31" s="238"/>
      <c r="H31" s="239"/>
      <c r="I31" s="240"/>
      <c r="J31" s="241"/>
      <c r="N31" s="204"/>
    </row>
  </sheetData>
  <printOptions headings="false" gridLines="false" gridLinesSet="true" horizontalCentered="true" verticalCentered="false"/>
  <pageMargins left="0.5" right="0.5" top="0.984027777777778" bottom="0.5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1997-04-05T14:55:00Z</dcterms:created>
  <dc:creator>EOC Finance &amp; Accounting</dc:creator>
  <dc:description/>
  <dc:language>en-US</dc:language>
  <cp:lastModifiedBy>karmstr</cp:lastModifiedBy>
  <cp:lastPrinted>2001-02-12T18:34:53Z</cp:lastPrinted>
  <cp:revision>0</cp:revision>
  <dc:subject/>
  <dc:title>Thailand</dc:title>
</cp:coreProperties>
</file>