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enues" sheetId="1" state="visible" r:id="rId3"/>
    <sheet name="data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<sst xmlns="http://schemas.openxmlformats.org/spreadsheetml/2006/main" count="44" uniqueCount="30">
  <si>
    <t xml:space="preserve">TRANSWESTERN PIPELINE COMPANY</t>
  </si>
  <si>
    <t xml:space="preserve">Revenues by Month</t>
  </si>
  <si>
    <t xml:space="preserve">Transportation</t>
  </si>
  <si>
    <t xml:space="preserve">Total</t>
  </si>
  <si>
    <t xml:space="preserve">GL Month</t>
  </si>
  <si>
    <t xml:space="preserve">Commodity *</t>
  </si>
  <si>
    <t xml:space="preserve">Demand</t>
  </si>
  <si>
    <t xml:space="preserve">Revenue</t>
  </si>
  <si>
    <t xml:space="preserve">200010</t>
  </si>
  <si>
    <t xml:space="preserve">200011</t>
  </si>
  <si>
    <t xml:space="preserve">200012</t>
  </si>
  <si>
    <t xml:space="preserve">200101</t>
  </si>
  <si>
    <t xml:space="preserve">200102</t>
  </si>
  <si>
    <t xml:space="preserve">200103</t>
  </si>
  <si>
    <t xml:space="preserve">200104</t>
  </si>
  <si>
    <t xml:space="preserve">200105</t>
  </si>
  <si>
    <t xml:space="preserve">200106</t>
  </si>
  <si>
    <t xml:space="preserve">200107</t>
  </si>
  <si>
    <t xml:space="preserve">200108</t>
  </si>
  <si>
    <t xml:space="preserve">200109</t>
  </si>
  <si>
    <t xml:space="preserve">* Gross commodity revenue includes revenue from surcharges </t>
  </si>
  <si>
    <t xml:space="preserve">approx. $1.2 million of TCR recoveries and $ 4 million of GRI</t>
  </si>
  <si>
    <t xml:space="preserve">3rd Party</t>
  </si>
  <si>
    <t xml:space="preserve">Reservation</t>
  </si>
  <si>
    <t xml:space="preserve">Transpotation</t>
  </si>
  <si>
    <t xml:space="preserve">PNR</t>
  </si>
  <si>
    <t xml:space="preserve">Intercompany</t>
  </si>
  <si>
    <t xml:space="preserve">Park &amp; Ride</t>
  </si>
  <si>
    <t xml:space="preserve">pnr</t>
  </si>
  <si>
    <t xml:space="preserve">Commodity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</si>
</sst>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.00_);[RED]\(#,##0.00\)"/>
    <numFmt numFmtId="166" formatCode="[$-409]mmm\-yy"/>
    <numFmt numFmtId="167" formatCode="_(\$* #,##0.00_);_(\$* \(#,##0.00\);_(\$* \-??_);_(@_)"/>
    <numFmt numFmtId="168" formatCode="_(\$* #,##0_);_(\$* \(#,##0\);_(\$* \-??_);_(@_)"/>
    <numFmt numFmtId="169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0" width="14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7" customFormat="false" ht="12.75" hidden="false" customHeight="false" outlineLevel="0" collapsed="false">
      <c r="A7" s="2"/>
      <c r="B7" s="3" t="s">
        <v>2</v>
      </c>
      <c r="C7" s="3"/>
      <c r="D7" s="2" t="s">
        <v>3</v>
      </c>
    </row>
    <row r="8" customFormat="false" ht="12.75" hidden="false" customHeight="false" outlineLevel="0" collapsed="false">
      <c r="A8" s="4" t="s">
        <v>4</v>
      </c>
      <c r="B8" s="5" t="s">
        <v>5</v>
      </c>
      <c r="C8" s="5" t="s">
        <v>6</v>
      </c>
      <c r="D8" s="4" t="s">
        <v>7</v>
      </c>
    </row>
    <row r="9" customFormat="false" ht="12.75" hidden="false" customHeight="false" outlineLevel="0" collapsed="false">
      <c r="A9" s="0" t="s">
        <v>8</v>
      </c>
      <c r="B9" s="1" t="n">
        <f aca="false">+data!$K9+data!$K$10+data!K$15+data!K$16</f>
        <v>1194447.48</v>
      </c>
      <c r="C9" s="1" t="n">
        <f aca="false">+data!K8+data!K14</f>
        <v>11898281.2</v>
      </c>
      <c r="D9" s="1" t="n">
        <f aca="false">SUM(B9:C9)</f>
        <v>13092728.68</v>
      </c>
    </row>
    <row r="10" customFormat="false" ht="12.75" hidden="false" customHeight="false" outlineLevel="0" collapsed="false">
      <c r="A10" s="0" t="s">
        <v>9</v>
      </c>
      <c r="B10" s="1" t="n">
        <f aca="false">+data!L9+data!L10+data!L15+data!L16</f>
        <v>1101859.66</v>
      </c>
      <c r="C10" s="1" t="n">
        <f aca="false">+data!L8+data!L14</f>
        <v>11509913.66</v>
      </c>
      <c r="D10" s="1" t="n">
        <f aca="false">SUM(B10:C10)</f>
        <v>12611773.32</v>
      </c>
    </row>
    <row r="11" customFormat="false" ht="12.75" hidden="false" customHeight="false" outlineLevel="0" collapsed="false">
      <c r="A11" s="0" t="s">
        <v>10</v>
      </c>
      <c r="B11" s="1" t="n">
        <f aca="false">+data!M9+data!M10+data!M15+data!M16</f>
        <v>1498557.46</v>
      </c>
      <c r="C11" s="1" t="n">
        <f aca="false">+data!M8+data!M14</f>
        <v>12382813.93</v>
      </c>
      <c r="D11" s="1" t="n">
        <f aca="false">SUM(B11:C11)</f>
        <v>13881371.39</v>
      </c>
    </row>
    <row r="12" customFormat="false" ht="12.75" hidden="false" customHeight="false" outlineLevel="0" collapsed="false">
      <c r="A12" s="0" t="s">
        <v>11</v>
      </c>
      <c r="B12" s="1" t="n">
        <f aca="false">+data!B25+data!B26+data!B33+data!B34</f>
        <v>1283075.34</v>
      </c>
      <c r="C12" s="1" t="n">
        <f aca="false">+data!B24+data!B32</f>
        <v>12603592.72</v>
      </c>
      <c r="D12" s="1" t="n">
        <f aca="false">SUM(B12:C12)</f>
        <v>13886668.06</v>
      </c>
    </row>
    <row r="13" customFormat="false" ht="12.75" hidden="false" customHeight="false" outlineLevel="0" collapsed="false">
      <c r="A13" s="0" t="s">
        <v>12</v>
      </c>
      <c r="B13" s="1" t="n">
        <f aca="false">+data!C25+data!C26+data!C33+data!C34</f>
        <v>184480.76</v>
      </c>
      <c r="C13" s="1" t="n">
        <f aca="false">+data!C24+data!C32</f>
        <v>18129398.76</v>
      </c>
      <c r="D13" s="1" t="n">
        <f aca="false">SUM(B13:C13)</f>
        <v>18313879.52</v>
      </c>
    </row>
    <row r="14" customFormat="false" ht="12.75" hidden="false" customHeight="false" outlineLevel="0" collapsed="false">
      <c r="A14" s="0" t="s">
        <v>13</v>
      </c>
      <c r="B14" s="1" t="n">
        <f aca="false">+data!D25+data!D26+data!D33+data!D34</f>
        <v>2655732.33</v>
      </c>
      <c r="C14" s="1" t="n">
        <f aca="false">+data!D24+data!D32</f>
        <v>6080366.07</v>
      </c>
      <c r="D14" s="1" t="n">
        <f aca="false">SUM(B14:C14)</f>
        <v>8736098.4</v>
      </c>
    </row>
    <row r="15" customFormat="false" ht="12.75" hidden="false" customHeight="false" outlineLevel="0" collapsed="false">
      <c r="A15" s="0" t="s">
        <v>14</v>
      </c>
      <c r="B15" s="1" t="n">
        <f aca="false">+data!E25+data!E26+data!E33+data!E34</f>
        <v>2640482.01</v>
      </c>
      <c r="C15" s="1" t="n">
        <f aca="false">+data!E24+data!E32</f>
        <v>12254158.57</v>
      </c>
      <c r="D15" s="1" t="n">
        <f aca="false">SUM(B15:C15)</f>
        <v>14894640.58</v>
      </c>
    </row>
    <row r="16" customFormat="false" ht="12.75" hidden="false" customHeight="false" outlineLevel="0" collapsed="false">
      <c r="A16" s="0" t="s">
        <v>15</v>
      </c>
      <c r="B16" s="1" t="n">
        <f aca="false">+data!F25+data!F26+data!F33+data!F34</f>
        <v>3600534.51</v>
      </c>
      <c r="C16" s="1" t="n">
        <f aca="false">+data!F24+data!F32</f>
        <v>12344557.62</v>
      </c>
      <c r="D16" s="1" t="n">
        <f aca="false">SUM(B16:C16)</f>
        <v>15945092.13</v>
      </c>
    </row>
    <row r="17" customFormat="false" ht="12.75" hidden="false" customHeight="false" outlineLevel="0" collapsed="false">
      <c r="A17" s="0" t="s">
        <v>16</v>
      </c>
      <c r="B17" s="1" t="n">
        <f aca="false">+data!G25+data!G26+data!G33+data!G34</f>
        <v>2078792.55</v>
      </c>
      <c r="C17" s="1" t="n">
        <f aca="false">+data!G24+data!G32</f>
        <v>12186557.83</v>
      </c>
      <c r="D17" s="1" t="n">
        <f aca="false">SUM(B17:C17)</f>
        <v>14265350.38</v>
      </c>
    </row>
    <row r="18" customFormat="false" ht="12.75" hidden="false" customHeight="false" outlineLevel="0" collapsed="false">
      <c r="A18" s="0" t="s">
        <v>17</v>
      </c>
      <c r="B18" s="1" t="n">
        <f aca="false">+data!H25+data!H26+data!H33+data!H34</f>
        <v>1310356.85</v>
      </c>
      <c r="C18" s="1" t="n">
        <f aca="false">+data!H24+data!H32</f>
        <v>12785650.68</v>
      </c>
      <c r="D18" s="1" t="n">
        <f aca="false">SUM(B18:C18)</f>
        <v>14096007.53</v>
      </c>
    </row>
    <row r="19" customFormat="false" ht="12.75" hidden="false" customHeight="false" outlineLevel="0" collapsed="false">
      <c r="A19" s="0" t="s">
        <v>18</v>
      </c>
      <c r="B19" s="1" t="n">
        <f aca="false">+data!I25+data!I26+data!I33+data!I34</f>
        <v>1061687.22</v>
      </c>
      <c r="C19" s="1" t="n">
        <f aca="false">+data!I24+data!I32</f>
        <v>12516179.89</v>
      </c>
      <c r="D19" s="1" t="n">
        <f aca="false">SUM(B19:C19)</f>
        <v>13577867.11</v>
      </c>
    </row>
    <row r="20" customFormat="false" ht="12.75" hidden="false" customHeight="false" outlineLevel="0" collapsed="false">
      <c r="A20" s="0" t="s">
        <v>19</v>
      </c>
      <c r="B20" s="1" t="n">
        <f aca="false">+data!J25+data!J26+data!J33+data!J34</f>
        <v>1403597.7</v>
      </c>
      <c r="C20" s="1" t="n">
        <f aca="false">+data!J24+data!J32</f>
        <v>12207144.2</v>
      </c>
      <c r="D20" s="1" t="n">
        <f aca="false">SUM(B20:C20)</f>
        <v>13610741.9</v>
      </c>
    </row>
    <row r="21" customFormat="false" ht="13.5" hidden="false" customHeight="false" outlineLevel="0" collapsed="false">
      <c r="B21" s="6" t="n">
        <f aca="false">SUM(B9:B20)</f>
        <v>20013603.87</v>
      </c>
      <c r="C21" s="6" t="n">
        <f aca="false">SUM(C9:C20)</f>
        <v>146898615.13</v>
      </c>
      <c r="D21" s="6" t="n">
        <f aca="false">SUM(D9:D20)</f>
        <v>166912219</v>
      </c>
    </row>
    <row r="22" customFormat="false" ht="13.5" hidden="false" customHeight="false" outlineLevel="0" collapsed="false"/>
    <row r="25" customFormat="false" ht="12.75" hidden="false" customHeight="false" outlineLevel="0" collapsed="false">
      <c r="A25" s="0" t="s">
        <v>20</v>
      </c>
    </row>
    <row r="26" customFormat="false" ht="12.75" hidden="false" customHeight="false" outlineLevel="0" collapsed="false">
      <c r="A26" s="0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3.99"/>
    <col collapsed="false" customWidth="true" hidden="false" outlineLevel="0" max="10" min="3" style="0" width="12.28"/>
    <col collapsed="false" customWidth="true" hidden="false" outlineLevel="0" max="11" min="11" style="0" width="13.99"/>
    <col collapsed="false" customWidth="true" hidden="false" outlineLevel="0" max="13" min="12" style="0" width="12.28"/>
    <col collapsed="false" customWidth="true" hidden="false" outlineLevel="0" max="14" min="14" style="0" width="2.56"/>
    <col collapsed="false" customWidth="true" hidden="false" outlineLevel="0" max="16" min="15" style="0" width="13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K5" s="7" t="n">
        <v>36800</v>
      </c>
      <c r="L5" s="7" t="n">
        <v>36831</v>
      </c>
      <c r="M5" s="7" t="n">
        <v>36861</v>
      </c>
      <c r="O5" s="0" t="s">
        <v>3</v>
      </c>
    </row>
    <row r="6" customFormat="false" ht="12.75" hidden="false" customHeight="false" outlineLevel="0" collapsed="false">
      <c r="A6" s="8" t="s">
        <v>22</v>
      </c>
      <c r="K6" s="7"/>
      <c r="L6" s="7"/>
      <c r="M6" s="7"/>
    </row>
    <row r="7" customFormat="false" ht="12.75" hidden="false" customHeight="false" outlineLevel="0" collapsed="false">
      <c r="A7" s="2"/>
      <c r="K7" s="9"/>
      <c r="L7" s="9"/>
      <c r="M7" s="9"/>
    </row>
    <row r="8" customFormat="false" ht="12.75" hidden="false" customHeight="false" outlineLevel="0" collapsed="false">
      <c r="A8" s="0" t="s">
        <v>23</v>
      </c>
      <c r="K8" s="9" t="n">
        <f aca="false">11296236.42</f>
        <v>11296236.42</v>
      </c>
      <c r="L8" s="9" t="n">
        <f aca="false">10923495.99</f>
        <v>10923495.99</v>
      </c>
      <c r="M8" s="9" t="n">
        <v>11777202.16</v>
      </c>
      <c r="O8" s="10" t="n">
        <f aca="false">+M8+K8+L8</f>
        <v>33996934.57</v>
      </c>
    </row>
    <row r="9" customFormat="false" ht="12.75" hidden="false" customHeight="false" outlineLevel="0" collapsed="false">
      <c r="A9" s="0" t="s">
        <v>24</v>
      </c>
      <c r="K9" s="9" t="n">
        <v>1168938.54</v>
      </c>
      <c r="L9" s="9" t="n">
        <v>1078565.71</v>
      </c>
      <c r="M9" s="9" t="n">
        <v>1171396.4</v>
      </c>
      <c r="O9" s="10" t="n">
        <f aca="false">+M9+K9+L9</f>
        <v>3418900.65</v>
      </c>
    </row>
    <row r="10" customFormat="false" ht="12.75" hidden="false" customHeight="false" outlineLevel="0" collapsed="false">
      <c r="A10" s="0" t="s">
        <v>25</v>
      </c>
      <c r="K10" s="11" t="n">
        <v>-213.27</v>
      </c>
      <c r="L10" s="11" t="n">
        <v>-5464.7</v>
      </c>
      <c r="M10" s="11" t="n">
        <v>292017.16</v>
      </c>
      <c r="O10" s="12" t="n">
        <f aca="false">+M10+K10+L10</f>
        <v>286339.19</v>
      </c>
    </row>
    <row r="11" customFormat="false" ht="12.75" hidden="false" customHeight="false" outlineLevel="0" collapsed="false">
      <c r="K11" s="9" t="n">
        <f aca="false">SUM(K8:K10)</f>
        <v>12464961.69</v>
      </c>
      <c r="L11" s="9" t="n">
        <f aca="false">SUM(L8:L10)</f>
        <v>11996597</v>
      </c>
      <c r="M11" s="9" t="n">
        <f aca="false">SUM(M8:M10)</f>
        <v>13240615.72</v>
      </c>
      <c r="O11" s="9" t="n">
        <f aca="false">SUM(O8:O10)</f>
        <v>37702174.41</v>
      </c>
      <c r="P11" s="13" t="n">
        <f aca="false">12464961.69+11996597+13240615.72-O11</f>
        <v>0</v>
      </c>
    </row>
    <row r="12" customFormat="false" ht="12.75" hidden="false" customHeight="false" outlineLevel="0" collapsed="false">
      <c r="A12" s="14" t="s">
        <v>26</v>
      </c>
      <c r="K12" s="9"/>
      <c r="L12" s="9"/>
      <c r="M12" s="9"/>
    </row>
    <row r="13" customFormat="false" ht="12.75" hidden="false" customHeight="false" outlineLevel="0" collapsed="false">
      <c r="K13" s="9"/>
      <c r="L13" s="9"/>
      <c r="M13" s="9"/>
    </row>
    <row r="14" customFormat="false" ht="12.75" hidden="false" customHeight="false" outlineLevel="0" collapsed="false">
      <c r="A14" s="0" t="s">
        <v>23</v>
      </c>
      <c r="K14" s="9" t="n">
        <v>602044.78</v>
      </c>
      <c r="L14" s="9" t="n">
        <v>586417.67</v>
      </c>
      <c r="M14" s="9" t="n">
        <v>605611.77</v>
      </c>
      <c r="O14" s="10" t="n">
        <f aca="false">SUM(K14:M14)</f>
        <v>1794074.22</v>
      </c>
    </row>
    <row r="15" customFormat="false" ht="12.75" hidden="false" customHeight="false" outlineLevel="0" collapsed="false">
      <c r="A15" s="0" t="s">
        <v>24</v>
      </c>
      <c r="K15" s="9" t="n">
        <v>25722.21</v>
      </c>
      <c r="L15" s="9" t="n">
        <v>28758.65</v>
      </c>
      <c r="M15" s="9" t="n">
        <v>33340.25</v>
      </c>
      <c r="O15" s="10" t="n">
        <f aca="false">SUM(K15:M15)</f>
        <v>87821.11</v>
      </c>
    </row>
    <row r="16" customFormat="false" ht="12.75" hidden="false" customHeight="false" outlineLevel="0" collapsed="false">
      <c r="A16" s="0" t="s">
        <v>27</v>
      </c>
      <c r="K16" s="15"/>
      <c r="L16" s="15"/>
      <c r="M16" s="15" t="n">
        <v>1803.65</v>
      </c>
      <c r="O16" s="12" t="n">
        <f aca="false">SUM(K16:M16)</f>
        <v>1803.65</v>
      </c>
    </row>
    <row r="17" customFormat="false" ht="12.75" hidden="false" customHeight="false" outlineLevel="0" collapsed="false">
      <c r="K17" s="10" t="n">
        <f aca="false">SUM(K14:K16)</f>
        <v>627766.99</v>
      </c>
      <c r="L17" s="10" t="n">
        <f aca="false">SUM(L14:L16)</f>
        <v>615176.32</v>
      </c>
      <c r="M17" s="10" t="n">
        <f aca="false">SUM(M14:M16)</f>
        <v>640755.67</v>
      </c>
      <c r="O17" s="10" t="n">
        <f aca="false">SUM(O14:O16)</f>
        <v>1883698.98</v>
      </c>
      <c r="P17" s="10" t="n">
        <f aca="false">627766.99+615176.32+640755.67-O17</f>
        <v>0</v>
      </c>
    </row>
    <row r="18" customFormat="false" ht="12.75" hidden="false" customHeight="false" outlineLevel="0" collapsed="false">
      <c r="K18" s="10"/>
      <c r="L18" s="10"/>
      <c r="M18" s="10"/>
      <c r="O18" s="10"/>
    </row>
    <row r="19" customFormat="false" ht="12.75" hidden="false" customHeight="false" outlineLevel="0" collapsed="false">
      <c r="O19" s="10"/>
    </row>
    <row r="20" customFormat="false" ht="12.75" hidden="false" customHeight="false" outlineLevel="0" collapsed="false">
      <c r="B20" s="7" t="n">
        <v>36892</v>
      </c>
      <c r="C20" s="7" t="n">
        <v>36923</v>
      </c>
      <c r="D20" s="7" t="n">
        <v>36951</v>
      </c>
      <c r="E20" s="7" t="n">
        <v>36982</v>
      </c>
      <c r="F20" s="7" t="n">
        <v>37012</v>
      </c>
      <c r="G20" s="7" t="n">
        <v>37043</v>
      </c>
      <c r="H20" s="7" t="n">
        <v>37073</v>
      </c>
      <c r="I20" s="7" t="n">
        <v>37104</v>
      </c>
      <c r="J20" s="7" t="n">
        <v>37135</v>
      </c>
      <c r="K20" s="7" t="n">
        <v>37165</v>
      </c>
      <c r="L20" s="7" t="n">
        <v>37196</v>
      </c>
      <c r="M20" s="7" t="n">
        <v>37226</v>
      </c>
    </row>
    <row r="22" customFormat="false" ht="12.75" hidden="false" customHeight="false" outlineLevel="0" collapsed="false">
      <c r="A22" s="8" t="s">
        <v>22</v>
      </c>
    </row>
    <row r="23" customFormat="false" ht="12.75" hidden="false" customHeight="false" outlineLevel="0" collapsed="false">
      <c r="A23" s="2"/>
    </row>
    <row r="24" customFormat="false" ht="12.75" hidden="false" customHeight="false" outlineLevel="0" collapsed="false">
      <c r="A24" s="0" t="s">
        <v>23</v>
      </c>
      <c r="B24" s="9" t="n">
        <v>11995380.78</v>
      </c>
      <c r="C24" s="9" t="n">
        <v>17534729.97</v>
      </c>
      <c r="D24" s="9" t="n">
        <v>5482863.6</v>
      </c>
      <c r="E24" s="9" t="n">
        <v>11680225.21</v>
      </c>
      <c r="F24" s="9" t="n">
        <v>11750936.25</v>
      </c>
      <c r="G24" s="9" t="n">
        <v>11437000.26</v>
      </c>
      <c r="H24" s="9" t="n">
        <v>12196055.78</v>
      </c>
      <c r="I24" s="9" t="n">
        <v>11927613.88</v>
      </c>
      <c r="J24" s="9" t="n">
        <v>11630637.42</v>
      </c>
      <c r="K24" s="9"/>
      <c r="L24" s="9"/>
      <c r="M24" s="9"/>
      <c r="N24" s="9"/>
      <c r="O24" s="9" t="n">
        <f aca="false">SUM(B24:J24)</f>
        <v>105635443.15</v>
      </c>
      <c r="P24" s="9"/>
    </row>
    <row r="25" customFormat="false" ht="12.75" hidden="false" customHeight="false" outlineLevel="0" collapsed="false">
      <c r="A25" s="0" t="s">
        <v>24</v>
      </c>
      <c r="B25" s="9" t="n">
        <v>1265397.52</v>
      </c>
      <c r="C25" s="9" t="n">
        <v>198181.96</v>
      </c>
      <c r="D25" s="9" t="n">
        <v>514849.47</v>
      </c>
      <c r="E25" s="9" t="n">
        <v>2646545.36</v>
      </c>
      <c r="F25" s="9" t="n">
        <v>2436636.98</v>
      </c>
      <c r="G25" s="9" t="n">
        <v>1695184.56</v>
      </c>
      <c r="H25" s="9" t="n">
        <v>1380953.74</v>
      </c>
      <c r="I25" s="9" t="n">
        <v>1119055.93</v>
      </c>
      <c r="J25" s="9" t="n">
        <v>1444677.66</v>
      </c>
      <c r="K25" s="9"/>
      <c r="L25" s="9"/>
      <c r="M25" s="9"/>
      <c r="N25" s="9"/>
      <c r="O25" s="9" t="n">
        <f aca="false">SUM(B25:J25)</f>
        <v>12701483.18</v>
      </c>
      <c r="P25" s="9"/>
    </row>
    <row r="26" customFormat="false" ht="12.75" hidden="false" customHeight="false" outlineLevel="0" collapsed="false">
      <c r="A26" s="0" t="s">
        <v>25</v>
      </c>
      <c r="B26" s="11" t="n">
        <v>-5343.12</v>
      </c>
      <c r="C26" s="11" t="n">
        <v>-36098.47</v>
      </c>
      <c r="D26" s="11" t="n">
        <v>2116217.73</v>
      </c>
      <c r="E26" s="11" t="n">
        <v>-29977.16</v>
      </c>
      <c r="F26" s="11" t="n">
        <v>1140694.72</v>
      </c>
      <c r="G26" s="11" t="n">
        <v>362484</v>
      </c>
      <c r="H26" s="11" t="n">
        <v>-88238.41</v>
      </c>
      <c r="I26" s="11" t="n">
        <v>-87558.83</v>
      </c>
      <c r="J26" s="11" t="n">
        <v>-70685.13</v>
      </c>
      <c r="K26" s="11"/>
      <c r="L26" s="11"/>
      <c r="M26" s="11"/>
      <c r="N26" s="9"/>
      <c r="O26" s="11" t="n">
        <f aca="false">SUM(B26:J26)</f>
        <v>3301495.33</v>
      </c>
      <c r="P26" s="9"/>
    </row>
    <row r="27" customFormat="false" ht="12.75" hidden="false" customHeight="false" outlineLevel="0" collapsed="false">
      <c r="B27" s="9" t="n">
        <f aca="false">SUM(B24:B26)</f>
        <v>13255435.18</v>
      </c>
      <c r="C27" s="9" t="n">
        <f aca="false">SUM(C24:C26)</f>
        <v>17696813.46</v>
      </c>
      <c r="D27" s="9" t="n">
        <f aca="false">SUM(D24:D26)</f>
        <v>8113930.8</v>
      </c>
      <c r="E27" s="9" t="n">
        <f aca="false">SUM(E24:E26)</f>
        <v>14296793.41</v>
      </c>
      <c r="F27" s="9" t="n">
        <f aca="false">SUM(F24:F26)</f>
        <v>15328267.95</v>
      </c>
      <c r="G27" s="9" t="n">
        <f aca="false">SUM(G24:G26)</f>
        <v>13494668.82</v>
      </c>
      <c r="H27" s="9" t="n">
        <f aca="false">SUM(H24:H26)</f>
        <v>13488771.11</v>
      </c>
      <c r="I27" s="9" t="n">
        <f aca="false">SUM(I24:I26)</f>
        <v>12959110.98</v>
      </c>
      <c r="J27" s="9" t="n">
        <f aca="false">SUM(J24:J26)</f>
        <v>13004629.95</v>
      </c>
      <c r="K27" s="9" t="n">
        <f aca="false">SUM(K24:K26)</f>
        <v>0</v>
      </c>
      <c r="L27" s="9" t="n">
        <f aca="false">SUM(L24:L26)</f>
        <v>0</v>
      </c>
      <c r="M27" s="9" t="n">
        <f aca="false">SUM(M24:M26)</f>
        <v>0</v>
      </c>
      <c r="N27" s="9"/>
      <c r="O27" s="9" t="n">
        <f aca="false">SUM(O24:O26)</f>
        <v>121638421.66</v>
      </c>
      <c r="P27" s="9"/>
    </row>
    <row r="28" customFormat="false" ht="12.75" hidden="false" customHeight="false" outlineLevel="0" collapsed="false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customFormat="false" ht="12.75" hidden="false" customHeight="false" outlineLevel="0" collapsed="false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customFormat="false" ht="12.75" hidden="false" customHeight="false" outlineLevel="0" collapsed="false">
      <c r="A30" s="14" t="s">
        <v>26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customFormat="false" ht="12.75" hidden="false" customHeight="false" outlineLevel="0" collapsed="false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customFormat="false" ht="12.75" hidden="false" customHeight="false" outlineLevel="0" collapsed="false">
      <c r="A32" s="0" t="s">
        <v>23</v>
      </c>
      <c r="B32" s="9" t="n">
        <v>608211.94</v>
      </c>
      <c r="C32" s="9" t="n">
        <v>594668.79</v>
      </c>
      <c r="D32" s="9" t="n">
        <v>597502.47</v>
      </c>
      <c r="E32" s="9" t="n">
        <v>573933.36</v>
      </c>
      <c r="F32" s="9" t="n">
        <v>593621.37</v>
      </c>
      <c r="G32" s="9" t="n">
        <v>749557.57</v>
      </c>
      <c r="H32" s="9" t="n">
        <v>589594.9</v>
      </c>
      <c r="I32" s="9" t="n">
        <f aca="false">477158.18+45286.09+51336+1248.39+1137.35+12400</f>
        <v>588566.01</v>
      </c>
      <c r="J32" s="9" t="n">
        <v>576506.78</v>
      </c>
      <c r="K32" s="9"/>
      <c r="L32" s="9"/>
      <c r="M32" s="9"/>
      <c r="N32" s="9"/>
      <c r="O32" s="9" t="n">
        <f aca="false">SUM(B32:J32)</f>
        <v>5472163.19</v>
      </c>
      <c r="P32" s="9"/>
    </row>
    <row r="33" customFormat="false" ht="12.75" hidden="false" customHeight="false" outlineLevel="0" collapsed="false">
      <c r="A33" s="0" t="s">
        <v>24</v>
      </c>
      <c r="B33" s="9" t="n">
        <v>23895.59</v>
      </c>
      <c r="C33" s="9" t="n">
        <v>22397.27</v>
      </c>
      <c r="D33" s="9" t="n">
        <v>24665.13</v>
      </c>
      <c r="E33" s="9" t="n">
        <v>23913.81</v>
      </c>
      <c r="F33" s="9" t="n">
        <v>23202.81</v>
      </c>
      <c r="G33" s="9" t="n">
        <v>21123.99</v>
      </c>
      <c r="H33" s="9" t="n">
        <v>17641.52</v>
      </c>
      <c r="I33" s="9" t="n">
        <f aca="false">18105.55+1660.48+10424.09</f>
        <v>30190.12</v>
      </c>
      <c r="J33" s="9" t="n">
        <v>29605.17</v>
      </c>
      <c r="K33" s="9"/>
      <c r="L33" s="9"/>
      <c r="M33" s="9"/>
      <c r="N33" s="9"/>
      <c r="O33" s="9" t="n">
        <f aca="false">SUM(B33:J33)</f>
        <v>216635.41</v>
      </c>
      <c r="P33" s="9"/>
    </row>
    <row r="34" customFormat="false" ht="12.75" hidden="false" customHeight="false" outlineLevel="0" collapsed="false">
      <c r="A34" s="0" t="s">
        <v>28</v>
      </c>
      <c r="B34" s="11" t="n">
        <v>-874.65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9"/>
      <c r="O34" s="11" t="n">
        <f aca="false">SUM(B34:J34)</f>
        <v>-874.65</v>
      </c>
      <c r="P34" s="9"/>
    </row>
    <row r="35" customFormat="false" ht="12.75" hidden="false" customHeight="false" outlineLevel="0" collapsed="false">
      <c r="B35" s="9" t="n">
        <f aca="false">SUM(B32:B34)</f>
        <v>631232.88</v>
      </c>
      <c r="C35" s="9" t="n">
        <f aca="false">SUM(C32:C34)</f>
        <v>617066.06</v>
      </c>
      <c r="D35" s="9" t="n">
        <f aca="false">SUM(D32:D34)</f>
        <v>622167.6</v>
      </c>
      <c r="E35" s="9" t="n">
        <f aca="false">SUM(E32:E34)</f>
        <v>597847.17</v>
      </c>
      <c r="F35" s="9" t="n">
        <f aca="false">SUM(F32:F34)</f>
        <v>616824.18</v>
      </c>
      <c r="G35" s="9" t="n">
        <f aca="false">SUM(G32:G34)</f>
        <v>770681.56</v>
      </c>
      <c r="H35" s="9" t="n">
        <f aca="false">SUM(H32:H34)</f>
        <v>607236.42</v>
      </c>
      <c r="I35" s="9" t="n">
        <f aca="false">SUM(I32:I34)</f>
        <v>618756.13</v>
      </c>
      <c r="J35" s="9" t="n">
        <f aca="false">SUM(J32:J34)</f>
        <v>606111.95</v>
      </c>
      <c r="K35" s="9" t="n">
        <f aca="false">SUM(K32:K34)</f>
        <v>0</v>
      </c>
      <c r="L35" s="9" t="n">
        <f aca="false">SUM(L32:L34)</f>
        <v>0</v>
      </c>
      <c r="M35" s="9" t="n">
        <f aca="false">SUM(M32:M34)</f>
        <v>0</v>
      </c>
      <c r="N35" s="9"/>
      <c r="O35" s="9" t="n">
        <f aca="false">SUM(O32:O34)</f>
        <v>5687923.95</v>
      </c>
      <c r="P35" s="9"/>
    </row>
    <row r="36" customFormat="false" ht="12.75" hidden="false" customHeight="false" outlineLevel="0" collapsed="false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customFormat="false" ht="12.75" hidden="false" customHeight="false" outlineLevel="0" collapsed="false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customFormat="false" ht="12.75" hidden="false" customHeight="false" outlineLevel="0" collapsed="false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 t="n">
        <f aca="false">+O35+O27+O17+O11</f>
        <v>166912219</v>
      </c>
      <c r="P38" s="9" t="s">
        <v>3</v>
      </c>
    </row>
    <row r="39" customFormat="false" ht="12.75" hidden="false" customHeight="false" outlineLevel="0" collapsed="false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customFormat="false" ht="12.75" hidden="false" customHeight="fals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 t="n">
        <f aca="false">+O32+O24+O8+O14</f>
        <v>146898615.13</v>
      </c>
      <c r="P40" s="9" t="s">
        <v>23</v>
      </c>
    </row>
    <row r="41" customFormat="false" ht="12.75" hidden="false" customHeight="false" outlineLevel="0" collapsed="false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 t="n">
        <f aca="false">+O34+O33+O26+O25+O16+O15+O10+O9</f>
        <v>20013603.87</v>
      </c>
      <c r="P41" s="9" t="s">
        <v>29</v>
      </c>
    </row>
    <row r="42" customFormat="false" ht="13.5" hidden="false" customHeight="false" outlineLevel="0" collapsed="false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6" t="n">
        <f aca="false">SUM(O40:O41)</f>
        <v>166912219</v>
      </c>
      <c r="P42" s="9"/>
    </row>
    <row r="43" customFormat="false" ht="13.5" hidden="false" customHeight="false" outlineLevel="0" collapsed="false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customFormat="false" ht="12.75" hidden="false" customHeight="false" outlineLevel="0" collapsed="false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customFormat="false" ht="12.75" hidden="false" customHeight="false" outlineLevel="0" collapsed="false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customFormat="false" ht="12.75" hidden="false" customHeight="false" outlineLevel="0" collapsed="false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customFormat="false" ht="12.75" hidden="false" customHeight="false" outlineLevel="0" collapsed="false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customFormat="false" ht="12.75" hidden="false" customHeight="false" outlineLevel="0" collapsed="false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customFormat="false" ht="12.75" hidden="false" customHeight="false" outlineLevel="0" collapsed="false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customFormat="false" ht="12.75" hidden="false" customHeight="false" outlineLevel="0" collapsed="false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customFormat="false" ht="12.75" hidden="false" customHeight="false" outlineLevel="0" collapsed="false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customFormat="false" ht="12.75" hidden="false" customHeight="false" outlineLevel="0" collapsed="false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customFormat="false" ht="12.75" hidden="false" customHeight="false" outlineLevel="0" collapsed="false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customFormat="false" ht="12.75" hidden="false" customHeight="false" outlineLevel="0" collapsed="false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customFormat="false" ht="12.75" hidden="false" customHeight="false" outlineLevel="0" collapsed="false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customFormat="false" ht="12.75" hidden="false" customHeight="false" outlineLevel="0" collapsed="false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customFormat="false" ht="12.75" hidden="false" customHeight="false" outlineLevel="0" collapsed="false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customFormat="false" ht="12.75" hidden="false" customHeight="false" outlineLevel="0" collapsed="false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customFormat="false" ht="12.75" hidden="false" customHeight="false" outlineLevel="0" collapsed="false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customFormat="false" ht="12.75" hidden="false" customHeight="false" outlineLevel="0" collapsed="false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customFormat="false" ht="12.75" hidden="false" customHeight="false" outlineLevel="0" collapsed="false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customFormat="false" ht="12.75" hidden="false" customHeight="false" outlineLevel="0" collapsed="false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customFormat="false" ht="12.75" hidden="false" customHeight="false" outlineLevel="0" collapsed="false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customFormat="false" ht="12.75" hidden="false" customHeight="false" outlineLevel="0" collapsed="false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customFormat="false" ht="12.75" hidden="false" customHeight="false" outlineLevel="0" collapsed="false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customFormat="false" ht="12.75" hidden="false" customHeight="false" outlineLevel="0" collapsed="false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customFormat="false" ht="12.75" hidden="false" customHeight="false" outlineLevel="0" collapsed="false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customFormat="false" ht="12.75" hidden="false" customHeight="false" outlineLevel="0" collapsed="false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customFormat="false" ht="12.75" hidden="false" customHeight="false" outlineLevel="0" collapsed="false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customFormat="false" ht="12.75" hidden="false" customHeight="false" outlineLevel="0" collapsed="false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customFormat="false" ht="12.75" hidden="false" customHeight="false" outlineLevel="0" collapsed="false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customFormat="false" ht="12.75" hidden="false" customHeight="false" outlineLevel="0" collapsed="false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customFormat="false" ht="12.75" hidden="false" customHeight="false" outlineLevel="0" collapsed="false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customFormat="false" ht="12.75" hidden="false" customHeight="false" outlineLevel="0" collapsed="false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customFormat="false" ht="12.75" hidden="false" customHeight="false" outlineLevel="0" collapsed="false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customFormat="false" ht="12.75" hidden="false" customHeight="false" outlineLevel="0" collapsed="false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customFormat="false" ht="12.75" hidden="false" customHeight="false" outlineLevel="0" collapsed="false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customFormat="false" ht="12.75" hidden="false" customHeight="false" outlineLevel="0" collapsed="false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customFormat="false" ht="12.75" hidden="false" customHeight="false" outlineLevel="0" collapsed="false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customFormat="false" ht="12.75" hidden="false" customHeight="false" outlineLevel="0" collapsed="false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customFormat="false" ht="12.75" hidden="false" customHeight="false" outlineLevel="0" collapsed="false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customFormat="false" ht="12.75" hidden="false" customHeight="false" outlineLevel="0" collapsed="false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customFormat="false" ht="12.75" hidden="false" customHeight="false" outlineLevel="0" collapsed="false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customFormat="false" ht="12.75" hidden="false" customHeight="false" outlineLevel="0" collapsed="false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customFormat="false" ht="12.75" hidden="false" customHeight="false" outlineLevel="0" collapsed="false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customFormat="false" ht="12.75" hidden="false" customHeight="false" outlineLevel="0" collapsed="false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customFormat="false" ht="12.75" hidden="false" customHeight="false" outlineLevel="0" collapsed="false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customFormat="false" ht="12.75" hidden="false" customHeight="false" outlineLevel="0" collapsed="false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customFormat="false" ht="12.75" hidden="false" customHeight="false" outlineLevel="0" collapsed="false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customFormat="false" ht="12.75" hidden="false" customHeight="false" outlineLevel="0" collapsed="false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customFormat="false" ht="12.75" hidden="false" customHeight="false" outlineLevel="0" collapsed="false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customFormat="false" ht="12.75" hidden="false" customHeight="false" outlineLevel="0" collapsed="false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customFormat="false" ht="12.75" hidden="false" customHeight="false" outlineLevel="0" collapsed="false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customFormat="false" ht="12.75" hidden="false" customHeight="false" outlineLevel="0" collapsed="false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customFormat="false" ht="12.75" hidden="false" customHeight="false" outlineLevel="0" collapsed="false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customFormat="false" ht="12.75" hidden="false" customHeight="false" outlineLevel="0" collapsed="false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customFormat="false" ht="12.75" hidden="false" customHeight="false" outlineLevel="0" collapsed="false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customFormat="false" ht="12.75" hidden="false" customHeight="false" outlineLevel="0" collapsed="false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customFormat="false" ht="12.75" hidden="false" customHeight="false" outlineLevel="0" collapsed="false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customFormat="false" ht="12.75" hidden="false" customHeight="false" outlineLevel="0" collapsed="false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customFormat="false" ht="12.75" hidden="false" customHeight="false" outlineLevel="0" collapsed="false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customFormat="false" ht="12.75" hidden="false" customHeight="false" outlineLevel="0" collapsed="false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customFormat="false" ht="12.75" hidden="false" customHeight="false" outlineLevel="0" collapsed="false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customFormat="false" ht="12.75" hidden="false" customHeight="false" outlineLevel="0" collapsed="false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customFormat="false" ht="12.75" hidden="false" customHeight="false" outlineLevel="0" collapsed="false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customFormat="false" ht="12.75" hidden="false" customHeight="false" outlineLevel="0" collapsed="false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customFormat="false" ht="12.75" hidden="false" customHeight="false" outlineLevel="0" collapsed="false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customFormat="false" ht="12.75" hidden="false" customHeight="false" outlineLevel="0" collapsed="false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customFormat="false" ht="12.75" hidden="false" customHeight="false" outlineLevel="0" collapsed="false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customFormat="false" ht="12.75" hidden="false" customHeight="false" outlineLevel="0" collapsed="false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customFormat="false" ht="12.75" hidden="false" customHeight="false" outlineLevel="0" collapsed="false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customFormat="false" ht="12.75" hidden="false" customHeight="false" outlineLevel="0" collapsed="false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customFormat="false" ht="12.75" hidden="false" customHeight="false" outlineLevel="0" collapsed="false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2001-11-08T17:17:58Z</dcterms:created>
  <dc:creator>dmoseley</dc:creator>
  <dc:description/>
  <dc:language>en-US</dc:language>
  <cp:lastModifiedBy>scorman</cp:lastModifiedBy>
  <cp:lastPrinted>2001-11-08T19:14:03Z</cp:lastPrinted>
  <dcterms:modified xsi:type="dcterms:W3CDTF">2001-11-08T19:14:21Z</dcterms:modified>
  <cp:revision>0</cp:revision>
  <dc:subject/>
  <dc:title/>
</cp:coreProperties>
</file>