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Sheet1!$A$1:$AI$64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Per Karen Gruesen and payment schedule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106</xdr:colOff>
                <xdr:row>9</xdr:row>
                <xdr:rowOff>23</xdr:rowOff>
              </xdr:from>
              <xdr:to>
                <xdr:col>24</xdr:col>
                <xdr:colOff>49</xdr:colOff>
                <xdr:row>11</xdr:row>
                <xdr:rowOff>31</xdr:rowOff>
              </xdr:to>
            </anchor>
          </commentPr>
        </mc:Choice>
        <mc:Fallback/>
      </mc:AlternateContent>
    </comment>
    <comment ref="Q13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Includes original debt plus amounts drawn down on revolver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106</xdr:colOff>
                <xdr:row>11</xdr:row>
                <xdr:rowOff>21</xdr:rowOff>
              </xdr:from>
              <xdr:to>
                <xdr:col>22</xdr:col>
                <xdr:colOff>93</xdr:colOff>
                <xdr:row>13</xdr:row>
                <xdr:rowOff>31</xdr:rowOff>
              </xdr:to>
            </anchor>
          </commentPr>
        </mc:Choice>
        <mc:Fallback/>
      </mc:AlternateContent>
    </comment>
    <comment ref="Q14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Includes original debt plus amounts drawn down on revolver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106</xdr:colOff>
                <xdr:row>12</xdr:row>
                <xdr:rowOff>21</xdr:rowOff>
              </xdr:from>
              <xdr:to>
                <xdr:col>22</xdr:col>
                <xdr:colOff>93</xdr:colOff>
                <xdr:row>14</xdr:row>
                <xdr:rowOff>32</xdr:rowOff>
              </xdr:to>
            </anchor>
          </commentPr>
        </mc:Choice>
        <mc:Fallback/>
      </mc:AlternateContent>
    </comment>
    <comment ref="Q41" authorId="0">
      <text>
        <r>
          <rPr>
            <b val="true"/>
            <sz val="8"/>
            <color rgb="FF000000"/>
            <rFont val="Tahoma"/>
            <family val="0"/>
          </rPr>
          <t xml:space="preserve">lmulbrec:
</t>
        </r>
        <r>
          <rPr>
            <sz val="8"/>
            <color rgb="FF000000"/>
            <rFont val="Tahoma"/>
            <family val="0"/>
          </rPr>
          <t xml:space="preserve">This number represents the nominal cash flows on the fixed leg of the swap,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106</xdr:colOff>
                <xdr:row>39</xdr:row>
                <xdr:rowOff>28</xdr:rowOff>
              </xdr:from>
              <xdr:to>
                <xdr:col>22</xdr:col>
                <xdr:colOff>93</xdr:colOff>
                <xdr:row>41</xdr:row>
                <xdr:rowOff>20</xdr:rowOff>
              </xdr:to>
            </anchor>
          </commentPr>
        </mc:Choice>
        <mc:Fallback/>
      </mc:AlternateContent>
    </comment>
    <comment ref="U11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Per Karen Gruesen and payment schedule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110</xdr:colOff>
                <xdr:row>9</xdr:row>
                <xdr:rowOff>23</xdr:rowOff>
              </xdr:from>
              <xdr:to>
                <xdr:col>26</xdr:col>
                <xdr:colOff>38</xdr:colOff>
                <xdr:row>11</xdr:row>
                <xdr:rowOff>31</xdr:rowOff>
              </xdr:to>
            </anchor>
          </commentPr>
        </mc:Choice>
        <mc:Fallback/>
      </mc:AlternateContent>
    </comment>
    <comment ref="U13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Includes original debt plus amounts drawn down on revolver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110</xdr:colOff>
                <xdr:row>11</xdr:row>
                <xdr:rowOff>21</xdr:rowOff>
              </xdr:from>
              <xdr:to>
                <xdr:col>24</xdr:col>
                <xdr:colOff>94</xdr:colOff>
                <xdr:row>13</xdr:row>
                <xdr:rowOff>31</xdr:rowOff>
              </xdr:to>
            </anchor>
          </commentPr>
        </mc:Choice>
        <mc:Fallback/>
      </mc:AlternateContent>
    </comment>
    <comment ref="U14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Includes original debt plus amounts drawn down on revolver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110</xdr:colOff>
                <xdr:row>12</xdr:row>
                <xdr:rowOff>21</xdr:rowOff>
              </xdr:from>
              <xdr:to>
                <xdr:col>24</xdr:col>
                <xdr:colOff>94</xdr:colOff>
                <xdr:row>14</xdr:row>
                <xdr:rowOff>32</xdr:rowOff>
              </xdr:to>
            </anchor>
          </commentPr>
        </mc:Choice>
        <mc:Fallback/>
      </mc:AlternateContent>
    </comment>
    <comment ref="U40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Per Kevin Jordan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7</xdr:colOff>
                <xdr:row>38</xdr:row>
                <xdr:rowOff>23</xdr:rowOff>
              </xdr:from>
              <xdr:to>
                <xdr:col>22</xdr:col>
                <xdr:colOff>128</xdr:colOff>
                <xdr:row>40</xdr:row>
                <xdr:rowOff>31</xdr:rowOff>
              </xdr:to>
            </anchor>
          </commentPr>
        </mc:Choice>
        <mc:Fallback/>
      </mc:AlternateContent>
    </comment>
    <comment ref="U41" authorId="0">
      <text>
        <r>
          <rPr>
            <b val="true"/>
            <sz val="8"/>
            <color rgb="FF000000"/>
            <rFont val="Tahoma"/>
            <family val="0"/>
          </rPr>
          <t xml:space="preserve">lmulbrec:
This number represents the nominal cash flows on the fixed leg of the swap,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7</xdr:colOff>
                <xdr:row>39</xdr:row>
                <xdr:rowOff>23</xdr:rowOff>
              </xdr:from>
              <xdr:to>
                <xdr:col>24</xdr:col>
                <xdr:colOff>107</xdr:colOff>
                <xdr:row>41</xdr:row>
                <xdr:rowOff>13</xdr:rowOff>
              </xdr:to>
            </anchor>
          </commentPr>
        </mc:Choice>
        <mc:Fallback/>
      </mc:AlternateContent>
    </comment>
    <comment ref="Y25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Per Jill Erwin this fair value happened in the 2nd quarter but was missed and booked in the 3rd quarter.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100</xdr:colOff>
                <xdr:row>23</xdr:row>
                <xdr:rowOff>21</xdr:rowOff>
              </xdr:from>
              <xdr:to>
                <xdr:col>28</xdr:col>
                <xdr:colOff>84</xdr:colOff>
                <xdr:row>26</xdr:row>
                <xdr:rowOff>3</xdr:rowOff>
              </xdr:to>
            </anchor>
          </commentPr>
        </mc:Choice>
        <mc:Fallback/>
      </mc:AlternateContent>
    </comment>
    <comment ref="Y37" authorId="0">
      <text>
        <r>
          <rPr>
            <b val="true"/>
            <sz val="8"/>
            <color rgb="FF000000"/>
            <rFont val="Tahoma"/>
            <family val="0"/>
          </rPr>
          <t xml:space="preserve">jsaunder:
</t>
        </r>
        <r>
          <rPr>
            <sz val="8"/>
            <color rgb="FF000000"/>
            <rFont val="Tahoma"/>
            <family val="0"/>
          </rPr>
          <t xml:space="preserve">Represents movement in US $ to UK£ exhange rate during Q3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100</xdr:colOff>
                <xdr:row>35</xdr:row>
                <xdr:rowOff>32</xdr:rowOff>
              </xdr:from>
              <xdr:to>
                <xdr:col>28</xdr:col>
                <xdr:colOff>65</xdr:colOff>
                <xdr:row>36</xdr:row>
                <xdr:rowOff>32</xdr:rowOff>
              </xdr:to>
            </anchor>
          </commentPr>
        </mc:Choice>
        <mc:Fallback/>
      </mc:AlternateContent>
    </comment>
    <comment ref="Y38" authorId="0">
      <text>
        <r>
          <rPr>
            <b val="true"/>
            <sz val="8"/>
            <color rgb="FF000000"/>
            <rFont val="Tahoma"/>
            <family val="0"/>
          </rPr>
          <t xml:space="preserve">jsaunder:
</t>
        </r>
        <r>
          <rPr>
            <sz val="8"/>
            <color rgb="FF000000"/>
            <rFont val="Tahoma"/>
            <family val="0"/>
          </rPr>
          <t xml:space="preserve">Represents movement in US $ to UK£ exhange rate during Q3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100</xdr:colOff>
                <xdr:row>36</xdr:row>
                <xdr:rowOff>32</xdr:rowOff>
              </xdr:from>
              <xdr:to>
                <xdr:col>28</xdr:col>
                <xdr:colOff>65</xdr:colOff>
                <xdr:row>38</xdr:row>
                <xdr:rowOff>5</xdr:rowOff>
              </xdr:to>
            </anchor>
          </commentPr>
        </mc:Choice>
        <mc:Fallback/>
      </mc:AlternateContent>
    </comment>
    <comment ref="Y41" authorId="0">
      <text>
        <r>
          <rPr>
            <b val="true"/>
            <sz val="8"/>
            <color rgb="FF000000"/>
            <rFont val="Tahoma"/>
            <family val="0"/>
          </rPr>
          <t xml:space="preserve">lmulbrec:
</t>
        </r>
        <r>
          <rPr>
            <sz val="8"/>
            <color rgb="FF000000"/>
            <rFont val="Tahoma"/>
            <family val="2"/>
          </rPr>
          <t xml:space="preserve">Any change in value on the fixed leg would be eliminated in consolidation because Enron picks up 100% of the economics of Whitewing.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100</xdr:colOff>
                <xdr:row>39</xdr:row>
                <xdr:rowOff>28</xdr:rowOff>
              </xdr:from>
              <xdr:to>
                <xdr:col>28</xdr:col>
                <xdr:colOff>84</xdr:colOff>
                <xdr:row>41</xdr:row>
                <xdr:rowOff>20</xdr:rowOff>
              </xdr:to>
            </anchor>
          </commentPr>
        </mc:Choice>
        <mc:Fallback/>
      </mc:AlternateContent>
    </comment>
    <comment ref="Y42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100</xdr:colOff>
                <xdr:row>41</xdr:row>
                <xdr:rowOff>0</xdr:rowOff>
              </xdr:from>
              <xdr:to>
                <xdr:col>28</xdr:col>
                <xdr:colOff>84</xdr:colOff>
                <xdr:row>42</xdr:row>
                <xdr:rowOff>3</xdr:rowOff>
              </xdr:to>
            </anchor>
          </commentPr>
        </mc:Choice>
        <mc:Fallback/>
      </mc:AlternateContent>
    </comment>
    <comment ref="AA42" authorId="0">
      <text>
        <r>
          <rPr>
            <b val="true"/>
            <sz val="8"/>
            <color rgb="FF000000"/>
            <rFont val="Tahoma"/>
            <family val="0"/>
          </rPr>
          <t xml:space="preserve">lmulbrec: 
</t>
        </r>
        <r>
          <rPr>
            <sz val="8"/>
            <color rgb="FF000000"/>
            <rFont val="Tahoma"/>
            <family val="0"/>
          </rPr>
          <t xml:space="preserve">Any change in the fair value of the floating leg of the swap would flow through the P&amp;L as the floating leg has been assigned to a cost method investment.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100</xdr:colOff>
                <xdr:row>41</xdr:row>
                <xdr:rowOff>0</xdr:rowOff>
              </xdr:from>
              <xdr:to>
                <xdr:col>30</xdr:col>
                <xdr:colOff>151</xdr:colOff>
                <xdr:row>42</xdr:row>
                <xdr:rowOff>4</xdr:rowOff>
              </xdr:to>
            </anchor>
          </commentPr>
        </mc:Choice>
        <mc:Fallback/>
      </mc:AlternateContent>
    </comment>
    <comment ref="AC42" authorId="0">
      <text>
        <r>
          <rPr>
            <b val="true"/>
            <sz val="8"/>
            <color rgb="FF000000"/>
            <rFont val="Tahoma"/>
            <family val="0"/>
          </rPr>
          <t xml:space="preserve">lmulbrec: 
</t>
        </r>
        <r>
          <rPr>
            <sz val="8"/>
            <color rgb="FF000000"/>
            <rFont val="Tahoma"/>
            <family val="0"/>
          </rPr>
          <t xml:space="preserve">Any change in the fair value of the floating leg of the swap would flow through the P&amp;L as the floating leg has been assigned to a cost method investment.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138</xdr:colOff>
                <xdr:row>40</xdr:row>
                <xdr:rowOff>22</xdr:rowOff>
              </xdr:from>
              <xdr:to>
                <xdr:col>30</xdr:col>
                <xdr:colOff>191</xdr:colOff>
                <xdr:row>41</xdr:row>
                <xdr:rowOff>27</xdr:rowOff>
              </xdr:to>
            </anchor>
          </commentPr>
        </mc:Choice>
        <mc:Fallback/>
      </mc:AlternateContent>
    </comment>
    <comment ref="AE10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Spoke to Sarah Forristal, Larry Lawyer.  May need to talk to Kevin Howard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485</xdr:colOff>
                <xdr:row>8</xdr:row>
                <xdr:rowOff>8</xdr:rowOff>
              </xdr:from>
              <xdr:to>
                <xdr:col>31</xdr:col>
                <xdr:colOff>-13</xdr:colOff>
                <xdr:row>10</xdr:row>
                <xdr:rowOff>32</xdr:rowOff>
              </xdr:to>
            </anchor>
          </commentPr>
        </mc:Choice>
        <mc:Fallback/>
      </mc:AlternateContent>
    </comment>
    <comment ref="AE11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Spoke to Sarah Forristal, Larry Lawyer.  May need to talk to Kevin Howard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485</xdr:colOff>
                <xdr:row>9</xdr:row>
                <xdr:rowOff>23</xdr:rowOff>
              </xdr:from>
              <xdr:to>
                <xdr:col>31</xdr:col>
                <xdr:colOff>-13</xdr:colOff>
                <xdr:row>11</xdr:row>
                <xdr:rowOff>31</xdr:rowOff>
              </xdr:to>
            </anchor>
          </commentPr>
        </mc:Choice>
        <mc:Fallback/>
      </mc:AlternateContent>
    </comment>
    <comment ref="AE12" authorId="0">
      <text>
        <r>
          <rPr>
            <b val="true"/>
            <sz val="8"/>
            <color rgb="FF000000"/>
            <rFont val="Tahoma"/>
            <family val="0"/>
          </rPr>
          <t xml:space="preserve">gtholen:
</t>
        </r>
        <r>
          <rPr>
            <sz val="8"/>
            <color rgb="FF000000"/>
            <rFont val="Tahoma"/>
            <family val="0"/>
          </rPr>
          <t xml:space="preserve">Get loan balances from Huy Dihn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485</xdr:colOff>
                <xdr:row>10</xdr:row>
                <xdr:rowOff>23</xdr:rowOff>
              </xdr:from>
              <xdr:to>
                <xdr:col>34</xdr:col>
                <xdr:colOff>436</xdr:colOff>
                <xdr:row>12</xdr:row>
                <xdr:rowOff>31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<sst xmlns="http://schemas.openxmlformats.org/spreadsheetml/2006/main" count="362" uniqueCount="157">
  <si>
    <t xml:space="preserve">Enron Corporation</t>
  </si>
  <si>
    <t xml:space="preserve">STATUS REPORT</t>
  </si>
  <si>
    <t xml:space="preserve">Analysis of Total Return Swaps and Other Off B/S Obligations</t>
  </si>
  <si>
    <t xml:space="preserve">As of December 27, 2000</t>
  </si>
  <si>
    <t xml:space="preserve">Responsible </t>
  </si>
  <si>
    <t xml:space="preserve">Book</t>
  </si>
  <si>
    <t xml:space="preserve">Origination</t>
  </si>
  <si>
    <t xml:space="preserve">Maturity</t>
  </si>
  <si>
    <t xml:space="preserve">Fair Value</t>
  </si>
  <si>
    <t xml:space="preserve">Notional Amount</t>
  </si>
  <si>
    <t xml:space="preserve">Booked Value</t>
  </si>
  <si>
    <t xml:space="preserve">Contact</t>
  </si>
  <si>
    <t xml:space="preserve">Business Unit</t>
  </si>
  <si>
    <t xml:space="preserve">Deal Name</t>
  </si>
  <si>
    <t xml:space="preserve">Description</t>
  </si>
  <si>
    <t xml:space="preserve">Date</t>
  </si>
  <si>
    <t xml:space="preserve">12/31/1999</t>
  </si>
  <si>
    <t xml:space="preserve">09/30/2000</t>
  </si>
  <si>
    <t xml:space="preserve">12/31/2000</t>
  </si>
  <si>
    <t xml:space="preserve">Person</t>
  </si>
  <si>
    <t xml:space="preserve">Auditor</t>
  </si>
  <si>
    <t xml:space="preserve">Comments</t>
  </si>
  <si>
    <t xml:space="preserve">Plan of Action</t>
  </si>
  <si>
    <t xml:space="preserve">Todo</t>
  </si>
  <si>
    <t xml:space="preserve">North America</t>
  </si>
  <si>
    <t xml:space="preserve">Bammel Looper</t>
  </si>
  <si>
    <t xml:space="preserve">TRS 97% Terminal Value Guarantee=$29.1MM</t>
  </si>
  <si>
    <t xml:space="preserve">12/31/98</t>
  </si>
  <si>
    <t xml:space="preserve">12/30/13</t>
  </si>
  <si>
    <t xml:space="preserve">Karen Gruesen please </t>
  </si>
  <si>
    <t xml:space="preserve">Kevin Kendall</t>
  </si>
  <si>
    <r>
      <rPr>
        <b val="true"/>
        <sz val="7.5"/>
        <rFont val="Arial"/>
        <family val="2"/>
      </rPr>
      <t xml:space="preserve">Jesus Melendrez,</t>
    </r>
    <r>
      <rPr>
        <sz val="7.5"/>
        <rFont val="Arial"/>
        <family val="2"/>
      </rPr>
      <t xml:space="preserve"> Mike Vigeant</t>
    </r>
    <r>
      <rPr>
        <sz val="10"/>
        <rFont val="Arial"/>
        <family val="0"/>
      </rPr>
      <t xml:space="preserve">, Larry Lawyer, Kevin Howard, Karen Gruesen, </t>
    </r>
  </si>
  <si>
    <t xml:space="preserve">Clint Carlin</t>
  </si>
  <si>
    <t xml:space="preserve">Nothing changed in our original assuptions since the deal booked.  See memo</t>
  </si>
  <si>
    <t xml:space="preserve">Eugenio Perez to develop model to support nominal value.  RAROC to take over.</t>
  </si>
  <si>
    <t xml:space="preserve">Mid Texas</t>
  </si>
  <si>
    <t xml:space="preserve">TRS 100% Terminal Value Guarantee=$33MM</t>
  </si>
  <si>
    <t xml:space="preserve">6/30/13</t>
  </si>
  <si>
    <t xml:space="preserve">provide support</t>
  </si>
  <si>
    <r>
      <rPr>
        <b val="true"/>
        <sz val="7.5"/>
        <rFont val="Arial"/>
        <family val="2"/>
      </rPr>
      <t xml:space="preserve">Jesus Melendrez</t>
    </r>
    <r>
      <rPr>
        <sz val="10"/>
        <rFont val="Arial"/>
        <family val="0"/>
      </rPr>
      <t xml:space="preserve">, Mike Vigeant, Larry Lawyer, </t>
    </r>
    <r>
      <rPr>
        <sz val="7.5"/>
        <rFont val="Arial"/>
        <family val="2"/>
      </rPr>
      <t xml:space="preserve">Kevin Howard</t>
    </r>
    <r>
      <rPr>
        <sz val="10"/>
        <rFont val="Arial"/>
        <family val="2"/>
      </rPr>
      <t xml:space="preserve">,</t>
    </r>
    <r>
      <rPr>
        <sz val="10"/>
        <rFont val="Arial"/>
        <family val="0"/>
      </rPr>
      <t xml:space="preserve"> Karen Gruesen, Mike Shannon</t>
    </r>
  </si>
  <si>
    <t xml:space="preserve">American Coal</t>
  </si>
  <si>
    <t xml:space="preserve">Fixed Price Put Option</t>
  </si>
  <si>
    <t xml:space="preserve">12/30/98</t>
  </si>
  <si>
    <t xml:space="preserve">12/15/00</t>
  </si>
  <si>
    <t xml:space="preserve">Unwound 12/2000</t>
  </si>
  <si>
    <r>
      <rPr>
        <b val="true"/>
        <sz val="7.5"/>
        <color rgb="FFFF0000"/>
        <rFont val="Arial"/>
        <family val="2"/>
      </rPr>
      <t xml:space="preserve">L'sheryl Hudson</t>
    </r>
    <r>
      <rPr>
        <sz val="10"/>
        <color rgb="FFFF0000"/>
        <rFont val="Arial"/>
        <family val="2"/>
      </rPr>
      <t xml:space="preserve">, </t>
    </r>
    <r>
      <rPr>
        <b val="true"/>
        <sz val="10"/>
        <color rgb="FFFF0000"/>
        <rFont val="Arial"/>
        <family val="2"/>
      </rPr>
      <t xml:space="preserve">Huy Dihn</t>
    </r>
    <r>
      <rPr>
        <sz val="10"/>
        <color rgb="FFFF0000"/>
        <rFont val="Arial"/>
        <family val="2"/>
      </rPr>
      <t xml:space="preserve">, Tim Proffitt, Cris Sherman, Bill Doran, Travis McCullough</t>
    </r>
  </si>
  <si>
    <t xml:space="preserve">Jennifer Stevenson</t>
  </si>
  <si>
    <t xml:space="preserve">Sold note to Condor at 12/21/00</t>
  </si>
  <si>
    <t xml:space="preserve">Working through issues.  Do not want to revalue.</t>
  </si>
  <si>
    <t xml:space="preserve">Motown</t>
  </si>
  <si>
    <t xml:space="preserve">TRS</t>
  </si>
  <si>
    <t xml:space="preserve">04/10/00</t>
  </si>
  <si>
    <t xml:space="preserve">01/01/01</t>
  </si>
  <si>
    <t xml:space="preserve">a</t>
  </si>
  <si>
    <t xml:space="preserve">n/a</t>
  </si>
  <si>
    <t xml:space="preserve">Pam Becton</t>
  </si>
  <si>
    <t xml:space="preserve">(f)</t>
  </si>
  <si>
    <r>
      <rPr>
        <b val="true"/>
        <sz val="7.5"/>
        <rFont val="Arial"/>
        <family val="2"/>
      </rPr>
      <t xml:space="preserve">David LeBoe, John King</t>
    </r>
    <r>
      <rPr>
        <sz val="7.5"/>
        <rFont val="Arial"/>
        <family val="2"/>
      </rPr>
      <t xml:space="preserve">, Rick Hill, Mike Galvan</t>
    </r>
  </si>
  <si>
    <t xml:space="preserve">Corn Husker</t>
  </si>
  <si>
    <t xml:space="preserve">06/30/00</t>
  </si>
  <si>
    <t xml:space="preserve">04/01/01</t>
  </si>
  <si>
    <t xml:space="preserve">b</t>
  </si>
  <si>
    <r>
      <rPr>
        <b val="true"/>
        <sz val="7.5"/>
        <rFont val="Arial"/>
        <family val="2"/>
      </rPr>
      <t xml:space="preserve">Pam Becton, David LeBoe, </t>
    </r>
    <r>
      <rPr>
        <sz val="7.5"/>
        <rFont val="Arial"/>
        <family val="2"/>
      </rPr>
      <t xml:space="preserve">Angeles Beltri</t>
    </r>
    <r>
      <rPr>
        <b val="true"/>
        <sz val="7.5"/>
        <rFont val="Arial"/>
        <family val="2"/>
      </rPr>
      <t xml:space="preserve">, </t>
    </r>
    <r>
      <rPr>
        <sz val="8"/>
        <rFont val="Arial"/>
        <family val="2"/>
      </rPr>
      <t xml:space="preserve">Rick Hill</t>
    </r>
  </si>
  <si>
    <t xml:space="preserve">Catalytica</t>
  </si>
  <si>
    <t xml:space="preserve">TRS &amp; Put</t>
  </si>
  <si>
    <t xml:space="preserve">Laynie East</t>
  </si>
  <si>
    <t xml:space="preserve">Laynie East or Marnie Lamb (values), Johnna Kokegne (contracts)</t>
  </si>
  <si>
    <t xml:space="preserve">EGM</t>
  </si>
  <si>
    <t xml:space="preserve">EEX</t>
  </si>
  <si>
    <t xml:space="preserve">05/31/00</t>
  </si>
  <si>
    <t xml:space="preserve">02/05/05</t>
  </si>
  <si>
    <t xml:space="preserve">Hope Vargas</t>
  </si>
  <si>
    <t xml:space="preserve">John Best</t>
  </si>
  <si>
    <r>
      <rPr>
        <b val="true"/>
        <sz val="7.5"/>
        <rFont val="Arial"/>
        <family val="2"/>
      </rPr>
      <t xml:space="preserve">Malind Pasad</t>
    </r>
    <r>
      <rPr>
        <sz val="10"/>
        <rFont val="Arial"/>
        <family val="0"/>
      </rPr>
      <t xml:space="preserve">, John Best, Cris Sherman, Mike Galvan</t>
    </r>
  </si>
  <si>
    <t xml:space="preserve">Corp</t>
  </si>
  <si>
    <t xml:space="preserve">EES</t>
  </si>
  <si>
    <t xml:space="preserve">Hawaii 125-0 Series McGarret A</t>
  </si>
  <si>
    <t xml:space="preserve">03/31/00</t>
  </si>
  <si>
    <t xml:space="preserve">18023750+int</t>
  </si>
  <si>
    <t xml:space="preserve">c</t>
  </si>
  <si>
    <t xml:space="preserve">Jill Erwin</t>
  </si>
  <si>
    <r>
      <rPr>
        <b val="true"/>
        <sz val="7.5"/>
        <rFont val="Arial"/>
        <family val="2"/>
      </rPr>
      <t xml:space="preserve">David Saindon &amp; Brenda Funk (contracts), Jill Erwin (values)</t>
    </r>
    <r>
      <rPr>
        <sz val="7.5"/>
        <rFont val="Arial"/>
        <family val="2"/>
      </rPr>
      <t xml:space="preserve">,Lisa Bills</t>
    </r>
    <r>
      <rPr>
        <b val="true"/>
        <sz val="7.5"/>
        <rFont val="Arial"/>
        <family val="2"/>
      </rPr>
      <t xml:space="preserve">, </t>
    </r>
    <r>
      <rPr>
        <sz val="7.5"/>
        <rFont val="Arial"/>
        <family val="2"/>
      </rPr>
      <t xml:space="preserve">Dana Lee, Debra Brannnen,</t>
    </r>
    <r>
      <rPr>
        <b val="true"/>
        <sz val="7.5"/>
        <rFont val="Arial"/>
        <family val="2"/>
      </rPr>
      <t xml:space="preserve"> Jodi Coulter</t>
    </r>
  </si>
  <si>
    <t xml:space="preserve">Warrants monetized with CIBC - Q1 2000</t>
  </si>
  <si>
    <t xml:space="preserve">Hawaii 125-0 Series McGarret B</t>
  </si>
  <si>
    <t xml:space="preserve">06/29/00</t>
  </si>
  <si>
    <t xml:space="preserve">3/29/01</t>
  </si>
  <si>
    <t xml:space="preserve">Unwound 9/29/00</t>
  </si>
  <si>
    <r>
      <rPr>
        <b val="true"/>
        <sz val="7.5"/>
        <rFont val="Arial"/>
        <family val="2"/>
      </rPr>
      <t xml:space="preserve"> David Saindon &amp; Brenda Funk (contracts), Jill Erwin (values), </t>
    </r>
    <r>
      <rPr>
        <sz val="7.5"/>
        <rFont val="Arial"/>
        <family val="2"/>
      </rPr>
      <t xml:space="preserve">Dana Lee</t>
    </r>
    <r>
      <rPr>
        <sz val="10"/>
        <rFont val="Arial"/>
        <family val="0"/>
      </rPr>
      <t xml:space="preserve">, Charles Delacy</t>
    </r>
  </si>
  <si>
    <t xml:space="preserve">Warrants monetized with CIBC - Q2 2000 - swap rolled into Series McGarret D</t>
  </si>
  <si>
    <t xml:space="preserve">Hawaii 125-0 Series McGarret C</t>
  </si>
  <si>
    <t xml:space="preserve">8/31/00</t>
  </si>
  <si>
    <t xml:space="preserve">5/31/01</t>
  </si>
  <si>
    <t xml:space="preserve"> prin + int +2309.54</t>
  </si>
  <si>
    <t xml:space="preserve">Warrants monetized with CIBC - Q3 2000</t>
  </si>
  <si>
    <t xml:space="preserve">Hawaii 125-0 Series McGarret D</t>
  </si>
  <si>
    <t xml:space="preserve">9/29/00</t>
  </si>
  <si>
    <t xml:space="preserve">6/30/01</t>
  </si>
  <si>
    <t xml:space="preserve">86971504+2311.54+int</t>
  </si>
  <si>
    <t xml:space="preserve">Series B Warrants revalued</t>
  </si>
  <si>
    <t xml:space="preserve">Hawaii 125-0 - Danno B (Alchemy)</t>
  </si>
  <si>
    <t xml:space="preserve">6/15/00</t>
  </si>
  <si>
    <t xml:space="preserve">3/15/01</t>
  </si>
  <si>
    <t xml:space="preserve">11085703+ int</t>
  </si>
  <si>
    <t xml:space="preserve">Equity interest in Owens Corning LLC (Alchemy) sold to Hawaii 125-0</t>
  </si>
  <si>
    <t xml:space="preserve">Hawaii 125-0 Series McGarret G</t>
  </si>
  <si>
    <t xml:space="preserve">Alan Quaintance</t>
  </si>
  <si>
    <t xml:space="preserve">McGarrett A upsized price to today and monetized the mark.</t>
  </si>
  <si>
    <t xml:space="preserve">Need Trust Agreement</t>
  </si>
  <si>
    <t xml:space="preserve">Cerberus</t>
  </si>
  <si>
    <t xml:space="preserve">Jill Erwin, Brenda Funk</t>
  </si>
  <si>
    <t xml:space="preserve">Avici</t>
  </si>
  <si>
    <t xml:space="preserve">Bacchus (Networks Bridge Fund)</t>
  </si>
  <si>
    <t xml:space="preserve">Johnna Kokenge</t>
  </si>
  <si>
    <t xml:space="preserve">Gina Karathanos (contracts), Johnna Kokenge (diagrams)</t>
  </si>
  <si>
    <t xml:space="preserve">Need asset notice or draw down schedule.</t>
  </si>
  <si>
    <t xml:space="preserve">Europe</t>
  </si>
  <si>
    <t xml:space="preserve">Riverside 3/6</t>
  </si>
  <si>
    <t xml:space="preserve">Guarantee/ 50% TRS</t>
  </si>
  <si>
    <t xml:space="preserve">01/15/99</t>
  </si>
  <si>
    <t xml:space="preserve">01/15/02</t>
  </si>
  <si>
    <t xml:space="preserve">Joanne Saunders</t>
  </si>
  <si>
    <t xml:space="preserve">Claire Wright, Joanne Saunders</t>
  </si>
  <si>
    <t xml:space="preserve">Paul Day</t>
  </si>
  <si>
    <t xml:space="preserve">As long as value booked, ok.  Europe AA has audited models.  </t>
  </si>
  <si>
    <t xml:space="preserve">none  make sure to get proper exchange rate</t>
  </si>
  <si>
    <t xml:space="preserve">Riverside 9/EEP5 &amp; ECTRL</t>
  </si>
  <si>
    <t xml:space="preserve">09/28/99</t>
  </si>
  <si>
    <t xml:space="preserve">12/17/13</t>
  </si>
  <si>
    <t xml:space="preserve">none</t>
  </si>
  <si>
    <t xml:space="preserve">ETOL</t>
  </si>
  <si>
    <t xml:space="preserve">Rachel Lyon</t>
  </si>
  <si>
    <t xml:space="preserve">Rachel Lyon, Joanne Saunders</t>
  </si>
  <si>
    <t xml:space="preserve">Riva</t>
  </si>
  <si>
    <t xml:space="preserve">Kevin Jordan,Maroun Abboudy, Melissa Allen</t>
  </si>
  <si>
    <t xml:space="preserve">Margaux</t>
  </si>
  <si>
    <t xml:space="preserve">Fixed for Floating Swap - Fixed Leg</t>
  </si>
  <si>
    <t xml:space="preserve">Luiz Camara</t>
  </si>
  <si>
    <t xml:space="preserve">(d)</t>
  </si>
  <si>
    <t xml:space="preserve">Luiz Camara, Liisa Mulbrecht 78303-4205, Buddy Aiken</t>
  </si>
  <si>
    <t xml:space="preserve">Fixed for Floating Swap - Floating Leg</t>
  </si>
  <si>
    <t xml:space="preserve">Same as above</t>
  </si>
  <si>
    <t xml:space="preserve">(e)</t>
  </si>
  <si>
    <t xml:space="preserve">EBS</t>
  </si>
  <si>
    <t xml:space="preserve">Braveheart (Hawaii 125-0 Series McGarret H)</t>
  </si>
  <si>
    <t xml:space="preserve">(g)</t>
  </si>
  <si>
    <t xml:space="preserve">Connie Lee (docs &amp; diagrams), Alan Quaintance</t>
  </si>
  <si>
    <t xml:space="preserve">Expired 3/31/00</t>
  </si>
  <si>
    <t xml:space="preserve">Expired 3/28/00</t>
  </si>
  <si>
    <t xml:space="preserve">.</t>
  </si>
  <si>
    <t xml:space="preserve">Shades items are old deals</t>
  </si>
  <si>
    <t xml:space="preserve">(a)   Tied TRS maturity to call option exercise period = 1) maturity date of note (04/01/01) or 2) on or after 01/01/01</t>
  </si>
  <si>
    <t xml:space="preserve">(b)   Tied TRS maturity to call option exercise period = 1) maturity date of note (06/28/01) or 2) on or after 04/01/01</t>
  </si>
  <si>
    <t xml:space="preserve">(c)   Information will not tie to previous schedule.  Information was not provided in 2Q.</t>
  </si>
  <si>
    <t xml:space="preserve">(d)  Any change in value on the fixed leg would be eliminated in consolidation because Enron picks up 100% of the economics of Whitewing.</t>
  </si>
  <si>
    <t xml:space="preserve">(e)  Any change in the fair value of the floating leg of the swap would flow through the P&amp;L as the floating leg has been assigned to a cost method investment.</t>
  </si>
  <si>
    <t xml:space="preserve">(f) 2,280,997 swap settlement in 3Q00.</t>
  </si>
  <si>
    <t xml:space="preserve">(g)  May be as late as January 19, 2003 if put option is exercised.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</si>
</sst>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m/dd/yy"/>
    <numFmt numFmtId="167" formatCode="_(\$* #,##0_);_(\$* \(#,##0\);_(\$* \-_);_(@_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_(* #,##0.00_);_(* \(#,##0.00\);_(* \-??_);_(@_)"/>
    <numFmt numFmtId="172" formatCode="_(* #,##0_);_(* \(#,##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7.5"/>
      <color rgb="FFFF0000"/>
      <name val="Arial"/>
      <family val="2"/>
    </font>
    <font>
      <b val="true"/>
      <sz val="10"/>
      <color rgb="FFFF0000"/>
      <name val="Arial"/>
      <family val="2"/>
    </font>
    <font>
      <sz val="7.5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4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4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2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S%20update%20auditor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S%20update%20auditors1Q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RS%20update%20auditors2Q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TRS%20update%20auditors%203Q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0">
          <cell r="O10">
            <v>85809632</v>
          </cell>
        </row>
        <row r="11">
          <cell r="O11">
            <v>76445679</v>
          </cell>
        </row>
        <row r="12">
          <cell r="O12">
            <v>118456808</v>
          </cell>
        </row>
        <row r="12">
          <cell r="W12">
            <v>0</v>
          </cell>
        </row>
        <row r="13">
          <cell r="A13" t="str">
            <v>North America</v>
          </cell>
        </row>
        <row r="13">
          <cell r="C13" t="str">
            <v>Powder River</v>
          </cell>
        </row>
        <row r="13">
          <cell r="G13" t="str">
            <v>6/30/00</v>
          </cell>
        </row>
        <row r="13">
          <cell r="O13">
            <v>41419000</v>
          </cell>
        </row>
        <row r="13">
          <cell r="W13">
            <v>0</v>
          </cell>
        </row>
        <row r="13">
          <cell r="AC13" t="str">
            <v>TRS</v>
          </cell>
        </row>
        <row r="14">
          <cell r="A14" t="str">
            <v>North America</v>
          </cell>
        </row>
        <row r="14">
          <cell r="C14" t="str">
            <v>Wind River</v>
          </cell>
        </row>
        <row r="14">
          <cell r="E14" t="str">
            <v>12/30/98</v>
          </cell>
        </row>
        <row r="14">
          <cell r="G14" t="str">
            <v>6/30/00</v>
          </cell>
        </row>
        <row r="14">
          <cell r="O14">
            <v>25802000</v>
          </cell>
        </row>
        <row r="14">
          <cell r="W14">
            <v>0</v>
          </cell>
        </row>
        <row r="14">
          <cell r="AC14" t="str">
            <v>TRS</v>
          </cell>
        </row>
        <row r="15">
          <cell r="A15" t="str">
            <v>North America</v>
          </cell>
        </row>
        <row r="15">
          <cell r="C15" t="str">
            <v>Iguana</v>
          </cell>
        </row>
        <row r="15">
          <cell r="E15" t="str">
            <v>12/20/99</v>
          </cell>
        </row>
        <row r="15">
          <cell r="G15" t="str">
            <v>6/20/00</v>
          </cell>
        </row>
        <row r="15">
          <cell r="O15">
            <v>202000000</v>
          </cell>
        </row>
        <row r="15">
          <cell r="W15">
            <v>0</v>
          </cell>
        </row>
        <row r="15">
          <cell r="AC15" t="str">
            <v>TRS &amp; Put</v>
          </cell>
        </row>
        <row r="16">
          <cell r="A16" t="str">
            <v>North America</v>
          </cell>
        </row>
        <row r="16">
          <cell r="C16" t="str">
            <v>Discovery</v>
          </cell>
        </row>
        <row r="16">
          <cell r="E16" t="str">
            <v>12/29/99</v>
          </cell>
        </row>
        <row r="16">
          <cell r="G16" t="str">
            <v>8/30/00</v>
          </cell>
        </row>
        <row r="16">
          <cell r="O16">
            <v>120097857</v>
          </cell>
        </row>
        <row r="16">
          <cell r="W16">
            <v>0</v>
          </cell>
        </row>
        <row r="16">
          <cell r="Y16" t="str">
            <v>Brian Kerrigan</v>
          </cell>
        </row>
        <row r="16">
          <cell r="AC16" t="str">
            <v>Fixed Price Put Option</v>
          </cell>
        </row>
        <row r="17">
          <cell r="C17" t="str">
            <v>EEX</v>
          </cell>
        </row>
        <row r="17">
          <cell r="E17" t="str">
            <v>12/28/99</v>
          </cell>
        </row>
        <row r="17">
          <cell r="O17">
            <v>105000000</v>
          </cell>
        </row>
        <row r="17">
          <cell r="W17">
            <v>0</v>
          </cell>
        </row>
        <row r="17">
          <cell r="Y17" t="str">
            <v>Cris Sherman, Jim McBride, Finnley Vickerstaff</v>
          </cell>
        </row>
        <row r="17">
          <cell r="AC17" t="str">
            <v>Fixed Price Put Option</v>
          </cell>
        </row>
        <row r="19">
          <cell r="A19" t="str">
            <v>ECI</v>
          </cell>
        </row>
        <row r="19">
          <cell r="C19" t="str">
            <v>Ghost</v>
          </cell>
        </row>
        <row r="19">
          <cell r="E19" t="str">
            <v>12/17/99</v>
          </cell>
        </row>
        <row r="19">
          <cell r="G19" t="str">
            <v>6/30/01</v>
          </cell>
        </row>
        <row r="19">
          <cell r="O19">
            <v>255000000</v>
          </cell>
        </row>
        <row r="19">
          <cell r="W19">
            <v>0</v>
          </cell>
        </row>
        <row r="19">
          <cell r="AA19" t="str">
            <v>Andy Shulman</v>
          </cell>
        </row>
        <row r="19">
          <cell r="AC19" t="str">
            <v>TRS &amp; Put</v>
          </cell>
        </row>
        <row r="21">
          <cell r="A21" t="str">
            <v>EES</v>
          </cell>
        </row>
        <row r="21">
          <cell r="C21" t="str">
            <v>Alchemy</v>
          </cell>
        </row>
        <row r="21">
          <cell r="E21" t="str">
            <v>12/28/99</v>
          </cell>
        </row>
        <row r="21">
          <cell r="G21" t="str">
            <v>6/27/00</v>
          </cell>
        </row>
        <row r="21">
          <cell r="O21">
            <v>11058000</v>
          </cell>
        </row>
        <row r="21">
          <cell r="W21">
            <v>0</v>
          </cell>
        </row>
        <row r="21">
          <cell r="Y21" t="str">
            <v>Clint Freeland, Paul Shoemaker</v>
          </cell>
        </row>
        <row r="21">
          <cell r="AC21" t="str">
            <v>TRS</v>
          </cell>
        </row>
        <row r="22">
          <cell r="A22" t="str">
            <v>EES</v>
          </cell>
        </row>
        <row r="22">
          <cell r="C22" t="str">
            <v>Blackbird</v>
          </cell>
        </row>
        <row r="22">
          <cell r="E22" t="str">
            <v>12/27/99</v>
          </cell>
        </row>
        <row r="22">
          <cell r="G22" t="str">
            <v>4/14/00</v>
          </cell>
        </row>
        <row r="22">
          <cell r="O22">
            <v>73500000</v>
          </cell>
        </row>
        <row r="22">
          <cell r="W22">
            <v>0</v>
          </cell>
        </row>
        <row r="22">
          <cell r="Y22" t="str">
            <v>Scott Donaldson, Paul Shoemaker</v>
          </cell>
        </row>
        <row r="22">
          <cell r="AC22" t="str">
            <v>TRS</v>
          </cell>
        </row>
        <row r="24">
          <cell r="O24">
            <v>79900000</v>
          </cell>
        </row>
        <row r="24">
          <cell r="W24">
            <v>-3267786.5749</v>
          </cell>
        </row>
        <row r="25">
          <cell r="O25">
            <v>3200000</v>
          </cell>
        </row>
        <row r="25">
          <cell r="W25">
            <v>-194153.685</v>
          </cell>
        </row>
        <row r="26">
          <cell r="A26" t="str">
            <v>Europe</v>
          </cell>
        </row>
        <row r="26">
          <cell r="C26" t="str">
            <v>Riverside 10</v>
          </cell>
        </row>
        <row r="26">
          <cell r="E26" t="str">
            <v>09/28/99</v>
          </cell>
        </row>
        <row r="26">
          <cell r="O26">
            <v>99300000</v>
          </cell>
        </row>
        <row r="26">
          <cell r="W26">
            <v>-495251.91095</v>
          </cell>
        </row>
        <row r="26">
          <cell r="Y26" t="str">
            <v>Claire Wright</v>
          </cell>
        </row>
        <row r="26">
          <cell r="AC26" t="str">
            <v>Guarantee/ 50% TRS</v>
          </cell>
        </row>
        <row r="33">
          <cell r="A33" t="str">
            <v>Caribbean</v>
          </cell>
        </row>
        <row r="33">
          <cell r="C33" t="str">
            <v>Churchill (Puerto Rico)</v>
          </cell>
        </row>
        <row r="33">
          <cell r="E33" t="str">
            <v>06/25/98</v>
          </cell>
        </row>
        <row r="33">
          <cell r="O33">
            <v>200000000</v>
          </cell>
        </row>
        <row r="33">
          <cell r="W33">
            <v>0</v>
          </cell>
        </row>
        <row r="33">
          <cell r="Y33" t="str">
            <v>Jeff Sommers</v>
          </cell>
        </row>
        <row r="33">
          <cell r="AA33" t="str">
            <v>Mike Jones</v>
          </cell>
        </row>
        <row r="33">
          <cell r="AC33" t="str">
            <v>TRS</v>
          </cell>
        </row>
        <row r="35">
          <cell r="A35" t="str">
            <v>Asia/Africa</v>
          </cell>
        </row>
        <row r="35">
          <cell r="C35" t="str">
            <v>Piti Power Guam</v>
          </cell>
        </row>
        <row r="35">
          <cell r="E35" t="str">
            <v>03/30/99</v>
          </cell>
        </row>
        <row r="35">
          <cell r="G35" t="str">
            <v>03/28/00</v>
          </cell>
        </row>
        <row r="35">
          <cell r="O35">
            <v>23000000</v>
          </cell>
        </row>
        <row r="35">
          <cell r="W35">
            <v>-201000</v>
          </cell>
        </row>
        <row r="35">
          <cell r="Y35" t="str">
            <v>Carol Howe,Traci Rainbow</v>
          </cell>
        </row>
        <row r="35">
          <cell r="AA35" t="str">
            <v>Mike Jones</v>
          </cell>
        </row>
        <row r="35">
          <cell r="AC35" t="str">
            <v>TRS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5">
          <cell r="W15" t="str">
            <v>Brian Kerrigan, Angeles Beltri</v>
          </cell>
        </row>
        <row r="16">
          <cell r="U16" t="str">
            <v>Unwound 2/29/00</v>
          </cell>
        </row>
        <row r="17">
          <cell r="G17" t="str">
            <v>12/01/00</v>
          </cell>
        </row>
        <row r="19">
          <cell r="U19" t="str">
            <v>Unwound 3/21/00</v>
          </cell>
        </row>
        <row r="28">
          <cell r="G28" t="str">
            <v>4/30/00</v>
          </cell>
        </row>
        <row r="31">
          <cell r="G31" t="str">
            <v>3/31/00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3">
          <cell r="U13" t="str">
            <v>Expire 6/30/00</v>
          </cell>
        </row>
        <row r="13">
          <cell r="W13" t="str">
            <v>Katie Stower, Lisa Bills, Jill Erwin, Alexia O Pearce, Mike Krautz, Ranabir Dutt</v>
          </cell>
        </row>
        <row r="14">
          <cell r="U14" t="str">
            <v>Expire 6/30/00</v>
          </cell>
        </row>
        <row r="14">
          <cell r="W14" t="str">
            <v>Katie Stower, Lisa Bills, Jill Erwin, Alexia O Pearce, Mike Krautz, Ranabir Dutt</v>
          </cell>
        </row>
        <row r="15">
          <cell r="M15" t="str">
            <v>Expire 6/20/00</v>
          </cell>
        </row>
        <row r="16">
          <cell r="M16" t="str">
            <v>Unwound 5/2000</v>
          </cell>
        </row>
        <row r="23">
          <cell r="S23" t="str">
            <v>combined with Hawaii 125-0</v>
          </cell>
        </row>
        <row r="24">
          <cell r="U24" t="str">
            <v>Unwound 4/2000</v>
          </cell>
        </row>
        <row r="30">
          <cell r="U30" t="str">
            <v>Unwound 4/2000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3">
          <cell r="U23">
            <v>-2030000</v>
          </cell>
        </row>
        <row r="24">
          <cell r="U24">
            <v>-82000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2.13"/>
    <col collapsed="false" customWidth="true" hidden="false" outlineLevel="0" max="3" min="3" style="0" width="15.13"/>
    <col collapsed="false" customWidth="true" hidden="false" outlineLevel="0" max="4" min="4" style="0" width="2.56"/>
    <col collapsed="false" customWidth="true" hidden="false" outlineLevel="0" max="5" min="5" style="0" width="37.99"/>
    <col collapsed="false" customWidth="true" hidden="false" outlineLevel="0" max="6" min="6" style="0" width="1.85"/>
    <col collapsed="false" customWidth="true" hidden="false" outlineLevel="0" max="7" min="7" style="1" width="38.85"/>
    <col collapsed="false" customWidth="true" hidden="false" outlineLevel="0" max="8" min="8" style="0" width="2.56"/>
    <col collapsed="false" customWidth="true" hidden="false" outlineLevel="0" max="9" min="9" style="0" width="15.13"/>
    <col collapsed="false" customWidth="true" hidden="false" outlineLevel="0" max="10" min="10" style="0" width="2.42"/>
    <col collapsed="false" customWidth="true" hidden="false" outlineLevel="0" max="11" min="11" style="2" width="14.7"/>
    <col collapsed="false" customWidth="true" hidden="false" outlineLevel="0" max="12" min="12" style="3" width="2.99"/>
    <col collapsed="false" customWidth="true" hidden="true" outlineLevel="0" max="13" min="13" style="0" width="15.85"/>
    <col collapsed="false" customWidth="true" hidden="true" outlineLevel="0" max="14" min="14" style="0" width="2.7"/>
    <col collapsed="false" customWidth="true" hidden="false" outlineLevel="0" max="15" min="15" style="0" width="18.28"/>
    <col collapsed="false" customWidth="true" hidden="false" outlineLevel="0" max="16" min="16" style="0" width="2.13"/>
    <col collapsed="false" customWidth="true" hidden="false" outlineLevel="0" max="17" min="17" style="0" width="18.28"/>
    <col collapsed="false" customWidth="true" hidden="false" outlineLevel="0" max="18" min="18" style="3" width="1.99"/>
    <col collapsed="false" customWidth="true" hidden="true" outlineLevel="0" max="19" min="19" style="0" width="15.85"/>
    <col collapsed="false" customWidth="true" hidden="true" outlineLevel="0" max="20" min="20" style="0" width="2.7"/>
    <col collapsed="false" customWidth="true" hidden="false" outlineLevel="0" max="21" min="21" style="0" width="18.41"/>
    <col collapsed="false" customWidth="true" hidden="false" outlineLevel="0" max="22" min="22" style="0" width="1.99"/>
    <col collapsed="false" customWidth="true" hidden="false" outlineLevel="0" max="23" min="23" style="0" width="18.99"/>
    <col collapsed="false" customWidth="true" hidden="false" outlineLevel="0" max="24" min="24" style="0" width="1.99"/>
    <col collapsed="false" customWidth="true" hidden="false" outlineLevel="0" max="25" min="25" style="0" width="18.99"/>
    <col collapsed="false" customWidth="true" hidden="false" outlineLevel="0" max="26" min="26" style="0" width="3.28"/>
    <col collapsed="false" customWidth="true" hidden="false" outlineLevel="0" max="27" min="27" style="0" width="18.99"/>
    <col collapsed="false" customWidth="true" hidden="false" outlineLevel="0" max="28" min="28" style="0" width="1.99"/>
    <col collapsed="false" customWidth="true" hidden="false" outlineLevel="0" max="29" min="29" style="0" width="18.99"/>
    <col collapsed="false" customWidth="true" hidden="false" outlineLevel="0" max="30" min="30" style="0" width="1.99"/>
    <col collapsed="false" customWidth="true" hidden="false" outlineLevel="0" max="31" min="31" style="0" width="71.28"/>
    <col collapsed="false" customWidth="true" hidden="false" outlineLevel="0" max="32" min="32" style="0" width="1.7"/>
    <col collapsed="false" customWidth="true" hidden="false" outlineLevel="0" max="33" min="33" style="1" width="18.99"/>
    <col collapsed="false" customWidth="true" hidden="false" outlineLevel="0" max="34" min="34" style="0" width="2.7"/>
    <col collapsed="false" customWidth="true" hidden="false" outlineLevel="0" max="35" min="35" style="0" width="80.7"/>
    <col collapsed="false" customWidth="true" hidden="true" outlineLevel="0" max="36" min="36" style="0" width="2.99"/>
    <col collapsed="false" customWidth="true" hidden="true" outlineLevel="0" max="37" min="37" style="0" width="86.41"/>
    <col collapsed="false" customWidth="true" hidden="false" outlineLevel="0" max="38" min="38" style="0" width="93.56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6"/>
      <c r="L1" s="7"/>
      <c r="M1" s="4"/>
      <c r="N1" s="4"/>
      <c r="O1" s="4"/>
      <c r="P1" s="4"/>
      <c r="Q1" s="4"/>
      <c r="R1" s="7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1</v>
      </c>
      <c r="AF1" s="5"/>
      <c r="AG1" s="5"/>
      <c r="AH1" s="4"/>
      <c r="AI1" s="4"/>
      <c r="AJ1" s="4"/>
      <c r="AK1" s="4"/>
      <c r="AL1" s="4"/>
    </row>
    <row r="2" customFormat="false" ht="15.75" hidden="false" customHeight="false" outlineLevel="0" collapsed="false">
      <c r="A2" s="4" t="s">
        <v>2</v>
      </c>
      <c r="B2" s="4"/>
      <c r="C2" s="4"/>
      <c r="D2" s="4"/>
      <c r="E2" s="4"/>
      <c r="F2" s="4"/>
      <c r="G2" s="5"/>
      <c r="H2" s="4"/>
      <c r="I2" s="4"/>
      <c r="J2" s="4"/>
      <c r="K2" s="6"/>
      <c r="L2" s="7"/>
      <c r="M2" s="4"/>
      <c r="N2" s="4"/>
      <c r="O2" s="4"/>
      <c r="P2" s="4"/>
      <c r="Q2" s="4"/>
      <c r="R2" s="7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4"/>
      <c r="AI2" s="4"/>
      <c r="AJ2" s="4"/>
      <c r="AK2" s="4"/>
      <c r="AL2" s="4"/>
    </row>
    <row r="3" customFormat="false" ht="15.75" hidden="false" customHeight="false" outlineLevel="0" collapsed="false">
      <c r="A3" s="4" t="s">
        <v>3</v>
      </c>
      <c r="B3" s="4"/>
      <c r="C3" s="4"/>
      <c r="D3" s="4"/>
      <c r="E3" s="4"/>
      <c r="F3" s="4"/>
      <c r="G3" s="5"/>
      <c r="H3" s="4"/>
      <c r="I3" s="4"/>
      <c r="J3" s="4"/>
      <c r="K3" s="6"/>
      <c r="L3" s="7"/>
      <c r="M3" s="4"/>
      <c r="N3" s="4"/>
      <c r="O3" s="4"/>
      <c r="P3" s="4"/>
      <c r="Q3" s="4"/>
      <c r="R3" s="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4"/>
      <c r="AI3" s="4"/>
      <c r="AJ3" s="4"/>
      <c r="AK3" s="4"/>
      <c r="AL3" s="4"/>
    </row>
    <row r="4" customFormat="false" ht="12.75" hidden="false" customHeight="false" outlineLevel="0" collapsed="false">
      <c r="A4" s="8"/>
      <c r="B4" s="8"/>
      <c r="C4" s="8"/>
      <c r="D4" s="8"/>
      <c r="E4" s="8"/>
      <c r="F4" s="8"/>
      <c r="G4" s="9"/>
      <c r="H4" s="8"/>
      <c r="I4" s="8"/>
      <c r="J4" s="8"/>
      <c r="K4" s="10"/>
      <c r="L4" s="11"/>
      <c r="M4" s="8"/>
      <c r="N4" s="8"/>
      <c r="O4" s="8"/>
      <c r="P4" s="8"/>
      <c r="Q4" s="8"/>
      <c r="R4" s="11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9"/>
      <c r="AH4" s="8"/>
      <c r="AI4" s="8"/>
      <c r="AJ4" s="8"/>
      <c r="AK4" s="8"/>
      <c r="AL4" s="8"/>
    </row>
    <row r="5" customFormat="false" ht="12.75" hidden="false" customHeight="false" outlineLevel="0" collapsed="false">
      <c r="A5" s="8"/>
      <c r="B5" s="8"/>
      <c r="C5" s="8"/>
      <c r="D5" s="8"/>
      <c r="E5" s="8"/>
      <c r="F5" s="8"/>
      <c r="G5" s="9"/>
      <c r="H5" s="8"/>
      <c r="I5" s="8"/>
      <c r="J5" s="8"/>
      <c r="K5" s="10"/>
      <c r="L5" s="11"/>
      <c r="M5" s="8"/>
      <c r="N5" s="8"/>
      <c r="O5" s="8"/>
      <c r="P5" s="8"/>
      <c r="Q5" s="8"/>
      <c r="R5" s="11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8"/>
      <c r="AI5" s="8"/>
      <c r="AJ5" s="8"/>
      <c r="AK5" s="8"/>
      <c r="AL5" s="8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9"/>
      <c r="H6" s="8"/>
      <c r="I6" s="8"/>
      <c r="J6" s="8"/>
      <c r="K6" s="10"/>
      <c r="L6" s="11"/>
      <c r="M6" s="8"/>
      <c r="N6" s="8"/>
      <c r="O6" s="8"/>
      <c r="P6" s="8"/>
      <c r="Q6" s="8"/>
      <c r="R6" s="11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  <c r="AH6" s="8"/>
      <c r="AI6" s="8"/>
      <c r="AJ6" s="8"/>
      <c r="AK6" s="8"/>
      <c r="AL6" s="8"/>
    </row>
    <row r="7" customFormat="false" ht="13.5" hidden="false" customHeight="false" outlineLevel="0" collapsed="false">
      <c r="A7" s="12"/>
      <c r="B7" s="12"/>
      <c r="C7" s="8"/>
      <c r="D7" s="8"/>
      <c r="E7" s="8"/>
      <c r="F7" s="8"/>
      <c r="G7" s="9"/>
      <c r="H7" s="8"/>
      <c r="I7" s="8"/>
      <c r="J7" s="8"/>
      <c r="K7" s="10"/>
      <c r="L7" s="11"/>
      <c r="M7" s="8"/>
      <c r="N7" s="8"/>
      <c r="O7" s="8"/>
      <c r="P7" s="8"/>
      <c r="Q7" s="8"/>
      <c r="R7" s="11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</row>
    <row r="8" customFormat="false" ht="12.75" hidden="false" customHeight="false" outlineLevel="0" collapsed="false">
      <c r="A8" s="13" t="s">
        <v>4</v>
      </c>
      <c r="B8" s="14"/>
      <c r="C8" s="15" t="s">
        <v>5</v>
      </c>
      <c r="D8" s="14"/>
      <c r="E8" s="14"/>
      <c r="F8" s="14"/>
      <c r="G8" s="15"/>
      <c r="H8" s="14"/>
      <c r="I8" s="14" t="s">
        <v>6</v>
      </c>
      <c r="J8" s="14"/>
      <c r="K8" s="16" t="s">
        <v>7</v>
      </c>
      <c r="L8" s="14"/>
      <c r="M8" s="17" t="s">
        <v>8</v>
      </c>
      <c r="N8" s="14"/>
      <c r="O8" s="18" t="s">
        <v>9</v>
      </c>
      <c r="P8" s="15"/>
      <c r="Q8" s="18" t="s">
        <v>9</v>
      </c>
      <c r="R8" s="14"/>
      <c r="S8" s="17" t="s">
        <v>8</v>
      </c>
      <c r="T8" s="14"/>
      <c r="U8" s="18" t="s">
        <v>9</v>
      </c>
      <c r="V8" s="14"/>
      <c r="W8" s="14" t="s">
        <v>10</v>
      </c>
      <c r="X8" s="14"/>
      <c r="Y8" s="14" t="s">
        <v>10</v>
      </c>
      <c r="Z8" s="14"/>
      <c r="AA8" s="14" t="s">
        <v>8</v>
      </c>
      <c r="AB8" s="14"/>
      <c r="AC8" s="14" t="s">
        <v>10</v>
      </c>
      <c r="AD8" s="14"/>
      <c r="AE8" s="15" t="s">
        <v>11</v>
      </c>
      <c r="AF8" s="15"/>
      <c r="AG8" s="15"/>
      <c r="AH8" s="14"/>
      <c r="AI8" s="19"/>
      <c r="AJ8" s="15"/>
      <c r="AK8" s="20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</row>
    <row r="9" customFormat="false" ht="13.5" hidden="false" customHeight="false" outlineLevel="0" collapsed="false">
      <c r="A9" s="22" t="s">
        <v>12</v>
      </c>
      <c r="B9" s="23"/>
      <c r="C9" s="23" t="s">
        <v>12</v>
      </c>
      <c r="D9" s="24"/>
      <c r="E9" s="24" t="s">
        <v>13</v>
      </c>
      <c r="F9" s="24"/>
      <c r="G9" s="23" t="s">
        <v>14</v>
      </c>
      <c r="H9" s="24"/>
      <c r="I9" s="24" t="s">
        <v>15</v>
      </c>
      <c r="J9" s="24"/>
      <c r="K9" s="25" t="s">
        <v>15</v>
      </c>
      <c r="L9" s="24"/>
      <c r="M9" s="26" t="n">
        <v>36525</v>
      </c>
      <c r="N9" s="24"/>
      <c r="O9" s="27" t="s">
        <v>16</v>
      </c>
      <c r="P9" s="23"/>
      <c r="Q9" s="27" t="s">
        <v>17</v>
      </c>
      <c r="R9" s="24"/>
      <c r="S9" s="26" t="n">
        <v>36525</v>
      </c>
      <c r="T9" s="24"/>
      <c r="U9" s="27" t="s">
        <v>18</v>
      </c>
      <c r="V9" s="24"/>
      <c r="W9" s="24" t="s">
        <v>16</v>
      </c>
      <c r="X9" s="24"/>
      <c r="Y9" s="24" t="s">
        <v>17</v>
      </c>
      <c r="Z9" s="24"/>
      <c r="AA9" s="24" t="s">
        <v>18</v>
      </c>
      <c r="AB9" s="24"/>
      <c r="AC9" s="24" t="s">
        <v>18</v>
      </c>
      <c r="AD9" s="24"/>
      <c r="AE9" s="23" t="s">
        <v>19</v>
      </c>
      <c r="AF9" s="23"/>
      <c r="AG9" s="23" t="s">
        <v>20</v>
      </c>
      <c r="AH9" s="28"/>
      <c r="AI9" s="29" t="s">
        <v>21</v>
      </c>
      <c r="AJ9" s="23"/>
      <c r="AK9" s="30" t="s">
        <v>22</v>
      </c>
      <c r="AL9" s="21" t="s">
        <v>23</v>
      </c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</row>
    <row r="10" customFormat="false" ht="24.95" hidden="false" customHeight="true" outlineLevel="0" collapsed="false">
      <c r="A10" s="31" t="str">
        <f aca="false">+C10</f>
        <v>North America</v>
      </c>
      <c r="B10" s="32"/>
      <c r="C10" s="33" t="s">
        <v>24</v>
      </c>
      <c r="D10" s="34"/>
      <c r="E10" s="35" t="s">
        <v>25</v>
      </c>
      <c r="F10" s="34"/>
      <c r="G10" s="36" t="s">
        <v>26</v>
      </c>
      <c r="H10" s="34"/>
      <c r="I10" s="37" t="s">
        <v>27</v>
      </c>
      <c r="J10" s="34"/>
      <c r="K10" s="38" t="s">
        <v>28</v>
      </c>
      <c r="L10" s="34"/>
      <c r="M10" s="39" t="n">
        <v>0</v>
      </c>
      <c r="N10" s="40"/>
      <c r="O10" s="41" t="n">
        <f aca="false">+[1]Sheet1!$O$10</f>
        <v>85809632</v>
      </c>
      <c r="P10" s="34"/>
      <c r="Q10" s="41" t="n">
        <v>82057068</v>
      </c>
      <c r="R10" s="34"/>
      <c r="S10" s="39" t="n">
        <v>0</v>
      </c>
      <c r="T10" s="40"/>
      <c r="U10" s="42" t="s">
        <v>29</v>
      </c>
      <c r="V10" s="35"/>
      <c r="W10" s="41" t="n">
        <v>0</v>
      </c>
      <c r="X10" s="34"/>
      <c r="Y10" s="41" t="n">
        <v>0</v>
      </c>
      <c r="Z10" s="34"/>
      <c r="AA10" s="43" t="s">
        <v>30</v>
      </c>
      <c r="AB10" s="35"/>
      <c r="AC10" s="41" t="n">
        <v>0</v>
      </c>
      <c r="AD10" s="34"/>
      <c r="AE10" s="44" t="s">
        <v>31</v>
      </c>
      <c r="AF10" s="44"/>
      <c r="AG10" s="45" t="s">
        <v>32</v>
      </c>
      <c r="AH10" s="34"/>
      <c r="AI10" s="46" t="s">
        <v>33</v>
      </c>
      <c r="AJ10" s="33"/>
      <c r="AK10" s="47" t="s">
        <v>34</v>
      </c>
      <c r="AL10" s="21"/>
      <c r="AM10" s="21"/>
      <c r="AN10" s="2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customFormat="false" ht="24.95" hidden="false" customHeight="true" outlineLevel="0" collapsed="false">
      <c r="A11" s="48" t="str">
        <f aca="false">+C11</f>
        <v>North America</v>
      </c>
      <c r="B11" s="49"/>
      <c r="C11" s="49" t="s">
        <v>24</v>
      </c>
      <c r="D11" s="50"/>
      <c r="E11" s="51" t="s">
        <v>35</v>
      </c>
      <c r="F11" s="50"/>
      <c r="G11" s="52" t="s">
        <v>36</v>
      </c>
      <c r="H11" s="50"/>
      <c r="I11" s="37" t="s">
        <v>27</v>
      </c>
      <c r="J11" s="50"/>
      <c r="K11" s="53" t="s">
        <v>37</v>
      </c>
      <c r="L11" s="50"/>
      <c r="M11" s="54" t="n">
        <v>0</v>
      </c>
      <c r="N11" s="55"/>
      <c r="O11" s="56" t="n">
        <f aca="false">+[1]Sheet1!$O$11</f>
        <v>76445679</v>
      </c>
      <c r="P11" s="50"/>
      <c r="Q11" s="56" t="n">
        <v>74902757</v>
      </c>
      <c r="R11" s="50"/>
      <c r="S11" s="54" t="n">
        <v>0</v>
      </c>
      <c r="T11" s="55"/>
      <c r="U11" s="57" t="s">
        <v>38</v>
      </c>
      <c r="V11" s="51"/>
      <c r="W11" s="41" t="n">
        <v>0</v>
      </c>
      <c r="X11" s="50"/>
      <c r="Y11" s="41" t="n">
        <v>0</v>
      </c>
      <c r="Z11" s="50"/>
      <c r="AA11" s="43" t="s">
        <v>30</v>
      </c>
      <c r="AB11" s="51"/>
      <c r="AC11" s="41" t="n">
        <v>0</v>
      </c>
      <c r="AD11" s="50"/>
      <c r="AE11" s="44" t="s">
        <v>39</v>
      </c>
      <c r="AF11" s="34"/>
      <c r="AG11" s="45" t="s">
        <v>32</v>
      </c>
      <c r="AH11" s="50"/>
      <c r="AI11" s="47" t="s">
        <v>33</v>
      </c>
      <c r="AJ11" s="49"/>
      <c r="AK11" s="47" t="s">
        <v>34</v>
      </c>
    </row>
    <row r="12" customFormat="false" ht="24.95" hidden="false" customHeight="true" outlineLevel="0" collapsed="false">
      <c r="A12" s="58" t="str">
        <f aca="false">+C12</f>
        <v>North America</v>
      </c>
      <c r="B12" s="59"/>
      <c r="C12" s="60" t="s">
        <v>24</v>
      </c>
      <c r="D12" s="61"/>
      <c r="E12" s="61" t="s">
        <v>40</v>
      </c>
      <c r="F12" s="61"/>
      <c r="G12" s="62" t="s">
        <v>41</v>
      </c>
      <c r="H12" s="61"/>
      <c r="I12" s="63" t="s">
        <v>42</v>
      </c>
      <c r="J12" s="61"/>
      <c r="K12" s="64" t="s">
        <v>43</v>
      </c>
      <c r="L12" s="61"/>
      <c r="M12" s="65" t="n">
        <v>35719</v>
      </c>
      <c r="N12" s="66"/>
      <c r="O12" s="67" t="n">
        <f aca="false">+[1]Sheet1!$O$12</f>
        <v>118456808</v>
      </c>
      <c r="P12" s="61"/>
      <c r="Q12" s="67" t="n">
        <v>101809139</v>
      </c>
      <c r="R12" s="61"/>
      <c r="S12" s="65" t="n">
        <v>35719</v>
      </c>
      <c r="T12" s="66"/>
      <c r="U12" s="68" t="s">
        <v>44</v>
      </c>
      <c r="V12" s="61"/>
      <c r="W12" s="68" t="n">
        <f aca="false">+[1]Sheet1!$W$12</f>
        <v>0</v>
      </c>
      <c r="X12" s="61"/>
      <c r="Y12" s="67" t="n">
        <v>-3725539</v>
      </c>
      <c r="Z12" s="61"/>
      <c r="AA12" s="68" t="s">
        <v>44</v>
      </c>
      <c r="AB12" s="61"/>
      <c r="AC12" s="68" t="s">
        <v>44</v>
      </c>
      <c r="AD12" s="61"/>
      <c r="AE12" s="69" t="s">
        <v>45</v>
      </c>
      <c r="AF12" s="61"/>
      <c r="AG12" s="70" t="s">
        <v>46</v>
      </c>
      <c r="AH12" s="61"/>
      <c r="AI12" s="71" t="s">
        <v>47</v>
      </c>
      <c r="AJ12" s="60"/>
      <c r="AK12" s="71" t="s">
        <v>48</v>
      </c>
      <c r="AL12" s="72"/>
    </row>
    <row r="13" customFormat="false" ht="24" hidden="false" customHeight="true" outlineLevel="0" collapsed="false">
      <c r="A13" s="48" t="str">
        <f aca="false">+C13</f>
        <v>North America</v>
      </c>
      <c r="B13" s="49"/>
      <c r="C13" s="49" t="s">
        <v>24</v>
      </c>
      <c r="D13" s="50"/>
      <c r="E13" s="50" t="s">
        <v>49</v>
      </c>
      <c r="F13" s="50"/>
      <c r="G13" s="52" t="s">
        <v>50</v>
      </c>
      <c r="H13" s="50"/>
      <c r="I13" s="73" t="s">
        <v>51</v>
      </c>
      <c r="J13" s="50"/>
      <c r="K13" s="53" t="s">
        <v>52</v>
      </c>
      <c r="L13" s="50" t="s">
        <v>53</v>
      </c>
      <c r="M13" s="54"/>
      <c r="N13" s="55"/>
      <c r="O13" s="74" t="s">
        <v>54</v>
      </c>
      <c r="P13" s="50"/>
      <c r="Q13" s="75" t="n">
        <v>57125695</v>
      </c>
      <c r="R13" s="50"/>
      <c r="S13" s="54"/>
      <c r="T13" s="55"/>
      <c r="U13" s="76" t="s">
        <v>55</v>
      </c>
      <c r="V13" s="51"/>
      <c r="W13" s="74" t="s">
        <v>54</v>
      </c>
      <c r="X13" s="50"/>
      <c r="Y13" s="75" t="n">
        <v>10428003</v>
      </c>
      <c r="Z13" s="50"/>
      <c r="AA13" s="76" t="str">
        <f aca="false">+U13</f>
        <v>Pam Becton</v>
      </c>
      <c r="AB13" s="51"/>
      <c r="AC13" s="76" t="str">
        <f aca="false">+AA13</f>
        <v>Pam Becton</v>
      </c>
      <c r="AD13" s="50" t="s">
        <v>56</v>
      </c>
      <c r="AE13" s="77" t="s">
        <v>57</v>
      </c>
      <c r="AF13" s="50"/>
      <c r="AG13" s="45" t="s">
        <v>46</v>
      </c>
      <c r="AH13" s="50"/>
      <c r="AI13" s="78"/>
      <c r="AJ13" s="49"/>
      <c r="AK13" s="79"/>
    </row>
    <row r="14" customFormat="false" ht="24" hidden="false" customHeight="true" outlineLevel="0" collapsed="false">
      <c r="A14" s="48" t="str">
        <f aca="false">+C14</f>
        <v>North America</v>
      </c>
      <c r="B14" s="49"/>
      <c r="C14" s="49" t="s">
        <v>24</v>
      </c>
      <c r="D14" s="50"/>
      <c r="E14" s="50" t="s">
        <v>58</v>
      </c>
      <c r="F14" s="50"/>
      <c r="G14" s="52" t="s">
        <v>50</v>
      </c>
      <c r="H14" s="50"/>
      <c r="I14" s="73" t="s">
        <v>59</v>
      </c>
      <c r="J14" s="50"/>
      <c r="K14" s="53" t="s">
        <v>60</v>
      </c>
      <c r="L14" s="50" t="s">
        <v>61</v>
      </c>
      <c r="M14" s="54"/>
      <c r="N14" s="55"/>
      <c r="O14" s="74" t="s">
        <v>54</v>
      </c>
      <c r="P14" s="50"/>
      <c r="Q14" s="75" t="n">
        <v>207152486</v>
      </c>
      <c r="R14" s="50"/>
      <c r="S14" s="54"/>
      <c r="T14" s="55"/>
      <c r="U14" s="76" t="s">
        <v>55</v>
      </c>
      <c r="V14" s="50"/>
      <c r="W14" s="74" t="s">
        <v>54</v>
      </c>
      <c r="X14" s="50"/>
      <c r="Y14" s="75" t="n">
        <v>20340000</v>
      </c>
      <c r="Z14" s="50"/>
      <c r="AA14" s="76" t="str">
        <f aca="false">+U14</f>
        <v>Pam Becton</v>
      </c>
      <c r="AB14" s="50"/>
      <c r="AC14" s="76" t="str">
        <f aca="false">+AA14</f>
        <v>Pam Becton</v>
      </c>
      <c r="AD14" s="50"/>
      <c r="AE14" s="77" t="s">
        <v>62</v>
      </c>
      <c r="AF14" s="50"/>
      <c r="AG14" s="45" t="s">
        <v>46</v>
      </c>
      <c r="AH14" s="50"/>
      <c r="AI14" s="78"/>
      <c r="AJ14" s="49"/>
      <c r="AK14" s="79"/>
    </row>
    <row r="15" customFormat="false" ht="24" hidden="false" customHeight="true" outlineLevel="0" collapsed="false">
      <c r="A15" s="58" t="str">
        <f aca="false">+C15</f>
        <v>North America</v>
      </c>
      <c r="B15" s="59"/>
      <c r="C15" s="59" t="s">
        <v>24</v>
      </c>
      <c r="D15" s="80"/>
      <c r="E15" s="80" t="s">
        <v>63</v>
      </c>
      <c r="F15" s="80"/>
      <c r="G15" s="81" t="s">
        <v>64</v>
      </c>
      <c r="H15" s="80"/>
      <c r="I15" s="82" t="n">
        <v>36867</v>
      </c>
      <c r="J15" s="80"/>
      <c r="K15" s="82" t="n">
        <v>37418</v>
      </c>
      <c r="L15" s="80"/>
      <c r="M15" s="83"/>
      <c r="N15" s="84"/>
      <c r="O15" s="85" t="s">
        <v>54</v>
      </c>
      <c r="P15" s="80"/>
      <c r="Q15" s="85" t="s">
        <v>54</v>
      </c>
      <c r="R15" s="80"/>
      <c r="S15" s="83"/>
      <c r="T15" s="84"/>
      <c r="U15" s="67" t="n">
        <v>58200000</v>
      </c>
      <c r="V15" s="80"/>
      <c r="W15" s="85" t="s">
        <v>54</v>
      </c>
      <c r="X15" s="80"/>
      <c r="Y15" s="85" t="s">
        <v>54</v>
      </c>
      <c r="Z15" s="80"/>
      <c r="AA15" s="86" t="s">
        <v>65</v>
      </c>
      <c r="AB15" s="80"/>
      <c r="AC15" s="86" t="str">
        <f aca="false">+AA15</f>
        <v>Laynie East</v>
      </c>
      <c r="AD15" s="80"/>
      <c r="AE15" s="87" t="s">
        <v>66</v>
      </c>
      <c r="AF15" s="80"/>
      <c r="AG15" s="70" t="s">
        <v>46</v>
      </c>
      <c r="AH15" s="80"/>
      <c r="AI15" s="88"/>
      <c r="AJ15" s="59"/>
      <c r="AK15" s="88"/>
      <c r="AL15" s="89"/>
    </row>
    <row r="16" customFormat="false" ht="24" hidden="false" customHeight="true" outlineLevel="0" collapsed="false">
      <c r="A16" s="90" t="str">
        <f aca="false">+C16</f>
        <v>North America</v>
      </c>
      <c r="B16" s="90"/>
      <c r="C16" s="90" t="s">
        <v>24</v>
      </c>
      <c r="D16" s="91"/>
      <c r="E16" s="91" t="str">
        <f aca="false">+[1]Sheet1!$C$17</f>
        <v>EEX</v>
      </c>
      <c r="F16" s="91"/>
      <c r="G16" s="92" t="str">
        <f aca="false">+[1]Sheet1!$AC$17</f>
        <v>Fixed Price Put Option</v>
      </c>
      <c r="H16" s="91"/>
      <c r="I16" s="93" t="str">
        <f aca="false">+[1]Sheet1!$E$17</f>
        <v>12/28/99</v>
      </c>
      <c r="J16" s="91"/>
      <c r="K16" s="94" t="str">
        <f aca="false">+[2]Sheet1!$G$17</f>
        <v>12/01/00</v>
      </c>
      <c r="L16" s="91"/>
      <c r="M16" s="95"/>
      <c r="N16" s="96"/>
      <c r="O16" s="97" t="n">
        <f aca="false">+[1]Sheet1!$O$17</f>
        <v>105000000</v>
      </c>
      <c r="P16" s="91"/>
      <c r="Q16" s="97" t="n">
        <v>0</v>
      </c>
      <c r="R16" s="91"/>
      <c r="S16" s="95"/>
      <c r="T16" s="96"/>
      <c r="U16" s="97" t="n">
        <v>0</v>
      </c>
      <c r="V16" s="91"/>
      <c r="W16" s="97" t="n">
        <v>0</v>
      </c>
      <c r="X16" s="91"/>
      <c r="Y16" s="97" t="n">
        <v>0</v>
      </c>
      <c r="Z16" s="91"/>
      <c r="AA16" s="97" t="n">
        <f aca="false">+[1]Sheet1!$W$17</f>
        <v>0</v>
      </c>
      <c r="AB16" s="91"/>
      <c r="AC16" s="97" t="n">
        <v>0</v>
      </c>
      <c r="AD16" s="91"/>
      <c r="AE16" s="98" t="str">
        <f aca="false">+[1]Sheet1!$Y$17</f>
        <v>Cris Sherman, Jim McBride, Finnley Vickerstaff</v>
      </c>
      <c r="AF16" s="91"/>
      <c r="AG16" s="99" t="s">
        <v>46</v>
      </c>
      <c r="AH16" s="91"/>
      <c r="AI16" s="100" t="str">
        <f aca="false">+[3]Sheet1!$M$16</f>
        <v>Unwound 5/2000</v>
      </c>
      <c r="AJ16" s="90"/>
      <c r="AK16" s="101"/>
      <c r="AL16" s="102"/>
    </row>
    <row r="17" customFormat="false" ht="24" hidden="false" customHeight="true" outlineLevel="0" collapsed="false">
      <c r="A17" s="90" t="str">
        <f aca="false">+C17</f>
        <v>North America</v>
      </c>
      <c r="B17" s="90"/>
      <c r="C17" s="90" t="str">
        <f aca="false">+[1]Sheet1!$A$13</f>
        <v>North America</v>
      </c>
      <c r="D17" s="91"/>
      <c r="E17" s="91" t="str">
        <f aca="false">+[1]Sheet1!$C$13</f>
        <v>Powder River</v>
      </c>
      <c r="F17" s="91"/>
      <c r="G17" s="92" t="str">
        <f aca="false">+[1]Sheet1!$AC$13</f>
        <v>TRS</v>
      </c>
      <c r="H17" s="91"/>
      <c r="I17" s="93" t="str">
        <f aca="false">+[1]Sheet1!$E$14</f>
        <v>12/30/98</v>
      </c>
      <c r="J17" s="91"/>
      <c r="K17" s="94" t="str">
        <f aca="false">+[1]Sheet1!$G$13</f>
        <v>6/30/00</v>
      </c>
      <c r="L17" s="91"/>
      <c r="M17" s="95"/>
      <c r="N17" s="96"/>
      <c r="O17" s="97" t="n">
        <f aca="false">+[1]Sheet1!$O$13</f>
        <v>41419000</v>
      </c>
      <c r="P17" s="91"/>
      <c r="Q17" s="97" t="n">
        <v>0</v>
      </c>
      <c r="R17" s="91"/>
      <c r="S17" s="95"/>
      <c r="T17" s="96"/>
      <c r="U17" s="97" t="n">
        <v>0</v>
      </c>
      <c r="V17" s="91"/>
      <c r="W17" s="97" t="n">
        <f aca="false">+[1]Sheet1!$W$13</f>
        <v>0</v>
      </c>
      <c r="X17" s="91"/>
      <c r="Y17" s="97" t="n">
        <v>0</v>
      </c>
      <c r="Z17" s="91"/>
      <c r="AA17" s="97" t="n">
        <v>0</v>
      </c>
      <c r="AB17" s="91"/>
      <c r="AC17" s="97" t="n">
        <v>0</v>
      </c>
      <c r="AD17" s="91"/>
      <c r="AE17" s="98" t="str">
        <f aca="false">+[3]Sheet1!$W$13</f>
        <v>Katie Stower, Lisa Bills, Jill Erwin, Alexia O Pearce, Mike Krautz, Ranabir Dutt</v>
      </c>
      <c r="AF17" s="91"/>
      <c r="AG17" s="99" t="s">
        <v>46</v>
      </c>
      <c r="AH17" s="91"/>
      <c r="AI17" s="100" t="str">
        <f aca="false">+[3]Sheet1!$U$13</f>
        <v>Expire 6/30/00</v>
      </c>
      <c r="AJ17" s="90"/>
      <c r="AK17" s="101"/>
      <c r="AL17" s="102"/>
    </row>
    <row r="18" customFormat="false" ht="24" hidden="false" customHeight="true" outlineLevel="0" collapsed="false">
      <c r="A18" s="90" t="str">
        <f aca="false">+C18</f>
        <v>North America</v>
      </c>
      <c r="B18" s="90"/>
      <c r="C18" s="90" t="str">
        <f aca="false">+[1]Sheet1!$A$14</f>
        <v>North America</v>
      </c>
      <c r="D18" s="91"/>
      <c r="E18" s="91" t="str">
        <f aca="false">+[1]Sheet1!$C$14</f>
        <v>Wind River</v>
      </c>
      <c r="F18" s="91"/>
      <c r="G18" s="92" t="str">
        <f aca="false">+[1]Sheet1!$AC$14</f>
        <v>TRS</v>
      </c>
      <c r="H18" s="91"/>
      <c r="I18" s="93" t="str">
        <f aca="false">+[1]Sheet1!$E$14</f>
        <v>12/30/98</v>
      </c>
      <c r="J18" s="91"/>
      <c r="K18" s="94" t="str">
        <f aca="false">+[1]Sheet1!$G$14</f>
        <v>6/30/00</v>
      </c>
      <c r="L18" s="91"/>
      <c r="M18" s="95"/>
      <c r="N18" s="96"/>
      <c r="O18" s="97" t="n">
        <f aca="false">+[1]Sheet1!$O$14</f>
        <v>25802000</v>
      </c>
      <c r="P18" s="91"/>
      <c r="Q18" s="97" t="n">
        <v>0</v>
      </c>
      <c r="R18" s="91"/>
      <c r="S18" s="95"/>
      <c r="T18" s="96"/>
      <c r="U18" s="97" t="n">
        <v>0</v>
      </c>
      <c r="V18" s="91"/>
      <c r="W18" s="97" t="n">
        <f aca="false">+[1]Sheet1!$W$14</f>
        <v>0</v>
      </c>
      <c r="X18" s="91"/>
      <c r="Y18" s="97" t="n">
        <v>0</v>
      </c>
      <c r="Z18" s="91"/>
      <c r="AA18" s="97" t="n">
        <v>0</v>
      </c>
      <c r="AB18" s="91"/>
      <c r="AC18" s="97" t="n">
        <v>0</v>
      </c>
      <c r="AD18" s="91"/>
      <c r="AE18" s="98" t="str">
        <f aca="false">+[3]Sheet1!$W$14</f>
        <v>Katie Stower, Lisa Bills, Jill Erwin, Alexia O Pearce, Mike Krautz, Ranabir Dutt</v>
      </c>
      <c r="AF18" s="91"/>
      <c r="AG18" s="99" t="s">
        <v>46</v>
      </c>
      <c r="AH18" s="91"/>
      <c r="AI18" s="100" t="str">
        <f aca="false">+[3]Sheet1!$U$14</f>
        <v>Expire 6/30/00</v>
      </c>
      <c r="AJ18" s="90"/>
      <c r="AK18" s="101"/>
      <c r="AL18" s="102"/>
    </row>
    <row r="19" customFormat="false" ht="24" hidden="false" customHeight="true" outlineLevel="0" collapsed="false">
      <c r="A19" s="90" t="str">
        <f aca="false">+C19</f>
        <v>North America</v>
      </c>
      <c r="B19" s="90"/>
      <c r="C19" s="90" t="str">
        <f aca="false">+[1]Sheet1!$A$15</f>
        <v>North America</v>
      </c>
      <c r="D19" s="91"/>
      <c r="E19" s="91" t="str">
        <f aca="false">+[1]Sheet1!$C$15</f>
        <v>Iguana</v>
      </c>
      <c r="F19" s="91"/>
      <c r="G19" s="92" t="str">
        <f aca="false">+[1]Sheet1!$AC$15</f>
        <v>TRS &amp; Put</v>
      </c>
      <c r="H19" s="91"/>
      <c r="I19" s="93" t="str">
        <f aca="false">+[1]Sheet1!$E$15</f>
        <v>12/20/99</v>
      </c>
      <c r="J19" s="91"/>
      <c r="K19" s="94" t="str">
        <f aca="false">+[1]Sheet1!$G$15</f>
        <v>6/20/00</v>
      </c>
      <c r="L19" s="91"/>
      <c r="M19" s="95"/>
      <c r="N19" s="96"/>
      <c r="O19" s="97" t="n">
        <f aca="false">+[1]Sheet1!$O$15</f>
        <v>202000000</v>
      </c>
      <c r="P19" s="91"/>
      <c r="Q19" s="97" t="n">
        <v>0</v>
      </c>
      <c r="R19" s="91"/>
      <c r="S19" s="95"/>
      <c r="T19" s="96"/>
      <c r="U19" s="97" t="n">
        <v>0</v>
      </c>
      <c r="V19" s="91"/>
      <c r="W19" s="97" t="n">
        <f aca="false">+[1]Sheet1!$W$15</f>
        <v>0</v>
      </c>
      <c r="X19" s="91"/>
      <c r="Y19" s="97" t="n">
        <v>0</v>
      </c>
      <c r="Z19" s="91"/>
      <c r="AA19" s="97" t="n">
        <v>0</v>
      </c>
      <c r="AB19" s="91"/>
      <c r="AC19" s="97" t="n">
        <v>0</v>
      </c>
      <c r="AD19" s="91"/>
      <c r="AE19" s="98" t="str">
        <f aca="false">+[2]Sheet1!$W$15</f>
        <v>Brian Kerrigan, Angeles Beltri</v>
      </c>
      <c r="AF19" s="91"/>
      <c r="AG19" s="99" t="s">
        <v>46</v>
      </c>
      <c r="AH19" s="91"/>
      <c r="AI19" s="100" t="str">
        <f aca="false">+[3]Sheet1!$M$15</f>
        <v>Expire 6/20/00</v>
      </c>
      <c r="AJ19" s="90"/>
      <c r="AK19" s="101"/>
      <c r="AL19" s="102"/>
    </row>
    <row r="20" customFormat="false" ht="24" hidden="false" customHeight="true" outlineLevel="0" collapsed="false">
      <c r="A20" s="90" t="str">
        <f aca="false">+C20</f>
        <v>North America</v>
      </c>
      <c r="B20" s="90"/>
      <c r="C20" s="90" t="str">
        <f aca="false">+[1]Sheet1!$A$16</f>
        <v>North America</v>
      </c>
      <c r="D20" s="91"/>
      <c r="E20" s="91" t="str">
        <f aca="false">+[1]Sheet1!$C$16</f>
        <v>Discovery</v>
      </c>
      <c r="F20" s="91"/>
      <c r="G20" s="92" t="str">
        <f aca="false">+[1]Sheet1!$AC$16</f>
        <v>Fixed Price Put Option</v>
      </c>
      <c r="H20" s="91"/>
      <c r="I20" s="93" t="str">
        <f aca="false">+[1]Sheet1!$E$16</f>
        <v>12/29/99</v>
      </c>
      <c r="J20" s="91"/>
      <c r="K20" s="94" t="str">
        <f aca="false">+[1]Sheet1!$G$16</f>
        <v>8/30/00</v>
      </c>
      <c r="L20" s="91"/>
      <c r="M20" s="95"/>
      <c r="N20" s="96"/>
      <c r="O20" s="97" t="n">
        <f aca="false">+[1]Sheet1!$O$16</f>
        <v>120097857</v>
      </c>
      <c r="P20" s="91"/>
      <c r="Q20" s="97" t="n">
        <v>0</v>
      </c>
      <c r="R20" s="91"/>
      <c r="S20" s="95"/>
      <c r="T20" s="96"/>
      <c r="U20" s="97" t="n">
        <v>0</v>
      </c>
      <c r="V20" s="91"/>
      <c r="W20" s="97" t="n">
        <f aca="false">+[1]Sheet1!$W$16</f>
        <v>0</v>
      </c>
      <c r="X20" s="91"/>
      <c r="Y20" s="97" t="n">
        <v>0</v>
      </c>
      <c r="Z20" s="91"/>
      <c r="AA20" s="97" t="n">
        <v>0</v>
      </c>
      <c r="AB20" s="91"/>
      <c r="AC20" s="97" t="n">
        <v>0</v>
      </c>
      <c r="AD20" s="91"/>
      <c r="AE20" s="98" t="str">
        <f aca="false">+[1]Sheet1!$Y$16</f>
        <v>Brian Kerrigan</v>
      </c>
      <c r="AF20" s="91"/>
      <c r="AG20" s="99" t="s">
        <v>46</v>
      </c>
      <c r="AH20" s="91"/>
      <c r="AI20" s="100" t="str">
        <f aca="false">+[2]Sheet1!$U$16</f>
        <v>Unwound 2/29/00</v>
      </c>
      <c r="AJ20" s="90"/>
      <c r="AK20" s="101"/>
      <c r="AL20" s="102"/>
    </row>
    <row r="21" customFormat="false" ht="24" hidden="false" customHeight="true" outlineLevel="0" collapsed="false">
      <c r="A21" s="48"/>
      <c r="B21" s="49"/>
      <c r="C21" s="49"/>
      <c r="D21" s="50"/>
      <c r="E21" s="50"/>
      <c r="F21" s="50"/>
      <c r="G21" s="52"/>
      <c r="H21" s="50"/>
      <c r="I21" s="73"/>
      <c r="J21" s="50"/>
      <c r="K21" s="53"/>
      <c r="L21" s="50"/>
      <c r="M21" s="54"/>
      <c r="N21" s="55"/>
      <c r="O21" s="75"/>
      <c r="P21" s="50"/>
      <c r="Q21" s="75"/>
      <c r="R21" s="50"/>
      <c r="S21" s="54"/>
      <c r="T21" s="55"/>
      <c r="U21" s="75"/>
      <c r="V21" s="50"/>
      <c r="W21" s="75"/>
      <c r="X21" s="50"/>
      <c r="Y21" s="75"/>
      <c r="Z21" s="50"/>
      <c r="AA21" s="75"/>
      <c r="AB21" s="50"/>
      <c r="AC21" s="75"/>
      <c r="AD21" s="50"/>
      <c r="AE21" s="77"/>
      <c r="AF21" s="50"/>
      <c r="AG21" s="45"/>
      <c r="AH21" s="50"/>
      <c r="AI21" s="78"/>
      <c r="AJ21" s="49"/>
      <c r="AK21" s="79"/>
    </row>
    <row r="22" customFormat="false" ht="24" hidden="false" customHeight="true" outlineLevel="0" collapsed="false">
      <c r="A22" s="48" t="str">
        <f aca="false">+C22</f>
        <v>EGM</v>
      </c>
      <c r="B22" s="49"/>
      <c r="C22" s="103" t="s">
        <v>67</v>
      </c>
      <c r="D22" s="50"/>
      <c r="E22" s="50" t="s">
        <v>68</v>
      </c>
      <c r="F22" s="50"/>
      <c r="G22" s="52" t="s">
        <v>50</v>
      </c>
      <c r="H22" s="50"/>
      <c r="I22" s="73" t="s">
        <v>69</v>
      </c>
      <c r="J22" s="50"/>
      <c r="K22" s="53" t="s">
        <v>70</v>
      </c>
      <c r="L22" s="50"/>
      <c r="M22" s="54"/>
      <c r="N22" s="55"/>
      <c r="O22" s="74" t="s">
        <v>54</v>
      </c>
      <c r="P22" s="50"/>
      <c r="Q22" s="75" t="n">
        <v>18627483</v>
      </c>
      <c r="R22" s="50"/>
      <c r="S22" s="54"/>
      <c r="T22" s="55"/>
      <c r="U22" s="104" t="s">
        <v>71</v>
      </c>
      <c r="V22" s="50"/>
      <c r="W22" s="74" t="s">
        <v>54</v>
      </c>
      <c r="X22" s="50"/>
      <c r="Y22" s="105" t="n">
        <v>-60664</v>
      </c>
      <c r="Z22" s="50"/>
      <c r="AA22" s="106" t="s">
        <v>72</v>
      </c>
      <c r="AB22" s="50"/>
      <c r="AC22" s="106" t="s">
        <v>72</v>
      </c>
      <c r="AD22" s="50"/>
      <c r="AE22" s="77" t="s">
        <v>73</v>
      </c>
      <c r="AF22" s="50"/>
      <c r="AG22" s="45" t="s">
        <v>46</v>
      </c>
      <c r="AH22" s="50"/>
      <c r="AI22" s="79"/>
      <c r="AJ22" s="49"/>
      <c r="AK22" s="79"/>
    </row>
    <row r="23" customFormat="false" ht="24" hidden="false" customHeight="true" outlineLevel="0" collapsed="false">
      <c r="A23" s="48"/>
      <c r="B23" s="49"/>
      <c r="C23" s="49"/>
      <c r="D23" s="50"/>
      <c r="E23" s="50"/>
      <c r="F23" s="50"/>
      <c r="G23" s="52"/>
      <c r="H23" s="50"/>
      <c r="I23" s="73"/>
      <c r="J23" s="50"/>
      <c r="K23" s="53"/>
      <c r="L23" s="50"/>
      <c r="M23" s="54"/>
      <c r="N23" s="55"/>
      <c r="O23" s="107"/>
      <c r="P23" s="50"/>
      <c r="Q23" s="107"/>
      <c r="R23" s="50"/>
      <c r="S23" s="54"/>
      <c r="T23" s="55"/>
      <c r="U23" s="107"/>
      <c r="V23" s="50"/>
      <c r="W23" s="55"/>
      <c r="X23" s="50"/>
      <c r="Y23" s="55"/>
      <c r="Z23" s="50"/>
      <c r="AA23" s="55"/>
      <c r="AB23" s="50"/>
      <c r="AC23" s="55"/>
      <c r="AD23" s="50"/>
      <c r="AE23" s="50"/>
      <c r="AF23" s="50"/>
      <c r="AG23" s="45"/>
      <c r="AH23" s="50"/>
      <c r="AI23" s="79"/>
      <c r="AJ23" s="49"/>
      <c r="AK23" s="79"/>
    </row>
    <row r="24" customFormat="false" ht="24" hidden="false" customHeight="true" outlineLevel="0" collapsed="false">
      <c r="A24" s="48" t="s">
        <v>74</v>
      </c>
      <c r="B24" s="49"/>
      <c r="C24" s="49" t="s">
        <v>75</v>
      </c>
      <c r="D24" s="50"/>
      <c r="E24" s="51" t="s">
        <v>76</v>
      </c>
      <c r="F24" s="50"/>
      <c r="G24" s="52" t="s">
        <v>64</v>
      </c>
      <c r="H24" s="50"/>
      <c r="I24" s="73" t="s">
        <v>77</v>
      </c>
      <c r="J24" s="50"/>
      <c r="K24" s="53" t="s">
        <v>43</v>
      </c>
      <c r="L24" s="50"/>
      <c r="M24" s="108" t="s">
        <v>54</v>
      </c>
      <c r="N24" s="55"/>
      <c r="O24" s="74" t="s">
        <v>54</v>
      </c>
      <c r="P24" s="50"/>
      <c r="Q24" s="75" t="n">
        <v>19319937</v>
      </c>
      <c r="R24" s="50"/>
      <c r="S24" s="108" t="s">
        <v>54</v>
      </c>
      <c r="T24" s="55"/>
      <c r="U24" s="76" t="s">
        <v>78</v>
      </c>
      <c r="V24" s="50"/>
      <c r="W24" s="75"/>
      <c r="X24" s="50"/>
      <c r="Y24" s="75" t="n">
        <v>69364053</v>
      </c>
      <c r="Z24" s="50" t="s">
        <v>79</v>
      </c>
      <c r="AA24" s="76" t="s">
        <v>80</v>
      </c>
      <c r="AB24" s="50"/>
      <c r="AC24" s="76" t="s">
        <v>80</v>
      </c>
      <c r="AD24" s="50"/>
      <c r="AE24" s="77" t="s">
        <v>81</v>
      </c>
      <c r="AF24" s="50"/>
      <c r="AG24" s="45" t="s">
        <v>46</v>
      </c>
      <c r="AH24" s="50"/>
      <c r="AI24" s="79" t="s">
        <v>82</v>
      </c>
      <c r="AJ24" s="49"/>
      <c r="AK24" s="79"/>
    </row>
    <row r="25" customFormat="false" ht="24" hidden="false" customHeight="true" outlineLevel="0" collapsed="false">
      <c r="A25" s="48" t="s">
        <v>74</v>
      </c>
      <c r="B25" s="49"/>
      <c r="C25" s="49" t="s">
        <v>75</v>
      </c>
      <c r="D25" s="50"/>
      <c r="E25" s="51" t="s">
        <v>83</v>
      </c>
      <c r="F25" s="50"/>
      <c r="G25" s="52" t="s">
        <v>64</v>
      </c>
      <c r="H25" s="50"/>
      <c r="I25" s="73" t="s">
        <v>84</v>
      </c>
      <c r="J25" s="50"/>
      <c r="K25" s="53" t="s">
        <v>85</v>
      </c>
      <c r="L25" s="50"/>
      <c r="M25" s="109"/>
      <c r="N25" s="55"/>
      <c r="O25" s="74" t="s">
        <v>54</v>
      </c>
      <c r="P25" s="50"/>
      <c r="Q25" s="110" t="s">
        <v>86</v>
      </c>
      <c r="R25" s="50"/>
      <c r="S25" s="109"/>
      <c r="T25" s="55"/>
      <c r="U25" s="74" t="s">
        <v>54</v>
      </c>
      <c r="V25" s="50"/>
      <c r="W25" s="75"/>
      <c r="X25" s="50"/>
      <c r="Y25" s="75" t="n">
        <v>65847846</v>
      </c>
      <c r="Z25" s="50"/>
      <c r="AA25" s="76" t="s">
        <v>80</v>
      </c>
      <c r="AB25" s="50"/>
      <c r="AC25" s="76" t="s">
        <v>80</v>
      </c>
      <c r="AD25" s="50"/>
      <c r="AE25" s="77" t="s">
        <v>87</v>
      </c>
      <c r="AF25" s="50"/>
      <c r="AG25" s="45" t="s">
        <v>46</v>
      </c>
      <c r="AH25" s="50"/>
      <c r="AI25" s="79" t="s">
        <v>88</v>
      </c>
      <c r="AJ25" s="49"/>
      <c r="AK25" s="79"/>
    </row>
    <row r="26" customFormat="false" ht="24" hidden="false" customHeight="true" outlineLevel="0" collapsed="false">
      <c r="A26" s="48" t="s">
        <v>74</v>
      </c>
      <c r="B26" s="49"/>
      <c r="C26" s="49" t="s">
        <v>75</v>
      </c>
      <c r="D26" s="50"/>
      <c r="E26" s="51" t="s">
        <v>89</v>
      </c>
      <c r="F26" s="50"/>
      <c r="G26" s="52" t="s">
        <v>64</v>
      </c>
      <c r="H26" s="50"/>
      <c r="I26" s="73" t="s">
        <v>90</v>
      </c>
      <c r="J26" s="50"/>
      <c r="K26" s="53" t="s">
        <v>91</v>
      </c>
      <c r="L26" s="50"/>
      <c r="M26" s="109"/>
      <c r="N26" s="55"/>
      <c r="O26" s="74" t="s">
        <v>54</v>
      </c>
      <c r="P26" s="50"/>
      <c r="Q26" s="75" t="n">
        <v>31217094</v>
      </c>
      <c r="R26" s="50"/>
      <c r="S26" s="109"/>
      <c r="T26" s="55"/>
      <c r="U26" s="76" t="s">
        <v>92</v>
      </c>
      <c r="V26" s="50"/>
      <c r="W26" s="75"/>
      <c r="X26" s="51"/>
      <c r="Y26" s="75" t="n">
        <v>28599150</v>
      </c>
      <c r="Z26" s="50"/>
      <c r="AA26" s="76" t="s">
        <v>80</v>
      </c>
      <c r="AB26" s="50"/>
      <c r="AC26" s="76" t="s">
        <v>80</v>
      </c>
      <c r="AD26" s="50"/>
      <c r="AE26" s="77" t="s">
        <v>87</v>
      </c>
      <c r="AF26" s="50"/>
      <c r="AG26" s="45" t="s">
        <v>46</v>
      </c>
      <c r="AH26" s="50"/>
      <c r="AI26" s="79" t="s">
        <v>93</v>
      </c>
      <c r="AJ26" s="49"/>
      <c r="AK26" s="79"/>
    </row>
    <row r="27" customFormat="false" ht="24" hidden="false" customHeight="true" outlineLevel="0" collapsed="false">
      <c r="A27" s="48" t="s">
        <v>74</v>
      </c>
      <c r="B27" s="49"/>
      <c r="C27" s="49" t="s">
        <v>75</v>
      </c>
      <c r="D27" s="50"/>
      <c r="E27" s="51" t="s">
        <v>94</v>
      </c>
      <c r="F27" s="50"/>
      <c r="G27" s="52" t="s">
        <v>64</v>
      </c>
      <c r="H27" s="50"/>
      <c r="I27" s="73" t="s">
        <v>95</v>
      </c>
      <c r="J27" s="50"/>
      <c r="K27" s="53" t="s">
        <v>96</v>
      </c>
      <c r="L27" s="50"/>
      <c r="M27" s="109"/>
      <c r="N27" s="55"/>
      <c r="O27" s="74" t="s">
        <v>54</v>
      </c>
      <c r="P27" s="50"/>
      <c r="Q27" s="75" t="n">
        <v>93259081</v>
      </c>
      <c r="R27" s="50"/>
      <c r="S27" s="109"/>
      <c r="T27" s="55"/>
      <c r="U27" s="76" t="s">
        <v>97</v>
      </c>
      <c r="V27" s="50"/>
      <c r="W27" s="75"/>
      <c r="X27" s="50"/>
      <c r="Y27" s="75" t="n">
        <v>86769954</v>
      </c>
      <c r="Z27" s="50"/>
      <c r="AA27" s="76" t="s">
        <v>80</v>
      </c>
      <c r="AB27" s="50"/>
      <c r="AC27" s="76" t="s">
        <v>80</v>
      </c>
      <c r="AD27" s="50"/>
      <c r="AE27" s="77" t="s">
        <v>87</v>
      </c>
      <c r="AF27" s="50"/>
      <c r="AG27" s="45" t="s">
        <v>46</v>
      </c>
      <c r="AH27" s="50"/>
      <c r="AI27" s="79" t="s">
        <v>98</v>
      </c>
      <c r="AJ27" s="49"/>
      <c r="AK27" s="79"/>
    </row>
    <row r="28" customFormat="false" ht="24" hidden="false" customHeight="true" outlineLevel="0" collapsed="false">
      <c r="A28" s="48" t="s">
        <v>74</v>
      </c>
      <c r="B28" s="49"/>
      <c r="C28" s="49" t="s">
        <v>75</v>
      </c>
      <c r="D28" s="50"/>
      <c r="E28" s="51" t="s">
        <v>99</v>
      </c>
      <c r="F28" s="50"/>
      <c r="G28" s="52" t="s">
        <v>64</v>
      </c>
      <c r="H28" s="50"/>
      <c r="I28" s="73" t="s">
        <v>100</v>
      </c>
      <c r="J28" s="50"/>
      <c r="K28" s="111" t="s">
        <v>101</v>
      </c>
      <c r="L28" s="50"/>
      <c r="M28" s="109"/>
      <c r="N28" s="55"/>
      <c r="O28" s="74" t="s">
        <v>54</v>
      </c>
      <c r="P28" s="50"/>
      <c r="Q28" s="75" t="n">
        <v>11910317</v>
      </c>
      <c r="R28" s="50"/>
      <c r="S28" s="109"/>
      <c r="T28" s="55"/>
      <c r="U28" s="76" t="s">
        <v>102</v>
      </c>
      <c r="V28" s="50"/>
      <c r="W28" s="75"/>
      <c r="X28" s="50"/>
      <c r="Y28" s="75" t="n">
        <v>0</v>
      </c>
      <c r="Z28" s="50"/>
      <c r="AA28" s="76" t="s">
        <v>80</v>
      </c>
      <c r="AB28" s="50"/>
      <c r="AC28" s="76" t="s">
        <v>80</v>
      </c>
      <c r="AD28" s="50"/>
      <c r="AE28" s="77" t="s">
        <v>87</v>
      </c>
      <c r="AF28" s="50"/>
      <c r="AG28" s="45" t="s">
        <v>46</v>
      </c>
      <c r="AH28" s="50"/>
      <c r="AI28" s="79" t="s">
        <v>103</v>
      </c>
      <c r="AJ28" s="49"/>
      <c r="AK28" s="79"/>
    </row>
    <row r="29" customFormat="false" ht="24" hidden="false" customHeight="true" outlineLevel="0" collapsed="false">
      <c r="A29" s="58" t="s">
        <v>74</v>
      </c>
      <c r="B29" s="59"/>
      <c r="C29" s="112" t="s">
        <v>75</v>
      </c>
      <c r="D29" s="113"/>
      <c r="E29" s="61" t="s">
        <v>104</v>
      </c>
      <c r="F29" s="113"/>
      <c r="G29" s="81" t="s">
        <v>64</v>
      </c>
      <c r="H29" s="113"/>
      <c r="I29" s="114" t="n">
        <v>36850</v>
      </c>
      <c r="J29" s="113"/>
      <c r="K29" s="114" t="n">
        <v>37151</v>
      </c>
      <c r="L29" s="113"/>
      <c r="M29" s="115"/>
      <c r="N29" s="116"/>
      <c r="O29" s="85" t="s">
        <v>54</v>
      </c>
      <c r="P29" s="113"/>
      <c r="Q29" s="85" t="s">
        <v>54</v>
      </c>
      <c r="R29" s="113"/>
      <c r="S29" s="115"/>
      <c r="T29" s="116"/>
      <c r="U29" s="117" t="n">
        <v>46519000</v>
      </c>
      <c r="V29" s="113"/>
      <c r="W29" s="85" t="s">
        <v>54</v>
      </c>
      <c r="X29" s="113"/>
      <c r="Y29" s="85" t="s">
        <v>54</v>
      </c>
      <c r="Z29" s="113"/>
      <c r="AA29" s="76" t="s">
        <v>80</v>
      </c>
      <c r="AB29" s="113"/>
      <c r="AC29" s="76" t="s">
        <v>80</v>
      </c>
      <c r="AD29" s="113"/>
      <c r="AE29" s="118" t="s">
        <v>105</v>
      </c>
      <c r="AF29" s="113"/>
      <c r="AG29" s="45" t="s">
        <v>46</v>
      </c>
      <c r="AH29" s="113"/>
      <c r="AI29" s="119" t="s">
        <v>106</v>
      </c>
      <c r="AJ29" s="112"/>
      <c r="AK29" s="119"/>
      <c r="AL29" s="89" t="s">
        <v>107</v>
      </c>
    </row>
    <row r="30" customFormat="false" ht="24.95" hidden="false" customHeight="true" outlineLevel="0" collapsed="false">
      <c r="A30" s="58" t="s">
        <v>74</v>
      </c>
      <c r="B30" s="59"/>
      <c r="C30" s="112" t="s">
        <v>74</v>
      </c>
      <c r="D30" s="113"/>
      <c r="E30" s="113" t="s">
        <v>108</v>
      </c>
      <c r="F30" s="113"/>
      <c r="G30" s="81" t="s">
        <v>64</v>
      </c>
      <c r="H30" s="120"/>
      <c r="I30" s="121" t="n">
        <v>36859</v>
      </c>
      <c r="J30" s="120"/>
      <c r="K30" s="114" t="n">
        <v>37468</v>
      </c>
      <c r="L30" s="120"/>
      <c r="M30" s="122"/>
      <c r="N30" s="123"/>
      <c r="O30" s="85" t="s">
        <v>54</v>
      </c>
      <c r="P30" s="120"/>
      <c r="Q30" s="85" t="s">
        <v>54</v>
      </c>
      <c r="R30" s="120"/>
      <c r="S30" s="122"/>
      <c r="T30" s="123"/>
      <c r="U30" s="117" t="n">
        <v>581440000</v>
      </c>
      <c r="V30" s="120"/>
      <c r="W30" s="85" t="s">
        <v>54</v>
      </c>
      <c r="X30" s="120"/>
      <c r="Y30" s="85" t="s">
        <v>54</v>
      </c>
      <c r="Z30" s="120"/>
      <c r="AA30" s="76" t="s">
        <v>80</v>
      </c>
      <c r="AB30" s="120"/>
      <c r="AC30" s="76" t="s">
        <v>80</v>
      </c>
      <c r="AD30" s="113"/>
      <c r="AE30" s="113" t="s">
        <v>109</v>
      </c>
      <c r="AF30" s="113"/>
      <c r="AG30" s="45" t="s">
        <v>46</v>
      </c>
      <c r="AH30" s="113"/>
      <c r="AI30" s="119"/>
      <c r="AJ30" s="112"/>
      <c r="AK30" s="119"/>
      <c r="AL30" s="89"/>
    </row>
    <row r="31" customFormat="false" ht="24.95" hidden="false" customHeight="true" outlineLevel="0" collapsed="false">
      <c r="A31" s="58" t="s">
        <v>74</v>
      </c>
      <c r="B31" s="59"/>
      <c r="C31" s="112" t="s">
        <v>24</v>
      </c>
      <c r="D31" s="113"/>
      <c r="E31" s="113" t="s">
        <v>110</v>
      </c>
      <c r="F31" s="113"/>
      <c r="G31" s="81" t="s">
        <v>64</v>
      </c>
      <c r="H31" s="120"/>
      <c r="I31" s="121" t="n">
        <v>36867</v>
      </c>
      <c r="J31" s="120"/>
      <c r="K31" s="121" t="n">
        <v>37418</v>
      </c>
      <c r="L31" s="120"/>
      <c r="M31" s="122"/>
      <c r="N31" s="123"/>
      <c r="O31" s="85" t="s">
        <v>54</v>
      </c>
      <c r="P31" s="120"/>
      <c r="Q31" s="85" t="s">
        <v>54</v>
      </c>
      <c r="R31" s="120"/>
      <c r="S31" s="122"/>
      <c r="T31" s="123"/>
      <c r="U31" s="117" t="n">
        <v>21538013</v>
      </c>
      <c r="V31" s="120"/>
      <c r="W31" s="85" t="s">
        <v>54</v>
      </c>
      <c r="X31" s="120"/>
      <c r="Y31" s="85" t="s">
        <v>54</v>
      </c>
      <c r="Z31" s="120"/>
      <c r="AA31" s="76" t="s">
        <v>80</v>
      </c>
      <c r="AB31" s="120"/>
      <c r="AC31" s="76" t="s">
        <v>80</v>
      </c>
      <c r="AD31" s="113"/>
      <c r="AE31" s="113" t="s">
        <v>109</v>
      </c>
      <c r="AF31" s="113"/>
      <c r="AG31" s="45" t="s">
        <v>46</v>
      </c>
      <c r="AH31" s="113"/>
      <c r="AI31" s="119"/>
      <c r="AJ31" s="112"/>
      <c r="AK31" s="119"/>
      <c r="AL31" s="89"/>
    </row>
    <row r="32" customFormat="false" ht="24.95" hidden="false" customHeight="true" outlineLevel="0" collapsed="false">
      <c r="A32" s="58" t="s">
        <v>74</v>
      </c>
      <c r="B32" s="59"/>
      <c r="C32" s="112" t="s">
        <v>24</v>
      </c>
      <c r="D32" s="113"/>
      <c r="E32" s="113" t="s">
        <v>111</v>
      </c>
      <c r="F32" s="113"/>
      <c r="G32" s="81" t="s">
        <v>64</v>
      </c>
      <c r="H32" s="120"/>
      <c r="I32" s="121" t="n">
        <v>36880</v>
      </c>
      <c r="J32" s="120"/>
      <c r="K32" s="121" t="n">
        <v>37155</v>
      </c>
      <c r="L32" s="120"/>
      <c r="M32" s="122"/>
      <c r="N32" s="123"/>
      <c r="O32" s="85" t="s">
        <v>54</v>
      </c>
      <c r="P32" s="120"/>
      <c r="Q32" s="85" t="s">
        <v>54</v>
      </c>
      <c r="R32" s="120"/>
      <c r="S32" s="122"/>
      <c r="T32" s="123"/>
      <c r="U32" s="117" t="n">
        <v>204890319</v>
      </c>
      <c r="V32" s="120"/>
      <c r="W32" s="85" t="s">
        <v>54</v>
      </c>
      <c r="X32" s="120"/>
      <c r="Y32" s="85" t="s">
        <v>54</v>
      </c>
      <c r="Z32" s="120"/>
      <c r="AA32" s="76" t="s">
        <v>112</v>
      </c>
      <c r="AB32" s="120"/>
      <c r="AC32" s="76" t="s">
        <v>112</v>
      </c>
      <c r="AD32" s="113"/>
      <c r="AE32" s="113" t="s">
        <v>113</v>
      </c>
      <c r="AF32" s="113"/>
      <c r="AG32" s="45"/>
      <c r="AH32" s="113"/>
      <c r="AI32" s="119"/>
      <c r="AJ32" s="112"/>
      <c r="AK32" s="119"/>
      <c r="AL32" s="89" t="s">
        <v>114</v>
      </c>
    </row>
    <row r="33" customFormat="false" ht="24" hidden="false" customHeight="true" outlineLevel="0" collapsed="false">
      <c r="A33" s="48"/>
      <c r="B33" s="49"/>
      <c r="C33" s="49"/>
      <c r="D33" s="50"/>
      <c r="E33" s="51"/>
      <c r="F33" s="50"/>
      <c r="G33" s="52"/>
      <c r="H33" s="50"/>
      <c r="I33" s="73"/>
      <c r="J33" s="50"/>
      <c r="K33" s="111"/>
      <c r="L33" s="50"/>
      <c r="M33" s="109"/>
      <c r="N33" s="55"/>
      <c r="O33" s="75"/>
      <c r="P33" s="50"/>
      <c r="Q33" s="75"/>
      <c r="R33" s="50"/>
      <c r="S33" s="109"/>
      <c r="T33" s="55"/>
      <c r="U33" s="75"/>
      <c r="V33" s="50"/>
      <c r="W33" s="75"/>
      <c r="X33" s="50"/>
      <c r="Y33" s="75"/>
      <c r="Z33" s="50"/>
      <c r="AA33" s="75"/>
      <c r="AB33" s="50"/>
      <c r="AC33" s="75"/>
      <c r="AD33" s="50"/>
      <c r="AE33" s="77"/>
      <c r="AF33" s="50"/>
      <c r="AG33" s="45"/>
      <c r="AH33" s="50"/>
      <c r="AI33" s="79"/>
      <c r="AJ33" s="49"/>
      <c r="AK33" s="79"/>
    </row>
    <row r="34" customFormat="false" ht="24" hidden="false" customHeight="true" outlineLevel="0" collapsed="false">
      <c r="A34" s="124" t="str">
        <f aca="false">+C34</f>
        <v>EES</v>
      </c>
      <c r="B34" s="90"/>
      <c r="C34" s="90" t="str">
        <f aca="false">+[1]Sheet1!$A$21</f>
        <v>EES</v>
      </c>
      <c r="D34" s="91"/>
      <c r="E34" s="91" t="str">
        <f aca="false">+[1]Sheet1!$C$21</f>
        <v>Alchemy</v>
      </c>
      <c r="F34" s="91"/>
      <c r="G34" s="92" t="str">
        <f aca="false">+[1]Sheet1!$AC$21</f>
        <v>TRS</v>
      </c>
      <c r="H34" s="91"/>
      <c r="I34" s="93" t="str">
        <f aca="false">+[1]Sheet1!$E$21</f>
        <v>12/28/99</v>
      </c>
      <c r="J34" s="91"/>
      <c r="K34" s="125" t="str">
        <f aca="false">+[1]Sheet1!$G$21</f>
        <v>6/27/00</v>
      </c>
      <c r="L34" s="91"/>
      <c r="M34" s="126"/>
      <c r="N34" s="96"/>
      <c r="O34" s="97" t="n">
        <f aca="false">+[1]Sheet1!$O$21</f>
        <v>11058000</v>
      </c>
      <c r="P34" s="91"/>
      <c r="Q34" s="97" t="n">
        <v>0</v>
      </c>
      <c r="R34" s="91"/>
      <c r="S34" s="126"/>
      <c r="T34" s="96"/>
      <c r="U34" s="97" t="n">
        <v>0</v>
      </c>
      <c r="V34" s="91"/>
      <c r="W34" s="97" t="n">
        <f aca="false">+[1]Sheet1!$W$21</f>
        <v>0</v>
      </c>
      <c r="X34" s="91"/>
      <c r="Y34" s="97" t="n">
        <v>0</v>
      </c>
      <c r="Z34" s="91"/>
      <c r="AA34" s="97" t="n">
        <v>0</v>
      </c>
      <c r="AB34" s="91"/>
      <c r="AC34" s="97" t="n">
        <v>0</v>
      </c>
      <c r="AD34" s="91"/>
      <c r="AE34" s="98" t="str">
        <f aca="false">+[1]Sheet1!$Y$21</f>
        <v>Clint Freeland, Paul Shoemaker</v>
      </c>
      <c r="AF34" s="91"/>
      <c r="AG34" s="99" t="s">
        <v>46</v>
      </c>
      <c r="AH34" s="91"/>
      <c r="AI34" s="127" t="str">
        <f aca="false">+[3]Sheet1!$S$23</f>
        <v>combined with Hawaii 125-0</v>
      </c>
      <c r="AJ34" s="90"/>
      <c r="AK34" s="101"/>
      <c r="AL34" s="102"/>
    </row>
    <row r="35" customFormat="false" ht="24" hidden="false" customHeight="true" outlineLevel="0" collapsed="false">
      <c r="A35" s="124" t="str">
        <f aca="false">+C35</f>
        <v>EES</v>
      </c>
      <c r="B35" s="90"/>
      <c r="C35" s="90" t="str">
        <f aca="false">+[1]Sheet1!$A$22</f>
        <v>EES</v>
      </c>
      <c r="D35" s="91"/>
      <c r="E35" s="91" t="str">
        <f aca="false">+[1]Sheet1!$C$22</f>
        <v>Blackbird</v>
      </c>
      <c r="F35" s="91"/>
      <c r="G35" s="92" t="str">
        <f aca="false">+[1]Sheet1!$AC$22</f>
        <v>TRS</v>
      </c>
      <c r="H35" s="91"/>
      <c r="I35" s="93" t="str">
        <f aca="false">+[1]Sheet1!$E$22</f>
        <v>12/27/99</v>
      </c>
      <c r="J35" s="91"/>
      <c r="K35" s="125" t="str">
        <f aca="false">+[1]Sheet1!$G$22</f>
        <v>4/14/00</v>
      </c>
      <c r="L35" s="91"/>
      <c r="M35" s="126"/>
      <c r="N35" s="96"/>
      <c r="O35" s="97" t="n">
        <f aca="false">+[1]Sheet1!$O$22</f>
        <v>73500000</v>
      </c>
      <c r="P35" s="91"/>
      <c r="Q35" s="97" t="n">
        <v>0</v>
      </c>
      <c r="R35" s="91"/>
      <c r="S35" s="126"/>
      <c r="T35" s="96"/>
      <c r="U35" s="97" t="n">
        <v>0</v>
      </c>
      <c r="V35" s="91"/>
      <c r="W35" s="97" t="n">
        <f aca="false">+[1]Sheet1!$W$22</f>
        <v>0</v>
      </c>
      <c r="X35" s="91"/>
      <c r="Y35" s="97" t="n">
        <v>0</v>
      </c>
      <c r="Z35" s="91"/>
      <c r="AA35" s="97" t="n">
        <v>0</v>
      </c>
      <c r="AB35" s="91"/>
      <c r="AC35" s="97" t="n">
        <v>0</v>
      </c>
      <c r="AD35" s="91"/>
      <c r="AE35" s="98" t="str">
        <f aca="false">+[1]Sheet1!$Y$22</f>
        <v>Scott Donaldson, Paul Shoemaker</v>
      </c>
      <c r="AF35" s="91"/>
      <c r="AG35" s="99" t="s">
        <v>46</v>
      </c>
      <c r="AH35" s="91"/>
      <c r="AI35" s="127" t="str">
        <f aca="false">+[3]Sheet1!$U$24</f>
        <v>Unwound 4/2000</v>
      </c>
      <c r="AJ35" s="90"/>
      <c r="AK35" s="101"/>
      <c r="AL35" s="102"/>
    </row>
    <row r="36" customFormat="false" ht="24.95" hidden="false" customHeight="true" outlineLevel="0" collapsed="false">
      <c r="A36" s="48"/>
      <c r="B36" s="49"/>
      <c r="C36" s="49"/>
      <c r="D36" s="50"/>
      <c r="E36" s="50"/>
      <c r="F36" s="50"/>
      <c r="G36" s="52"/>
      <c r="H36" s="50"/>
      <c r="I36" s="73"/>
      <c r="J36" s="50"/>
      <c r="K36" s="53"/>
      <c r="L36" s="50"/>
      <c r="M36" s="54"/>
      <c r="N36" s="55"/>
      <c r="O36" s="107"/>
      <c r="P36" s="50"/>
      <c r="Q36" s="107"/>
      <c r="R36" s="50"/>
      <c r="S36" s="54"/>
      <c r="T36" s="55"/>
      <c r="U36" s="107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2"/>
      <c r="AH36" s="50"/>
      <c r="AI36" s="79"/>
      <c r="AJ36" s="49"/>
      <c r="AK36" s="79"/>
    </row>
    <row r="37" customFormat="false" ht="24.95" hidden="false" customHeight="true" outlineLevel="0" collapsed="false">
      <c r="A37" s="48" t="str">
        <f aca="false">+C37</f>
        <v>Europe</v>
      </c>
      <c r="B37" s="49"/>
      <c r="C37" s="49" t="s">
        <v>115</v>
      </c>
      <c r="D37" s="50"/>
      <c r="E37" s="50" t="s">
        <v>116</v>
      </c>
      <c r="F37" s="50"/>
      <c r="G37" s="52" t="s">
        <v>117</v>
      </c>
      <c r="H37" s="50"/>
      <c r="I37" s="73" t="s">
        <v>118</v>
      </c>
      <c r="J37" s="50"/>
      <c r="K37" s="53" t="s">
        <v>119</v>
      </c>
      <c r="L37" s="51"/>
      <c r="M37" s="128" t="n">
        <f aca="false">-2023397.26*1.615</f>
        <v>-3267786.5749</v>
      </c>
      <c r="N37" s="105"/>
      <c r="O37" s="56" t="n">
        <f aca="false">+[1]Sheet1!$O$24</f>
        <v>79900000</v>
      </c>
      <c r="P37" s="50"/>
      <c r="Q37" s="56" t="n">
        <f aca="false">72987000</f>
        <v>72987000</v>
      </c>
      <c r="R37" s="51"/>
      <c r="S37" s="128" t="n">
        <f aca="false">-2023397.26*1.615</f>
        <v>-3267786.5749</v>
      </c>
      <c r="T37" s="105"/>
      <c r="U37" s="57" t="s">
        <v>120</v>
      </c>
      <c r="V37" s="51"/>
      <c r="W37" s="56" t="n">
        <f aca="false">+[1]Sheet1!$W$24</f>
        <v>-3267786.5749</v>
      </c>
      <c r="X37" s="50"/>
      <c r="Y37" s="56" t="n">
        <f aca="false">+[4]Sheet1!$U$23</f>
        <v>-2030000</v>
      </c>
      <c r="Z37" s="50"/>
      <c r="AA37" s="57" t="s">
        <v>120</v>
      </c>
      <c r="AB37" s="51"/>
      <c r="AC37" s="57" t="s">
        <v>120</v>
      </c>
      <c r="AD37" s="50"/>
      <c r="AE37" s="50" t="s">
        <v>121</v>
      </c>
      <c r="AF37" s="50"/>
      <c r="AG37" s="52" t="s">
        <v>122</v>
      </c>
      <c r="AH37" s="50"/>
      <c r="AI37" s="79" t="s">
        <v>123</v>
      </c>
      <c r="AJ37" s="49"/>
      <c r="AK37" s="79" t="s">
        <v>124</v>
      </c>
    </row>
    <row r="38" customFormat="false" ht="24.95" hidden="false" customHeight="true" outlineLevel="0" collapsed="false">
      <c r="A38" s="48" t="str">
        <f aca="false">+C38</f>
        <v>Europe</v>
      </c>
      <c r="B38" s="49"/>
      <c r="C38" s="49" t="s">
        <v>115</v>
      </c>
      <c r="D38" s="50"/>
      <c r="E38" s="50" t="s">
        <v>125</v>
      </c>
      <c r="F38" s="50"/>
      <c r="G38" s="52" t="s">
        <v>117</v>
      </c>
      <c r="H38" s="50"/>
      <c r="I38" s="73" t="s">
        <v>126</v>
      </c>
      <c r="J38" s="50"/>
      <c r="K38" s="129" t="s">
        <v>127</v>
      </c>
      <c r="L38" s="51"/>
      <c r="M38" s="130" t="n">
        <f aca="false">-120219*1.615</f>
        <v>-194153.685</v>
      </c>
      <c r="N38" s="105"/>
      <c r="O38" s="56" t="n">
        <f aca="false">+[1]Sheet1!$O$25</f>
        <v>3200000</v>
      </c>
      <c r="P38" s="50"/>
      <c r="Q38" s="56" t="n">
        <v>2949000</v>
      </c>
      <c r="R38" s="51"/>
      <c r="S38" s="130" t="n">
        <f aca="false">-120219*1.615</f>
        <v>-194153.685</v>
      </c>
      <c r="T38" s="105"/>
      <c r="U38" s="57" t="s">
        <v>120</v>
      </c>
      <c r="V38" s="51"/>
      <c r="W38" s="56" t="n">
        <f aca="false">+[1]Sheet1!$W$25</f>
        <v>-194153.685</v>
      </c>
      <c r="X38" s="50"/>
      <c r="Y38" s="56" t="n">
        <f aca="false">+[4]Sheet1!$U$24</f>
        <v>-82000</v>
      </c>
      <c r="Z38" s="50"/>
      <c r="AA38" s="57" t="s">
        <v>120</v>
      </c>
      <c r="AB38" s="51"/>
      <c r="AC38" s="57" t="s">
        <v>120</v>
      </c>
      <c r="AD38" s="50"/>
      <c r="AE38" s="50" t="s">
        <v>121</v>
      </c>
      <c r="AF38" s="50"/>
      <c r="AG38" s="52" t="s">
        <v>122</v>
      </c>
      <c r="AH38" s="50"/>
      <c r="AI38" s="79" t="s">
        <v>123</v>
      </c>
      <c r="AJ38" s="49"/>
      <c r="AK38" s="79" t="s">
        <v>128</v>
      </c>
    </row>
    <row r="39" customFormat="false" ht="24.95" hidden="false" customHeight="true" outlineLevel="0" collapsed="false">
      <c r="A39" s="58" t="str">
        <f aca="false">+C39</f>
        <v>Europe</v>
      </c>
      <c r="B39" s="59"/>
      <c r="C39" s="59" t="s">
        <v>115</v>
      </c>
      <c r="D39" s="80"/>
      <c r="E39" s="80" t="s">
        <v>129</v>
      </c>
      <c r="F39" s="80"/>
      <c r="G39" s="131" t="s">
        <v>130</v>
      </c>
      <c r="H39" s="80"/>
      <c r="I39" s="131" t="s">
        <v>130</v>
      </c>
      <c r="J39" s="132"/>
      <c r="K39" s="131" t="s">
        <v>130</v>
      </c>
      <c r="L39" s="61"/>
      <c r="M39" s="133"/>
      <c r="N39" s="66"/>
      <c r="O39" s="85" t="s">
        <v>54</v>
      </c>
      <c r="P39" s="80"/>
      <c r="Q39" s="85" t="s">
        <v>54</v>
      </c>
      <c r="R39" s="61"/>
      <c r="S39" s="133"/>
      <c r="T39" s="66"/>
      <c r="U39" s="131" t="s">
        <v>120</v>
      </c>
      <c r="V39" s="61"/>
      <c r="W39" s="85" t="s">
        <v>54</v>
      </c>
      <c r="X39" s="80"/>
      <c r="Y39" s="85" t="s">
        <v>54</v>
      </c>
      <c r="Z39" s="80"/>
      <c r="AA39" s="131" t="s">
        <v>120</v>
      </c>
      <c r="AB39" s="61"/>
      <c r="AC39" s="131" t="s">
        <v>120</v>
      </c>
      <c r="AD39" s="80"/>
      <c r="AE39" s="80" t="s">
        <v>131</v>
      </c>
      <c r="AF39" s="80"/>
      <c r="AG39" s="81" t="s">
        <v>122</v>
      </c>
      <c r="AH39" s="80"/>
      <c r="AI39" s="88" t="s">
        <v>123</v>
      </c>
      <c r="AJ39" s="59"/>
      <c r="AK39" s="88"/>
      <c r="AL39" s="89"/>
    </row>
    <row r="40" customFormat="false" ht="24.95" hidden="false" customHeight="true" outlineLevel="0" collapsed="false">
      <c r="A40" s="58" t="s">
        <v>115</v>
      </c>
      <c r="B40" s="59"/>
      <c r="C40" s="59" t="s">
        <v>115</v>
      </c>
      <c r="D40" s="80"/>
      <c r="E40" s="80" t="s">
        <v>132</v>
      </c>
      <c r="F40" s="80"/>
      <c r="G40" s="81" t="s">
        <v>64</v>
      </c>
      <c r="H40" s="80"/>
      <c r="I40" s="82" t="n">
        <v>36867</v>
      </c>
      <c r="J40" s="80"/>
      <c r="K40" s="82" t="n">
        <v>37597</v>
      </c>
      <c r="L40" s="61"/>
      <c r="M40" s="133"/>
      <c r="N40" s="66"/>
      <c r="O40" s="85" t="s">
        <v>54</v>
      </c>
      <c r="P40" s="80"/>
      <c r="Q40" s="85" t="s">
        <v>54</v>
      </c>
      <c r="R40" s="61"/>
      <c r="S40" s="133"/>
      <c r="T40" s="66"/>
      <c r="U40" s="134" t="n">
        <v>48562016</v>
      </c>
      <c r="V40" s="61"/>
      <c r="W40" s="85" t="s">
        <v>54</v>
      </c>
      <c r="X40" s="80"/>
      <c r="Y40" s="85" t="s">
        <v>54</v>
      </c>
      <c r="Z40" s="80"/>
      <c r="AA40" s="134" t="n">
        <v>0</v>
      </c>
      <c r="AB40" s="61"/>
      <c r="AC40" s="134" t="n">
        <v>0</v>
      </c>
      <c r="AD40" s="80"/>
      <c r="AE40" s="80" t="s">
        <v>133</v>
      </c>
      <c r="AF40" s="80"/>
      <c r="AG40" s="81"/>
      <c r="AH40" s="80"/>
      <c r="AI40" s="88"/>
      <c r="AJ40" s="59"/>
      <c r="AK40" s="88"/>
      <c r="AL40" s="89"/>
    </row>
    <row r="41" customFormat="false" ht="24.95" hidden="false" customHeight="true" outlineLevel="0" collapsed="false">
      <c r="A41" s="48" t="s">
        <v>115</v>
      </c>
      <c r="B41" s="49"/>
      <c r="C41" s="49" t="s">
        <v>74</v>
      </c>
      <c r="D41" s="50"/>
      <c r="E41" s="50" t="s">
        <v>134</v>
      </c>
      <c r="F41" s="50"/>
      <c r="G41" s="135" t="s">
        <v>135</v>
      </c>
      <c r="H41" s="51"/>
      <c r="I41" s="136" t="n">
        <v>36806</v>
      </c>
      <c r="J41" s="51"/>
      <c r="K41" s="137" t="n">
        <v>41189</v>
      </c>
      <c r="L41" s="51"/>
      <c r="M41" s="138"/>
      <c r="N41" s="105"/>
      <c r="O41" s="74" t="s">
        <v>54</v>
      </c>
      <c r="P41" s="51"/>
      <c r="Q41" s="75" t="n">
        <v>566650000</v>
      </c>
      <c r="R41" s="51"/>
      <c r="S41" s="138"/>
      <c r="T41" s="105"/>
      <c r="U41" s="76" t="s">
        <v>136</v>
      </c>
      <c r="V41" s="51"/>
      <c r="W41" s="74" t="s">
        <v>54</v>
      </c>
      <c r="X41" s="51"/>
      <c r="Y41" s="75" t="n">
        <v>283100000</v>
      </c>
      <c r="Z41" s="51" t="s">
        <v>137</v>
      </c>
      <c r="AA41" s="76" t="s">
        <v>136</v>
      </c>
      <c r="AB41" s="51"/>
      <c r="AC41" s="76" t="s">
        <v>136</v>
      </c>
      <c r="AD41" s="50"/>
      <c r="AE41" s="50" t="s">
        <v>138</v>
      </c>
      <c r="AF41" s="50"/>
      <c r="AG41" s="52" t="s">
        <v>122</v>
      </c>
      <c r="AH41" s="50"/>
      <c r="AI41" s="79" t="s">
        <v>123</v>
      </c>
      <c r="AJ41" s="49"/>
      <c r="AK41" s="79"/>
    </row>
    <row r="42" customFormat="false" ht="24.95" hidden="false" customHeight="true" outlineLevel="0" collapsed="false">
      <c r="A42" s="48" t="s">
        <v>115</v>
      </c>
      <c r="B42" s="49"/>
      <c r="C42" s="49" t="s">
        <v>74</v>
      </c>
      <c r="D42" s="50"/>
      <c r="E42" s="50" t="s">
        <v>134</v>
      </c>
      <c r="F42" s="50"/>
      <c r="G42" s="135" t="s">
        <v>139</v>
      </c>
      <c r="H42" s="51"/>
      <c r="I42" s="136" t="n">
        <v>36806</v>
      </c>
      <c r="J42" s="51"/>
      <c r="K42" s="137" t="n">
        <v>41189</v>
      </c>
      <c r="L42" s="51"/>
      <c r="M42" s="138"/>
      <c r="N42" s="105"/>
      <c r="O42" s="74" t="s">
        <v>54</v>
      </c>
      <c r="P42" s="51"/>
      <c r="Q42" s="75" t="s">
        <v>140</v>
      </c>
      <c r="R42" s="51"/>
      <c r="S42" s="138"/>
      <c r="T42" s="105"/>
      <c r="U42" s="75" t="s">
        <v>140</v>
      </c>
      <c r="V42" s="51"/>
      <c r="W42" s="74" t="s">
        <v>54</v>
      </c>
      <c r="X42" s="51"/>
      <c r="Y42" s="75" t="n">
        <v>-327700000</v>
      </c>
      <c r="Z42" s="51" t="s">
        <v>141</v>
      </c>
      <c r="AA42" s="76" t="s">
        <v>136</v>
      </c>
      <c r="AB42" s="51"/>
      <c r="AC42" s="76" t="s">
        <v>136</v>
      </c>
      <c r="AD42" s="50"/>
      <c r="AE42" s="50" t="s">
        <v>138</v>
      </c>
      <c r="AF42" s="50"/>
      <c r="AG42" s="52" t="s">
        <v>122</v>
      </c>
      <c r="AH42" s="50"/>
      <c r="AI42" s="79" t="s">
        <v>123</v>
      </c>
      <c r="AJ42" s="49"/>
      <c r="AK42" s="79"/>
    </row>
    <row r="43" customFormat="false" ht="24.95" hidden="false" customHeight="true" outlineLevel="0" collapsed="false">
      <c r="A43" s="90" t="str">
        <f aca="false">+C43</f>
        <v>Europe</v>
      </c>
      <c r="B43" s="90"/>
      <c r="C43" s="90" t="str">
        <f aca="false">+[1]Sheet1!$A$26</f>
        <v>Europe</v>
      </c>
      <c r="D43" s="91"/>
      <c r="E43" s="91" t="str">
        <f aca="false">+[1]Sheet1!$C$26</f>
        <v>Riverside 10</v>
      </c>
      <c r="F43" s="91"/>
      <c r="G43" s="92" t="str">
        <f aca="false">+[1]Sheet1!$AC$26</f>
        <v>Guarantee/ 50% TRS</v>
      </c>
      <c r="H43" s="91"/>
      <c r="I43" s="93" t="str">
        <f aca="false">+[1]Sheet1!$E$26</f>
        <v>09/28/99</v>
      </c>
      <c r="J43" s="91"/>
      <c r="K43" s="139" t="str">
        <f aca="false">+[2]Sheet1!$G$28</f>
        <v>4/30/00</v>
      </c>
      <c r="L43" s="91"/>
      <c r="M43" s="126"/>
      <c r="N43" s="96"/>
      <c r="O43" s="140" t="n">
        <f aca="false">+[1]Sheet1!$O$26</f>
        <v>99300000</v>
      </c>
      <c r="P43" s="91"/>
      <c r="Q43" s="141" t="s">
        <v>54</v>
      </c>
      <c r="R43" s="91"/>
      <c r="S43" s="126"/>
      <c r="T43" s="96"/>
      <c r="U43" s="141" t="s">
        <v>54</v>
      </c>
      <c r="V43" s="91"/>
      <c r="W43" s="142" t="n">
        <f aca="false">+[1]Sheet1!$W$26</f>
        <v>-495251.91095</v>
      </c>
      <c r="X43" s="91"/>
      <c r="Y43" s="141" t="s">
        <v>54</v>
      </c>
      <c r="Z43" s="91"/>
      <c r="AA43" s="141" t="s">
        <v>54</v>
      </c>
      <c r="AB43" s="91"/>
      <c r="AC43" s="141" t="s">
        <v>54</v>
      </c>
      <c r="AD43" s="91"/>
      <c r="AE43" s="91" t="str">
        <f aca="false">+[1]Sheet1!$Y$26</f>
        <v>Claire Wright</v>
      </c>
      <c r="AF43" s="91"/>
      <c r="AG43" s="92" t="s">
        <v>122</v>
      </c>
      <c r="AH43" s="91"/>
      <c r="AI43" s="127" t="str">
        <f aca="false">+[3]Sheet1!$U$30</f>
        <v>Unwound 4/2000</v>
      </c>
      <c r="AJ43" s="90"/>
      <c r="AK43" s="101"/>
      <c r="AL43" s="102"/>
    </row>
    <row r="44" customFormat="false" ht="24.95" hidden="false" customHeight="true" outlineLevel="0" collapsed="false">
      <c r="A44" s="48"/>
      <c r="B44" s="49"/>
      <c r="C44" s="49"/>
      <c r="D44" s="50"/>
      <c r="E44" s="50"/>
      <c r="F44" s="50"/>
      <c r="G44" s="52"/>
      <c r="H44" s="50"/>
      <c r="I44" s="73"/>
      <c r="J44" s="50"/>
      <c r="K44" s="129"/>
      <c r="L44" s="51"/>
      <c r="M44" s="130"/>
      <c r="N44" s="105"/>
      <c r="O44" s="143"/>
      <c r="P44" s="50"/>
      <c r="Q44" s="143"/>
      <c r="R44" s="51"/>
      <c r="S44" s="130"/>
      <c r="T44" s="105"/>
      <c r="U44" s="143"/>
      <c r="V44" s="51"/>
      <c r="W44" s="56"/>
      <c r="X44" s="50"/>
      <c r="Y44" s="56"/>
      <c r="Z44" s="50"/>
      <c r="AA44" s="56"/>
      <c r="AB44" s="51"/>
      <c r="AC44" s="56"/>
      <c r="AD44" s="50"/>
      <c r="AE44" s="50"/>
      <c r="AF44" s="50"/>
      <c r="AG44" s="52"/>
      <c r="AH44" s="50"/>
      <c r="AI44" s="79"/>
      <c r="AJ44" s="49"/>
      <c r="AK44" s="79"/>
    </row>
    <row r="45" customFormat="false" ht="24.95" hidden="false" customHeight="true" outlineLevel="0" collapsed="false">
      <c r="A45" s="48"/>
      <c r="B45" s="49"/>
      <c r="C45" s="144"/>
      <c r="D45" s="145"/>
      <c r="E45" s="145"/>
      <c r="F45" s="145"/>
      <c r="G45" s="146"/>
      <c r="H45" s="147"/>
      <c r="I45" s="148"/>
      <c r="J45" s="147"/>
      <c r="K45" s="149"/>
      <c r="L45" s="147"/>
      <c r="M45" s="150"/>
      <c r="N45" s="151"/>
      <c r="O45" s="152"/>
      <c r="P45" s="147"/>
      <c r="Q45" s="152"/>
      <c r="R45" s="147"/>
      <c r="S45" s="150"/>
      <c r="T45" s="151"/>
      <c r="U45" s="152"/>
      <c r="V45" s="147"/>
      <c r="W45" s="152"/>
      <c r="X45" s="147"/>
      <c r="Y45" s="152"/>
      <c r="Z45" s="147"/>
      <c r="AA45" s="152"/>
      <c r="AB45" s="147"/>
      <c r="AC45" s="152"/>
      <c r="AD45" s="145"/>
      <c r="AE45" s="145"/>
      <c r="AF45" s="145"/>
      <c r="AG45" s="153"/>
      <c r="AH45" s="145"/>
      <c r="AI45" s="154"/>
      <c r="AJ45" s="144"/>
      <c r="AK45" s="154"/>
    </row>
    <row r="46" customFormat="false" ht="25.5" hidden="false" customHeight="true" outlineLevel="0" collapsed="false">
      <c r="A46" s="58" t="s">
        <v>142</v>
      </c>
      <c r="B46" s="59"/>
      <c r="C46" s="112" t="s">
        <v>24</v>
      </c>
      <c r="D46" s="113"/>
      <c r="E46" s="61" t="s">
        <v>143</v>
      </c>
      <c r="F46" s="113"/>
      <c r="G46" s="81" t="s">
        <v>64</v>
      </c>
      <c r="H46" s="120"/>
      <c r="I46" s="121" t="n">
        <v>36867</v>
      </c>
      <c r="J46" s="120"/>
      <c r="K46" s="82" t="n">
        <v>37579</v>
      </c>
      <c r="L46" s="120" t="s">
        <v>144</v>
      </c>
      <c r="M46" s="122"/>
      <c r="N46" s="123"/>
      <c r="O46" s="85" t="s">
        <v>54</v>
      </c>
      <c r="P46" s="120"/>
      <c r="Q46" s="85" t="s">
        <v>54</v>
      </c>
      <c r="R46" s="120"/>
      <c r="S46" s="122"/>
      <c r="T46" s="123"/>
      <c r="U46" s="117" t="n">
        <v>63050000</v>
      </c>
      <c r="V46" s="120"/>
      <c r="W46" s="85" t="s">
        <v>54</v>
      </c>
      <c r="X46" s="120"/>
      <c r="Y46" s="85" t="s">
        <v>54</v>
      </c>
      <c r="Z46" s="120"/>
      <c r="AA46" s="155" t="s">
        <v>105</v>
      </c>
      <c r="AB46" s="120"/>
      <c r="AC46" s="155" t="s">
        <v>105</v>
      </c>
      <c r="AD46" s="113"/>
      <c r="AE46" s="113" t="s">
        <v>145</v>
      </c>
      <c r="AF46" s="113"/>
      <c r="AG46" s="156"/>
      <c r="AH46" s="113"/>
      <c r="AI46" s="119"/>
      <c r="AJ46" s="112"/>
      <c r="AK46" s="119"/>
      <c r="AL46" s="89"/>
    </row>
    <row r="47" customFormat="false" ht="24.95" hidden="false" customHeight="true" outlineLevel="0" collapsed="false">
      <c r="A47" s="124" t="str">
        <f aca="false">+C47</f>
        <v>ECI</v>
      </c>
      <c r="B47" s="90"/>
      <c r="C47" s="157" t="str">
        <f aca="false">+[1]Sheet1!$A$19</f>
        <v>ECI</v>
      </c>
      <c r="D47" s="158"/>
      <c r="E47" s="158" t="str">
        <f aca="false">+[1]Sheet1!$C$19</f>
        <v>Ghost</v>
      </c>
      <c r="F47" s="158"/>
      <c r="G47" s="159" t="str">
        <f aca="false">+[1]Sheet1!$AC$19</f>
        <v>TRS &amp; Put</v>
      </c>
      <c r="H47" s="158"/>
      <c r="I47" s="160" t="str">
        <f aca="false">+[1]Sheet1!$E$19</f>
        <v>12/17/99</v>
      </c>
      <c r="J47" s="158"/>
      <c r="K47" s="161" t="str">
        <f aca="false">+[1]Sheet1!$G$19</f>
        <v>6/30/01</v>
      </c>
      <c r="L47" s="158"/>
      <c r="M47" s="162"/>
      <c r="N47" s="163"/>
      <c r="O47" s="164" t="n">
        <f aca="false">+[1]Sheet1!$O$19</f>
        <v>255000000</v>
      </c>
      <c r="P47" s="158"/>
      <c r="Q47" s="141" t="s">
        <v>54</v>
      </c>
      <c r="R47" s="158"/>
      <c r="S47" s="162"/>
      <c r="T47" s="163"/>
      <c r="U47" s="141" t="s">
        <v>54</v>
      </c>
      <c r="V47" s="158"/>
      <c r="W47" s="164" t="n">
        <f aca="false">+[1]Sheet1!$W$19</f>
        <v>0</v>
      </c>
      <c r="X47" s="158"/>
      <c r="Y47" s="141" t="s">
        <v>54</v>
      </c>
      <c r="Z47" s="158"/>
      <c r="AA47" s="141" t="s">
        <v>54</v>
      </c>
      <c r="AB47" s="158"/>
      <c r="AC47" s="141" t="s">
        <v>54</v>
      </c>
      <c r="AD47" s="158"/>
      <c r="AE47" s="158" t="s">
        <v>80</v>
      </c>
      <c r="AF47" s="158"/>
      <c r="AG47" s="159" t="str">
        <f aca="false">+[1]Sheet1!$AA$19</f>
        <v>Andy Shulman</v>
      </c>
      <c r="AH47" s="158"/>
      <c r="AI47" s="165" t="str">
        <f aca="false">+[2]Sheet1!$U$19</f>
        <v>Unwound 3/21/00</v>
      </c>
      <c r="AJ47" s="157"/>
      <c r="AK47" s="166"/>
      <c r="AL47" s="102"/>
    </row>
    <row r="48" customFormat="false" ht="24.95" hidden="false" customHeight="true" outlineLevel="0" collapsed="false">
      <c r="A48" s="48"/>
      <c r="B48" s="49"/>
      <c r="C48" s="144"/>
      <c r="D48" s="145"/>
      <c r="E48" s="145"/>
      <c r="F48" s="145"/>
      <c r="G48" s="146"/>
      <c r="H48" s="147"/>
      <c r="I48" s="148"/>
      <c r="J48" s="147"/>
      <c r="K48" s="149"/>
      <c r="L48" s="147"/>
      <c r="M48" s="150"/>
      <c r="N48" s="151"/>
      <c r="O48" s="152"/>
      <c r="P48" s="147"/>
      <c r="Q48" s="152"/>
      <c r="R48" s="147"/>
      <c r="S48" s="150"/>
      <c r="T48" s="151"/>
      <c r="U48" s="152"/>
      <c r="V48" s="147"/>
      <c r="W48" s="152"/>
      <c r="X48" s="147"/>
      <c r="Y48" s="152"/>
      <c r="Z48" s="147"/>
      <c r="AA48" s="152"/>
      <c r="AB48" s="147"/>
      <c r="AC48" s="152"/>
      <c r="AD48" s="145"/>
      <c r="AE48" s="145"/>
      <c r="AF48" s="145"/>
      <c r="AG48" s="153"/>
      <c r="AH48" s="145"/>
      <c r="AI48" s="154"/>
      <c r="AJ48" s="144"/>
      <c r="AK48" s="154"/>
    </row>
    <row r="49" customFormat="false" ht="24.95" hidden="false" customHeight="true" outlineLevel="0" collapsed="false">
      <c r="A49" s="124" t="str">
        <f aca="false">+C49</f>
        <v>Caribbean</v>
      </c>
      <c r="B49" s="90"/>
      <c r="C49" s="157" t="str">
        <f aca="false">+[1]Sheet1!$A$33</f>
        <v>Caribbean</v>
      </c>
      <c r="D49" s="158"/>
      <c r="E49" s="158" t="str">
        <f aca="false">+[1]Sheet1!$C$33</f>
        <v>Churchill (Puerto Rico)</v>
      </c>
      <c r="F49" s="158"/>
      <c r="G49" s="159" t="str">
        <f aca="false">+[1]Sheet1!$AC$33</f>
        <v>TRS</v>
      </c>
      <c r="H49" s="158"/>
      <c r="I49" s="160" t="str">
        <f aca="false">+[1]Sheet1!$E$33</f>
        <v>06/25/98</v>
      </c>
      <c r="J49" s="158"/>
      <c r="K49" s="161" t="str">
        <f aca="false">+[2]Sheet1!$G$31</f>
        <v>3/31/00</v>
      </c>
      <c r="L49" s="158"/>
      <c r="M49" s="162"/>
      <c r="N49" s="163"/>
      <c r="O49" s="164" t="n">
        <f aca="false">+[1]Sheet1!$O$33</f>
        <v>200000000</v>
      </c>
      <c r="P49" s="158"/>
      <c r="Q49" s="141" t="s">
        <v>54</v>
      </c>
      <c r="R49" s="158"/>
      <c r="S49" s="162"/>
      <c r="T49" s="163"/>
      <c r="U49" s="141" t="s">
        <v>54</v>
      </c>
      <c r="V49" s="158"/>
      <c r="W49" s="164" t="n">
        <f aca="false">+[1]Sheet1!$W$33</f>
        <v>0</v>
      </c>
      <c r="X49" s="158"/>
      <c r="Y49" s="141" t="s">
        <v>54</v>
      </c>
      <c r="Z49" s="158"/>
      <c r="AA49" s="141" t="s">
        <v>54</v>
      </c>
      <c r="AB49" s="158"/>
      <c r="AC49" s="141" t="s">
        <v>54</v>
      </c>
      <c r="AD49" s="158"/>
      <c r="AE49" s="158" t="str">
        <f aca="false">+[1]Sheet1!$Y$33</f>
        <v>Jeff Sommers</v>
      </c>
      <c r="AF49" s="158"/>
      <c r="AG49" s="159" t="str">
        <f aca="false">+[1]Sheet1!$AA$33</f>
        <v>Mike Jones</v>
      </c>
      <c r="AH49" s="158"/>
      <c r="AI49" s="166" t="s">
        <v>146</v>
      </c>
      <c r="AJ49" s="157"/>
      <c r="AK49" s="166"/>
      <c r="AL49" s="102"/>
    </row>
    <row r="50" customFormat="false" ht="24.95" hidden="false" customHeight="true" outlineLevel="0" collapsed="false">
      <c r="A50" s="48"/>
      <c r="B50" s="49"/>
      <c r="C50" s="144"/>
      <c r="D50" s="145"/>
      <c r="E50" s="145"/>
      <c r="F50" s="145"/>
      <c r="G50" s="146"/>
      <c r="H50" s="147"/>
      <c r="I50" s="148"/>
      <c r="J50" s="147"/>
      <c r="K50" s="149"/>
      <c r="L50" s="147"/>
      <c r="M50" s="150"/>
      <c r="N50" s="151"/>
      <c r="O50" s="152"/>
      <c r="P50" s="147"/>
      <c r="Q50" s="152"/>
      <c r="R50" s="147"/>
      <c r="S50" s="150"/>
      <c r="T50" s="151"/>
      <c r="U50" s="152"/>
      <c r="V50" s="147"/>
      <c r="W50" s="152"/>
      <c r="X50" s="147"/>
      <c r="Y50" s="152"/>
      <c r="Z50" s="147"/>
      <c r="AA50" s="152"/>
      <c r="AB50" s="147"/>
      <c r="AC50" s="152"/>
      <c r="AD50" s="145"/>
      <c r="AE50" s="145"/>
      <c r="AF50" s="145"/>
      <c r="AG50" s="153"/>
      <c r="AH50" s="145"/>
      <c r="AI50" s="154"/>
      <c r="AJ50" s="144"/>
      <c r="AK50" s="154"/>
    </row>
    <row r="51" customFormat="false" ht="24.95" hidden="false" customHeight="true" outlineLevel="0" collapsed="false">
      <c r="A51" s="124" t="str">
        <f aca="false">+C51</f>
        <v>Asia/Africa</v>
      </c>
      <c r="B51" s="90"/>
      <c r="C51" s="157" t="str">
        <f aca="false">+[1]Sheet1!$A$35</f>
        <v>Asia/Africa</v>
      </c>
      <c r="D51" s="158"/>
      <c r="E51" s="158" t="str">
        <f aca="false">+[1]Sheet1!$C$35</f>
        <v>Piti Power Guam</v>
      </c>
      <c r="F51" s="158"/>
      <c r="G51" s="159" t="str">
        <f aca="false">+[1]Sheet1!$AC$35</f>
        <v>TRS</v>
      </c>
      <c r="H51" s="158"/>
      <c r="I51" s="160" t="str">
        <f aca="false">+[1]Sheet1!$E$35</f>
        <v>03/30/99</v>
      </c>
      <c r="J51" s="158"/>
      <c r="K51" s="161" t="str">
        <f aca="false">+[1]Sheet1!$G$35</f>
        <v>03/28/00</v>
      </c>
      <c r="L51" s="158"/>
      <c r="M51" s="162"/>
      <c r="N51" s="163"/>
      <c r="O51" s="164" t="n">
        <f aca="false">+[1]Sheet1!$O$35</f>
        <v>23000000</v>
      </c>
      <c r="P51" s="158"/>
      <c r="Q51" s="141" t="s">
        <v>54</v>
      </c>
      <c r="R51" s="158"/>
      <c r="S51" s="162"/>
      <c r="T51" s="163"/>
      <c r="U51" s="141" t="s">
        <v>54</v>
      </c>
      <c r="V51" s="158"/>
      <c r="W51" s="164" t="n">
        <f aca="false">+[1]Sheet1!$W$35</f>
        <v>-201000</v>
      </c>
      <c r="X51" s="158"/>
      <c r="Y51" s="141" t="s">
        <v>54</v>
      </c>
      <c r="Z51" s="158"/>
      <c r="AA51" s="141" t="s">
        <v>54</v>
      </c>
      <c r="AB51" s="158"/>
      <c r="AC51" s="141" t="s">
        <v>54</v>
      </c>
      <c r="AD51" s="158"/>
      <c r="AE51" s="158" t="str">
        <f aca="false">+[1]Sheet1!$Y$35</f>
        <v>Carol Howe,Traci Rainbow</v>
      </c>
      <c r="AF51" s="158"/>
      <c r="AG51" s="159" t="str">
        <f aca="false">+[1]Sheet1!$AA$35</f>
        <v>Mike Jones</v>
      </c>
      <c r="AH51" s="158"/>
      <c r="AI51" s="166" t="s">
        <v>147</v>
      </c>
      <c r="AJ51" s="157"/>
      <c r="AK51" s="166"/>
      <c r="AL51" s="102"/>
    </row>
    <row r="52" customFormat="false" ht="24.95" hidden="false" customHeight="true" outlineLevel="0" collapsed="false">
      <c r="A52" s="48"/>
      <c r="B52" s="49"/>
      <c r="C52" s="144"/>
      <c r="D52" s="145"/>
      <c r="E52" s="145"/>
      <c r="F52" s="145"/>
      <c r="G52" s="146"/>
      <c r="H52" s="147"/>
      <c r="I52" s="149"/>
      <c r="J52" s="147"/>
      <c r="K52" s="149"/>
      <c r="L52" s="147"/>
      <c r="M52" s="150"/>
      <c r="N52" s="151"/>
      <c r="O52" s="152"/>
      <c r="P52" s="147"/>
      <c r="Q52" s="152" t="s">
        <v>148</v>
      </c>
      <c r="R52" s="147"/>
      <c r="S52" s="150"/>
      <c r="T52" s="151"/>
      <c r="U52" s="152"/>
      <c r="V52" s="147"/>
      <c r="W52" s="152"/>
      <c r="X52" s="147"/>
      <c r="Y52" s="152"/>
      <c r="Z52" s="147"/>
      <c r="AA52" s="152"/>
      <c r="AB52" s="147"/>
      <c r="AC52" s="152"/>
      <c r="AD52" s="145"/>
      <c r="AE52" s="145"/>
      <c r="AF52" s="145"/>
      <c r="AG52" s="153"/>
      <c r="AH52" s="145"/>
      <c r="AI52" s="154"/>
      <c r="AJ52" s="144"/>
      <c r="AK52" s="154"/>
    </row>
    <row r="53" customFormat="false" ht="24.95" hidden="false" customHeight="true" outlineLevel="0" collapsed="false">
      <c r="A53" s="167"/>
      <c r="B53" s="168"/>
      <c r="C53" s="168"/>
      <c r="D53" s="169"/>
      <c r="E53" s="169"/>
      <c r="F53" s="169"/>
      <c r="G53" s="170"/>
      <c r="H53" s="169"/>
      <c r="I53" s="171"/>
      <c r="J53" s="169"/>
      <c r="K53" s="172"/>
      <c r="L53" s="173"/>
      <c r="M53" s="174" t="n">
        <f aca="false">SUM(M10:M41)</f>
        <v>-3426221.2599</v>
      </c>
      <c r="N53" s="175"/>
      <c r="O53" s="173" t="n">
        <f aca="false">SUM(O10:O51)</f>
        <v>1519988976</v>
      </c>
      <c r="P53" s="169"/>
      <c r="Q53" s="173" t="n">
        <f aca="false">SUM(Q10:Q52)</f>
        <v>1339967057</v>
      </c>
      <c r="R53" s="173"/>
      <c r="S53" s="174" t="n">
        <f aca="false">SUM(S10:S41)</f>
        <v>-3426221.2599</v>
      </c>
      <c r="T53" s="175"/>
      <c r="U53" s="173" t="n">
        <f aca="false">SUM(U10:U52)</f>
        <v>1024199348</v>
      </c>
      <c r="V53" s="169"/>
      <c r="W53" s="173" t="n">
        <f aca="false">SUM(W10:W51)</f>
        <v>-4158192.17085</v>
      </c>
      <c r="X53" s="169"/>
      <c r="Y53" s="173" t="n">
        <f aca="false">SUM(Y10:Y51)</f>
        <v>230850803</v>
      </c>
      <c r="Z53" s="169"/>
      <c r="AA53" s="173" t="n">
        <f aca="false">SUM(AA10:AA52)</f>
        <v>0</v>
      </c>
      <c r="AB53" s="169"/>
      <c r="AC53" s="173" t="n">
        <f aca="false">SUM(AC10:AC52)</f>
        <v>0</v>
      </c>
      <c r="AD53" s="169"/>
      <c r="AE53" s="169"/>
      <c r="AF53" s="169"/>
      <c r="AG53" s="170"/>
      <c r="AH53" s="169"/>
      <c r="AI53" s="176"/>
      <c r="AJ53" s="168"/>
      <c r="AK53" s="176"/>
    </row>
    <row r="54" customFormat="false" ht="14.45" hidden="false" customHeight="true" outlineLevel="0" collapsed="false">
      <c r="K54" s="177"/>
      <c r="L54" s="178"/>
      <c r="M54" s="179"/>
      <c r="N54" s="179"/>
      <c r="O54" s="179"/>
      <c r="Q54" s="179"/>
      <c r="R54" s="178"/>
      <c r="S54" s="179"/>
      <c r="T54" s="179"/>
      <c r="U54" s="179"/>
    </row>
    <row r="55" customFormat="false" ht="30" hidden="false" customHeight="true" outlineLevel="0" collapsed="false">
      <c r="C55" s="8"/>
      <c r="K55" s="177"/>
      <c r="L55" s="178"/>
      <c r="M55" s="180"/>
      <c r="N55" s="179"/>
      <c r="O55" s="179"/>
      <c r="Q55" s="179"/>
      <c r="R55" s="178"/>
      <c r="S55" s="180"/>
      <c r="T55" s="179"/>
      <c r="U55" s="179"/>
      <c r="V55" s="181"/>
      <c r="W55" s="182"/>
      <c r="Y55" s="182"/>
      <c r="AA55" s="181"/>
      <c r="AB55" s="181"/>
      <c r="AC55" s="182"/>
    </row>
    <row r="56" customFormat="false" ht="14.45" hidden="false" customHeight="true" outlineLevel="0" collapsed="false">
      <c r="C56" s="102" t="s">
        <v>149</v>
      </c>
      <c r="D56" s="102"/>
      <c r="E56" s="102"/>
      <c r="K56" s="177"/>
      <c r="L56" s="178"/>
      <c r="M56" s="179"/>
      <c r="N56" s="179"/>
      <c r="O56" s="179"/>
      <c r="Q56" s="179"/>
      <c r="R56" s="178"/>
      <c r="S56" s="179"/>
      <c r="T56" s="179"/>
      <c r="U56" s="179"/>
      <c r="V56" s="181"/>
      <c r="W56" s="128"/>
      <c r="Y56" s="128"/>
      <c r="AA56" s="181"/>
      <c r="AB56" s="181"/>
      <c r="AC56" s="128"/>
    </row>
    <row r="57" customFormat="false" ht="14.45" hidden="false" customHeight="true" outlineLevel="0" collapsed="false">
      <c r="K57" s="177"/>
      <c r="L57" s="178"/>
      <c r="M57" s="179"/>
      <c r="N57" s="179"/>
      <c r="O57" s="179"/>
      <c r="Q57" s="179"/>
      <c r="R57" s="178"/>
      <c r="S57" s="179"/>
      <c r="T57" s="179"/>
      <c r="U57" s="179"/>
      <c r="V57" s="181"/>
      <c r="W57" s="182"/>
      <c r="Y57" s="182"/>
      <c r="AA57" s="181"/>
      <c r="AB57" s="181"/>
      <c r="AC57" s="182"/>
    </row>
    <row r="58" customFormat="false" ht="14.45" hidden="false" customHeight="true" outlineLevel="0" collapsed="false">
      <c r="C58" s="0" t="s">
        <v>150</v>
      </c>
      <c r="K58" s="177"/>
      <c r="L58" s="178"/>
      <c r="M58" s="179"/>
      <c r="N58" s="179"/>
      <c r="O58" s="179"/>
      <c r="Q58" s="179"/>
      <c r="R58" s="178"/>
      <c r="S58" s="179"/>
      <c r="T58" s="179"/>
      <c r="U58" s="179"/>
    </row>
    <row r="59" customFormat="false" ht="14.25" hidden="false" customHeight="true" outlineLevel="0" collapsed="false">
      <c r="C59" s="0" t="s">
        <v>151</v>
      </c>
    </row>
    <row r="60" customFormat="false" ht="14.25" hidden="false" customHeight="true" outlineLevel="0" collapsed="false">
      <c r="C60" s="0" t="s">
        <v>152</v>
      </c>
      <c r="O60" s="183"/>
      <c r="Q60" s="183"/>
      <c r="U60" s="183"/>
    </row>
    <row r="61" customFormat="false" ht="14.25" hidden="false" customHeight="true" outlineLevel="0" collapsed="false">
      <c r="C61" s="0" t="s">
        <v>153</v>
      </c>
    </row>
    <row r="62" customFormat="false" ht="14.25" hidden="false" customHeight="true" outlineLevel="0" collapsed="false">
      <c r="C62" s="0" t="s">
        <v>154</v>
      </c>
    </row>
    <row r="63" customFormat="false" ht="12.75" hidden="false" customHeight="false" outlineLevel="0" collapsed="false">
      <c r="C63" s="0" t="s">
        <v>155</v>
      </c>
    </row>
    <row r="64" customFormat="false" ht="12.75" hidden="false" customHeight="false" outlineLevel="0" collapsed="false">
      <c r="C64" s="0" t="s">
        <v>156</v>
      </c>
    </row>
    <row r="71" customFormat="false" ht="12.75" hidden="false" customHeight="false" outlineLevel="0" collapsed="false">
      <c r="C71" s="184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&amp;L&amp;8C:\WINNT\Personal\&amp;F {&amp;A}&amp;R&amp;8Page &amp;P of &amp;N
&amp;D  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1999-10-29T13:50:20Z</dcterms:created>
  <dc:creator>gtholen</dc:creator>
  <dc:description/>
  <dc:language>en-US</dc:language>
  <cp:lastModifiedBy>gtholen</cp:lastModifiedBy>
  <cp:lastPrinted>2000-12-27T20:09:18Z</cp:lastPrinted>
  <cp:revision>0</cp:revision>
  <dc:subject/>
  <dc:title/>
</cp:coreProperties>
</file>