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comments3.xml" ContentType="application/vnd.openxmlformats-officedocument.spreadsheetml.comments+xml"/>
  <Override PartName="/xl/styles.xml" ContentType="application/vnd.openxmlformats-officedocument.spreadsheetml.styles+xml"/>
  <Override PartName="/xl/worksheets/_rels/sheet46.xml.rels" ContentType="application/vnd.openxmlformats-package.relationships+xml"/>
  <Override PartName="/xl/worksheets/_rels/sheet45.xml.rels" ContentType="application/vnd.openxmlformats-package.relationships+xml"/>
  <Override PartName="/xl/worksheets/_rels/sheet33.xml.rels" ContentType="application/vnd.openxmlformats-package.relationships+xml"/>
  <Override PartName="/xl/worksheets/_rels/sheet3.xml.rels" ContentType="application/vnd.openxmlformats-package.relationships+xml"/>
  <Override PartName="/xl/worksheets/_rels/sheet44.xml.rels" ContentType="application/vnd.openxmlformats-package.relationships+xml"/>
  <Override PartName="/xl/worksheets/_rels/sheet2.xml.rels" ContentType="application/vnd.openxmlformats-package.relationships+xml"/>
  <Override PartName="/xl/worksheets/_rels/sheet43.xml.rels" ContentType="application/vnd.openxmlformats-package.relationships+xml"/>
  <Override PartName="/xl/worksheets/_rels/sheet36.xml.rels" ContentType="application/vnd.openxmlformats-package.relationships+xml"/>
  <Override PartName="/xl/worksheets/_rels/sheet48.xml.rels" ContentType="application/vnd.openxmlformats-package.relationships+xml"/>
  <Override PartName="/xl/worksheets/_rels/sheet47.xml.rels" ContentType="application/vnd.openxmlformats-package.relationships+xml"/>
  <Override PartName="/xl/worksheets/_rels/sheet5.xml.rels" ContentType="application/vnd.openxmlformats-package.relationships+xml"/>
  <Override PartName="/xl/worksheets/_rels/sheet49.xml.rels" ContentType="application/vnd.openxmlformats-package.relationships+xml"/>
  <Override PartName="/xl/worksheets/_rels/sheet25.xml.rels" ContentType="application/vnd.openxmlformats-package.relationships+xml"/>
  <Override PartName="/xl/worksheets/sheet29.xml" ContentType="application/vnd.openxmlformats-officedocument.spreadsheetml.worksheet+xml"/>
  <Override PartName="/xl/worksheets/sheet28.xml" ContentType="application/vnd.openxmlformats-officedocument.spreadsheetml.worksheet+xml"/>
  <Override PartName="/xl/worksheets/sheet27.xml" ContentType="application/vnd.openxmlformats-officedocument.spreadsheetml.worksheet+xml"/>
  <Override PartName="/xl/worksheets/sheet26.xml" ContentType="application/vnd.openxmlformats-officedocument.spreadsheetml.worksheet+xml"/>
  <Override PartName="/xl/worksheets/sheet25.xml" ContentType="application/vnd.openxmlformats-officedocument.spreadsheetml.worksheet+xml"/>
  <Override PartName="/xl/worksheets/sheet24.xml" ContentType="application/vnd.openxmlformats-officedocument.spreadsheetml.worksheet+xml"/>
  <Override PartName="/xl/worksheets/sheet23.xml" ContentType="application/vnd.openxmlformats-officedocument.spreadsheetml.worksheet+xml"/>
  <Override PartName="/xl/worksheets/sheet22.xml" ContentType="application/vnd.openxmlformats-officedocument.spreadsheetml.worksheet+xml"/>
  <Override PartName="/xl/worksheets/sheet21.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18.xml" ContentType="application/vnd.openxmlformats-officedocument.spreadsheetml.worksheet+xml"/>
  <Override PartName="/xl/worksheets/sheet1.xml" ContentType="application/vnd.openxmlformats-officedocument.spreadsheetml.worksheet+xml"/>
  <Override PartName="/xl/worksheets/sheet17.xml" ContentType="application/vnd.openxmlformats-officedocument.spreadsheetml.worksheet+xml"/>
  <Override PartName="/xl/worksheets/sheet16.xml" ContentType="application/vnd.openxmlformats-officedocument.spreadsheetml.worksheet+xml"/>
  <Override PartName="/xl/worksheets/sheet15.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40.xml" ContentType="application/vnd.openxmlformats-officedocument.spreadsheetml.worksheet+xml"/>
  <Override PartName="/xl/worksheets/sheet39.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5.xml" ContentType="application/vnd.openxmlformats-officedocument.spreadsheetml.worksheet+xml"/>
  <Override PartName="/xl/worksheets/sheet34.xml" ContentType="application/vnd.openxmlformats-officedocument.spreadsheetml.worksheet+xml"/>
  <Override PartName="/xl/worksheets/sheet46.xml" ContentType="application/vnd.openxmlformats-officedocument.spreadsheetml.worksheet+xml"/>
  <Override PartName="/xl/worksheets/sheet6.xml" ContentType="application/vnd.openxmlformats-officedocument.spreadsheetml.worksheet+xml"/>
  <Override PartName="/xl/worksheets/sheet33.xml" ContentType="application/vnd.openxmlformats-officedocument.spreadsheetml.worksheet+xml"/>
  <Override PartName="/xl/worksheets/sheet32.xml" ContentType="application/vnd.openxmlformats-officedocument.spreadsheetml.worksheet+xml"/>
  <Override PartName="/xl/worksheets/sheet11.xml" ContentType="application/vnd.openxmlformats-officedocument.spreadsheetml.worksheet+xml"/>
  <Override PartName="/xl/worksheets/sheet48.xml" ContentType="application/vnd.openxmlformats-officedocument.spreadsheetml.worksheet+xml"/>
  <Override PartName="/xl/worksheets/sheet13.xml" ContentType="application/vnd.openxmlformats-officedocument.spreadsheetml.worksheet+xml"/>
  <Override PartName="/xl/worksheets/sheet10.xml" ContentType="application/vnd.openxmlformats-officedocument.spreadsheetml.worksheet+xml"/>
  <Override PartName="/xl/worksheets/sheet47.xml" ContentType="application/vnd.openxmlformats-officedocument.spreadsheetml.worksheet+xml"/>
  <Override PartName="/xl/worksheets/sheet7.xml" ContentType="application/vnd.openxmlformats-officedocument.spreadsheetml.worksheet+xml"/>
  <Override PartName="/xl/worksheets/sheet31.xml" ContentType="application/vnd.openxmlformats-officedocument.spreadsheetml.worksheet+xml"/>
  <Override PartName="/xl/worksheets/sheet9.xml" ContentType="application/vnd.openxmlformats-officedocument.spreadsheetml.worksheet+xml"/>
  <Override PartName="/xl/worksheets/sheet14.xml" ContentType="application/vnd.openxmlformats-officedocument.spreadsheetml.worksheet+xml"/>
  <Override PartName="/xl/worksheets/sheet12.xml" ContentType="application/vnd.openxmlformats-officedocument.spreadsheetml.worksheet+xml"/>
  <Override PartName="/xl/worksheets/sheet49.xml" ContentType="application/vnd.openxmlformats-officedocument.spreadsheetml.worksheet+xml"/>
  <Override PartName="/xl/worksheets/sheet8.xml" ContentType="application/vnd.openxmlformats-officedocument.spreadsheetml.worksheet+xml"/>
  <Override PartName="/xl/worksheets/sheet30.xml" ContentType="application/vnd.openxmlformats-officedocument.spreadsheetml.worksheet+xml"/>
  <Override PartName="/xl/externalLinks/_rels/externalLink1.xml.rels" ContentType="application/vnd.openxmlformats-package.relationships+xml"/>
  <Override PartName="/xl/externalLinks/externalLink1.xml" ContentType="application/vnd.openxmlformats-officedocument.spreadsheetml.externalLink+xml"/>
  <Override PartName="/xl/sharedStrings.xml" ContentType="application/vnd.openxmlformats-officedocument.spreadsheetml.sharedStrings+xml"/>
  <Override PartName="/xl/comments46.xml" ContentType="application/vnd.openxmlformats-officedocument.spreadsheetml.comments+xml"/>
  <Override PartName="/xl/comments2.xml" ContentType="application/vnd.openxmlformats-officedocument.spreadsheetml.comments+xml"/>
  <Override PartName="/xl/drawings/drawing9.xml" ContentType="application/vnd.openxmlformats-officedocument.drawing+xml"/>
  <Override PartName="/xl/drawings/drawing8.xml" ContentType="application/vnd.openxmlformats-officedocument.drawing+xml"/>
  <Override PartName="/xl/drawings/drawing10.xml" ContentType="application/vnd.openxmlformats-officedocument.drawing+xml"/>
  <Override PartName="/xl/drawings/drawing1.xml" ContentType="application/vnd.openxmlformats-officedocument.drawing+xml"/>
  <Override PartName="/xl/drawings/vmlDrawing1.vml" ContentType="application/vnd.openxmlformats-officedocument.vmlDrawing"/>
  <Override PartName="/xl/drawings/drawing2.xml" ContentType="application/vnd.openxmlformats-officedocument.drawing+xml"/>
  <Override PartName="/xl/drawings/vmlDrawing2.vml" ContentType="application/vnd.openxmlformats-officedocument.vmlDrawing"/>
  <Override PartName="/xl/drawings/drawing3.xml" ContentType="application/vnd.openxmlformats-officedocument.drawing+xml"/>
  <Override PartName="/xl/drawings/drawing6.xml" ContentType="application/vnd.openxmlformats-officedocument.drawing+xml"/>
  <Override PartName="/xl/drawings/vmlDrawing5.vml" ContentType="application/vnd.openxmlformats-officedocument.vmlDrawing"/>
  <Override PartName="/xl/drawings/vmlDrawing3.vml" ContentType="application/vnd.openxmlformats-officedocument.vmlDrawing"/>
  <Override PartName="/xl/drawings/drawing4.xml" ContentType="application/vnd.openxmlformats-officedocument.drawing+xml"/>
  <Override PartName="/xl/drawings/vmlDrawing4.vml" ContentType="application/vnd.openxmlformats-officedocument.vmlDrawing"/>
  <Override PartName="/xl/drawings/drawing5.xml" ContentType="application/vnd.openxmlformats-officedocument.drawing+xml"/>
  <Override PartName="/xl/drawings/drawing7.xml" ContentType="application/vnd.openxmlformats-officedocument.drawing+xml"/>
  <Override PartName="/xl/comments25.xml" ContentType="application/vnd.openxmlformats-officedocument.spreadsheetml.comments+xml"/>
  <Override PartName="/xl/comments48.xml" ContentType="application/vnd.openxmlformats-officedocument.spreadsheetml.comment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1" activeTab="1"/>
  </bookViews>
  <sheets>
    <sheet name="Sheet2" sheetId="1" state="hidden" r:id="rId3"/>
    <sheet name="Fuel Rates" sheetId="2" state="visible" r:id="rId4"/>
    <sheet name="Input Sheet" sheetId="3" state="visible" r:id="rId5"/>
    <sheet name="STN 2 - Malin" sheetId="4" state="visible" r:id="rId6"/>
    <sheet name="Aeco - Chicago" sheetId="5" state="visible" r:id="rId7"/>
    <sheet name="Aeco - Malin (400)" sheetId="6" state="visible" r:id="rId8"/>
    <sheet name="Aeco - Malin (Socal)" sheetId="7" state="visible" r:id="rId9"/>
    <sheet name="Sumas - Malin" sheetId="8" state="visible" r:id="rId10"/>
    <sheet name="Sumas - San Juan Basin" sheetId="9" state="visible" r:id="rId11"/>
    <sheet name="Sumas - Rockies" sheetId="10" state="visible" r:id="rId12"/>
    <sheet name="Aeco - San Juan Basin " sheetId="11" state="visible" r:id="rId13"/>
    <sheet name="Aeco - Rockies" sheetId="12" state="visible" r:id="rId14"/>
    <sheet name="Aeco - Eastern Zone" sheetId="13" state="visible" r:id="rId15"/>
    <sheet name="Empress - Niagara " sheetId="14" state="visible" r:id="rId16"/>
    <sheet name="St. Clair - Niagara  " sheetId="15" state="visible" r:id="rId17"/>
    <sheet name="Aeco - Michcon (GL)" sheetId="16" state="visible" r:id="rId18"/>
    <sheet name="Aeco - St. Clair " sheetId="17" state="visible" r:id="rId19"/>
    <sheet name="Aeco - Emerson I" sheetId="18" state="visible" r:id="rId20"/>
    <sheet name="Aeco - Emerson II" sheetId="19" state="visible" r:id="rId21"/>
    <sheet name="Aeco - Chicago Before NB" sheetId="20" state="visible" r:id="rId22"/>
    <sheet name="Aeco - Chicago NGPL" sheetId="21" state="visible" r:id="rId23"/>
    <sheet name="Aeco - Ventura" sheetId="22" state="visible" r:id="rId24"/>
    <sheet name="Aeco - Harper Before" sheetId="23" state="visible" r:id="rId25"/>
    <sheet name="Aeco - Harper (Expansion)" sheetId="24" state="visible" r:id="rId26"/>
    <sheet name="Aeco - TZ6" sheetId="25" state="visible" r:id="rId27"/>
    <sheet name="Aeco - TZ6 (Proposed)" sheetId="26" state="visible" r:id="rId28"/>
    <sheet name="Niagara - TZ6 (Proposed)" sheetId="27" state="visible" r:id="rId29"/>
    <sheet name="Aeco - New York" sheetId="28" state="visible" r:id="rId30"/>
    <sheet name="Aeco - Belle River" sheetId="29" state="visible" r:id="rId31"/>
    <sheet name="Aeco - Waddington" sheetId="30" state="visible" r:id="rId32"/>
    <sheet name="Aeco - Niagara" sheetId="31" state="visible" r:id="rId33"/>
    <sheet name="Aeco - Dracut" sheetId="32" state="visible" r:id="rId34"/>
    <sheet name="Aeco - Iroquois" sheetId="33" state="visible" r:id="rId35"/>
    <sheet name="derek" sheetId="34" state="visible" r:id="rId36"/>
    <sheet name="Aeco - Boston" sheetId="35" state="visible" r:id="rId37"/>
    <sheet name="Aeco - Iroquois (Proposed)" sheetId="36" state="visible" r:id="rId38"/>
    <sheet name="Aeco - Dawn" sheetId="37" state="visible" r:id="rId39"/>
    <sheet name="Aeco - Parkway" sheetId="38" state="visible" r:id="rId40"/>
    <sheet name="Aeco - Chippawa" sheetId="39" state="visible" r:id="rId41"/>
    <sheet name="Aeco - Leidy" sheetId="40" state="visible" r:id="rId42"/>
    <sheet name="TETCO" sheetId="41" state="visible" r:id="rId43"/>
    <sheet name="Trunkline&amp;ANR" sheetId="42" state="visible" r:id="rId44"/>
    <sheet name="San Juan-KRS" sheetId="43" state="visible" r:id="rId45"/>
    <sheet name="Rockies-KRS" sheetId="44" state="visible" r:id="rId46"/>
    <sheet name="Rockies-Malin" sheetId="45" state="visible" r:id="rId47"/>
    <sheet name="STN 2 - MalinViaNit" sheetId="46" state="visible" r:id="rId48"/>
    <sheet name="STN 2 - MalinViaSouthernCros" sheetId="47" state="visible" r:id="rId49"/>
    <sheet name="STN 2 - MalinViaNit (Exp)" sheetId="48" state="visible" r:id="rId50"/>
    <sheet name="STN 2 - MalinViaSouthCros (Exp)" sheetId="49" state="visible" r:id="rId51"/>
  </sheets>
  <externalReferences>
    <externalReference r:id="rId52"/>
  </externalReferences>
  <definedNames>
    <definedName function="false" hidden="false" localSheetId="28" name="_xlnm.Print_Area" vbProcedure="false">'Aeco - Belle River'!$A$1:$F$29</definedName>
    <definedName function="false" hidden="false" localSheetId="34" name="_xlnm.Print_Area" vbProcedure="false">'Aeco - Boston'!$A$1:$F$39</definedName>
    <definedName function="false" hidden="false" localSheetId="4" name="_xlnm.Print_Area" vbProcedure="false">'Aeco - Chicago'!$A$1:$F$40</definedName>
    <definedName function="false" hidden="false" localSheetId="19" name="_xlnm.Print_Area" vbProcedure="false">'Aeco - Chicago Before NB'!$A$1:$F$29</definedName>
    <definedName function="false" hidden="false" localSheetId="20" name="_xlnm.Print_Area" vbProcedure="false">'Aeco - Chicago NGPL'!$A$1:$F$30</definedName>
    <definedName function="false" hidden="false" localSheetId="38" name="_xlnm.Print_Area" vbProcedure="false">'Aeco - Chippawa'!$A$1:$F$22</definedName>
    <definedName function="false" hidden="false" localSheetId="36" name="_xlnm.Print_Area" vbProcedure="false">'Aeco - Dawn'!$A$1:$F$25</definedName>
    <definedName function="false" hidden="false" localSheetId="31" name="_xlnm.Print_Area" vbProcedure="false">'Aeco - Dracut'!$A$1:$F$26</definedName>
    <definedName function="false" hidden="false" localSheetId="12" name="_xlnm.Print_Area" vbProcedure="false">'Aeco - Eastern Zone'!$A$1:$F$22</definedName>
    <definedName function="false" hidden="false" localSheetId="17" name="_xlnm.Print_Area" vbProcedure="false">'Aeco - Emerson I'!$A$1:$F$22</definedName>
    <definedName function="false" hidden="false" localSheetId="18" name="_xlnm.Print_Area" vbProcedure="false">'Aeco - Emerson II'!$A$1:$F$22</definedName>
    <definedName function="false" hidden="false" localSheetId="23" name="_xlnm.Print_Area" vbProcedure="false">'Aeco - Harper (Expansion)'!$A$1:$F$26</definedName>
    <definedName function="false" hidden="false" localSheetId="22" name="_xlnm.Print_Area" vbProcedure="false">'Aeco - Harper Before'!$A$1:$F$26</definedName>
    <definedName function="false" hidden="false" localSheetId="32" name="_xlnm.Print_Area" vbProcedure="false">'Aeco - Iroquois'!$A$1:$F$30</definedName>
    <definedName function="false" hidden="false" localSheetId="35" name="_xlnm.Print_Area" vbProcedure="false">'Aeco - Iroquois (Proposed)'!$A$1:$F$30</definedName>
    <definedName function="false" hidden="false" localSheetId="39" name="_xlnm.Print_Area" vbProcedure="false">'Aeco - Leidy'!$A$1:$F$28</definedName>
    <definedName function="false" hidden="false" localSheetId="5" name="_xlnm.Print_Area" vbProcedure="false">'Aeco - Malin (400)'!$A$1:$F$29</definedName>
    <definedName function="false" hidden="false" localSheetId="6" name="_xlnm.Print_Area" vbProcedure="false">'Aeco - Malin (Socal)'!$A$1:$F$35</definedName>
    <definedName function="false" hidden="false" localSheetId="15" name="_xlnm.Print_Area" vbProcedure="false">'Aeco - Michcon (GL)'!$A$1:$F$30</definedName>
    <definedName function="false" hidden="false" localSheetId="27" name="_xlnm.Print_Area" vbProcedure="false">'Aeco - New York'!$A$1:$F$41</definedName>
    <definedName function="false" hidden="false" localSheetId="30" name="_xlnm.Print_Area" vbProcedure="false">'Aeco - Niagara'!$A$1:$F$22</definedName>
    <definedName function="false" hidden="false" localSheetId="11" name="_xlnm.Print_Area" vbProcedure="false">'Aeco - Rockies'!$A$1:$F$31</definedName>
    <definedName function="false" hidden="false" localSheetId="10" name="_xlnm.Print_Area" vbProcedure="false">'Aeco - San Juan Basin '!$A$1:$F$35</definedName>
    <definedName function="false" hidden="false" localSheetId="16" name="_xlnm.Print_Area" vbProcedure="false">'Aeco - St. Clair '!$A$1:$F$24</definedName>
    <definedName function="false" hidden="false" localSheetId="24" name="_xlnm.Print_Area" vbProcedure="false">'Aeco - TZ6'!$A$1:$F$36</definedName>
    <definedName function="false" hidden="false" localSheetId="25" name="_xlnm.Print_Area" vbProcedure="false">'Aeco - TZ6 (Proposed)'!$A$1:$F$36</definedName>
    <definedName function="false" hidden="false" localSheetId="21" name="_xlnm.Print_Area" vbProcedure="false">'Aeco - Ventura'!$A$1:$F$26</definedName>
    <definedName function="false" hidden="false" localSheetId="29" name="_xlnm.Print_Area" vbProcedure="false">'Aeco - Waddington'!$A$1:$F$22</definedName>
    <definedName function="false" hidden="false" localSheetId="13" name="_xlnm.Print_Area" vbProcedure="false">'Empress - Niagara '!$A$1:$F$18</definedName>
    <definedName function="false" hidden="false" localSheetId="1" name="_xlnm.Print_Area" vbProcedure="false">'Fuel Rates'!$A$1:$W$100</definedName>
    <definedName function="false" hidden="false" localSheetId="2" name="_xlnm.Print_Area" vbProcedure="false">'Input Sheet'!$A$1:$E$149</definedName>
    <definedName function="false" hidden="false" localSheetId="26" name="_xlnm.Print_Area" vbProcedure="false">'Niagara - TZ6 (Proposed)'!$A$1:$F$28</definedName>
    <definedName function="false" hidden="false" localSheetId="43" name="_xlnm.Print_Area" vbProcedure="false">'Rockies-KRS'!$A$1:$F$27</definedName>
    <definedName function="false" hidden="false" localSheetId="44" name="_xlnm.Print_Area" vbProcedure="false">'Rockies-Malin'!$A$1:$F$30</definedName>
    <definedName function="false" hidden="false" localSheetId="42" name="_xlnm.Print_Area" vbProcedure="false">'San Juan-KRS'!$A$1:$F$30</definedName>
    <definedName function="false" hidden="false" localSheetId="14" name="_xlnm.Print_Area" vbProcedure="false">'St. Clair - Niagara  '!$A$1:$F$18</definedName>
    <definedName function="false" hidden="false" localSheetId="3" name="_xlnm.Print_Area" vbProcedure="false">'STN 2 - Malin'!$A$1:$F$27</definedName>
    <definedName function="false" hidden="false" localSheetId="45" name="_xlnm.Print_Area" vbProcedure="false">'STN 2 - MalinViaNit'!$A$1:$F$45</definedName>
    <definedName function="false" hidden="false" localSheetId="47" name="_xlnm.Print_Area" vbProcedure="false">'STN 2 - MalinViaNit (Exp)'!$A$1:$F$45</definedName>
    <definedName function="false" hidden="false" localSheetId="48" name="_xlnm.Print_Area" vbProcedure="false">'STN 2 - MalinViaSouthCros (Exp)'!$A$1:$F$37</definedName>
    <definedName function="false" hidden="false" localSheetId="46" name="_xlnm.Print_Area" vbProcedure="false">'STN 2 - MalinViaSouthernCros'!$A$1:$F$37</definedName>
    <definedName function="false" hidden="false" localSheetId="7" name="_xlnm.Print_Area" vbProcedure="false">'Sumas - Malin'!$A$1:$F$23</definedName>
    <definedName function="false" hidden="false" localSheetId="9" name="_xlnm.Print_Area" vbProcedure="false">'Sumas - Rockies'!$A$1:$F$18</definedName>
    <definedName function="false" hidden="false" localSheetId="8" name="_xlnm.Print_Area" vbProcedure="false">'Sumas - San Juan Basin'!$A$1:$F$23</definedName>
    <definedName function="false" hidden="false" localSheetId="40" name="_xlnm.Print_Area" vbProcedure="false">TETCO!$A$1:$F$19</definedName>
    <definedName function="false" hidden="false" localSheetId="41" name="_xlnm.Print_Area" vbProcedure="false">'Trunkline&amp;ANR'!$A$1:$F$24</definedName>
  </definedNames>
  <calcPr iterateCount="100" refMode="A1" iterate="false" iterateDelta="0.001"/>
  <extLst>
    <ext xmlns:loext="http://schemas.libreoffice.org/" uri="{7626C862-2A13-11E5-B345-FEFF819CDC9F}">
      <loext:extCalcPr stringRefSyntax="CalcA1"/>
    </ext>
  </extLst>
</workbook>
</file>

<file path=xl/comments2.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B98" authorId="0">
      <text>
        <r>
          <rPr>
            <b val="true"/>
            <sz val="8"/>
            <color rgb="FF000000"/>
            <rFont val="Tahoma"/>
            <family val="0"/>
          </rPr>
          <t xml:space="preserve">nlaporte:
</t>
        </r>
        <r>
          <rPr>
            <sz val="8"/>
            <color rgb="FF000000"/>
            <rFont val="Tahoma"/>
            <family val="0"/>
          </rPr>
          <t xml:space="preserve">Dawn is Union SWDA on TC sheet
Earlier it was Eastern Zone</t>
        </r>
      </text>
      <mc:AlternateContent>
        <mc:Choice Requires="v2">
          <commentPr autoFill="true" autoScale="false" colHidden="false" locked="false" rowHidden="false" textHAlign="justify" textVAlign="top">
            <anchor moveWithCells="false" sizeWithCells="false">
              <xdr:from>
                <xdr:col>2</xdr:col>
                <xdr:colOff>16</xdr:colOff>
                <xdr:row>96</xdr:row>
                <xdr:rowOff>7</xdr:rowOff>
              </xdr:from>
              <xdr:to>
                <xdr:col>4</xdr:col>
                <xdr:colOff>43</xdr:colOff>
                <xdr:row>100</xdr:row>
                <xdr:rowOff>6</xdr:rowOff>
              </xdr:to>
            </anchor>
          </commentPr>
        </mc:Choice>
        <mc:Fallback/>
      </mc:AlternateContent>
    </comment>
    <comment ref="E4" authorId="0">
      <text>
        <r>
          <rPr>
            <b val="true"/>
            <sz val="8"/>
            <color rgb="FF000000"/>
            <rFont val="Tahoma"/>
            <family val="0"/>
          </rPr>
          <t xml:space="preserve">nlaporte:
</t>
        </r>
        <r>
          <rPr>
            <sz val="8"/>
            <color rgb="FF000000"/>
            <rFont val="Tahoma"/>
            <family val="0"/>
          </rPr>
          <t xml:space="preserve">NrG website</t>
        </r>
      </text>
      <mc:AlternateContent>
        <mc:Choice Requires="v2">
          <commentPr autoFill="true" autoScale="false" colHidden="false" locked="false" rowHidden="false" textHAlign="justify" textVAlign="top">
            <anchor moveWithCells="false" sizeWithCells="false">
              <xdr:from>
                <xdr:col>5</xdr:col>
                <xdr:colOff>16</xdr:colOff>
                <xdr:row>2</xdr:row>
                <xdr:rowOff>8</xdr:rowOff>
              </xdr:from>
              <xdr:to>
                <xdr:col>7</xdr:col>
                <xdr:colOff>43</xdr:colOff>
                <xdr:row>4</xdr:row>
                <xdr:rowOff>46</xdr:rowOff>
              </xdr:to>
            </anchor>
          </commentPr>
        </mc:Choice>
        <mc:Fallback/>
      </mc:AlternateContent>
    </comment>
    <comment ref="E98" authorId="0">
      <text>
        <r>
          <rPr>
            <b val="true"/>
            <sz val="8"/>
            <color rgb="FF000000"/>
            <rFont val="Tahoma"/>
            <family val="0"/>
          </rPr>
          <t xml:space="preserve">nlaporte:
</t>
        </r>
        <r>
          <rPr>
            <sz val="8"/>
            <color rgb="FF000000"/>
            <rFont val="Tahoma"/>
            <family val="0"/>
          </rPr>
          <t xml:space="preserve">Emerson 1 continues on on Vikingm, Emerson 2 continues on on GL. We want Emerson 2</t>
        </r>
      </text>
      <mc:AlternateContent>
        <mc:Choice Requires="v2">
          <commentPr autoFill="true" autoScale="false" colHidden="false" locked="false" rowHidden="false" textHAlign="justify" textVAlign="top">
            <anchor moveWithCells="false" sizeWithCells="false">
              <xdr:from>
                <xdr:col>5</xdr:col>
                <xdr:colOff>16</xdr:colOff>
                <xdr:row>96</xdr:row>
                <xdr:rowOff>7</xdr:rowOff>
              </xdr:from>
              <xdr:to>
                <xdr:col>7</xdr:col>
                <xdr:colOff>43</xdr:colOff>
                <xdr:row>100</xdr:row>
                <xdr:rowOff>6</xdr:rowOff>
              </xdr:to>
            </anchor>
          </commentPr>
        </mc:Choice>
        <mc:Fallback/>
      </mc:AlternateContent>
    </comment>
  </commentList>
</comments>
</file>

<file path=xl/comments25.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15" authorId="0">
      <text>
        <r>
          <rPr>
            <b val="true"/>
            <sz val="8"/>
            <color rgb="FF000000"/>
            <rFont val="Tahoma"/>
            <family val="0"/>
          </rPr>
          <t xml:space="preserve">nlaporte:
</t>
        </r>
        <r>
          <rPr>
            <sz val="8"/>
            <color rgb="FF000000"/>
            <rFont val="Tahoma"/>
            <family val="0"/>
          </rPr>
          <t xml:space="preserve">Look at Winter surcharge</t>
        </r>
      </text>
      <mc:AlternateContent>
        <mc:Choice Requires="v2">
          <commentPr autoFill="true" autoScale="false" colHidden="false" locked="false" rowHidden="false" textHAlign="justify" textVAlign="top">
            <anchor moveWithCells="false" sizeWithCells="false">
              <xdr:from>
                <xdr:col>1</xdr:col>
                <xdr:colOff>16</xdr:colOff>
                <xdr:row>13</xdr:row>
                <xdr:rowOff>8</xdr:rowOff>
              </xdr:from>
              <xdr:to>
                <xdr:col>2</xdr:col>
                <xdr:colOff>56</xdr:colOff>
                <xdr:row>17</xdr:row>
                <xdr:rowOff>13</xdr:rowOff>
              </xdr:to>
            </anchor>
          </commentPr>
        </mc:Choice>
        <mc:Fallback/>
      </mc:AlternateContent>
    </comment>
  </commentList>
</comments>
</file>

<file path=xl/comments3.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60" authorId="0">
      <text>
        <r>
          <rPr>
            <b val="true"/>
            <sz val="12"/>
            <color rgb="FF000000"/>
            <rFont val="Tahoma"/>
            <family val="0"/>
          </rPr>
          <t xml:space="preserve">Lon Draper:
</t>
        </r>
        <r>
          <rPr>
            <sz val="12"/>
            <color rgb="FF000000"/>
            <rFont val="Tahoma"/>
            <family val="0"/>
          </rPr>
          <t xml:space="preserve">includes Demand portion of GRI, milage based demand, and non milage based demand</t>
        </r>
      </text>
      <mc:AlternateContent>
        <mc:Choice Requires="v2">
          <commentPr autoFill="true" autoScale="false" colHidden="false" locked="false" rowHidden="false" textHAlign="justify" textVAlign="top">
            <anchor moveWithCells="false" sizeWithCells="false">
              <xdr:from>
                <xdr:col>1</xdr:col>
                <xdr:colOff>5</xdr:colOff>
                <xdr:row>58</xdr:row>
                <xdr:rowOff>10</xdr:rowOff>
              </xdr:from>
              <xdr:to>
                <xdr:col>3</xdr:col>
                <xdr:colOff>18</xdr:colOff>
                <xdr:row>64</xdr:row>
                <xdr:rowOff>14</xdr:rowOff>
              </xdr:to>
            </anchor>
          </commentPr>
        </mc:Choice>
        <mc:Fallback/>
      </mc:AlternateContent>
    </comment>
    <comment ref="A62" authorId="0">
      <text>
        <r>
          <rPr>
            <b val="true"/>
            <sz val="12"/>
            <color rgb="FF000000"/>
            <rFont val="Tahoma"/>
            <family val="0"/>
          </rPr>
          <t xml:space="preserve">Lon Draper:
</t>
        </r>
        <r>
          <rPr>
            <sz val="12"/>
            <color rgb="FF000000"/>
            <rFont val="Tahoma"/>
            <family val="0"/>
          </rPr>
          <t xml:space="preserve">just the commodity portion of GRI</t>
        </r>
      </text>
      <mc:AlternateContent>
        <mc:Choice Requires="v2">
          <commentPr autoFill="true" autoScale="false" colHidden="false" locked="false" rowHidden="false" textHAlign="justify" textVAlign="top">
            <anchor moveWithCells="false" sizeWithCells="false">
              <xdr:from>
                <xdr:col>1</xdr:col>
                <xdr:colOff>5</xdr:colOff>
                <xdr:row>60</xdr:row>
                <xdr:rowOff>12</xdr:rowOff>
              </xdr:from>
              <xdr:to>
                <xdr:col>3</xdr:col>
                <xdr:colOff>18</xdr:colOff>
                <xdr:row>66</xdr:row>
                <xdr:rowOff>16</xdr:rowOff>
              </xdr:to>
            </anchor>
          </commentPr>
        </mc:Choice>
        <mc:Fallback/>
      </mc:AlternateContent>
    </comment>
    <comment ref="B11" authorId="0">
      <text>
        <r>
          <rPr>
            <b val="true"/>
            <sz val="8"/>
            <color rgb="FF000000"/>
            <rFont val="Tahoma"/>
            <family val="0"/>
          </rPr>
          <t xml:space="preserve">nlaporte:
</t>
        </r>
        <r>
          <rPr>
            <sz val="8"/>
            <color rgb="FF000000"/>
            <rFont val="Tahoma"/>
            <family val="0"/>
          </rPr>
          <t xml:space="preserve">updated 6/20</t>
        </r>
      </text>
      <mc:AlternateContent>
        <mc:Choice Requires="v2">
          <commentPr autoFill="true" autoScale="false" colHidden="false" locked="false" rowHidden="false" textHAlign="justify" textVAlign="top">
            <anchor moveWithCells="false" sizeWithCells="false">
              <xdr:from>
                <xdr:col>2</xdr:col>
                <xdr:colOff>5</xdr:colOff>
                <xdr:row>9</xdr:row>
                <xdr:rowOff>11</xdr:rowOff>
              </xdr:from>
              <xdr:to>
                <xdr:col>3</xdr:col>
                <xdr:colOff>42</xdr:colOff>
                <xdr:row>13</xdr:row>
                <xdr:rowOff>17</xdr:rowOff>
              </xdr:to>
            </anchor>
          </commentPr>
        </mc:Choice>
        <mc:Fallback/>
      </mc:AlternateContent>
    </comment>
    <comment ref="B53" authorId="0">
      <text>
        <r>
          <rPr>
            <b val="true"/>
            <sz val="8"/>
            <color rgb="FF000000"/>
            <rFont val="Tahoma"/>
            <family val="0"/>
          </rPr>
          <t xml:space="preserve">nlaporte:
</t>
        </r>
        <r>
          <rPr>
            <sz val="8"/>
            <color rgb="FF000000"/>
            <rFont val="Tahoma"/>
            <family val="0"/>
          </rPr>
          <t xml:space="preserve">Updated 8/2001</t>
        </r>
      </text>
      <mc:AlternateContent>
        <mc:Choice Requires="v2">
          <commentPr autoFill="true" autoScale="false" colHidden="false" locked="false" rowHidden="false" textHAlign="justify" textVAlign="top">
            <anchor moveWithCells="false" sizeWithCells="false">
              <xdr:from>
                <xdr:col>2</xdr:col>
                <xdr:colOff>16</xdr:colOff>
                <xdr:row>51</xdr:row>
                <xdr:rowOff>7</xdr:rowOff>
              </xdr:from>
              <xdr:to>
                <xdr:col>3</xdr:col>
                <xdr:colOff>53</xdr:colOff>
                <xdr:row>55</xdr:row>
                <xdr:rowOff>11</xdr:rowOff>
              </xdr:to>
            </anchor>
          </commentPr>
        </mc:Choice>
        <mc:Fallback/>
      </mc:AlternateContent>
    </comment>
    <comment ref="C54" authorId="0">
      <text>
        <r>
          <rPr>
            <b val="true"/>
            <sz val="8"/>
            <color rgb="FF000000"/>
            <rFont val="Tahoma"/>
            <family val="0"/>
          </rPr>
          <t xml:space="preserve">nlaporte:
</t>
        </r>
        <r>
          <rPr>
            <sz val="8"/>
            <color rgb="FF000000"/>
            <rFont val="Tahoma"/>
            <family val="0"/>
          </rPr>
          <t xml:space="preserve">Updated 8/2001</t>
        </r>
      </text>
      <mc:AlternateContent>
        <mc:Choice Requires="v2">
          <commentPr autoFill="true" autoScale="false" colHidden="false" locked="false" rowHidden="false" textHAlign="justify" textVAlign="top">
            <anchor moveWithCells="false" sizeWithCells="false">
              <xdr:from>
                <xdr:col>3</xdr:col>
                <xdr:colOff>16</xdr:colOff>
                <xdr:row>52</xdr:row>
                <xdr:rowOff>7</xdr:rowOff>
              </xdr:from>
              <xdr:to>
                <xdr:col>4</xdr:col>
                <xdr:colOff>75</xdr:colOff>
                <xdr:row>56</xdr:row>
                <xdr:rowOff>11</xdr:rowOff>
              </xdr:to>
            </anchor>
          </commentPr>
        </mc:Choice>
        <mc:Fallback/>
      </mc:AlternateContent>
    </comment>
    <comment ref="C57" authorId="0">
      <text>
        <r>
          <rPr>
            <b val="true"/>
            <sz val="8"/>
            <color rgb="FF000000"/>
            <rFont val="Tahoma"/>
            <family val="0"/>
          </rPr>
          <t xml:space="preserve">nlaporte:
</t>
        </r>
        <r>
          <rPr>
            <sz val="8"/>
            <color rgb="FF000000"/>
            <rFont val="Tahoma"/>
            <family val="0"/>
          </rPr>
          <t xml:space="preserve">Updated 8/2001</t>
        </r>
      </text>
      <mc:AlternateContent>
        <mc:Choice Requires="v2">
          <commentPr autoFill="true" autoScale="false" colHidden="false" locked="false" rowHidden="false" textHAlign="justify" textVAlign="top">
            <anchor moveWithCells="false" sizeWithCells="false">
              <xdr:from>
                <xdr:col>3</xdr:col>
                <xdr:colOff>16</xdr:colOff>
                <xdr:row>55</xdr:row>
                <xdr:rowOff>7</xdr:rowOff>
              </xdr:from>
              <xdr:to>
                <xdr:col>4</xdr:col>
                <xdr:colOff>75</xdr:colOff>
                <xdr:row>59</xdr:row>
                <xdr:rowOff>12</xdr:rowOff>
              </xdr:to>
            </anchor>
          </commentPr>
        </mc:Choice>
        <mc:Fallback/>
      </mc:AlternateContent>
    </comment>
    <comment ref="C59" authorId="0">
      <text>
        <r>
          <rPr>
            <b val="true"/>
            <sz val="8"/>
            <color rgb="FF000000"/>
            <rFont val="Tahoma"/>
            <family val="0"/>
          </rPr>
          <t xml:space="preserve">nlaporte:
</t>
        </r>
        <r>
          <rPr>
            <sz val="8"/>
            <color rgb="FF000000"/>
            <rFont val="Tahoma"/>
            <family val="0"/>
          </rPr>
          <t xml:space="preserve">Updated 8/2001</t>
        </r>
      </text>
      <mc:AlternateContent>
        <mc:Choice Requires="v2">
          <commentPr autoFill="true" autoScale="false" colHidden="false" locked="false" rowHidden="false" textHAlign="justify" textVAlign="top">
            <anchor moveWithCells="false" sizeWithCells="false">
              <xdr:from>
                <xdr:col>3</xdr:col>
                <xdr:colOff>16</xdr:colOff>
                <xdr:row>57</xdr:row>
                <xdr:rowOff>8</xdr:rowOff>
              </xdr:from>
              <xdr:to>
                <xdr:col>4</xdr:col>
                <xdr:colOff>75</xdr:colOff>
                <xdr:row>61</xdr:row>
                <xdr:rowOff>13</xdr:rowOff>
              </xdr:to>
            </anchor>
          </commentPr>
        </mc:Choice>
        <mc:Fallback/>
      </mc:AlternateContent>
    </comment>
    <comment ref="C64" authorId="0">
      <text>
        <r>
          <rPr>
            <b val="true"/>
            <sz val="8"/>
            <color rgb="FF000000"/>
            <rFont val="Tahoma"/>
            <family val="0"/>
          </rPr>
          <t xml:space="preserve">nlaporte:
</t>
        </r>
        <r>
          <rPr>
            <sz val="8"/>
            <color rgb="FF000000"/>
            <rFont val="Tahoma"/>
            <family val="0"/>
          </rPr>
          <t xml:space="preserve">Updated 8/2001</t>
        </r>
      </text>
      <mc:AlternateContent>
        <mc:Choice Requires="v2">
          <commentPr autoFill="true" autoScale="false" colHidden="false" locked="false" rowHidden="false" textHAlign="justify" textVAlign="top">
            <anchor moveWithCells="false" sizeWithCells="false">
              <xdr:from>
                <xdr:col>3</xdr:col>
                <xdr:colOff>16</xdr:colOff>
                <xdr:row>62</xdr:row>
                <xdr:rowOff>8</xdr:rowOff>
              </xdr:from>
              <xdr:to>
                <xdr:col>4</xdr:col>
                <xdr:colOff>75</xdr:colOff>
                <xdr:row>66</xdr:row>
                <xdr:rowOff>13</xdr:rowOff>
              </xdr:to>
            </anchor>
          </commentPr>
        </mc:Choice>
        <mc:Fallback/>
      </mc:AlternateContent>
    </comment>
    <comment ref="D49" authorId="0">
      <text>
        <r>
          <rPr>
            <b val="true"/>
            <sz val="8"/>
            <color rgb="FF000000"/>
            <rFont val="Tahoma"/>
            <family val="0"/>
          </rPr>
          <t xml:space="preserve">nlaporte:
</t>
        </r>
        <r>
          <rPr>
            <sz val="8"/>
            <color rgb="FF000000"/>
            <rFont val="Tahoma"/>
            <family val="0"/>
          </rPr>
          <t xml:space="preserve">Has been the same since 1997 (8/2001)</t>
        </r>
      </text>
      <mc:AlternateContent>
        <mc:Choice Requires="v2">
          <commentPr autoFill="true" autoScale="false" colHidden="false" locked="false" rowHidden="false" textHAlign="justify" textVAlign="top">
            <anchor moveWithCells="false" sizeWithCells="false">
              <xdr:from>
                <xdr:col>4</xdr:col>
                <xdr:colOff>5</xdr:colOff>
                <xdr:row>47</xdr:row>
                <xdr:rowOff>12</xdr:rowOff>
              </xdr:from>
              <xdr:to>
                <xdr:col>5</xdr:col>
                <xdr:colOff>42</xdr:colOff>
                <xdr:row>51</xdr:row>
                <xdr:rowOff>14</xdr:rowOff>
              </xdr:to>
            </anchor>
          </commentPr>
        </mc:Choice>
        <mc:Fallback/>
      </mc:AlternateContent>
    </comment>
    <comment ref="D57" authorId="0">
      <text>
        <r>
          <rPr>
            <b val="true"/>
            <sz val="8"/>
            <color rgb="FF000000"/>
            <rFont val="Tahoma"/>
            <family val="0"/>
          </rPr>
          <t xml:space="preserve">nlaporte:
</t>
        </r>
        <r>
          <rPr>
            <sz val="8"/>
            <color rgb="FF000000"/>
            <rFont val="Tahoma"/>
            <family val="0"/>
          </rPr>
          <t xml:space="preserve">Updated 8/2001</t>
        </r>
      </text>
      <mc:AlternateContent>
        <mc:Choice Requires="v2">
          <commentPr autoFill="true" autoScale="false" colHidden="false" locked="false" rowHidden="false" textHAlign="justify" textVAlign="top">
            <anchor moveWithCells="false" sizeWithCells="false">
              <xdr:from>
                <xdr:col>4</xdr:col>
                <xdr:colOff>16</xdr:colOff>
                <xdr:row>55</xdr:row>
                <xdr:rowOff>7</xdr:rowOff>
              </xdr:from>
              <xdr:to>
                <xdr:col>5</xdr:col>
                <xdr:colOff>53</xdr:colOff>
                <xdr:row>59</xdr:row>
                <xdr:rowOff>12</xdr:rowOff>
              </xdr:to>
            </anchor>
          </commentPr>
        </mc:Choice>
        <mc:Fallback/>
      </mc:AlternateContent>
    </comment>
    <comment ref="D59" authorId="0">
      <text>
        <r>
          <rPr>
            <b val="true"/>
            <sz val="8"/>
            <color rgb="FF000000"/>
            <rFont val="Tahoma"/>
            <family val="0"/>
          </rPr>
          <t xml:space="preserve">nlaporte:
</t>
        </r>
        <r>
          <rPr>
            <sz val="8"/>
            <color rgb="FF000000"/>
            <rFont val="Tahoma"/>
            <family val="0"/>
          </rPr>
          <t xml:space="preserve">Updated 8/2001</t>
        </r>
      </text>
      <mc:AlternateContent>
        <mc:Choice Requires="v2">
          <commentPr autoFill="true" autoScale="false" colHidden="false" locked="false" rowHidden="false" textHAlign="justify" textVAlign="top">
            <anchor moveWithCells="false" sizeWithCells="false">
              <xdr:from>
                <xdr:col>4</xdr:col>
                <xdr:colOff>16</xdr:colOff>
                <xdr:row>57</xdr:row>
                <xdr:rowOff>8</xdr:rowOff>
              </xdr:from>
              <xdr:to>
                <xdr:col>5</xdr:col>
                <xdr:colOff>53</xdr:colOff>
                <xdr:row>61</xdr:row>
                <xdr:rowOff>13</xdr:rowOff>
              </xdr:to>
            </anchor>
          </commentPr>
        </mc:Choice>
        <mc:Fallback/>
      </mc:AlternateContent>
    </comment>
    <comment ref="D64" authorId="0">
      <text>
        <r>
          <rPr>
            <b val="true"/>
            <sz val="8"/>
            <color rgb="FF000000"/>
            <rFont val="Tahoma"/>
            <family val="0"/>
          </rPr>
          <t xml:space="preserve">nlaporte:
</t>
        </r>
        <r>
          <rPr>
            <sz val="8"/>
            <color rgb="FF000000"/>
            <rFont val="Tahoma"/>
            <family val="0"/>
          </rPr>
          <t xml:space="preserve">Updated 8/2001</t>
        </r>
      </text>
      <mc:AlternateContent>
        <mc:Choice Requires="v2">
          <commentPr autoFill="true" autoScale="false" colHidden="false" locked="false" rowHidden="false" textHAlign="justify" textVAlign="top">
            <anchor moveWithCells="false" sizeWithCells="false">
              <xdr:from>
                <xdr:col>4</xdr:col>
                <xdr:colOff>16</xdr:colOff>
                <xdr:row>62</xdr:row>
                <xdr:rowOff>8</xdr:rowOff>
              </xdr:from>
              <xdr:to>
                <xdr:col>5</xdr:col>
                <xdr:colOff>53</xdr:colOff>
                <xdr:row>66</xdr:row>
                <xdr:rowOff>13</xdr:rowOff>
              </xdr:to>
            </anchor>
          </commentPr>
        </mc:Choice>
        <mc:Fallback/>
      </mc:AlternateContent>
    </comment>
    <comment ref="D111" authorId="0">
      <text>
        <r>
          <rPr>
            <b val="true"/>
            <sz val="8"/>
            <color rgb="FF000000"/>
            <rFont val="Tahoma"/>
            <family val="0"/>
          </rPr>
          <t xml:space="preserve">nlaporte:
</t>
        </r>
        <r>
          <rPr>
            <sz val="8"/>
            <color rgb="FF000000"/>
            <rFont val="Tahoma"/>
            <family val="0"/>
          </rPr>
          <t xml:space="preserve">Niagara Zone 1,2, and 3 added together</t>
        </r>
      </text>
      <mc:AlternateContent>
        <mc:Choice Requires="v2">
          <commentPr autoFill="true" autoScale="false" colHidden="false" locked="false" rowHidden="false" textHAlign="justify" textVAlign="top">
            <anchor moveWithCells="false" sizeWithCells="false">
              <xdr:from>
                <xdr:col>4</xdr:col>
                <xdr:colOff>16</xdr:colOff>
                <xdr:row>109</xdr:row>
                <xdr:rowOff>8</xdr:rowOff>
              </xdr:from>
              <xdr:to>
                <xdr:col>5</xdr:col>
                <xdr:colOff>53</xdr:colOff>
                <xdr:row>113</xdr:row>
                <xdr:rowOff>13</xdr:rowOff>
              </xdr:to>
            </anchor>
          </commentPr>
        </mc:Choice>
        <mc:Fallback/>
      </mc:AlternateContent>
    </comment>
    <comment ref="D118" authorId="0">
      <text>
        <r>
          <rPr>
            <b val="true"/>
            <sz val="8"/>
            <color rgb="FF000000"/>
            <rFont val="Tahoma"/>
            <family val="0"/>
          </rPr>
          <t xml:space="preserve">nlaporte:
</t>
        </r>
        <r>
          <rPr>
            <sz val="8"/>
            <color rgb="FF000000"/>
            <rFont val="Tahoma"/>
            <family val="0"/>
          </rPr>
          <t xml:space="preserve">Don't know what this charge is but left it</t>
        </r>
      </text>
      <mc:AlternateContent>
        <mc:Choice Requires="v2">
          <commentPr autoFill="true" autoScale="false" colHidden="false" locked="false" rowHidden="false" textHAlign="justify" textVAlign="top">
            <anchor moveWithCells="false" sizeWithCells="false">
              <xdr:from>
                <xdr:col>4</xdr:col>
                <xdr:colOff>16</xdr:colOff>
                <xdr:row>116</xdr:row>
                <xdr:rowOff>7</xdr:rowOff>
              </xdr:from>
              <xdr:to>
                <xdr:col>5</xdr:col>
                <xdr:colOff>53</xdr:colOff>
                <xdr:row>120</xdr:row>
                <xdr:rowOff>13</xdr:rowOff>
              </xdr:to>
            </anchor>
          </commentPr>
        </mc:Choice>
        <mc:Fallback/>
      </mc:AlternateContent>
    </comment>
    <comment ref="E14" authorId="0">
      <text>
        <r>
          <rPr>
            <b val="true"/>
            <sz val="8"/>
            <color rgb="FF000000"/>
            <rFont val="Tahoma"/>
            <family val="0"/>
          </rPr>
          <t xml:space="preserve">nlaporte:
</t>
        </r>
        <r>
          <rPr>
            <sz val="8"/>
            <color rgb="FF000000"/>
            <rFont val="Tahoma"/>
            <family val="0"/>
          </rPr>
          <t xml:space="preserve">Final toll for 2001</t>
        </r>
      </text>
      <mc:AlternateContent>
        <mc:Choice Requires="v2">
          <commentPr autoFill="true" autoScale="false" colHidden="false" locked="false" rowHidden="false" textHAlign="justify" textVAlign="top">
            <anchor moveWithCells="false" sizeWithCells="false">
              <xdr:from>
                <xdr:col>5</xdr:col>
                <xdr:colOff>5</xdr:colOff>
                <xdr:row>12</xdr:row>
                <xdr:rowOff>10</xdr:rowOff>
              </xdr:from>
              <xdr:to>
                <xdr:col>6</xdr:col>
                <xdr:colOff>43</xdr:colOff>
                <xdr:row>16</xdr:row>
                <xdr:rowOff>15</xdr:rowOff>
              </xdr:to>
            </anchor>
          </commentPr>
        </mc:Choice>
        <mc:Fallback/>
      </mc:AlternateContent>
    </comment>
    <comment ref="E18" authorId="0">
      <text>
        <r>
          <rPr>
            <b val="true"/>
            <sz val="8"/>
            <color rgb="FF000000"/>
            <rFont val="Tahoma"/>
            <family val="0"/>
          </rPr>
          <t xml:space="preserve">nlaporte:
</t>
        </r>
        <r>
          <rPr>
            <sz val="8"/>
            <color rgb="FF000000"/>
            <rFont val="Tahoma"/>
            <family val="0"/>
          </rPr>
          <t xml:space="preserve">Final toll for 2001</t>
        </r>
      </text>
      <mc:AlternateContent>
        <mc:Choice Requires="v2">
          <commentPr autoFill="true" autoScale="false" colHidden="false" locked="false" rowHidden="false" textHAlign="justify" textVAlign="top">
            <anchor moveWithCells="false" sizeWithCells="false">
              <xdr:from>
                <xdr:col>5</xdr:col>
                <xdr:colOff>5</xdr:colOff>
                <xdr:row>16</xdr:row>
                <xdr:rowOff>10</xdr:rowOff>
              </xdr:from>
              <xdr:to>
                <xdr:col>6</xdr:col>
                <xdr:colOff>43</xdr:colOff>
                <xdr:row>21</xdr:row>
                <xdr:rowOff>1</xdr:rowOff>
              </xdr:to>
            </anchor>
          </commentPr>
        </mc:Choice>
        <mc:Fallback/>
      </mc:AlternateContent>
    </comment>
    <comment ref="E24" authorId="0">
      <text>
        <r>
          <rPr>
            <b val="true"/>
            <sz val="8"/>
            <color rgb="FF000000"/>
            <rFont val="Tahoma"/>
            <family val="0"/>
          </rPr>
          <t xml:space="preserve">nlaporte:
</t>
        </r>
        <r>
          <rPr>
            <sz val="8"/>
            <color rgb="FF000000"/>
            <rFont val="Tahoma"/>
            <family val="0"/>
          </rPr>
          <t xml:space="preserve">Final toll for 2001</t>
        </r>
      </text>
      <mc:AlternateContent>
        <mc:Choice Requires="v2">
          <commentPr autoFill="true" autoScale="false" colHidden="false" locked="false" rowHidden="false" textHAlign="justify" textVAlign="top">
            <anchor moveWithCells="false" sizeWithCells="false">
              <xdr:from>
                <xdr:col>5</xdr:col>
                <xdr:colOff>5</xdr:colOff>
                <xdr:row>22</xdr:row>
                <xdr:rowOff>10</xdr:rowOff>
              </xdr:from>
              <xdr:to>
                <xdr:col>6</xdr:col>
                <xdr:colOff>43</xdr:colOff>
                <xdr:row>26</xdr:row>
                <xdr:rowOff>15</xdr:rowOff>
              </xdr:to>
            </anchor>
          </commentPr>
        </mc:Choice>
        <mc:Fallback/>
      </mc:AlternateContent>
    </comment>
    <comment ref="E28" authorId="0">
      <text>
        <r>
          <rPr>
            <b val="true"/>
            <sz val="8"/>
            <color rgb="FF000000"/>
            <rFont val="Tahoma"/>
            <family val="0"/>
          </rPr>
          <t xml:space="preserve">nlaporte:
</t>
        </r>
        <r>
          <rPr>
            <sz val="8"/>
            <color rgb="FF000000"/>
            <rFont val="Tahoma"/>
            <family val="0"/>
          </rPr>
          <t xml:space="preserve">Final toll for 2001</t>
        </r>
      </text>
      <mc:AlternateContent>
        <mc:Choice Requires="v2">
          <commentPr autoFill="true" autoScale="false" colHidden="false" locked="false" rowHidden="false" textHAlign="justify" textVAlign="top">
            <anchor moveWithCells="false" sizeWithCells="false">
              <xdr:from>
                <xdr:col>5</xdr:col>
                <xdr:colOff>5</xdr:colOff>
                <xdr:row>26</xdr:row>
                <xdr:rowOff>10</xdr:rowOff>
              </xdr:from>
              <xdr:to>
                <xdr:col>6</xdr:col>
                <xdr:colOff>43</xdr:colOff>
                <xdr:row>30</xdr:row>
                <xdr:rowOff>15</xdr:rowOff>
              </xdr:to>
            </anchor>
          </commentPr>
        </mc:Choice>
        <mc:Fallback/>
      </mc:AlternateContent>
    </comment>
    <comment ref="E32" authorId="0">
      <text>
        <r>
          <rPr>
            <b val="true"/>
            <sz val="8"/>
            <color rgb="FF000000"/>
            <rFont val="Tahoma"/>
            <family val="0"/>
          </rPr>
          <t xml:space="preserve">nlaporte:
</t>
        </r>
        <r>
          <rPr>
            <sz val="8"/>
            <color rgb="FF000000"/>
            <rFont val="Tahoma"/>
            <family val="0"/>
          </rPr>
          <t xml:space="preserve">Final toll for 2001</t>
        </r>
      </text>
      <mc:AlternateContent>
        <mc:Choice Requires="v2">
          <commentPr autoFill="true" autoScale="false" colHidden="false" locked="false" rowHidden="false" textHAlign="justify" textVAlign="top">
            <anchor moveWithCells="false" sizeWithCells="false">
              <xdr:from>
                <xdr:col>5</xdr:col>
                <xdr:colOff>5</xdr:colOff>
                <xdr:row>30</xdr:row>
                <xdr:rowOff>10</xdr:rowOff>
              </xdr:from>
              <xdr:to>
                <xdr:col>6</xdr:col>
                <xdr:colOff>43</xdr:colOff>
                <xdr:row>34</xdr:row>
                <xdr:rowOff>18</xdr:rowOff>
              </xdr:to>
            </anchor>
          </commentPr>
        </mc:Choice>
        <mc:Fallback/>
      </mc:AlternateContent>
    </comment>
    <comment ref="E37" authorId="0">
      <text>
        <r>
          <rPr>
            <b val="true"/>
            <sz val="8"/>
            <color rgb="FF000000"/>
            <rFont val="Tahoma"/>
            <family val="0"/>
          </rPr>
          <t xml:space="preserve">nlaporte:
</t>
        </r>
        <r>
          <rPr>
            <sz val="8"/>
            <color rgb="FF000000"/>
            <rFont val="Tahoma"/>
            <family val="0"/>
          </rPr>
          <t xml:space="preserve">Final toll for 2001</t>
        </r>
      </text>
      <mc:AlternateContent>
        <mc:Choice Requires="v2">
          <commentPr autoFill="true" autoScale="false" colHidden="false" locked="false" rowHidden="false" textHAlign="justify" textVAlign="top">
            <anchor moveWithCells="false" sizeWithCells="false">
              <xdr:from>
                <xdr:col>5</xdr:col>
                <xdr:colOff>5</xdr:colOff>
                <xdr:row>35</xdr:row>
                <xdr:rowOff>7</xdr:rowOff>
              </xdr:from>
              <xdr:to>
                <xdr:col>6</xdr:col>
                <xdr:colOff>43</xdr:colOff>
                <xdr:row>39</xdr:row>
                <xdr:rowOff>12</xdr:rowOff>
              </xdr:to>
            </anchor>
          </commentPr>
        </mc:Choice>
        <mc:Fallback/>
      </mc:AlternateContent>
    </comment>
    <comment ref="E41" authorId="0">
      <text>
        <r>
          <rPr>
            <b val="true"/>
            <sz val="8"/>
            <color rgb="FF000000"/>
            <rFont val="Tahoma"/>
            <family val="0"/>
          </rPr>
          <t xml:space="preserve">nlaporte:
</t>
        </r>
        <r>
          <rPr>
            <sz val="8"/>
            <color rgb="FF000000"/>
            <rFont val="Tahoma"/>
            <family val="0"/>
          </rPr>
          <t xml:space="preserve">Final toll for 2001</t>
        </r>
      </text>
      <mc:AlternateContent>
        <mc:Choice Requires="v2">
          <commentPr autoFill="true" autoScale="false" colHidden="false" locked="false" rowHidden="false" textHAlign="justify" textVAlign="top">
            <anchor moveWithCells="false" sizeWithCells="false">
              <xdr:from>
                <xdr:col>5</xdr:col>
                <xdr:colOff>5</xdr:colOff>
                <xdr:row>39</xdr:row>
                <xdr:rowOff>10</xdr:rowOff>
              </xdr:from>
              <xdr:to>
                <xdr:col>6</xdr:col>
                <xdr:colOff>43</xdr:colOff>
                <xdr:row>43</xdr:row>
                <xdr:rowOff>15</xdr:rowOff>
              </xdr:to>
            </anchor>
          </commentPr>
        </mc:Choice>
        <mc:Fallback/>
      </mc:AlternateContent>
    </comment>
    <comment ref="E45" authorId="0">
      <text>
        <r>
          <rPr>
            <b val="true"/>
            <sz val="8"/>
            <color rgb="FF000000"/>
            <rFont val="Tahoma"/>
            <family val="0"/>
          </rPr>
          <t xml:space="preserve">nlaporte:
</t>
        </r>
        <r>
          <rPr>
            <sz val="8"/>
            <color rgb="FF000000"/>
            <rFont val="Tahoma"/>
            <family val="0"/>
          </rPr>
          <t xml:space="preserve">Final 2001 tolls</t>
        </r>
      </text>
      <mc:AlternateContent>
        <mc:Choice Requires="v2">
          <commentPr autoFill="true" autoScale="false" colHidden="false" locked="false" rowHidden="false" textHAlign="justify" textVAlign="top">
            <anchor moveWithCells="false" sizeWithCells="false">
              <xdr:from>
                <xdr:col>5</xdr:col>
                <xdr:colOff>5</xdr:colOff>
                <xdr:row>43</xdr:row>
                <xdr:rowOff>10</xdr:rowOff>
              </xdr:from>
              <xdr:to>
                <xdr:col>6</xdr:col>
                <xdr:colOff>43</xdr:colOff>
                <xdr:row>47</xdr:row>
                <xdr:rowOff>16</xdr:rowOff>
              </xdr:to>
            </anchor>
          </commentPr>
        </mc:Choice>
        <mc:Fallback/>
      </mc:AlternateContent>
    </comment>
    <comment ref="E68" authorId="0">
      <text>
        <r>
          <rPr>
            <b val="true"/>
            <sz val="8"/>
            <color rgb="FF000000"/>
            <rFont val="Tahoma"/>
            <family val="0"/>
          </rPr>
          <t xml:space="preserve">nlaporte:
</t>
        </r>
        <r>
          <rPr>
            <sz val="8"/>
            <color rgb="FF000000"/>
            <rFont val="Tahoma"/>
            <family val="0"/>
          </rPr>
          <t xml:space="preserve">Updated 8/2001</t>
        </r>
      </text>
      <mc:AlternateContent>
        <mc:Choice Requires="v2">
          <commentPr autoFill="true" autoScale="false" colHidden="false" locked="false" rowHidden="false" textHAlign="justify" textVAlign="top">
            <anchor moveWithCells="false" sizeWithCells="false">
              <xdr:from>
                <xdr:col>5</xdr:col>
                <xdr:colOff>16</xdr:colOff>
                <xdr:row>66</xdr:row>
                <xdr:rowOff>8</xdr:rowOff>
              </xdr:from>
              <xdr:to>
                <xdr:col>6</xdr:col>
                <xdr:colOff>54</xdr:colOff>
                <xdr:row>70</xdr:row>
                <xdr:rowOff>12</xdr:rowOff>
              </xdr:to>
            </anchor>
          </commentPr>
        </mc:Choice>
        <mc:Fallback/>
      </mc:AlternateContent>
    </comment>
    <comment ref="E69" authorId="0">
      <text>
        <r>
          <rPr>
            <b val="true"/>
            <sz val="8"/>
            <color rgb="FF000000"/>
            <rFont val="Tahoma"/>
            <family val="0"/>
          </rPr>
          <t xml:space="preserve">nlaporte:
</t>
        </r>
        <r>
          <rPr>
            <sz val="8"/>
            <color rgb="FF000000"/>
            <rFont val="Tahoma"/>
            <family val="0"/>
          </rPr>
          <t xml:space="preserve"> In USD/MMBtu</t>
        </r>
      </text>
      <mc:AlternateContent>
        <mc:Choice Requires="v2">
          <commentPr autoFill="true" autoScale="false" colHidden="false" locked="false" rowHidden="false" textHAlign="justify" textVAlign="top">
            <anchor moveWithCells="false" sizeWithCells="false">
              <xdr:from>
                <xdr:col>5</xdr:col>
                <xdr:colOff>16</xdr:colOff>
                <xdr:row>67</xdr:row>
                <xdr:rowOff>8</xdr:rowOff>
              </xdr:from>
              <xdr:to>
                <xdr:col>6</xdr:col>
                <xdr:colOff>54</xdr:colOff>
                <xdr:row>71</xdr:row>
                <xdr:rowOff>13</xdr:rowOff>
              </xdr:to>
            </anchor>
          </commentPr>
        </mc:Choice>
        <mc:Fallback/>
      </mc:AlternateContent>
    </comment>
    <comment ref="E72" authorId="0">
      <text>
        <r>
          <rPr>
            <b val="true"/>
            <sz val="8"/>
            <color rgb="FF000000"/>
            <rFont val="Tahoma"/>
            <family val="0"/>
          </rPr>
          <t xml:space="preserve">nlaporte:
</t>
        </r>
        <r>
          <rPr>
            <sz val="8"/>
            <color rgb="FF000000"/>
            <rFont val="Tahoma"/>
            <family val="0"/>
          </rPr>
          <t xml:space="preserve">Doesn't look like there is an ACA charge anymore</t>
        </r>
      </text>
      <mc:AlternateContent>
        <mc:Choice Requires="v2">
          <commentPr autoFill="true" autoScale="false" colHidden="false" locked="false" rowHidden="false" textHAlign="justify" textVAlign="top">
            <anchor moveWithCells="false" sizeWithCells="false">
              <xdr:from>
                <xdr:col>5</xdr:col>
                <xdr:colOff>16</xdr:colOff>
                <xdr:row>70</xdr:row>
                <xdr:rowOff>7</xdr:rowOff>
              </xdr:from>
              <xdr:to>
                <xdr:col>6</xdr:col>
                <xdr:colOff>54</xdr:colOff>
                <xdr:row>74</xdr:row>
                <xdr:rowOff>11</xdr:rowOff>
              </xdr:to>
            </anchor>
          </commentPr>
        </mc:Choice>
        <mc:Fallback/>
      </mc:AlternateContent>
    </comment>
    <comment ref="E73" authorId="0">
      <text>
        <r>
          <rPr>
            <b val="true"/>
            <sz val="8"/>
            <color rgb="FF000000"/>
            <rFont val="Tahoma"/>
            <family val="0"/>
          </rPr>
          <t xml:space="preserve">nlaporte:
</t>
        </r>
        <r>
          <rPr>
            <sz val="8"/>
            <color rgb="FF000000"/>
            <rFont val="Tahoma"/>
            <family val="0"/>
          </rPr>
          <t xml:space="preserve">Could not find anything about this charge, but left it in.</t>
        </r>
      </text>
      <mc:AlternateContent>
        <mc:Choice Requires="v2">
          <commentPr autoFill="true" autoScale="false" colHidden="false" locked="false" rowHidden="false" textHAlign="justify" textVAlign="top">
            <anchor moveWithCells="false" sizeWithCells="false">
              <xdr:from>
                <xdr:col>5</xdr:col>
                <xdr:colOff>16</xdr:colOff>
                <xdr:row>71</xdr:row>
                <xdr:rowOff>7</xdr:rowOff>
              </xdr:from>
              <xdr:to>
                <xdr:col>6</xdr:col>
                <xdr:colOff>54</xdr:colOff>
                <xdr:row>75</xdr:row>
                <xdr:rowOff>11</xdr:rowOff>
              </xdr:to>
            </anchor>
          </commentPr>
        </mc:Choice>
        <mc:Fallback/>
      </mc:AlternateContent>
    </comment>
    <comment ref="E74" authorId="0">
      <text>
        <r>
          <rPr>
            <b val="true"/>
            <sz val="8"/>
            <color rgb="FF000000"/>
            <rFont val="Tahoma"/>
            <family val="0"/>
          </rPr>
          <t xml:space="preserve">nlaporte:
</t>
        </r>
        <r>
          <rPr>
            <sz val="8"/>
            <color rgb="FF000000"/>
            <rFont val="Tahoma"/>
            <family val="0"/>
          </rPr>
          <t xml:space="preserve">Updated 8/2001</t>
        </r>
      </text>
      <mc:AlternateContent>
        <mc:Choice Requires="v2">
          <commentPr autoFill="true" autoScale="false" colHidden="false" locked="false" rowHidden="false" textHAlign="justify" textVAlign="top">
            <anchor moveWithCells="false" sizeWithCells="false">
              <xdr:from>
                <xdr:col>5</xdr:col>
                <xdr:colOff>16</xdr:colOff>
                <xdr:row>72</xdr:row>
                <xdr:rowOff>8</xdr:rowOff>
              </xdr:from>
              <xdr:to>
                <xdr:col>6</xdr:col>
                <xdr:colOff>54</xdr:colOff>
                <xdr:row>74</xdr:row>
                <xdr:rowOff>6</xdr:rowOff>
              </xdr:to>
            </anchor>
          </commentPr>
        </mc:Choice>
        <mc:Fallback/>
      </mc:AlternateContent>
    </comment>
    <comment ref="E79" authorId="0">
      <text>
        <r>
          <rPr>
            <b val="true"/>
            <sz val="8"/>
            <color rgb="FF000000"/>
            <rFont val="Tahoma"/>
            <family val="0"/>
          </rPr>
          <t xml:space="preserve">nlaporte:
</t>
        </r>
        <r>
          <rPr>
            <sz val="8"/>
            <color rgb="FF000000"/>
            <rFont val="Tahoma"/>
            <family val="0"/>
          </rPr>
          <t xml:space="preserve">Ask Biever</t>
        </r>
      </text>
      <mc:AlternateContent>
        <mc:Choice Requires="v2">
          <commentPr autoFill="true" autoScale="false" colHidden="false" locked="false" rowHidden="false" textHAlign="justify" textVAlign="top">
            <anchor moveWithCells="false" sizeWithCells="false">
              <xdr:from>
                <xdr:col>5</xdr:col>
                <xdr:colOff>16</xdr:colOff>
                <xdr:row>77</xdr:row>
                <xdr:rowOff>8</xdr:rowOff>
              </xdr:from>
              <xdr:to>
                <xdr:col>6</xdr:col>
                <xdr:colOff>54</xdr:colOff>
                <xdr:row>81</xdr:row>
                <xdr:rowOff>11</xdr:rowOff>
              </xdr:to>
            </anchor>
          </commentPr>
        </mc:Choice>
        <mc:Fallback/>
      </mc:AlternateContent>
    </comment>
    <comment ref="E82" authorId="0">
      <text>
        <r>
          <rPr>
            <b val="true"/>
            <sz val="8"/>
            <color rgb="FF000000"/>
            <rFont val="Tahoma"/>
            <family val="0"/>
          </rPr>
          <t xml:space="preserve">nlaporte:
</t>
        </r>
        <r>
          <rPr>
            <sz val="8"/>
            <color rgb="FF000000"/>
            <rFont val="Tahoma"/>
            <family val="0"/>
          </rPr>
          <t xml:space="preserve">Updated 8/2001</t>
        </r>
      </text>
      <mc:AlternateContent>
        <mc:Choice Requires="v2">
          <commentPr autoFill="true" autoScale="false" colHidden="false" locked="false" rowHidden="false" textHAlign="justify" textVAlign="top">
            <anchor moveWithCells="false" sizeWithCells="false">
              <xdr:from>
                <xdr:col>5</xdr:col>
                <xdr:colOff>16</xdr:colOff>
                <xdr:row>80</xdr:row>
                <xdr:rowOff>8</xdr:rowOff>
              </xdr:from>
              <xdr:to>
                <xdr:col>6</xdr:col>
                <xdr:colOff>54</xdr:colOff>
                <xdr:row>84</xdr:row>
                <xdr:rowOff>12</xdr:rowOff>
              </xdr:to>
            </anchor>
          </commentPr>
        </mc:Choice>
        <mc:Fallback/>
      </mc:AlternateContent>
    </comment>
    <comment ref="E88" authorId="0">
      <text>
        <r>
          <rPr>
            <b val="true"/>
            <sz val="8"/>
            <color rgb="FF000000"/>
            <rFont val="Tahoma"/>
            <family val="0"/>
          </rPr>
          <t xml:space="preserve">nlaporte:
</t>
        </r>
        <r>
          <rPr>
            <sz val="8"/>
            <color rgb="FF000000"/>
            <rFont val="Tahoma"/>
            <family val="0"/>
          </rPr>
          <t xml:space="preserve">Updated 8/2001</t>
        </r>
      </text>
      <mc:AlternateContent>
        <mc:Choice Requires="v2">
          <commentPr autoFill="true" autoScale="false" colHidden="false" locked="false" rowHidden="false" textHAlign="justify" textVAlign="top">
            <anchor moveWithCells="false" sizeWithCells="false">
              <xdr:from>
                <xdr:col>5</xdr:col>
                <xdr:colOff>16</xdr:colOff>
                <xdr:row>86</xdr:row>
                <xdr:rowOff>9</xdr:rowOff>
              </xdr:from>
              <xdr:to>
                <xdr:col>6</xdr:col>
                <xdr:colOff>54</xdr:colOff>
                <xdr:row>90</xdr:row>
                <xdr:rowOff>12</xdr:rowOff>
              </xdr:to>
            </anchor>
          </commentPr>
        </mc:Choice>
        <mc:Fallback/>
      </mc:AlternateContent>
    </comment>
    <comment ref="E98" authorId="0">
      <text>
        <r>
          <rPr>
            <b val="true"/>
            <sz val="8"/>
            <color rgb="FF000000"/>
            <rFont val="Tahoma"/>
            <family val="0"/>
          </rPr>
          <t xml:space="preserve">nlaporte:
</t>
        </r>
        <r>
          <rPr>
            <sz val="8"/>
            <color rgb="FF000000"/>
            <rFont val="Tahoma"/>
            <family val="0"/>
          </rPr>
          <t xml:space="preserve">Updated 8/2001</t>
        </r>
      </text>
      <mc:AlternateContent>
        <mc:Choice Requires="v2">
          <commentPr autoFill="true" autoScale="false" colHidden="false" locked="false" rowHidden="false" textHAlign="justify" textVAlign="top">
            <anchor moveWithCells="false" sizeWithCells="false">
              <xdr:from>
                <xdr:col>5</xdr:col>
                <xdr:colOff>16</xdr:colOff>
                <xdr:row>96</xdr:row>
                <xdr:rowOff>8</xdr:rowOff>
              </xdr:from>
              <xdr:to>
                <xdr:col>6</xdr:col>
                <xdr:colOff>54</xdr:colOff>
                <xdr:row>100</xdr:row>
                <xdr:rowOff>10</xdr:rowOff>
              </xdr:to>
            </anchor>
          </commentPr>
        </mc:Choice>
        <mc:Fallback/>
      </mc:AlternateContent>
    </comment>
    <comment ref="E100" authorId="0">
      <text>
        <r>
          <rPr>
            <b val="true"/>
            <sz val="8"/>
            <color rgb="FF000000"/>
            <rFont val="Tahoma"/>
            <family val="0"/>
          </rPr>
          <t xml:space="preserve">nlaporte:
</t>
        </r>
        <r>
          <rPr>
            <sz val="8"/>
            <color rgb="FF000000"/>
            <rFont val="Tahoma"/>
            <family val="0"/>
          </rPr>
          <t xml:space="preserve">Updated 8/2001</t>
        </r>
      </text>
      <mc:AlternateContent>
        <mc:Choice Requires="v2">
          <commentPr autoFill="true" autoScale="false" colHidden="false" locked="false" rowHidden="false" textHAlign="justify" textVAlign="top">
            <anchor moveWithCells="false" sizeWithCells="false">
              <xdr:from>
                <xdr:col>5</xdr:col>
                <xdr:colOff>16</xdr:colOff>
                <xdr:row>98</xdr:row>
                <xdr:rowOff>8</xdr:rowOff>
              </xdr:from>
              <xdr:to>
                <xdr:col>6</xdr:col>
                <xdr:colOff>54</xdr:colOff>
                <xdr:row>102</xdr:row>
                <xdr:rowOff>12</xdr:rowOff>
              </xdr:to>
            </anchor>
          </commentPr>
        </mc:Choice>
        <mc:Fallback/>
      </mc:AlternateContent>
    </comment>
    <comment ref="E110" authorId="0">
      <text>
        <r>
          <rPr>
            <b val="true"/>
            <sz val="8"/>
            <color rgb="FF000000"/>
            <rFont val="Tahoma"/>
            <family val="0"/>
          </rPr>
          <t xml:space="preserve">nlaporte:
</t>
        </r>
        <r>
          <rPr>
            <sz val="8"/>
            <color rgb="FF000000"/>
            <rFont val="Tahoma"/>
            <family val="0"/>
          </rPr>
          <t xml:space="preserve">Updated 8/2001</t>
        </r>
      </text>
      <mc:AlternateContent>
        <mc:Choice Requires="v2">
          <commentPr autoFill="true" autoScale="false" colHidden="false" locked="false" rowHidden="false" textHAlign="justify" textVAlign="top">
            <anchor moveWithCells="false" sizeWithCells="false">
              <xdr:from>
                <xdr:col>5</xdr:col>
                <xdr:colOff>16</xdr:colOff>
                <xdr:row>108</xdr:row>
                <xdr:rowOff>8</xdr:rowOff>
              </xdr:from>
              <xdr:to>
                <xdr:col>6</xdr:col>
                <xdr:colOff>54</xdr:colOff>
                <xdr:row>112</xdr:row>
                <xdr:rowOff>12</xdr:rowOff>
              </xdr:to>
            </anchor>
          </commentPr>
        </mc:Choice>
        <mc:Fallback/>
      </mc:AlternateContent>
    </comment>
    <comment ref="E120" authorId="0">
      <text>
        <r>
          <rPr>
            <b val="true"/>
            <sz val="8"/>
            <color rgb="FF000000"/>
            <rFont val="Tahoma"/>
            <family val="0"/>
          </rPr>
          <t xml:space="preserve">nlaporte:
</t>
        </r>
        <r>
          <rPr>
            <sz val="8"/>
            <color rgb="FF000000"/>
            <rFont val="Tahoma"/>
            <family val="0"/>
          </rPr>
          <t xml:space="preserve">Don't know if this charge is correct or not but left it</t>
        </r>
      </text>
      <mc:AlternateContent>
        <mc:Choice Requires="v2">
          <commentPr autoFill="true" autoScale="false" colHidden="false" locked="false" rowHidden="false" textHAlign="justify" textVAlign="top">
            <anchor moveWithCells="false" sizeWithCells="false">
              <xdr:from>
                <xdr:col>5</xdr:col>
                <xdr:colOff>16</xdr:colOff>
                <xdr:row>118</xdr:row>
                <xdr:rowOff>7</xdr:rowOff>
              </xdr:from>
              <xdr:to>
                <xdr:col>6</xdr:col>
                <xdr:colOff>54</xdr:colOff>
                <xdr:row>122</xdr:row>
                <xdr:rowOff>12</xdr:rowOff>
              </xdr:to>
            </anchor>
          </commentPr>
        </mc:Choice>
        <mc:Fallback/>
      </mc:AlternateContent>
    </comment>
  </commentList>
</comments>
</file>

<file path=xl/comments46.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B17" authorId="0">
      <text>
        <r>
          <rPr>
            <b val="true"/>
            <sz val="12"/>
            <color rgb="FF000000"/>
            <rFont val="Tahoma"/>
            <family val="0"/>
          </rPr>
          <t xml:space="preserve">Lon Draper:
</t>
        </r>
        <r>
          <rPr>
            <sz val="12"/>
            <color rgb="FF000000"/>
            <rFont val="Tahoma"/>
            <family val="0"/>
          </rPr>
          <t xml:space="preserve">on receipt only</t>
        </r>
      </text>
      <mc:AlternateContent>
        <mc:Choice Requires="v2">
          <commentPr autoFill="true" autoScale="false" colHidden="false" locked="false" rowHidden="false" textHAlign="justify" textVAlign="top">
            <anchor moveWithCells="false" sizeWithCells="false">
              <xdr:from>
                <xdr:col>2</xdr:col>
                <xdr:colOff>16</xdr:colOff>
                <xdr:row>15</xdr:row>
                <xdr:rowOff>5</xdr:rowOff>
              </xdr:from>
              <xdr:to>
                <xdr:col>4</xdr:col>
                <xdr:colOff>54</xdr:colOff>
                <xdr:row>21</xdr:row>
                <xdr:rowOff>9</xdr:rowOff>
              </xdr:to>
            </anchor>
          </commentPr>
        </mc:Choice>
        <mc:Fallback/>
      </mc:AlternateContent>
    </comment>
  </commentList>
</comments>
</file>

<file path=xl/comments48.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B17" authorId="0">
      <text>
        <r>
          <rPr>
            <b val="true"/>
            <sz val="12"/>
            <color rgb="FF000000"/>
            <rFont val="Tahoma"/>
            <family val="0"/>
          </rPr>
          <t xml:space="preserve">Lon Draper:
</t>
        </r>
        <r>
          <rPr>
            <sz val="12"/>
            <color rgb="FF000000"/>
            <rFont val="Tahoma"/>
            <family val="0"/>
          </rPr>
          <t xml:space="preserve">on receipt only</t>
        </r>
      </text>
      <mc:AlternateContent>
        <mc:Choice Requires="v2">
          <commentPr autoFill="true" autoScale="false" colHidden="false" locked="false" rowHidden="false" textHAlign="justify" textVAlign="top">
            <anchor moveWithCells="false" sizeWithCells="false">
              <xdr:from>
                <xdr:col>2</xdr:col>
                <xdr:colOff>16</xdr:colOff>
                <xdr:row>15</xdr:row>
                <xdr:rowOff>5</xdr:rowOff>
              </xdr:from>
              <xdr:to>
                <xdr:col>4</xdr:col>
                <xdr:colOff>54</xdr:colOff>
                <xdr:row>21</xdr:row>
                <xdr:rowOff>9</xdr:rowOff>
              </xdr:to>
            </anchor>
          </commentPr>
        </mc:Choice>
        <mc:Fallback/>
      </mc:AlternateContent>
    </comment>
  </commentList>
</comments>
</file>

<file path=xl/sharedStrings.xml><?xml version="1.0" encoding="utf-8"?>
<sst xmlns="http://schemas.openxmlformats.org/spreadsheetml/2006/main" count="1727" uniqueCount="331">
  <si>
    <t xml:space="preserve">E = Empress</t>
  </si>
  <si>
    <t xml:space="preserve">M = Monchy</t>
  </si>
  <si>
    <t xml:space="preserve">TCPL</t>
  </si>
  <si>
    <t xml:space="preserve">Northern Border</t>
  </si>
  <si>
    <t xml:space="preserve">Westcoast</t>
  </si>
  <si>
    <t xml:space="preserve">PGT</t>
  </si>
  <si>
    <t xml:space="preserve">Date</t>
  </si>
  <si>
    <t xml:space="preserve">E to Dawn</t>
  </si>
  <si>
    <t xml:space="preserve">Eastern Zone</t>
  </si>
  <si>
    <t xml:space="preserve">E to Chippawa</t>
  </si>
  <si>
    <t xml:space="preserve">E. to Emerson</t>
  </si>
  <si>
    <t xml:space="preserve">E. to Iroquois</t>
  </si>
  <si>
    <t xml:space="preserve">E to Niagara</t>
  </si>
  <si>
    <t xml:space="preserve">E to St. Clair</t>
  </si>
  <si>
    <t xml:space="preserve">M to Ventura</t>
  </si>
  <si>
    <t xml:space="preserve">M to Harper</t>
  </si>
  <si>
    <t xml:space="preserve">M-Chicago</t>
  </si>
  <si>
    <t xml:space="preserve">Foothills</t>
  </si>
  <si>
    <t xml:space="preserve">T-South Export</t>
  </si>
  <si>
    <t xml:space="preserve">ANG</t>
  </si>
  <si>
    <t xml:space="preserve">Kingsgate to Malin</t>
  </si>
  <si>
    <t xml:space="preserve">Kingsgate to Stanfield</t>
  </si>
  <si>
    <t xml:space="preserve">Stanfield to Malin</t>
  </si>
  <si>
    <t xml:space="preserve">Iroquois</t>
  </si>
  <si>
    <t xml:space="preserve">National Fuels</t>
  </si>
  <si>
    <t xml:space="preserve">Great Lake</t>
  </si>
  <si>
    <t xml:space="preserve">Viking Z1-Z2</t>
  </si>
  <si>
    <t xml:space="preserve">NGPL IAIL - Mkt </t>
  </si>
  <si>
    <t xml:space="preserve">Northwest</t>
  </si>
  <si>
    <t xml:space="preserve">Rolling 1 Year Average</t>
  </si>
  <si>
    <t xml:space="preserve">DP</t>
  </si>
  <si>
    <t xml:space="preserve">Total</t>
  </si>
  <si>
    <t xml:space="preserve">Toll Input</t>
  </si>
  <si>
    <t xml:space="preserve">Currency</t>
  </si>
  <si>
    <t xml:space="preserve">DP = Delivery Pressure</t>
  </si>
  <si>
    <t xml:space="preserve">Heat Value</t>
  </si>
  <si>
    <t xml:space="preserve">Fuel Value</t>
  </si>
  <si>
    <t xml:space="preserve">USD/Mmbtu</t>
  </si>
  <si>
    <t xml:space="preserve">CAD/GJ</t>
  </si>
  <si>
    <r>
      <rPr>
        <b val="true"/>
        <sz val="10"/>
        <rFont val="Arial"/>
        <family val="0"/>
      </rPr>
      <t xml:space="preserve">Mcf to 10</t>
    </r>
    <r>
      <rPr>
        <b val="true"/>
        <vertAlign val="superscript"/>
        <sz val="10"/>
        <rFont val="Arial"/>
        <family val="0"/>
      </rPr>
      <t xml:space="preserve">3</t>
    </r>
    <r>
      <rPr>
        <b val="true"/>
        <sz val="10"/>
        <rFont val="Arial"/>
        <family val="0"/>
      </rPr>
      <t xml:space="preserve">m</t>
    </r>
    <r>
      <rPr>
        <b val="true"/>
        <vertAlign val="superscript"/>
        <sz val="10"/>
        <rFont val="Arial"/>
        <family val="0"/>
      </rPr>
      <t xml:space="preserve">3</t>
    </r>
  </si>
  <si>
    <t xml:space="preserve">GJ to MMBtu</t>
  </si>
  <si>
    <t xml:space="preserve">Pipeline</t>
  </si>
  <si>
    <t xml:space="preserve">CDN$/GJ</t>
  </si>
  <si>
    <r>
      <rPr>
        <b val="true"/>
        <u val="single"/>
        <sz val="10"/>
        <rFont val="Arial"/>
        <family val="2"/>
      </rPr>
      <t xml:space="preserve">10</t>
    </r>
    <r>
      <rPr>
        <b val="true"/>
        <u val="single"/>
        <vertAlign val="superscript"/>
        <sz val="10"/>
        <rFont val="Arial"/>
        <family val="2"/>
      </rPr>
      <t xml:space="preserve">3</t>
    </r>
    <r>
      <rPr>
        <b val="true"/>
        <u val="single"/>
        <sz val="10"/>
        <rFont val="Arial"/>
        <family val="2"/>
      </rPr>
      <t xml:space="preserve">m</t>
    </r>
    <r>
      <rPr>
        <b val="true"/>
        <u val="single"/>
        <vertAlign val="superscript"/>
        <sz val="10"/>
        <rFont val="Arial"/>
        <family val="2"/>
      </rPr>
      <t xml:space="preserve">3</t>
    </r>
    <r>
      <rPr>
        <b val="true"/>
        <u val="single"/>
        <sz val="10"/>
        <rFont val="Arial"/>
        <family val="2"/>
      </rPr>
      <t xml:space="preserve">/mo</t>
    </r>
  </si>
  <si>
    <r>
      <rPr>
        <b val="true"/>
        <u val="single"/>
        <sz val="10"/>
        <rFont val="Arial"/>
        <family val="2"/>
      </rPr>
      <t xml:space="preserve">10</t>
    </r>
    <r>
      <rPr>
        <b val="true"/>
        <u val="single"/>
        <vertAlign val="superscript"/>
        <sz val="10"/>
        <rFont val="Arial"/>
        <family val="2"/>
      </rPr>
      <t xml:space="preserve">3</t>
    </r>
    <r>
      <rPr>
        <b val="true"/>
        <u val="single"/>
        <sz val="10"/>
        <rFont val="Arial"/>
        <family val="2"/>
      </rPr>
      <t xml:space="preserve">m</t>
    </r>
    <r>
      <rPr>
        <b val="true"/>
        <u val="single"/>
        <vertAlign val="superscript"/>
        <sz val="10"/>
        <rFont val="Arial"/>
        <family val="2"/>
      </rPr>
      <t xml:space="preserve">3</t>
    </r>
  </si>
  <si>
    <t xml:space="preserve">MMBtu/mo</t>
  </si>
  <si>
    <t xml:space="preserve">$/MMBtu</t>
  </si>
  <si>
    <t xml:space="preserve">Nova Receipt</t>
  </si>
  <si>
    <t xml:space="preserve">Nova Delivery</t>
  </si>
  <si>
    <t xml:space="preserve">Empress to Chippawa</t>
  </si>
  <si>
    <t xml:space="preserve">Demand</t>
  </si>
  <si>
    <t xml:space="preserve">Commodity</t>
  </si>
  <si>
    <t xml:space="preserve">Empress to Eastern Zone</t>
  </si>
  <si>
    <t xml:space="preserve">Demand </t>
  </si>
  <si>
    <t xml:space="preserve">DP - Dawn</t>
  </si>
  <si>
    <t xml:space="preserve">DP - Emerson I</t>
  </si>
  <si>
    <t xml:space="preserve">DP - Emerson II</t>
  </si>
  <si>
    <t xml:space="preserve">Empress to St.Clair</t>
  </si>
  <si>
    <t xml:space="preserve">Empress to Emerson</t>
  </si>
  <si>
    <t xml:space="preserve">Empress to Niagara</t>
  </si>
  <si>
    <t xml:space="preserve">DP - Niagara</t>
  </si>
  <si>
    <t xml:space="preserve">DP - Great Lakes</t>
  </si>
  <si>
    <t xml:space="preserve">St. Clair to Niagara</t>
  </si>
  <si>
    <t xml:space="preserve">Empress to Iroquois</t>
  </si>
  <si>
    <t xml:space="preserve">Sabrevois</t>
  </si>
  <si>
    <t xml:space="preserve">Portland Natural Gas Transmission System Highwater - Dracut</t>
  </si>
  <si>
    <t xml:space="preserve">ACA</t>
  </si>
  <si>
    <t xml:space="preserve">Stn. 2 - Sumas</t>
  </si>
  <si>
    <t xml:space="preserve">Motor Fuel Tax</t>
  </si>
  <si>
    <t xml:space="preserve">Vintage</t>
  </si>
  <si>
    <t xml:space="preserve">401</t>
  </si>
  <si>
    <t xml:space="preserve">Expansion</t>
  </si>
  <si>
    <t xml:space="preserve">Miles</t>
  </si>
  <si>
    <t xml:space="preserve">Vintage(400)</t>
  </si>
  <si>
    <t xml:space="preserve">GRI</t>
  </si>
  <si>
    <t xml:space="preserve">Kern - Opal to Daggett</t>
  </si>
  <si>
    <t xml:space="preserve">GRI Throughput</t>
  </si>
  <si>
    <t xml:space="preserve">Mojave -  Intra-California</t>
  </si>
  <si>
    <t xml:space="preserve">Northwest Pipe- Postage Stamp Sumas to </t>
  </si>
  <si>
    <t xml:space="preserve">ABC - Kingsgate</t>
  </si>
  <si>
    <t xml:space="preserve">NEB Cost Recovery</t>
  </si>
  <si>
    <t xml:space="preserve">Great Lakes - Emerson to St.Clair</t>
  </si>
  <si>
    <t xml:space="preserve">St. Clair- Demand</t>
  </si>
  <si>
    <t xml:space="preserve">East - St. Clair</t>
  </si>
  <si>
    <t xml:space="preserve">Reservation</t>
  </si>
  <si>
    <t xml:space="preserve">Utilization</t>
  </si>
  <si>
    <t xml:space="preserve">GRI - Demand</t>
  </si>
  <si>
    <t xml:space="preserve">GRI - Commodity</t>
  </si>
  <si>
    <t xml:space="preserve">Foothills - McNeil to Monchy</t>
  </si>
  <si>
    <t xml:space="preserve">Zone 9</t>
  </si>
  <si>
    <t xml:space="preserve">Monchy - Harper</t>
  </si>
  <si>
    <t xml:space="preserve">Harper - Chicago</t>
  </si>
  <si>
    <t xml:space="preserve">Monchy - Ventura</t>
  </si>
  <si>
    <t xml:space="preserve">Usage</t>
  </si>
  <si>
    <t xml:space="preserve">Winter Surcharge</t>
  </si>
  <si>
    <t xml:space="preserve">Transco Z6</t>
  </si>
  <si>
    <t xml:space="preserve">GRI Demand</t>
  </si>
  <si>
    <t xml:space="preserve">Transco Backhaul to Z6</t>
  </si>
  <si>
    <t xml:space="preserve">Surcharges</t>
  </si>
  <si>
    <t xml:space="preserve">Tennesse</t>
  </si>
  <si>
    <t xml:space="preserve">Zone 6-6</t>
  </si>
  <si>
    <t xml:space="preserve">GRI Adj. Demand</t>
  </si>
  <si>
    <t xml:space="preserve">GRI Adj. Commodity</t>
  </si>
  <si>
    <t xml:space="preserve">ACA Adj</t>
  </si>
  <si>
    <t xml:space="preserve">Algonquin</t>
  </si>
  <si>
    <t xml:space="preserve">Transwestern</t>
  </si>
  <si>
    <t xml:space="preserve">Demand/commodity</t>
  </si>
  <si>
    <t xml:space="preserve">GRI Adj - Demand</t>
  </si>
  <si>
    <t xml:space="preserve">GRI Adj - Commodity</t>
  </si>
  <si>
    <t xml:space="preserve">ACA Adj.</t>
  </si>
  <si>
    <t xml:space="preserve">Deferred Asset Charge</t>
  </si>
  <si>
    <t xml:space="preserve">Demand - Proposed</t>
  </si>
  <si>
    <t xml:space="preserve">NGPL</t>
  </si>
  <si>
    <t xml:space="preserve">Harper to Chicago</t>
  </si>
  <si>
    <t xml:space="preserve">Current Demand</t>
  </si>
  <si>
    <t xml:space="preserve">Station 2 to Malin</t>
  </si>
  <si>
    <t xml:space="preserve">Transportation Cost Analysis</t>
  </si>
  <si>
    <t xml:space="preserve">Updated Last :</t>
  </si>
  <si>
    <t xml:space="preserve">F/X </t>
  </si>
  <si>
    <t xml:space="preserve">Fuel Value </t>
  </si>
  <si>
    <t xml:space="preserve">Charge</t>
  </si>
  <si>
    <r>
      <rPr>
        <b val="true"/>
        <sz val="10"/>
        <rFont val="Arial"/>
        <family val="0"/>
      </rPr>
      <t xml:space="preserve">10</t>
    </r>
    <r>
      <rPr>
        <b val="true"/>
        <vertAlign val="superscript"/>
        <sz val="10"/>
        <rFont val="Arial"/>
        <family val="0"/>
      </rPr>
      <t xml:space="preserve">3</t>
    </r>
    <r>
      <rPr>
        <b val="true"/>
        <sz val="10"/>
        <rFont val="Arial"/>
        <family val="0"/>
      </rPr>
      <t xml:space="preserve">m</t>
    </r>
    <r>
      <rPr>
        <b val="true"/>
        <vertAlign val="superscript"/>
        <sz val="10"/>
        <rFont val="Arial"/>
        <family val="0"/>
      </rPr>
      <t xml:space="preserve">3</t>
    </r>
    <r>
      <rPr>
        <b val="true"/>
        <sz val="10"/>
        <rFont val="Arial"/>
        <family val="0"/>
      </rPr>
      <t xml:space="preserve">/mo</t>
    </r>
  </si>
  <si>
    <r>
      <rPr>
        <b val="true"/>
        <sz val="10"/>
        <rFont val="Arial"/>
        <family val="0"/>
      </rPr>
      <t xml:space="preserve">10</t>
    </r>
    <r>
      <rPr>
        <b val="true"/>
        <vertAlign val="superscript"/>
        <sz val="10"/>
        <rFont val="Arial"/>
        <family val="0"/>
      </rPr>
      <t xml:space="preserve">3</t>
    </r>
    <r>
      <rPr>
        <b val="true"/>
        <sz val="10"/>
        <rFont val="Arial"/>
        <family val="0"/>
      </rPr>
      <t xml:space="preserve">/m</t>
    </r>
    <r>
      <rPr>
        <b val="true"/>
        <vertAlign val="superscript"/>
        <sz val="10"/>
        <rFont val="Arial"/>
        <family val="0"/>
      </rPr>
      <t xml:space="preserve">3</t>
    </r>
  </si>
  <si>
    <t xml:space="preserve">CDN/GJ</t>
  </si>
  <si>
    <t xml:space="preserve">US/MMBtu</t>
  </si>
  <si>
    <t xml:space="preserve">`</t>
  </si>
  <si>
    <t xml:space="preserve">PGT: Stan - Malin</t>
  </si>
  <si>
    <t xml:space="preserve">Fuel Costs</t>
  </si>
  <si>
    <t xml:space="preserve">Total Transportation Costs</t>
  </si>
  <si>
    <t xml:space="preserve">Total Commodity Charges</t>
  </si>
  <si>
    <t xml:space="preserve">Station 2 to Malin (excluding fuel)</t>
  </si>
  <si>
    <t xml:space="preserve">Station 2 to Malin (including fuel)</t>
  </si>
  <si>
    <t xml:space="preserve">Aeco to Chicago</t>
  </si>
  <si>
    <t xml:space="preserve">F/X</t>
  </si>
  <si>
    <t xml:space="preserve">Fuel (US$/MMBtu)</t>
  </si>
  <si>
    <t xml:space="preserve">Fuel (Cdn$/GJ)</t>
  </si>
  <si>
    <t xml:space="preserve">Nova</t>
  </si>
  <si>
    <t xml:space="preserve">$/Mcf</t>
  </si>
  <si>
    <t xml:space="preserve">Cents/100 DM</t>
  </si>
  <si>
    <t xml:space="preserve">Monchy to Harper</t>
  </si>
  <si>
    <t xml:space="preserve">NB tolls scheduled to increase by 10% Jan 99 subject to rate refund</t>
  </si>
  <si>
    <t xml:space="preserve">NB - Monchy to Chicago</t>
  </si>
  <si>
    <t xml:space="preserve">Aeco to Chicago (excluding fuel)</t>
  </si>
  <si>
    <t xml:space="preserve">Aeco to Chicago (including fuel)</t>
  </si>
  <si>
    <t xml:space="preserve">12 Month Rolling Avg. Foothills Fuel</t>
  </si>
  <si>
    <t xml:space="preserve">12 Month Rolling Avg. Northern Border Fuel</t>
  </si>
  <si>
    <t xml:space="preserve">Q</t>
  </si>
  <si>
    <t xml:space="preserve">PGT: Kingsgate - Malin</t>
  </si>
  <si>
    <t xml:space="preserve">Aeco to Malin (excluding fuel)</t>
  </si>
  <si>
    <t xml:space="preserve">Aeco to Malin (including fuel)</t>
  </si>
  <si>
    <t xml:space="preserve">Discount Shippers</t>
  </si>
  <si>
    <t xml:space="preserve">Aeco to Malin 401</t>
  </si>
  <si>
    <r>
      <rPr>
        <b val="true"/>
        <sz val="10"/>
        <rFont val="Arial"/>
        <family val="0"/>
      </rPr>
      <t xml:space="preserve">PGT: Kingsgate - Malin</t>
    </r>
    <r>
      <rPr>
        <b val="true"/>
        <vertAlign val="superscript"/>
        <sz val="10"/>
        <rFont val="Arial"/>
        <family val="2"/>
      </rPr>
      <t xml:space="preserve"> 1</t>
    </r>
  </si>
  <si>
    <t xml:space="preserve">expansion</t>
  </si>
  <si>
    <t xml:space="preserve">Total </t>
  </si>
  <si>
    <r>
      <rPr>
        <sz val="10"/>
        <rFont val="Arial"/>
        <family val="0"/>
      </rPr>
      <t xml:space="preserve">ANG </t>
    </r>
    <r>
      <rPr>
        <vertAlign val="superscript"/>
        <sz val="10"/>
        <rFont val="Arial"/>
        <family val="2"/>
      </rPr>
      <t xml:space="preserve">2</t>
    </r>
  </si>
  <si>
    <r>
      <rPr>
        <sz val="10"/>
        <rFont val="Arial"/>
        <family val="0"/>
      </rPr>
      <t xml:space="preserve">PGT </t>
    </r>
    <r>
      <rPr>
        <vertAlign val="superscript"/>
        <sz val="10"/>
        <rFont val="Arial"/>
        <family val="2"/>
      </rPr>
      <t xml:space="preserve">2</t>
    </r>
  </si>
  <si>
    <t xml:space="preserve">75% ABR = 100% Nova + 75% ANG + 75% PGT + Fuel</t>
  </si>
  <si>
    <t xml:space="preserve">1. Represents the ten year MRRS FERC approved PGT toll.</t>
  </si>
  <si>
    <t xml:space="preserve">2. Fuel rate represents the Historical Average</t>
  </si>
  <si>
    <t xml:space="preserve">Sumas to Malin</t>
  </si>
  <si>
    <t xml:space="preserve">US/MMbtu</t>
  </si>
  <si>
    <t xml:space="preserve">PGT: Stanfield - Malin</t>
  </si>
  <si>
    <t xml:space="preserve">Sumas Fuel Value</t>
  </si>
  <si>
    <t xml:space="preserve">Sumas to Malin (excluding fuel)</t>
  </si>
  <si>
    <t xml:space="preserve">Sumas to Malin (including fuel)</t>
  </si>
  <si>
    <t xml:space="preserve">Sumas to San Juan Basin (Blanco)</t>
  </si>
  <si>
    <t xml:space="preserve">(Igncio-Blanco)</t>
  </si>
  <si>
    <t xml:space="preserve">Sumas to San Juan Basin (excluding fuel)</t>
  </si>
  <si>
    <t xml:space="preserve">Sumas to San Juan Basin (including fuel)</t>
  </si>
  <si>
    <t xml:space="preserve">Sumas to Rockies (Opal)</t>
  </si>
  <si>
    <t xml:space="preserve">Sumas to Rockies (excluding fuel)</t>
  </si>
  <si>
    <t xml:space="preserve">Sumas to Rockies (including fuel)</t>
  </si>
  <si>
    <t xml:space="preserve">Aeco to San Juan Basin (Vintage, Blanco)</t>
  </si>
  <si>
    <t xml:space="preserve">PGT Kingsgate - Stan</t>
  </si>
  <si>
    <t xml:space="preserve">Aeco to San Juan Basin (excluding fuel)</t>
  </si>
  <si>
    <t xml:space="preserve">Aeco to San Juan Basin (including fuel)</t>
  </si>
  <si>
    <t xml:space="preserve">Aeco to Rockies (Opal)</t>
  </si>
  <si>
    <t xml:space="preserve">Aeco Fuel Value</t>
  </si>
  <si>
    <t xml:space="preserve">Aeco to Rockies (excluding fuel)</t>
  </si>
  <si>
    <t xml:space="preserve">Aeco to Rockies (including fuel)</t>
  </si>
  <si>
    <t xml:space="preserve">Aeco to Eastern Zone</t>
  </si>
  <si>
    <t xml:space="preserve">Aeco to Eastern Zone (excluding fuel)</t>
  </si>
  <si>
    <t xml:space="preserve">Aeco to Eastern Zone (including fuel)</t>
  </si>
  <si>
    <t xml:space="preserve">Fuel US$</t>
  </si>
  <si>
    <t xml:space="preserve">Empress to Niagara (excluding fuel)</t>
  </si>
  <si>
    <t xml:space="preserve">Empress to Niagara (including fuel)</t>
  </si>
  <si>
    <t xml:space="preserve">St. Clair to Niagara (excluding fuel)</t>
  </si>
  <si>
    <t xml:space="preserve">St. Clair to Niagara (including fuel)</t>
  </si>
  <si>
    <t xml:space="preserve">Aeco to Michcon</t>
  </si>
  <si>
    <t xml:space="preserve">Fuel (US$)</t>
  </si>
  <si>
    <t xml:space="preserve">DP - Emerson</t>
  </si>
  <si>
    <t xml:space="preserve">Great Lakes</t>
  </si>
  <si>
    <t xml:space="preserve">Aeco to Michcon (excluding fuel)</t>
  </si>
  <si>
    <t xml:space="preserve">Aeco to Michcon (including fuel)</t>
  </si>
  <si>
    <t xml:space="preserve">Aeco to St. Clair</t>
  </si>
  <si>
    <t xml:space="preserve">Aeco to St. Clair (excluding fuel)</t>
  </si>
  <si>
    <t xml:space="preserve">Aeco to St. Clair (including fuel)</t>
  </si>
  <si>
    <t xml:space="preserve">Aeco to Emerson I</t>
  </si>
  <si>
    <t xml:space="preserve">DP - Viking</t>
  </si>
  <si>
    <t xml:space="preserve">Aeco to Emerson I (excluding fuel)</t>
  </si>
  <si>
    <t xml:space="preserve">Aeco to Emerson I (including fuel)</t>
  </si>
  <si>
    <t xml:space="preserve">Aeco to Emerson II</t>
  </si>
  <si>
    <t xml:space="preserve">DP - GL</t>
  </si>
  <si>
    <t xml:space="preserve">Aeco to Emerson II (excluding fuel)</t>
  </si>
  <si>
    <t xml:space="preserve">Aeco to Emerson II (including fuel)</t>
  </si>
  <si>
    <t xml:space="preserve">Aeco to Chicago Before NB</t>
  </si>
  <si>
    <t xml:space="preserve">NB - Monchy to Harper</t>
  </si>
  <si>
    <t xml:space="preserve">NB - Harper to Chicago</t>
  </si>
  <si>
    <t xml:space="preserve">Aeco to Chicago NGPL</t>
  </si>
  <si>
    <t xml:space="preserve">Proposed</t>
  </si>
  <si>
    <t xml:space="preserve">NGPL Harper to Chicago</t>
  </si>
  <si>
    <t xml:space="preserve">Aeco to Ventura Before NB</t>
  </si>
  <si>
    <t xml:space="preserve">Monchy to Ventura</t>
  </si>
  <si>
    <t xml:space="preserve">NB - Monchy to Ventura</t>
  </si>
  <si>
    <t xml:space="preserve">Aeco to Ventura (excluding fuel)</t>
  </si>
  <si>
    <t xml:space="preserve">Aeco to Ventura (including fuel)</t>
  </si>
  <si>
    <t xml:space="preserve">Aeco to Harper Before Expansion</t>
  </si>
  <si>
    <t xml:space="preserve">Aeco to Harper (excluding fuel)</t>
  </si>
  <si>
    <t xml:space="preserve">Aeco to Harper (including fuel)</t>
  </si>
  <si>
    <t xml:space="preserve">Aeco to Harper (Expansion)</t>
  </si>
  <si>
    <t xml:space="preserve">Aeco to Transco Zone 6 (Expansion)</t>
  </si>
  <si>
    <t xml:space="preserve">TZ6</t>
  </si>
  <si>
    <t xml:space="preserve">National Fuel</t>
  </si>
  <si>
    <t xml:space="preserve">use this for netbacks</t>
  </si>
  <si>
    <t xml:space="preserve">Transco</t>
  </si>
  <si>
    <t xml:space="preserve">Aeco to TZ6 (excluding fuel)</t>
  </si>
  <si>
    <t xml:space="preserve">Aeco to TZ6 (including fuel)</t>
  </si>
  <si>
    <t xml:space="preserve">Aeco to Transco Zone 6 (Proposed)</t>
  </si>
  <si>
    <t xml:space="preserve">Niagara to Transco Zone 6 (Proposed)</t>
  </si>
  <si>
    <t xml:space="preserve">Niagara to TZ6 (excluding fuel)</t>
  </si>
  <si>
    <t xml:space="preserve">Niagara to TZ6 (including fuel)</t>
  </si>
  <si>
    <t xml:space="preserve">Aeco to New Yor (Tennesse)</t>
  </si>
  <si>
    <t xml:space="preserve">(Interconnect Mahwah)</t>
  </si>
  <si>
    <t xml:space="preserve">Transco Backhaul Zone 6</t>
  </si>
  <si>
    <t xml:space="preserve">Aeco to New York (excluding fuel)</t>
  </si>
  <si>
    <t xml:space="preserve">Aeco to New York (including fuel)</t>
  </si>
  <si>
    <t xml:space="preserve">Aeco to Belle River Mills (Great Lakes)</t>
  </si>
  <si>
    <t xml:space="preserve">Aeco to Belle River Mills (excluding fuel)</t>
  </si>
  <si>
    <t xml:space="preserve">Aeco to Belle River Mills (including fuel)</t>
  </si>
  <si>
    <t xml:space="preserve">Aeco to Waddington</t>
  </si>
  <si>
    <t xml:space="preserve">DP - Iroquois</t>
  </si>
  <si>
    <t xml:space="preserve">Aeco to Waddington (excluding fuel)</t>
  </si>
  <si>
    <t xml:space="preserve">Aeco to Waddington (including fuel)</t>
  </si>
  <si>
    <t xml:space="preserve">Aeco to Niagara</t>
  </si>
  <si>
    <t xml:space="preserve">DP - Fuel</t>
  </si>
  <si>
    <t xml:space="preserve">Aeco to Niagara (excluding fuel)</t>
  </si>
  <si>
    <t xml:space="preserve">Aeco to Niagara (including fuel)</t>
  </si>
  <si>
    <t xml:space="preserve">Aeco to Dracut</t>
  </si>
  <si>
    <t xml:space="preserve">DP </t>
  </si>
  <si>
    <t xml:space="preserve">Highwater - Dracut</t>
  </si>
  <si>
    <t xml:space="preserve">Aeco to Dracut (excluding fuel)</t>
  </si>
  <si>
    <t xml:space="preserve">Aeco to Dracut (including fuel)</t>
  </si>
  <si>
    <t xml:space="preserve">Aeco to South Commack (Existing)</t>
  </si>
  <si>
    <t xml:space="preserve">GRI Adj Demand</t>
  </si>
  <si>
    <t xml:space="preserve">GRI Adj Commodity</t>
  </si>
  <si>
    <t xml:space="preserve">Deferred Asset</t>
  </si>
  <si>
    <t xml:space="preserve">Aeco to Iroquois (excluding fuel)</t>
  </si>
  <si>
    <t xml:space="preserve">Aeco to Iroquois (including fuel)</t>
  </si>
  <si>
    <t xml:space="preserve">Aeco to Boston </t>
  </si>
  <si>
    <t xml:space="preserve">Current Tolls</t>
  </si>
  <si>
    <t xml:space="preserve">Forward Tolls</t>
  </si>
  <si>
    <t xml:space="preserve">103m3/mo</t>
  </si>
  <si>
    <t xml:space="preserve">103/m3</t>
  </si>
  <si>
    <t xml:space="preserve">Delivery Pressure</t>
  </si>
  <si>
    <t xml:space="preserve">Tennessee</t>
  </si>
  <si>
    <t xml:space="preserve">Segment 4</t>
  </si>
  <si>
    <t xml:space="preserve">GRI Commodity</t>
  </si>
  <si>
    <t xml:space="preserve">Aeco to Boston (excluding fuel)</t>
  </si>
  <si>
    <t xml:space="preserve">Aeco to Boston (including fuel)</t>
  </si>
  <si>
    <t xml:space="preserve">ABR 89.27%(Nova + TCPL + Iroquois + Tennessee) + Fuel</t>
  </si>
  <si>
    <t xml:space="preserve">Assumptions:</t>
  </si>
  <si>
    <t xml:space="preserve">Segment 3</t>
  </si>
  <si>
    <t xml:space="preserve">Aeco to South Commack (Proposed)</t>
  </si>
  <si>
    <t xml:space="preserve">Aeco to Dawn</t>
  </si>
  <si>
    <t xml:space="preserve">Aeco to Dawn (excluding fuel)</t>
  </si>
  <si>
    <t xml:space="preserve">Aeco to Dawn (including fuel)</t>
  </si>
  <si>
    <t xml:space="preserve">Dawn to Niagara</t>
  </si>
  <si>
    <t xml:space="preserve">Dawn to Iroquois</t>
  </si>
  <si>
    <t xml:space="preserve">Aeco to Parkway</t>
  </si>
  <si>
    <t xml:space="preserve">DP - </t>
  </si>
  <si>
    <t xml:space="preserve">Aeco to Parkway (excluding fuel)</t>
  </si>
  <si>
    <t xml:space="preserve">Aeco to Parkway (including fuel)</t>
  </si>
  <si>
    <t xml:space="preserve">Aeco to Parkway (excluding fuel) minus Nova</t>
  </si>
  <si>
    <t xml:space="preserve">Aeco to Parkway (including fuel) minus Nova</t>
  </si>
  <si>
    <t xml:space="preserve">Aeco to Chippawa</t>
  </si>
  <si>
    <t xml:space="preserve">Aeco to Chippawa (excluding fuel)</t>
  </si>
  <si>
    <t xml:space="preserve">Aeco to Chippawa (including fuel)</t>
  </si>
  <si>
    <t xml:space="preserve">Aeco to Leidy</t>
  </si>
  <si>
    <t xml:space="preserve">Aeco to Leidy (excluding fuel)</t>
  </si>
  <si>
    <t xml:space="preserve">Aeco to Leidy (including fuel)</t>
  </si>
  <si>
    <t xml:space="preserve">US$/Mmbtu/mo</t>
  </si>
  <si>
    <t xml:space="preserve">US$/Mmbtu</t>
  </si>
  <si>
    <t xml:space="preserve">TETCO</t>
  </si>
  <si>
    <t xml:space="preserve">TETCO (excluding fuel)</t>
  </si>
  <si>
    <t xml:space="preserve">TETCO (including fuel)</t>
  </si>
  <si>
    <t xml:space="preserve">Market area 2 to Market area 3</t>
  </si>
  <si>
    <t xml:space="preserve">Trunkline</t>
  </si>
  <si>
    <t xml:space="preserve">ANR</t>
  </si>
  <si>
    <t xml:space="preserve">ANR &amp; Trunkline (excluding fuel)</t>
  </si>
  <si>
    <t xml:space="preserve">ANR &amp; Trunkline (including fuel)</t>
  </si>
  <si>
    <t xml:space="preserve">Zone 1b to Zone 2 (Trunkline)</t>
  </si>
  <si>
    <t xml:space="preserve">ANR SE to N</t>
  </si>
  <si>
    <t xml:space="preserve">San Juan to Kern River Station</t>
  </si>
  <si>
    <t xml:space="preserve">El Paso</t>
  </si>
  <si>
    <t xml:space="preserve">Firm Commodity</t>
  </si>
  <si>
    <t xml:space="preserve">Mojave</t>
  </si>
  <si>
    <t xml:space="preserve">San Juan to Kern River Station (excluding fuel)</t>
  </si>
  <si>
    <t xml:space="preserve">San Juan to Kern River Station (including fuel)</t>
  </si>
  <si>
    <t xml:space="preserve">Rockies to Kern River Station</t>
  </si>
  <si>
    <t xml:space="preserve">Kern River</t>
  </si>
  <si>
    <t xml:space="preserve">Rockies to Kern River Station (excluding fuel)</t>
  </si>
  <si>
    <t xml:space="preserve">Rockies to Kern River Station (including fuel)</t>
  </si>
  <si>
    <t xml:space="preserve">Rockies to Malin</t>
  </si>
  <si>
    <t xml:space="preserve">PG&amp;E</t>
  </si>
  <si>
    <t xml:space="preserve">Rockies to Malin (excluding fuel)</t>
  </si>
  <si>
    <t xml:space="preserve">Rockies to Malin (including fuel)</t>
  </si>
  <si>
    <t xml:space="preserve">Station 2 to Malin (Vintage PGT)</t>
  </si>
  <si>
    <t xml:space="preserve">&lt;--Stn 2</t>
  </si>
  <si>
    <t xml:space="preserve">Westcoast - T-North</t>
  </si>
  <si>
    <t xml:space="preserve">Gordondale</t>
  </si>
  <si>
    <t xml:space="preserve">Compression Charge</t>
  </si>
  <si>
    <t xml:space="preserve">ABC Gord to ABC Nova</t>
  </si>
  <si>
    <t xml:space="preserve">Nova - Receipt</t>
  </si>
  <si>
    <t xml:space="preserve">Stn 2 to Malin (excluding fuel)</t>
  </si>
  <si>
    <t xml:space="preserve">Stn 2 to Malin (including fuel)</t>
  </si>
  <si>
    <t xml:space="preserve">Note: PGT Vintage and Expansion tolls are set to begin converging on Nov, 2002, and are </t>
  </si>
  <si>
    <t xml:space="preserve">scheduled to equal one another by 2005.</t>
  </si>
  <si>
    <t xml:space="preserve">Southern Crossing</t>
  </si>
  <si>
    <t xml:space="preserve">Station 2 to Malin (Expansion PGT)</t>
  </si>
  <si>
    <t xml:space="preserve">Compresion Charge</t>
  </si>
</sst>
</file>

<file path=xl/styles.xml><?xml version="1.0" encoding="utf-8"?>
<styleSheet xmlns="http://schemas.openxmlformats.org/spreadsheetml/2006/main">
  <numFmts count="20">
    <numFmt numFmtId="164" formatCode="General"/>
    <numFmt numFmtId="165" formatCode="\$#,##0_);[RED]&quot;($&quot;#,##0\)"/>
    <numFmt numFmtId="166" formatCode="h:mm:ss&quot;\\\\ &quot;AM/PM"/>
    <numFmt numFmtId="167" formatCode="yy&quot;\\\-&quot;mm&quot;\\\-&quot;dd&quot;\\\\ &quot;h:mm"/>
    <numFmt numFmtId="168" formatCode="#&quot;\\\\ &quot;??/??"/>
    <numFmt numFmtId="169" formatCode="[$-409]#,##0_);\(#,##0\)"/>
    <numFmt numFmtId="170" formatCode="#,##0"/>
    <numFmt numFmtId="171" formatCode="[$-409]d\-mmm\-yy"/>
    <numFmt numFmtId="172" formatCode="0%"/>
    <numFmt numFmtId="173" formatCode="0.00%"/>
    <numFmt numFmtId="174" formatCode="0.000%"/>
    <numFmt numFmtId="175" formatCode="0.00"/>
    <numFmt numFmtId="176" formatCode="_(\$* #,##0.00_);_(\$* \(#,##0.00\);_(\$* \-??_);_(@_)"/>
    <numFmt numFmtId="177" formatCode="_(\$* #,##0.0000_);_(\$* \(#,##0.0000\);_(\$* \-??_);_(@_)"/>
    <numFmt numFmtId="178" formatCode="_(* #,##0.00_);_(* \(#,##0.00\);_(* \-??_);_(@_)"/>
    <numFmt numFmtId="179" formatCode="0.0000"/>
    <numFmt numFmtId="180" formatCode="0.0000000"/>
    <numFmt numFmtId="181" formatCode="_(\$* #,##0.00000_);_(\$* \(#,##0.00000\);_(\$* \-??_);_(@_)"/>
    <numFmt numFmtId="182" formatCode="_(* #,##0_);_(* \(#,##0\);_(* \-??_);_(@_)"/>
    <numFmt numFmtId="183" formatCode="_(\$* #,##0.000_);_(\$* \(#,##0.000\);_(\$* \-??_);_(@_)"/>
  </numFmts>
  <fonts count="40">
    <font>
      <sz val="10"/>
      <name val="Arial"/>
      <family val="0"/>
    </font>
    <font>
      <sz val="10"/>
      <name val="Arial"/>
      <family val="0"/>
    </font>
    <font>
      <sz val="10"/>
      <name val="Arial"/>
      <family val="0"/>
    </font>
    <font>
      <sz val="10"/>
      <name val="Arial"/>
      <family val="0"/>
    </font>
    <font>
      <sz val="11"/>
      <name val="??"/>
      <family val="3"/>
      <charset val="129"/>
    </font>
    <font>
      <sz val="10"/>
      <name val="Courier New"/>
      <family val="0"/>
    </font>
    <font>
      <b val="true"/>
      <u val="single"/>
      <sz val="11"/>
      <color rgb="FF800000"/>
      <name val="Arial"/>
      <family val="2"/>
    </font>
    <font>
      <sz val="10"/>
      <color rgb="FF0000FF"/>
      <name val="Arial"/>
      <family val="2"/>
    </font>
    <font>
      <u val="single"/>
      <sz val="8.4"/>
      <color rgb="FF0000FF"/>
      <name val="Arial"/>
      <family val="2"/>
    </font>
    <font>
      <sz val="8"/>
      <name val="Arial"/>
      <family val="2"/>
    </font>
    <font>
      <sz val="8"/>
      <name val="Arial"/>
      <family val="0"/>
    </font>
    <font>
      <sz val="8"/>
      <color rgb="FF0000FF"/>
      <name val="Arial"/>
      <family val="2"/>
    </font>
    <font>
      <b val="true"/>
      <sz val="10"/>
      <name val="Arial"/>
      <family val="0"/>
    </font>
    <font>
      <sz val="10"/>
      <color rgb="FFFF0000"/>
      <name val="Arial"/>
      <family val="2"/>
    </font>
    <font>
      <b val="true"/>
      <sz val="10"/>
      <color rgb="FFFF0000"/>
      <name val="Arial"/>
      <family val="0"/>
    </font>
    <font>
      <sz val="10"/>
      <color rgb="FF000000"/>
      <name val="Arial"/>
      <family val="2"/>
    </font>
    <font>
      <b val="true"/>
      <sz val="10"/>
      <color rgb="FF000000"/>
      <name val="Arial"/>
      <family val="0"/>
    </font>
    <font>
      <b val="true"/>
      <sz val="10"/>
      <color rgb="FF0000FF"/>
      <name val="Arial"/>
      <family val="0"/>
    </font>
    <font>
      <b val="true"/>
      <sz val="10"/>
      <color rgb="FFA6CAF0"/>
      <name val="Arial"/>
      <family val="2"/>
    </font>
    <font>
      <i val="true"/>
      <sz val="10"/>
      <color rgb="FF000000"/>
      <name val="Arial"/>
      <family val="0"/>
    </font>
    <font>
      <sz val="10"/>
      <color rgb="FF000000"/>
      <name val="Arial"/>
      <family val="0"/>
    </font>
    <font>
      <i val="true"/>
      <sz val="10"/>
      <name val="Arial"/>
      <family val="0"/>
    </font>
    <font>
      <sz val="10"/>
      <color rgb="FF993366"/>
      <name val="Arial"/>
      <family val="2"/>
    </font>
    <font>
      <sz val="10"/>
      <color rgb="FF008000"/>
      <name val="Arial"/>
      <family val="2"/>
    </font>
    <font>
      <b val="true"/>
      <sz val="10"/>
      <name val="Arial"/>
      <family val="2"/>
    </font>
    <font>
      <sz val="10"/>
      <name val="Arial"/>
      <family val="2"/>
    </font>
    <font>
      <b val="true"/>
      <sz val="8"/>
      <color rgb="FF000000"/>
      <name val="Tahoma"/>
      <family val="0"/>
    </font>
    <font>
      <sz val="8"/>
      <color rgb="FF000000"/>
      <name val="Tahoma"/>
      <family val="0"/>
    </font>
    <font>
      <b val="true"/>
      <sz val="14"/>
      <name val="Arial"/>
      <family val="2"/>
    </font>
    <font>
      <b val="true"/>
      <vertAlign val="superscript"/>
      <sz val="10"/>
      <name val="Arial"/>
      <family val="0"/>
    </font>
    <font>
      <b val="true"/>
      <u val="single"/>
      <sz val="10"/>
      <name val="Arial"/>
      <family val="2"/>
    </font>
    <font>
      <b val="true"/>
      <u val="single"/>
      <vertAlign val="superscript"/>
      <sz val="10"/>
      <name val="Arial"/>
      <family val="2"/>
    </font>
    <font>
      <b val="true"/>
      <sz val="10"/>
      <color rgb="FFFF0000"/>
      <name val="Arial"/>
      <family val="2"/>
    </font>
    <font>
      <sz val="10"/>
      <color rgb="FF3366FF"/>
      <name val="Arial"/>
      <family val="2"/>
    </font>
    <font>
      <b val="true"/>
      <sz val="12"/>
      <color rgb="FF000000"/>
      <name val="Tahoma"/>
      <family val="0"/>
    </font>
    <font>
      <sz val="12"/>
      <color rgb="FF000000"/>
      <name val="Tahoma"/>
      <family val="0"/>
    </font>
    <font>
      <b val="true"/>
      <sz val="12"/>
      <name val="Arial"/>
      <family val="2"/>
    </font>
    <font>
      <sz val="9"/>
      <name val="Arial"/>
      <family val="2"/>
    </font>
    <font>
      <b val="true"/>
      <vertAlign val="superscript"/>
      <sz val="10"/>
      <name val="Arial"/>
      <family val="2"/>
    </font>
    <font>
      <vertAlign val="superscript"/>
      <sz val="10"/>
      <name val="Arial"/>
      <family val="2"/>
    </font>
  </fonts>
  <fills count="6">
    <fill>
      <patternFill patternType="none"/>
    </fill>
    <fill>
      <patternFill patternType="gray125"/>
    </fill>
    <fill>
      <patternFill patternType="solid">
        <fgColor rgb="FFFFFF00"/>
        <bgColor rgb="FFFFFF00"/>
      </patternFill>
    </fill>
    <fill>
      <patternFill patternType="solid">
        <fgColor rgb="FFFFFF99"/>
        <bgColor rgb="FFFFFFCC"/>
      </patternFill>
    </fill>
    <fill>
      <patternFill patternType="solid">
        <fgColor rgb="FFC0C0C0"/>
        <bgColor rgb="FFA6CAF0"/>
      </patternFill>
    </fill>
    <fill>
      <patternFill patternType="solid">
        <fgColor rgb="FFFFFFFF"/>
        <bgColor rgb="FFFFFFCC"/>
      </patternFill>
    </fill>
  </fills>
  <borders count="43">
    <border diagonalUp="false" diagonalDown="false">
      <left/>
      <right/>
      <top/>
      <bottom/>
      <diagonal/>
    </border>
    <border diagonalUp="false" diagonalDown="false">
      <left style="double"/>
      <right style="double"/>
      <top style="double"/>
      <bottom style="double"/>
      <diagonal/>
    </border>
    <border diagonalUp="false" diagonalDown="false">
      <left/>
      <right/>
      <top style="thin"/>
      <bottom style="double"/>
      <diagonal/>
    </border>
    <border diagonalUp="false" diagonalDown="false">
      <left style="thin"/>
      <right style="medium"/>
      <top style="thin"/>
      <bottom/>
      <diagonal/>
    </border>
    <border diagonalUp="false" diagonalDown="false">
      <left style="thin"/>
      <right style="thin"/>
      <top style="thin"/>
      <bottom/>
      <diagonal/>
    </border>
    <border diagonalUp="false" diagonalDown="false">
      <left/>
      <right/>
      <top style="thin"/>
      <bottom/>
      <diagonal/>
    </border>
    <border diagonalUp="false" diagonalDown="false">
      <left style="thin"/>
      <right/>
      <top style="thin"/>
      <bottom/>
      <diagonal/>
    </border>
    <border diagonalUp="false" diagonalDown="false">
      <left style="medium"/>
      <right/>
      <top style="thin"/>
      <bottom/>
      <diagonal/>
    </border>
    <border diagonalUp="false" diagonalDown="false">
      <left style="medium"/>
      <right style="medium"/>
      <top style="medium"/>
      <bottom/>
      <diagonal/>
    </border>
    <border diagonalUp="false" diagonalDown="false">
      <left/>
      <right style="medium"/>
      <top style="thin"/>
      <bottom/>
      <diagonal/>
    </border>
    <border diagonalUp="false" diagonalDown="false">
      <left/>
      <right style="thin"/>
      <top style="thin"/>
      <bottom/>
      <diagonal/>
    </border>
    <border diagonalUp="false" diagonalDown="false">
      <left style="thin"/>
      <right/>
      <top/>
      <bottom/>
      <diagonal/>
    </border>
    <border diagonalUp="false" diagonalDown="false">
      <left style="medium"/>
      <right/>
      <top/>
      <bottom/>
      <diagonal/>
    </border>
    <border diagonalUp="false" diagonalDown="false">
      <left style="medium"/>
      <right style="medium"/>
      <top/>
      <bottom/>
      <diagonal/>
    </border>
    <border diagonalUp="false" diagonalDown="false">
      <left/>
      <right style="medium"/>
      <top/>
      <bottom/>
      <diagonal/>
    </border>
    <border diagonalUp="false" diagonalDown="false">
      <left/>
      <right style="thin"/>
      <top/>
      <bottom/>
      <diagonal/>
    </border>
    <border diagonalUp="false" diagonalDown="false">
      <left style="thin"/>
      <right style="thin"/>
      <top/>
      <bottom/>
      <diagonal/>
    </border>
    <border diagonalUp="false" diagonalDown="false">
      <left style="thin"/>
      <right/>
      <top/>
      <bottom style="thin"/>
      <diagonal/>
    </border>
    <border diagonalUp="false" diagonalDown="false">
      <left style="medium"/>
      <right/>
      <top/>
      <bottom style="thin"/>
      <diagonal/>
    </border>
    <border diagonalUp="false" diagonalDown="false">
      <left style="medium"/>
      <right style="medium"/>
      <top/>
      <bottom style="thin"/>
      <diagonal/>
    </border>
    <border diagonalUp="false" diagonalDown="false">
      <left/>
      <right/>
      <top/>
      <bottom style="thin"/>
      <diagonal/>
    </border>
    <border diagonalUp="false" diagonalDown="false">
      <left/>
      <right style="medium"/>
      <top/>
      <bottom style="thin"/>
      <diagonal/>
    </border>
    <border diagonalUp="false" diagonalDown="false">
      <left style="thin"/>
      <right style="thin"/>
      <top/>
      <bottom style="thin"/>
      <diagonal/>
    </border>
    <border diagonalUp="false" diagonalDown="false">
      <left/>
      <right style="thin"/>
      <top/>
      <bottom style="thin"/>
      <diagonal/>
    </border>
    <border diagonalUp="false" diagonalDown="false">
      <left style="medium"/>
      <right style="medium"/>
      <top style="thin"/>
      <bottom/>
      <diagonal/>
    </border>
    <border diagonalUp="false" diagonalDown="false">
      <left style="thin"/>
      <right style="medium"/>
      <top/>
      <bottom/>
      <diagonal/>
    </border>
    <border diagonalUp="false" diagonalDown="false">
      <left style="thin"/>
      <right style="medium"/>
      <top/>
      <bottom style="thin"/>
      <diagonal/>
    </border>
    <border diagonalUp="false" diagonalDown="false">
      <left style="thin"/>
      <right/>
      <top style="thin"/>
      <bottom style="thin"/>
      <diagonal/>
    </border>
    <border diagonalUp="false" diagonalDown="false">
      <left style="thin"/>
      <right style="medium"/>
      <top style="thin"/>
      <bottom style="thin"/>
      <diagonal/>
    </border>
    <border diagonalUp="false" diagonalDown="false">
      <left/>
      <right/>
      <top style="thin"/>
      <bottom style="thin"/>
      <diagonal/>
    </border>
    <border diagonalUp="false" diagonalDown="false">
      <left style="thin"/>
      <right/>
      <top/>
      <bottom style="medium"/>
      <diagonal/>
    </border>
    <border diagonalUp="false" diagonalDown="false">
      <left style="medium"/>
      <right style="medium"/>
      <top/>
      <bottom style="medium"/>
      <diagonal/>
    </border>
    <border diagonalUp="false" diagonalDown="false">
      <left/>
      <right/>
      <top/>
      <bottom style="medium"/>
      <diagonal/>
    </border>
    <border diagonalUp="false" diagonalDown="false">
      <left/>
      <right style="medium"/>
      <top/>
      <bottom style="medium"/>
      <diagonal/>
    </border>
    <border diagonalUp="false" diagonalDown="false">
      <left style="medium"/>
      <right/>
      <top style="medium"/>
      <bottom/>
      <diagonal/>
    </border>
    <border diagonalUp="false" diagonalDown="false">
      <left/>
      <right/>
      <top style="medium"/>
      <bottom/>
      <diagonal/>
    </border>
    <border diagonalUp="false" diagonalDown="false">
      <left/>
      <right style="medium"/>
      <top style="medium"/>
      <bottom/>
      <diagonal/>
    </border>
    <border diagonalUp="false" diagonalDown="false">
      <left style="medium"/>
      <right/>
      <top/>
      <bottom style="medium"/>
      <diagonal/>
    </border>
    <border diagonalUp="false" diagonalDown="false">
      <left style="medium"/>
      <right style="medium"/>
      <top style="medium"/>
      <bottom style="medium"/>
      <diagonal/>
    </border>
    <border diagonalUp="false" diagonalDown="false">
      <left/>
      <right style="medium"/>
      <top/>
      <bottom style="double"/>
      <diagonal/>
    </border>
    <border diagonalUp="false" diagonalDown="false">
      <left style="medium"/>
      <right/>
      <top style="medium"/>
      <bottom style="medium"/>
      <diagonal/>
    </border>
    <border diagonalUp="false" diagonalDown="false">
      <left/>
      <right/>
      <top style="medium"/>
      <bottom style="medium"/>
      <diagonal/>
    </border>
    <border diagonalUp="false" diagonalDown="false">
      <left/>
      <right style="medium"/>
      <top style="medium"/>
      <bottom style="medium"/>
      <diagonal/>
    </border>
  </borders>
  <cellStyleXfs count="33">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178" fontId="0" fillId="0" borderId="0" applyFont="true" applyBorder="false" applyAlignment="false" applyProtection="false"/>
    <xf numFmtId="41" fontId="1" fillId="0" borderId="0" applyFont="true" applyBorder="false" applyAlignment="false" applyProtection="false"/>
    <xf numFmtId="176" fontId="0" fillId="0" borderId="0" applyFont="true" applyBorder="false" applyAlignment="false" applyProtection="false"/>
    <xf numFmtId="42" fontId="1" fillId="0" borderId="0" applyFont="true" applyBorder="false" applyAlignment="false" applyProtection="false"/>
    <xf numFmtId="172" fontId="0" fillId="0" borderId="0" applyFont="true" applyBorder="false" applyAlignment="false" applyProtection="false"/>
    <xf numFmtId="165" fontId="4" fillId="0" borderId="0" applyFont="true" applyBorder="true" applyAlignment="true" applyProtection="true">
      <alignment horizontal="general" vertical="bottom" textRotation="0" wrapText="false" indent="0" shrinkToFit="false"/>
      <protection locked="false" hidden="false"/>
    </xf>
    <xf numFmtId="166" fontId="5" fillId="0" borderId="0" applyFont="true" applyBorder="true" applyAlignment="true" applyProtection="true">
      <alignment horizontal="general" vertical="bottom" textRotation="0" wrapText="false" indent="0" shrinkToFit="false"/>
      <protection locked="false" hidden="false"/>
    </xf>
    <xf numFmtId="164" fontId="0" fillId="2" borderId="0" applyFont="true" applyBorder="false" applyAlignment="false" applyProtection="false"/>
    <xf numFmtId="164" fontId="6" fillId="0" borderId="0" applyFont="true" applyBorder="false" applyAlignment="false" applyProtection="false"/>
    <xf numFmtId="167" fontId="4" fillId="0" borderId="0" applyFont="true" applyBorder="true" applyAlignment="true" applyProtection="true">
      <alignment horizontal="general" vertical="bottom" textRotation="0" wrapText="false" indent="0" shrinkToFit="false"/>
      <protection locked="false" hidden="false"/>
    </xf>
    <xf numFmtId="167" fontId="4" fillId="0" borderId="0" applyFont="true" applyBorder="true" applyAlignment="true" applyProtection="true">
      <alignment horizontal="general" vertical="bottom" textRotation="0" wrapText="false" indent="0" shrinkToFit="false"/>
      <protection locked="false" hidden="false"/>
    </xf>
    <xf numFmtId="164" fontId="7" fillId="0" borderId="1" applyFont="true" applyBorder="true" applyAlignment="false" applyProtection="false"/>
    <xf numFmtId="164" fontId="8" fillId="0" borderId="0" applyFont="true" applyBorder="false" applyAlignment="false" applyProtection="false"/>
    <xf numFmtId="168" fontId="4" fillId="0" borderId="0" applyFont="true" applyBorder="true" applyAlignment="true" applyProtection="true">
      <alignment horizontal="general" vertical="bottom" textRotation="0" wrapText="false" indent="0" shrinkToFit="false"/>
      <protection locked="true" hidden="false"/>
    </xf>
    <xf numFmtId="167" fontId="4" fillId="0" borderId="2" applyFont="true" applyBorder="true" applyAlignment="true" applyProtection="true">
      <alignment horizontal="general" vertical="bottom" textRotation="0" wrapText="false" indent="0" shrinkToFit="false"/>
      <protection locked="false" hidden="false"/>
    </xf>
    <xf numFmtId="164" fontId="9" fillId="3" borderId="0" applyFont="true" applyBorder="false" applyAlignment="false" applyProtection="false"/>
    <xf numFmtId="169" fontId="10" fillId="0" borderId="0" applyFont="true" applyBorder="true" applyAlignment="true" applyProtection="true">
      <alignment horizontal="general" vertical="bottom" textRotation="0" wrapText="false" indent="0" shrinkToFit="false"/>
      <protection locked="true" hidden="false"/>
    </xf>
    <xf numFmtId="170" fontId="11" fillId="0" borderId="1" applyFont="true" applyBorder="true" applyAlignment="true" applyProtection="false">
      <alignment horizontal="general" vertical="bottom" textRotation="0" wrapText="false" indent="0" shrinkToFit="false"/>
    </xf>
  </cellStyleXfs>
  <cellXfs count="250">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false" applyProtection="false">
      <alignment horizontal="general" vertical="bottom" textRotation="0" wrapText="false" indent="0" shrinkToFit="false"/>
      <protection locked="true" hidden="false"/>
    </xf>
    <xf numFmtId="164" fontId="12" fillId="0" borderId="0" xfId="0" applyFont="true" applyBorder="false" applyAlignment="false" applyProtection="false">
      <alignment horizontal="general" vertical="bottom" textRotation="0" wrapText="false" indent="0" shrinkToFit="false"/>
      <protection locked="true" hidden="false"/>
    </xf>
    <xf numFmtId="164" fontId="12" fillId="4" borderId="3" xfId="0" applyFont="true" applyBorder="true" applyAlignment="true" applyProtection="false">
      <alignment horizontal="center" vertical="bottom" textRotation="0" wrapText="false" indent="0" shrinkToFit="false"/>
      <protection locked="true" hidden="false"/>
    </xf>
    <xf numFmtId="164" fontId="12" fillId="4" borderId="4" xfId="0" applyFont="true" applyBorder="true" applyAlignment="true" applyProtection="false">
      <alignment horizontal="center" vertical="bottom" textRotation="0" wrapText="false" indent="0" shrinkToFit="false"/>
      <protection locked="true" hidden="false"/>
    </xf>
    <xf numFmtId="164" fontId="12" fillId="4" borderId="5" xfId="0" applyFont="true" applyBorder="true" applyAlignment="true" applyProtection="false">
      <alignment horizontal="general" vertical="bottom" textRotation="0" wrapText="false" indent="0" shrinkToFit="false"/>
      <protection locked="true" hidden="false"/>
    </xf>
    <xf numFmtId="164" fontId="12" fillId="4" borderId="6" xfId="0" applyFont="true" applyBorder="true" applyAlignment="true" applyProtection="false">
      <alignment horizontal="center" vertical="bottom" textRotation="0" wrapText="false" indent="0" shrinkToFit="false"/>
      <protection locked="true" hidden="false"/>
    </xf>
    <xf numFmtId="164" fontId="12" fillId="4" borderId="4" xfId="0" applyFont="true" applyBorder="true" applyAlignment="true" applyProtection="false">
      <alignment horizontal="general" vertical="bottom" textRotation="0" wrapText="false" indent="0" shrinkToFit="false"/>
      <protection locked="true" hidden="false"/>
    </xf>
    <xf numFmtId="164" fontId="12" fillId="4" borderId="5" xfId="0" applyFont="true" applyBorder="true" applyAlignment="true" applyProtection="false">
      <alignment horizontal="center" vertical="bottom" textRotation="0" wrapText="false" indent="0" shrinkToFit="false"/>
      <protection locked="true" hidden="false"/>
    </xf>
    <xf numFmtId="164" fontId="12" fillId="5" borderId="0" xfId="0" applyFont="true" applyBorder="false" applyAlignment="true" applyProtection="false">
      <alignment horizontal="center" vertical="bottom" textRotation="0" wrapText="false" indent="0" shrinkToFit="false"/>
      <protection locked="true" hidden="false"/>
    </xf>
    <xf numFmtId="164" fontId="0" fillId="5" borderId="6" xfId="0" applyFont="true" applyBorder="true" applyAlignment="true" applyProtection="false">
      <alignment horizontal="center" vertical="center" textRotation="90" wrapText="false" indent="0" shrinkToFit="false"/>
      <protection locked="true" hidden="false"/>
    </xf>
    <xf numFmtId="164" fontId="0" fillId="5" borderId="7" xfId="0" applyFont="true" applyBorder="true" applyAlignment="true" applyProtection="false">
      <alignment horizontal="center" vertical="center" textRotation="90" wrapText="false" indent="0" shrinkToFit="false"/>
      <protection locked="true" hidden="false"/>
    </xf>
    <xf numFmtId="164" fontId="12" fillId="0" borderId="8" xfId="0" applyFont="true" applyBorder="true" applyAlignment="true" applyProtection="false">
      <alignment horizontal="center" vertical="center" textRotation="90" wrapText="false" indent="0" shrinkToFit="false"/>
      <protection locked="true" hidden="false"/>
    </xf>
    <xf numFmtId="164" fontId="0" fillId="0" borderId="5" xfId="0" applyFont="true" applyBorder="true" applyAlignment="true" applyProtection="false">
      <alignment horizontal="center" vertical="center" textRotation="90" wrapText="false" indent="0" shrinkToFit="false"/>
      <protection locked="true" hidden="false"/>
    </xf>
    <xf numFmtId="164" fontId="0" fillId="5" borderId="5" xfId="0" applyFont="true" applyBorder="true" applyAlignment="true" applyProtection="false">
      <alignment horizontal="center" vertical="center" textRotation="90" wrapText="false" indent="0" shrinkToFit="false"/>
      <protection locked="true" hidden="false"/>
    </xf>
    <xf numFmtId="164" fontId="0" fillId="5" borderId="9" xfId="0" applyFont="true" applyBorder="true" applyAlignment="true" applyProtection="false">
      <alignment horizontal="center" vertical="center" textRotation="90" wrapText="false" indent="0" shrinkToFit="false"/>
      <protection locked="true" hidden="false"/>
    </xf>
    <xf numFmtId="164" fontId="0" fillId="5" borderId="10" xfId="0" applyFont="true" applyBorder="true" applyAlignment="true" applyProtection="false">
      <alignment horizontal="center" vertical="center" textRotation="90" wrapText="false" indent="0" shrinkToFit="false"/>
      <protection locked="true" hidden="false"/>
    </xf>
    <xf numFmtId="164" fontId="0" fillId="5" borderId="4" xfId="0" applyFont="true" applyBorder="true" applyAlignment="true" applyProtection="false">
      <alignment horizontal="center" vertical="center" textRotation="90" wrapText="false" indent="0" shrinkToFit="false"/>
      <protection locked="true" hidden="false"/>
    </xf>
    <xf numFmtId="171" fontId="13" fillId="0" borderId="0" xfId="0" applyFont="true" applyBorder="false" applyAlignment="false" applyProtection="false">
      <alignment horizontal="general" vertical="bottom" textRotation="0" wrapText="false" indent="0" shrinkToFit="false"/>
      <protection locked="true" hidden="false"/>
    </xf>
    <xf numFmtId="173" fontId="13" fillId="0" borderId="11" xfId="19" applyFont="true" applyBorder="true" applyAlignment="true" applyProtection="true">
      <alignment horizontal="general" vertical="bottom" textRotation="0" wrapText="false" indent="0" shrinkToFit="false"/>
      <protection locked="true" hidden="false"/>
    </xf>
    <xf numFmtId="173" fontId="13" fillId="0" borderId="12" xfId="19" applyFont="true" applyBorder="true" applyAlignment="true" applyProtection="true">
      <alignment horizontal="general" vertical="bottom" textRotation="0" wrapText="false" indent="0" shrinkToFit="false"/>
      <protection locked="true" hidden="false"/>
    </xf>
    <xf numFmtId="173" fontId="14" fillId="0" borderId="13" xfId="19" applyFont="true" applyBorder="true" applyAlignment="true" applyProtection="true">
      <alignment horizontal="general" vertical="bottom" textRotation="0" wrapText="false" indent="0" shrinkToFit="false"/>
      <protection locked="true" hidden="false"/>
    </xf>
    <xf numFmtId="173" fontId="13" fillId="0" borderId="0" xfId="19" applyFont="true" applyBorder="true" applyAlignment="true" applyProtection="true">
      <alignment horizontal="general" vertical="bottom" textRotation="0" wrapText="false" indent="0" shrinkToFit="false"/>
      <protection locked="true" hidden="false"/>
    </xf>
    <xf numFmtId="173" fontId="13" fillId="0" borderId="13" xfId="19" applyFont="true" applyBorder="true" applyAlignment="true" applyProtection="true">
      <alignment horizontal="general" vertical="bottom" textRotation="0" wrapText="false" indent="0" shrinkToFit="false"/>
      <protection locked="true" hidden="false"/>
    </xf>
    <xf numFmtId="173" fontId="13" fillId="0" borderId="14" xfId="19" applyFont="true" applyBorder="true" applyAlignment="true" applyProtection="true">
      <alignment horizontal="general" vertical="bottom" textRotation="0" wrapText="false" indent="0" shrinkToFit="false"/>
      <protection locked="true" hidden="false"/>
    </xf>
    <xf numFmtId="173" fontId="13" fillId="0" borderId="15" xfId="19" applyFont="true" applyBorder="true" applyAlignment="true" applyProtection="true">
      <alignment horizontal="general" vertical="bottom" textRotation="0" wrapText="false" indent="0" shrinkToFit="false"/>
      <protection locked="true" hidden="false"/>
    </xf>
    <xf numFmtId="173" fontId="13" fillId="0" borderId="16" xfId="19" applyFont="true" applyBorder="true" applyAlignment="true" applyProtection="true">
      <alignment horizontal="general" vertical="bottom" textRotation="0" wrapText="false" indent="0" shrinkToFit="false"/>
      <protection locked="true" hidden="false"/>
    </xf>
    <xf numFmtId="173" fontId="0" fillId="0" borderId="0" xfId="19" applyFont="true" applyBorder="true" applyAlignment="true" applyProtection="true">
      <alignment horizontal="general" vertical="bottom" textRotation="0" wrapText="false" indent="0" shrinkToFit="false"/>
      <protection locked="true" hidden="false"/>
    </xf>
    <xf numFmtId="171" fontId="15" fillId="0" borderId="0" xfId="0" applyFont="true" applyBorder="false" applyAlignment="false" applyProtection="false">
      <alignment horizontal="general" vertical="bottom" textRotation="0" wrapText="false" indent="0" shrinkToFit="false"/>
      <protection locked="true" hidden="false"/>
    </xf>
    <xf numFmtId="173" fontId="15" fillId="0" borderId="11" xfId="19" applyFont="true" applyBorder="true" applyAlignment="true" applyProtection="true">
      <alignment horizontal="general" vertical="bottom" textRotation="0" wrapText="false" indent="0" shrinkToFit="false"/>
      <protection locked="true" hidden="false"/>
    </xf>
    <xf numFmtId="173" fontId="15" fillId="0" borderId="12" xfId="19" applyFont="true" applyBorder="true" applyAlignment="true" applyProtection="true">
      <alignment horizontal="general" vertical="bottom" textRotation="0" wrapText="false" indent="0" shrinkToFit="false"/>
      <protection locked="true" hidden="false"/>
    </xf>
    <xf numFmtId="173" fontId="16" fillId="0" borderId="13" xfId="19" applyFont="true" applyBorder="true" applyAlignment="true" applyProtection="true">
      <alignment horizontal="general" vertical="bottom" textRotation="0" wrapText="false" indent="0" shrinkToFit="false"/>
      <protection locked="true" hidden="false"/>
    </xf>
    <xf numFmtId="173" fontId="15" fillId="0" borderId="0" xfId="19" applyFont="true" applyBorder="true" applyAlignment="true" applyProtection="true">
      <alignment horizontal="general" vertical="bottom" textRotation="0" wrapText="false" indent="0" shrinkToFit="false"/>
      <protection locked="true" hidden="false"/>
    </xf>
    <xf numFmtId="173" fontId="15" fillId="0" borderId="14" xfId="19" applyFont="true" applyBorder="true" applyAlignment="true" applyProtection="true">
      <alignment horizontal="general" vertical="bottom" textRotation="0" wrapText="false" indent="0" shrinkToFit="false"/>
      <protection locked="true" hidden="false"/>
    </xf>
    <xf numFmtId="173" fontId="15" fillId="0" borderId="15" xfId="19" applyFont="true" applyBorder="true" applyAlignment="true" applyProtection="true">
      <alignment horizontal="general" vertical="bottom" textRotation="0" wrapText="false" indent="0" shrinkToFit="false"/>
      <protection locked="true" hidden="false"/>
    </xf>
    <xf numFmtId="173" fontId="15" fillId="0" borderId="16" xfId="19" applyFont="true" applyBorder="true" applyAlignment="true" applyProtection="true">
      <alignment horizontal="general" vertical="bottom" textRotation="0" wrapText="false" indent="0" shrinkToFit="false"/>
      <protection locked="true" hidden="false"/>
    </xf>
    <xf numFmtId="171" fontId="7" fillId="0" borderId="0" xfId="0" applyFont="true" applyBorder="false" applyAlignment="false" applyProtection="false">
      <alignment horizontal="general" vertical="bottom" textRotation="0" wrapText="false" indent="0" shrinkToFit="false"/>
      <protection locked="true" hidden="false"/>
    </xf>
    <xf numFmtId="173" fontId="7" fillId="0" borderId="11" xfId="19" applyFont="true" applyBorder="true" applyAlignment="true" applyProtection="true">
      <alignment horizontal="general" vertical="bottom" textRotation="0" wrapText="false" indent="0" shrinkToFit="false"/>
      <protection locked="true" hidden="false"/>
    </xf>
    <xf numFmtId="173" fontId="7" fillId="0" borderId="12" xfId="19" applyFont="true" applyBorder="true" applyAlignment="true" applyProtection="true">
      <alignment horizontal="general" vertical="bottom" textRotation="0" wrapText="false" indent="0" shrinkToFit="false"/>
      <protection locked="true" hidden="false"/>
    </xf>
    <xf numFmtId="173" fontId="17" fillId="0" borderId="13" xfId="19" applyFont="true" applyBorder="true" applyAlignment="true" applyProtection="true">
      <alignment horizontal="general" vertical="bottom" textRotation="0" wrapText="false" indent="0" shrinkToFit="false"/>
      <protection locked="true" hidden="false"/>
    </xf>
    <xf numFmtId="173" fontId="7" fillId="0" borderId="0" xfId="19" applyFont="true" applyBorder="true" applyAlignment="true" applyProtection="true">
      <alignment horizontal="general" vertical="bottom" textRotation="0" wrapText="false" indent="0" shrinkToFit="false"/>
      <protection locked="true" hidden="false"/>
    </xf>
    <xf numFmtId="173" fontId="7" fillId="0" borderId="14" xfId="19" applyFont="true" applyBorder="true" applyAlignment="true" applyProtection="true">
      <alignment horizontal="general" vertical="bottom" textRotation="0" wrapText="false" indent="0" shrinkToFit="false"/>
      <protection locked="true" hidden="false"/>
    </xf>
    <xf numFmtId="173" fontId="7" fillId="0" borderId="15" xfId="19" applyFont="true" applyBorder="true" applyAlignment="true" applyProtection="true">
      <alignment horizontal="general" vertical="bottom" textRotation="0" wrapText="false" indent="0" shrinkToFit="false"/>
      <protection locked="true" hidden="false"/>
    </xf>
    <xf numFmtId="173" fontId="7" fillId="0" borderId="16" xfId="19" applyFont="true" applyBorder="true" applyAlignment="true" applyProtection="true">
      <alignment horizontal="general" vertical="bottom" textRotation="0" wrapText="false" indent="0" shrinkToFit="false"/>
      <protection locked="true" hidden="false"/>
    </xf>
    <xf numFmtId="171" fontId="18" fillId="0" borderId="0" xfId="0" applyFont="true" applyBorder="false" applyAlignment="false" applyProtection="false">
      <alignment horizontal="general" vertical="bottom" textRotation="0" wrapText="false" indent="0" shrinkToFit="false"/>
      <protection locked="true" hidden="false"/>
    </xf>
    <xf numFmtId="173" fontId="0" fillId="0" borderId="11" xfId="19" applyFont="true" applyBorder="true" applyAlignment="true" applyProtection="true">
      <alignment horizontal="general" vertical="bottom" textRotation="0" wrapText="false" indent="0" shrinkToFit="false"/>
      <protection locked="true" hidden="false"/>
    </xf>
    <xf numFmtId="173" fontId="0" fillId="0" borderId="12" xfId="19" applyFont="true" applyBorder="true" applyAlignment="true" applyProtection="true">
      <alignment horizontal="general" vertical="bottom" textRotation="0" wrapText="false" indent="0" shrinkToFit="false"/>
      <protection locked="true" hidden="false"/>
    </xf>
    <xf numFmtId="173" fontId="12" fillId="0" borderId="13" xfId="19" applyFont="true" applyBorder="true" applyAlignment="true" applyProtection="true">
      <alignment horizontal="general" vertical="bottom" textRotation="0" wrapText="false" indent="0" shrinkToFit="false"/>
      <protection locked="true" hidden="false"/>
    </xf>
    <xf numFmtId="173" fontId="0" fillId="0" borderId="14" xfId="19" applyFont="true" applyBorder="true" applyAlignment="true" applyProtection="true">
      <alignment horizontal="general" vertical="bottom" textRotation="0" wrapText="false" indent="0" shrinkToFit="false"/>
      <protection locked="true" hidden="false"/>
    </xf>
    <xf numFmtId="173" fontId="19" fillId="0" borderId="16" xfId="19" applyFont="true" applyBorder="true" applyAlignment="true" applyProtection="true">
      <alignment horizontal="general" vertical="bottom" textRotation="0" wrapText="false" indent="0" shrinkToFit="false"/>
      <protection locked="true" hidden="false"/>
    </xf>
    <xf numFmtId="173" fontId="20" fillId="0" borderId="16" xfId="19" applyFont="true" applyBorder="true" applyAlignment="true" applyProtection="true">
      <alignment horizontal="general" vertical="bottom" textRotation="0" wrapText="false" indent="0" shrinkToFit="false"/>
      <protection locked="true" hidden="false"/>
    </xf>
    <xf numFmtId="173" fontId="20" fillId="0" borderId="15" xfId="19" applyFont="true" applyBorder="true" applyAlignment="true" applyProtection="true">
      <alignment horizontal="general" vertical="bottom" textRotation="0" wrapText="false" indent="0" shrinkToFit="false"/>
      <protection locked="true" hidden="false"/>
    </xf>
    <xf numFmtId="173" fontId="0" fillId="0" borderId="16" xfId="19" applyFont="true" applyBorder="true" applyAlignment="true" applyProtection="true">
      <alignment horizontal="general" vertical="bottom" textRotation="0" wrapText="false" indent="0" shrinkToFit="false"/>
      <protection locked="true" hidden="false"/>
    </xf>
    <xf numFmtId="173" fontId="0" fillId="0" borderId="15" xfId="19" applyFont="true" applyBorder="true" applyAlignment="true" applyProtection="true">
      <alignment horizontal="general" vertical="bottom" textRotation="0" wrapText="false" indent="0" shrinkToFit="false"/>
      <protection locked="true" hidden="false"/>
    </xf>
    <xf numFmtId="173" fontId="21" fillId="0" borderId="16" xfId="19" applyFont="true" applyBorder="true" applyAlignment="true" applyProtection="true">
      <alignment horizontal="general" vertical="bottom" textRotation="0" wrapText="false" indent="0" shrinkToFit="false"/>
      <protection locked="true" hidden="false"/>
    </xf>
    <xf numFmtId="173" fontId="0" fillId="0" borderId="17" xfId="19" applyFont="true" applyBorder="true" applyAlignment="true" applyProtection="true">
      <alignment horizontal="general" vertical="bottom" textRotation="0" wrapText="false" indent="0" shrinkToFit="false"/>
      <protection locked="true" hidden="false"/>
    </xf>
    <xf numFmtId="173" fontId="0" fillId="0" borderId="18" xfId="19" applyFont="true" applyBorder="true" applyAlignment="true" applyProtection="true">
      <alignment horizontal="general" vertical="bottom" textRotation="0" wrapText="false" indent="0" shrinkToFit="false"/>
      <protection locked="true" hidden="false"/>
    </xf>
    <xf numFmtId="173" fontId="12" fillId="0" borderId="19" xfId="19" applyFont="true" applyBorder="true" applyAlignment="true" applyProtection="true">
      <alignment horizontal="general" vertical="bottom" textRotation="0" wrapText="false" indent="0" shrinkToFit="false"/>
      <protection locked="true" hidden="false"/>
    </xf>
    <xf numFmtId="173" fontId="0" fillId="0" borderId="20" xfId="19" applyFont="true" applyBorder="true" applyAlignment="true" applyProtection="true">
      <alignment horizontal="general" vertical="bottom" textRotation="0" wrapText="false" indent="0" shrinkToFit="false"/>
      <protection locked="true" hidden="false"/>
    </xf>
    <xf numFmtId="173" fontId="0" fillId="0" borderId="21" xfId="19" applyFont="true" applyBorder="true" applyAlignment="true" applyProtection="true">
      <alignment horizontal="general" vertical="bottom" textRotation="0" wrapText="false" indent="0" shrinkToFit="false"/>
      <protection locked="true" hidden="false"/>
    </xf>
    <xf numFmtId="173" fontId="0" fillId="0" borderId="22" xfId="19" applyFont="true" applyBorder="true" applyAlignment="true" applyProtection="true">
      <alignment horizontal="general" vertical="bottom" textRotation="0" wrapText="false" indent="0" shrinkToFit="false"/>
      <protection locked="true" hidden="false"/>
    </xf>
    <xf numFmtId="173" fontId="0" fillId="0" borderId="23" xfId="19" applyFont="true" applyBorder="true" applyAlignment="true" applyProtection="true">
      <alignment horizontal="general" vertical="bottom" textRotation="0" wrapText="false" indent="0" shrinkToFit="false"/>
      <protection locked="true" hidden="false"/>
    </xf>
    <xf numFmtId="171" fontId="22" fillId="0" borderId="0" xfId="0" applyFont="true" applyBorder="false" applyAlignment="false" applyProtection="false">
      <alignment horizontal="general" vertical="bottom" textRotation="0" wrapText="false" indent="0" shrinkToFit="false"/>
      <protection locked="true" hidden="false"/>
    </xf>
    <xf numFmtId="173" fontId="0" fillId="0" borderId="6" xfId="19" applyFont="true" applyBorder="true" applyAlignment="true" applyProtection="true">
      <alignment horizontal="general" vertical="bottom" textRotation="0" wrapText="false" indent="0" shrinkToFit="false"/>
      <protection locked="true" hidden="false"/>
    </xf>
    <xf numFmtId="173" fontId="0" fillId="0" borderId="7" xfId="19" applyFont="true" applyBorder="true" applyAlignment="true" applyProtection="true">
      <alignment horizontal="general" vertical="bottom" textRotation="0" wrapText="false" indent="0" shrinkToFit="false"/>
      <protection locked="true" hidden="false"/>
    </xf>
    <xf numFmtId="173" fontId="12" fillId="0" borderId="24" xfId="19" applyFont="true" applyBorder="true" applyAlignment="true" applyProtection="true">
      <alignment horizontal="general" vertical="bottom" textRotation="0" wrapText="false" indent="0" shrinkToFit="false"/>
      <protection locked="true" hidden="false"/>
    </xf>
    <xf numFmtId="173" fontId="0" fillId="0" borderId="5" xfId="19" applyFont="true" applyBorder="true" applyAlignment="true" applyProtection="true">
      <alignment horizontal="general" vertical="bottom" textRotation="0" wrapText="false" indent="0" shrinkToFit="false"/>
      <protection locked="true" hidden="false"/>
    </xf>
    <xf numFmtId="173" fontId="0" fillId="0" borderId="9" xfId="19" applyFont="true" applyBorder="true" applyAlignment="true" applyProtection="true">
      <alignment horizontal="general" vertical="bottom" textRotation="0" wrapText="false" indent="0" shrinkToFit="false"/>
      <protection locked="true" hidden="false"/>
    </xf>
    <xf numFmtId="173" fontId="15" fillId="0" borderId="10" xfId="19" applyFont="true" applyBorder="true" applyAlignment="true" applyProtection="true">
      <alignment horizontal="general" vertical="bottom" textRotation="0" wrapText="false" indent="0" shrinkToFit="false"/>
      <protection locked="true" hidden="false"/>
    </xf>
    <xf numFmtId="173" fontId="15" fillId="0" borderId="23" xfId="19" applyFont="true" applyBorder="true" applyAlignment="true" applyProtection="true">
      <alignment horizontal="general" vertical="bottom" textRotation="0" wrapText="false" indent="0" shrinkToFit="false"/>
      <protection locked="true" hidden="false"/>
    </xf>
    <xf numFmtId="171" fontId="23" fillId="0" borderId="0" xfId="0" applyFont="true" applyBorder="false" applyAlignment="false" applyProtection="false">
      <alignment horizontal="general" vertical="bottom" textRotation="0" wrapText="false" indent="0" shrinkToFit="false"/>
      <protection locked="true" hidden="false"/>
    </xf>
    <xf numFmtId="171" fontId="0" fillId="0" borderId="0" xfId="0" applyFont="false" applyBorder="false" applyAlignment="false" applyProtection="false">
      <alignment horizontal="general" vertical="bottom" textRotation="0" wrapText="false" indent="0" shrinkToFit="false"/>
      <protection locked="true" hidden="false"/>
    </xf>
    <xf numFmtId="174" fontId="0" fillId="0" borderId="0" xfId="0" applyFont="false" applyBorder="false" applyAlignment="true" applyProtection="false">
      <alignment horizontal="center" vertical="bottom" textRotation="0" wrapText="false" indent="0" shrinkToFit="false"/>
      <protection locked="true" hidden="false"/>
    </xf>
    <xf numFmtId="173" fontId="0" fillId="0" borderId="25" xfId="19" applyFont="true" applyBorder="true" applyAlignment="true" applyProtection="true">
      <alignment horizontal="general" vertical="bottom" textRotation="0" wrapText="false" indent="0" shrinkToFit="false"/>
      <protection locked="true" hidden="false"/>
    </xf>
    <xf numFmtId="173" fontId="0" fillId="0" borderId="13" xfId="19" applyFont="true" applyBorder="true" applyAlignment="true" applyProtection="true">
      <alignment horizontal="general" vertical="bottom" textRotation="0" wrapText="false" indent="0" shrinkToFit="false"/>
      <protection locked="true" hidden="false"/>
    </xf>
    <xf numFmtId="173" fontId="0" fillId="0" borderId="26" xfId="19" applyFont="true" applyBorder="true" applyAlignment="true" applyProtection="true">
      <alignment horizontal="general" vertical="bottom" textRotation="0" wrapText="false" indent="0" shrinkToFit="false"/>
      <protection locked="true" hidden="false"/>
    </xf>
    <xf numFmtId="173" fontId="0" fillId="0" borderId="19" xfId="19" applyFont="true" applyBorder="true" applyAlignment="true" applyProtection="true">
      <alignment horizontal="general" vertical="bottom" textRotation="0" wrapText="false" indent="0" shrinkToFit="false"/>
      <protection locked="true" hidden="false"/>
    </xf>
    <xf numFmtId="171" fontId="12" fillId="0" borderId="0" xfId="0" applyFont="true" applyBorder="false" applyAlignment="false" applyProtection="false">
      <alignment horizontal="general" vertical="bottom" textRotation="0" wrapText="false" indent="0" shrinkToFit="false"/>
      <protection locked="true" hidden="false"/>
    </xf>
    <xf numFmtId="173" fontId="0" fillId="0" borderId="27" xfId="19" applyFont="true" applyBorder="true" applyAlignment="true" applyProtection="true">
      <alignment horizontal="general" vertical="bottom" textRotation="0" wrapText="false" indent="0" shrinkToFit="false"/>
      <protection locked="true" hidden="false"/>
    </xf>
    <xf numFmtId="173" fontId="0" fillId="0" borderId="28" xfId="19" applyFont="true" applyBorder="true" applyAlignment="true" applyProtection="true">
      <alignment horizontal="general" vertical="bottom" textRotation="0" wrapText="false" indent="0" shrinkToFit="false"/>
      <protection locked="true" hidden="false"/>
    </xf>
    <xf numFmtId="173" fontId="0" fillId="0" borderId="29" xfId="19" applyFont="true" applyBorder="true" applyAlignment="true" applyProtection="true">
      <alignment horizontal="general" vertical="bottom" textRotation="0" wrapText="false" indent="0" shrinkToFit="false"/>
      <protection locked="true" hidden="false"/>
    </xf>
    <xf numFmtId="173" fontId="24" fillId="0" borderId="24" xfId="19" applyFont="true" applyBorder="true" applyAlignment="true" applyProtection="true">
      <alignment horizontal="general" vertical="bottom" textRotation="0" wrapText="false" indent="0" shrinkToFit="false"/>
      <protection locked="true" hidden="false"/>
    </xf>
    <xf numFmtId="173" fontId="24" fillId="0" borderId="5" xfId="19" applyFont="true" applyBorder="true" applyAlignment="true" applyProtection="true">
      <alignment horizontal="general" vertical="bottom" textRotation="0" wrapText="false" indent="0" shrinkToFit="false"/>
      <protection locked="true" hidden="false"/>
    </xf>
    <xf numFmtId="173" fontId="25" fillId="0" borderId="30" xfId="19" applyFont="true" applyBorder="true" applyAlignment="true" applyProtection="true">
      <alignment horizontal="general" vertical="bottom" textRotation="0" wrapText="false" indent="0" shrinkToFit="false"/>
      <protection locked="true" hidden="false"/>
    </xf>
    <xf numFmtId="173" fontId="25" fillId="0" borderId="31" xfId="19" applyFont="true" applyBorder="true" applyAlignment="true" applyProtection="true">
      <alignment horizontal="general" vertical="bottom" textRotation="0" wrapText="false" indent="0" shrinkToFit="false"/>
      <protection locked="true" hidden="false"/>
    </xf>
    <xf numFmtId="173" fontId="25" fillId="0" borderId="32" xfId="19" applyFont="true" applyBorder="true" applyAlignment="true" applyProtection="true">
      <alignment horizontal="general" vertical="bottom" textRotation="0" wrapText="false" indent="0" shrinkToFit="false"/>
      <protection locked="true" hidden="false"/>
    </xf>
    <xf numFmtId="173" fontId="25" fillId="0" borderId="33" xfId="19" applyFont="true" applyBorder="true" applyAlignment="true" applyProtection="true">
      <alignment horizontal="general" vertical="bottom" textRotation="0" wrapText="false" indent="0" shrinkToFit="false"/>
      <protection locked="true" hidden="false"/>
    </xf>
    <xf numFmtId="175" fontId="0" fillId="0" borderId="0" xfId="19" applyFont="true" applyBorder="true" applyAlignment="true" applyProtection="true">
      <alignment horizontal="general" vertical="bottom" textRotation="0" wrapText="false" indent="0" shrinkToFit="false"/>
      <protection locked="true" hidden="false"/>
    </xf>
    <xf numFmtId="172" fontId="0" fillId="0" borderId="0" xfId="19" applyFont="true" applyBorder="true" applyAlignment="true" applyProtection="true">
      <alignment horizontal="general" vertical="bottom" textRotation="0" wrapText="false" indent="0" shrinkToFit="false"/>
      <protection locked="true" hidden="false"/>
    </xf>
    <xf numFmtId="164" fontId="0" fillId="0" borderId="0" xfId="0" applyFont="false" applyBorder="false" applyAlignment="true" applyProtection="false">
      <alignment horizontal="center" vertical="bottom" textRotation="0" wrapText="false" indent="0" shrinkToFit="false"/>
      <protection locked="true" hidden="false"/>
    </xf>
    <xf numFmtId="164" fontId="28" fillId="4" borderId="0" xfId="0" applyFont="true" applyBorder="true" applyAlignment="true" applyProtection="false">
      <alignment horizontal="center" vertical="bottom" textRotation="0" wrapText="false" indent="0" shrinkToFit="false"/>
      <protection locked="true" hidden="false"/>
    </xf>
    <xf numFmtId="164" fontId="0" fillId="4" borderId="0" xfId="0" applyFont="false" applyBorder="false" applyAlignment="false" applyProtection="false">
      <alignment horizontal="general" vertical="bottom" textRotation="0" wrapText="false" indent="0" shrinkToFit="false"/>
      <protection locked="true" hidden="false"/>
    </xf>
    <xf numFmtId="164" fontId="0" fillId="4" borderId="0" xfId="0" applyFont="false" applyBorder="false" applyAlignment="true" applyProtection="false">
      <alignment horizontal="center" vertical="bottom" textRotation="0" wrapText="false" indent="0" shrinkToFit="false"/>
      <protection locked="true" hidden="false"/>
    </xf>
    <xf numFmtId="164" fontId="12" fillId="0" borderId="34" xfId="0" applyFont="true" applyBorder="true" applyAlignment="true" applyProtection="false">
      <alignment horizontal="center" vertical="bottom" textRotation="0" wrapText="false" indent="0" shrinkToFit="false"/>
      <protection locked="true" hidden="false"/>
    </xf>
    <xf numFmtId="177" fontId="0" fillId="2" borderId="35" xfId="17" applyFont="true" applyBorder="true" applyAlignment="true" applyProtection="true">
      <alignment horizontal="general" vertical="bottom" textRotation="0" wrapText="false" indent="0" shrinkToFit="false"/>
      <protection locked="true" hidden="false"/>
    </xf>
    <xf numFmtId="177" fontId="0" fillId="0" borderId="35" xfId="17" applyFont="true" applyBorder="true" applyAlignment="true" applyProtection="true">
      <alignment horizontal="general" vertical="bottom" textRotation="0" wrapText="false" indent="0" shrinkToFit="false"/>
      <protection locked="true" hidden="false"/>
    </xf>
    <xf numFmtId="177" fontId="0" fillId="0" borderId="36" xfId="17" applyFont="true" applyBorder="true" applyAlignment="true" applyProtection="true">
      <alignment horizontal="general" vertical="bottom" textRotation="0" wrapText="false" indent="0" shrinkToFit="false"/>
      <protection locked="true" hidden="false"/>
    </xf>
    <xf numFmtId="164" fontId="12" fillId="0" borderId="12" xfId="0" applyFont="true" applyBorder="true" applyAlignment="true" applyProtection="false">
      <alignment horizontal="center" vertical="bottom" textRotation="0" wrapText="false" indent="0" shrinkToFit="false"/>
      <protection locked="true" hidden="false"/>
    </xf>
    <xf numFmtId="178" fontId="0" fillId="2" borderId="0" xfId="15" applyFont="true" applyBorder="true" applyAlignment="true" applyProtection="true">
      <alignment horizontal="general" vertical="bottom" textRotation="0" wrapText="false" indent="0" shrinkToFit="false"/>
      <protection locked="true" hidden="false"/>
    </xf>
    <xf numFmtId="178" fontId="0" fillId="0" borderId="0" xfId="15" applyFont="true" applyBorder="true" applyAlignment="true" applyProtection="true">
      <alignment horizontal="general" vertical="bottom" textRotation="0" wrapText="false" indent="0" shrinkToFit="false"/>
      <protection locked="true" hidden="false"/>
    </xf>
    <xf numFmtId="178" fontId="0" fillId="0" borderId="14" xfId="15" applyFont="true" applyBorder="true" applyAlignment="true" applyProtection="true">
      <alignment horizontal="general" vertical="bottom" textRotation="0" wrapText="false" indent="0" shrinkToFit="false"/>
      <protection locked="true" hidden="false"/>
    </xf>
    <xf numFmtId="177" fontId="0" fillId="0" borderId="0" xfId="17" applyFont="true" applyBorder="true" applyAlignment="true" applyProtection="true">
      <alignment horizontal="general" vertical="bottom" textRotation="0" wrapText="false" indent="0" shrinkToFit="false"/>
      <protection locked="true" hidden="false"/>
    </xf>
    <xf numFmtId="179" fontId="0" fillId="2" borderId="0" xfId="0" applyFont="false" applyBorder="false" applyAlignment="false" applyProtection="false">
      <alignment horizontal="general" vertical="bottom" textRotation="0" wrapText="false" indent="0" shrinkToFit="false"/>
      <protection locked="true" hidden="false"/>
    </xf>
    <xf numFmtId="177" fontId="0" fillId="0" borderId="14" xfId="17" applyFont="true" applyBorder="true" applyAlignment="true" applyProtection="true">
      <alignment horizontal="general" vertical="bottom" textRotation="0" wrapText="false" indent="0" shrinkToFit="false"/>
      <protection locked="true" hidden="false"/>
    </xf>
    <xf numFmtId="180" fontId="0" fillId="0" borderId="0" xfId="0" applyFont="false" applyBorder="true" applyAlignment="false" applyProtection="false">
      <alignment horizontal="general" vertical="bottom" textRotation="0" wrapText="false" indent="0" shrinkToFit="false"/>
      <protection locked="true" hidden="false"/>
    </xf>
    <xf numFmtId="180" fontId="0" fillId="0" borderId="14" xfId="0" applyFont="false" applyBorder="true" applyAlignment="false" applyProtection="false">
      <alignment horizontal="general" vertical="bottom" textRotation="0" wrapText="false" indent="0" shrinkToFit="false"/>
      <protection locked="true" hidden="false"/>
    </xf>
    <xf numFmtId="164" fontId="12" fillId="0" borderId="37" xfId="0" applyFont="true" applyBorder="true" applyAlignment="true" applyProtection="false">
      <alignment horizontal="center" vertical="bottom" textRotation="0" wrapText="false" indent="0" shrinkToFit="false"/>
      <protection locked="true" hidden="false"/>
    </xf>
    <xf numFmtId="164" fontId="0" fillId="0" borderId="32" xfId="0" applyFont="false" applyBorder="true" applyAlignment="false" applyProtection="false">
      <alignment horizontal="general" vertical="bottom" textRotation="0" wrapText="false" indent="0" shrinkToFit="false"/>
      <protection locked="true" hidden="false"/>
    </xf>
    <xf numFmtId="164" fontId="24" fillId="0" borderId="15"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12" fillId="4" borderId="0" xfId="0" applyFont="true" applyBorder="false" applyAlignment="true" applyProtection="false">
      <alignment horizontal="center" vertical="bottom" textRotation="0" wrapText="false" indent="0" shrinkToFit="false"/>
      <protection locked="true" hidden="false"/>
    </xf>
    <xf numFmtId="164" fontId="30" fillId="4" borderId="0" xfId="0" applyFont="true" applyBorder="false" applyAlignment="true" applyProtection="false">
      <alignment horizontal="center" vertical="bottom" textRotation="0" wrapText="false" indent="0" shrinkToFit="false"/>
      <protection locked="true" hidden="false"/>
    </xf>
    <xf numFmtId="164" fontId="0" fillId="0" borderId="0" xfId="0" applyFont="true" applyBorder="true" applyAlignment="true" applyProtection="false">
      <alignment horizontal="center" vertical="bottom" textRotation="0" wrapText="false" indent="0" shrinkToFit="false"/>
      <protection locked="true" hidden="false"/>
    </xf>
    <xf numFmtId="164" fontId="25" fillId="0" borderId="0" xfId="0" applyFont="true" applyBorder="true" applyAlignment="true" applyProtection="false">
      <alignment horizontal="center" vertical="bottom" textRotation="0" wrapText="false" indent="0" shrinkToFit="false"/>
      <protection locked="true" hidden="false"/>
    </xf>
    <xf numFmtId="164" fontId="30" fillId="0" borderId="0" xfId="0" applyFont="true" applyBorder="true" applyAlignment="true" applyProtection="false">
      <alignment horizontal="center" vertical="bottom" textRotation="0" wrapText="false" indent="0" shrinkToFit="false"/>
      <protection locked="true" hidden="false"/>
    </xf>
    <xf numFmtId="164" fontId="30" fillId="0" borderId="14" xfId="0" applyFont="true" applyBorder="true" applyAlignment="true" applyProtection="false">
      <alignment horizontal="center" vertical="bottom" textRotation="0" wrapText="false" indent="0" shrinkToFit="false"/>
      <protection locked="true" hidden="false"/>
    </xf>
    <xf numFmtId="164" fontId="25" fillId="0" borderId="37" xfId="0" applyFont="true" applyBorder="true" applyAlignment="true" applyProtection="false">
      <alignment horizontal="center" vertical="bottom" textRotation="0" wrapText="false" indent="0" shrinkToFit="false"/>
      <protection locked="true" hidden="false"/>
    </xf>
    <xf numFmtId="177" fontId="0" fillId="0" borderId="32" xfId="17" applyFont="true" applyBorder="true" applyAlignment="true" applyProtection="true">
      <alignment horizontal="general" vertical="bottom" textRotation="0" wrapText="false" indent="0" shrinkToFit="false"/>
      <protection locked="true" hidden="false"/>
    </xf>
    <xf numFmtId="177" fontId="0" fillId="0" borderId="33" xfId="17" applyFont="true" applyBorder="true" applyAlignment="true" applyProtection="true">
      <alignment horizontal="general" vertical="bottom" textRotation="0" wrapText="false" indent="0" shrinkToFit="false"/>
      <protection locked="true" hidden="false"/>
    </xf>
    <xf numFmtId="164" fontId="32" fillId="0" borderId="0" xfId="0" applyFont="true" applyBorder="false" applyAlignment="false" applyProtection="false">
      <alignment horizontal="general" vertical="bottom" textRotation="0" wrapText="false" indent="0" shrinkToFit="false"/>
      <protection locked="true" hidden="false"/>
    </xf>
    <xf numFmtId="164" fontId="12" fillId="4" borderId="38" xfId="0" applyFont="true" applyBorder="true" applyAlignment="true" applyProtection="false">
      <alignment horizontal="center" vertical="bottom" textRotation="0" wrapText="false" indent="0" shrinkToFit="false"/>
      <protection locked="true" hidden="false"/>
    </xf>
    <xf numFmtId="164" fontId="12" fillId="0" borderId="34" xfId="0" applyFont="true" applyBorder="true" applyAlignment="true" applyProtection="false">
      <alignment horizontal="center" vertical="bottom" textRotation="0" wrapText="false" indent="0" shrinkToFit="false"/>
      <protection locked="true" hidden="false"/>
    </xf>
    <xf numFmtId="177" fontId="0" fillId="0" borderId="35" xfId="17" applyFont="true" applyBorder="true" applyAlignment="true" applyProtection="true">
      <alignment horizontal="center" vertical="bottom" textRotation="0" wrapText="false" indent="0" shrinkToFit="false"/>
      <protection locked="true" hidden="false"/>
    </xf>
    <xf numFmtId="177" fontId="0" fillId="0" borderId="36" xfId="17" applyFont="true" applyBorder="true" applyAlignment="true" applyProtection="true">
      <alignment horizontal="center" vertical="bottom" textRotation="0" wrapText="false" indent="0" shrinkToFit="false"/>
      <protection locked="true" hidden="false"/>
    </xf>
    <xf numFmtId="164" fontId="0" fillId="0" borderId="12" xfId="0" applyFont="true" applyBorder="true" applyAlignment="true" applyProtection="false">
      <alignment horizontal="center" vertical="bottom" textRotation="0" wrapText="false" indent="0" shrinkToFit="false"/>
      <protection locked="true" hidden="false"/>
    </xf>
    <xf numFmtId="178" fontId="7" fillId="0" borderId="0" xfId="15" applyFont="true" applyBorder="true" applyAlignment="true" applyProtection="true">
      <alignment horizontal="general" vertical="bottom" textRotation="0" wrapText="false" indent="0" shrinkToFit="false"/>
      <protection locked="true" hidden="false"/>
    </xf>
    <xf numFmtId="177" fontId="25" fillId="0" borderId="14" xfId="17" applyFont="true" applyBorder="true" applyAlignment="true" applyProtection="true">
      <alignment horizontal="general" vertical="bottom" textRotation="0" wrapText="false" indent="0" shrinkToFit="false"/>
      <protection locked="true" hidden="false"/>
    </xf>
    <xf numFmtId="177" fontId="7" fillId="0" borderId="0" xfId="17" applyFont="true" applyBorder="true" applyAlignment="true" applyProtection="true">
      <alignment horizontal="general" vertical="bottom" textRotation="0" wrapText="false" indent="0" shrinkToFit="false"/>
      <protection locked="true" hidden="false"/>
    </xf>
    <xf numFmtId="164" fontId="0" fillId="0" borderId="37" xfId="0" applyFont="true" applyBorder="true" applyAlignment="true" applyProtection="false">
      <alignment horizontal="center" vertical="bottom" textRotation="0" wrapText="false" indent="0" shrinkToFit="false"/>
      <protection locked="true" hidden="false"/>
    </xf>
    <xf numFmtId="177" fontId="7" fillId="0" borderId="32" xfId="17" applyFont="true" applyBorder="true" applyAlignment="true" applyProtection="true">
      <alignment horizontal="general" vertical="bottom" textRotation="0" wrapText="false" indent="0" shrinkToFit="false"/>
      <protection locked="true" hidden="false"/>
    </xf>
    <xf numFmtId="177" fontId="25" fillId="0" borderId="33" xfId="17" applyFont="true" applyBorder="true" applyAlignment="true" applyProtection="true">
      <alignment horizontal="general" vertical="bottom" textRotation="0" wrapText="false" indent="0" shrinkToFit="false"/>
      <protection locked="true" hidden="false"/>
    </xf>
    <xf numFmtId="164" fontId="0" fillId="0" borderId="12" xfId="0" applyFont="true" applyBorder="true" applyAlignment="true" applyProtection="false">
      <alignment horizontal="center" vertical="bottom" textRotation="0" wrapText="false" indent="0" shrinkToFit="false"/>
      <protection locked="true" hidden="false"/>
    </xf>
    <xf numFmtId="177" fontId="25" fillId="0" borderId="0" xfId="17" applyFont="true" applyBorder="true" applyAlignment="true" applyProtection="true">
      <alignment horizontal="general" vertical="bottom" textRotation="0" wrapText="false" indent="0" shrinkToFit="false"/>
      <protection locked="true" hidden="false"/>
    </xf>
    <xf numFmtId="181" fontId="25" fillId="0" borderId="14" xfId="17" applyFont="true" applyBorder="true" applyAlignment="true" applyProtection="true">
      <alignment horizontal="general" vertical="bottom" textRotation="0" wrapText="false" indent="0" shrinkToFit="false"/>
      <protection locked="true" hidden="false"/>
    </xf>
    <xf numFmtId="164" fontId="0" fillId="0" borderId="37" xfId="0" applyFont="true" applyBorder="true" applyAlignment="true" applyProtection="false">
      <alignment horizontal="center" vertical="bottom" textRotation="0" wrapText="false" indent="0" shrinkToFit="false"/>
      <protection locked="true" hidden="false"/>
    </xf>
    <xf numFmtId="181" fontId="25" fillId="0" borderId="33" xfId="17" applyFont="true" applyBorder="true" applyAlignment="true" applyProtection="true">
      <alignment horizontal="general" vertical="bottom" textRotation="0" wrapText="false" indent="0" shrinkToFit="false"/>
      <protection locked="true" hidden="false"/>
    </xf>
    <xf numFmtId="164" fontId="0" fillId="0" borderId="35" xfId="0" applyFont="false" applyBorder="true" applyAlignment="false" applyProtection="false">
      <alignment horizontal="general" vertical="bottom" textRotation="0" wrapText="false" indent="0" shrinkToFit="false"/>
      <protection locked="true" hidden="false"/>
    </xf>
    <xf numFmtId="164" fontId="0" fillId="0" borderId="36" xfId="0" applyFont="false" applyBorder="true" applyAlignment="false" applyProtection="false">
      <alignment horizontal="general" vertical="bottom" textRotation="0" wrapText="false" indent="0" shrinkToFit="false"/>
      <protection locked="true" hidden="false"/>
    </xf>
    <xf numFmtId="164" fontId="7" fillId="0" borderId="0" xfId="0" applyFont="true" applyBorder="true" applyAlignment="false" applyProtection="false">
      <alignment horizontal="general" vertical="bottom" textRotation="0" wrapText="false" indent="0" shrinkToFit="false"/>
      <protection locked="true" hidden="false"/>
    </xf>
    <xf numFmtId="164" fontId="0" fillId="0" borderId="37" xfId="0" applyFont="false" applyBorder="true" applyAlignment="false" applyProtection="false">
      <alignment horizontal="general" vertical="bottom" textRotation="0" wrapText="false" indent="0" shrinkToFit="false"/>
      <protection locked="true" hidden="false"/>
    </xf>
    <xf numFmtId="164" fontId="0" fillId="0" borderId="33" xfId="0" applyFont="false" applyBorder="true" applyAlignment="false" applyProtection="false">
      <alignment horizontal="general" vertical="bottom" textRotation="0" wrapText="false" indent="0" shrinkToFit="false"/>
      <protection locked="true" hidden="false"/>
    </xf>
    <xf numFmtId="178" fontId="33" fillId="0" borderId="0" xfId="15" applyFont="true" applyBorder="true" applyAlignment="true" applyProtection="true">
      <alignment horizontal="general" vertical="bottom" textRotation="0" wrapText="false" indent="0" shrinkToFit="false"/>
      <protection locked="true" hidden="false"/>
    </xf>
    <xf numFmtId="178" fontId="33" fillId="0" borderId="0" xfId="15" applyFont="true" applyBorder="true" applyAlignment="true" applyProtection="true">
      <alignment horizontal="general" vertical="bottom" textRotation="0" wrapText="false" indent="0" shrinkToFit="false"/>
      <protection locked="true" hidden="false"/>
    </xf>
    <xf numFmtId="177" fontId="24" fillId="0" borderId="35" xfId="17" applyFont="true" applyBorder="true" applyAlignment="true" applyProtection="true">
      <alignment horizontal="general" vertical="bottom" textRotation="0" wrapText="false" indent="0" shrinkToFit="false"/>
      <protection locked="true" hidden="false"/>
    </xf>
    <xf numFmtId="177" fontId="24" fillId="0" borderId="36" xfId="17" applyFont="true" applyBorder="true" applyAlignment="true" applyProtection="true">
      <alignment horizontal="general" vertical="bottom" textRotation="0" wrapText="false" indent="0" shrinkToFit="false"/>
      <protection locked="true" hidden="false"/>
    </xf>
    <xf numFmtId="177" fontId="12" fillId="0" borderId="35" xfId="17" applyFont="true" applyBorder="true" applyAlignment="true" applyProtection="true">
      <alignment horizontal="center" vertical="bottom" textRotation="0" wrapText="false" indent="0" shrinkToFit="false"/>
      <protection locked="true" hidden="false"/>
    </xf>
    <xf numFmtId="182" fontId="12" fillId="0" borderId="35" xfId="15" applyFont="true" applyBorder="true" applyAlignment="true" applyProtection="true">
      <alignment horizontal="center" vertical="bottom" textRotation="0" wrapText="false" indent="0" shrinkToFit="false"/>
      <protection locked="true" hidden="false"/>
    </xf>
    <xf numFmtId="176" fontId="12" fillId="0" borderId="36" xfId="17" applyFont="true" applyBorder="true" applyAlignment="true" applyProtection="true">
      <alignment horizontal="center" vertical="bottom" textRotation="0" wrapText="false" indent="0" shrinkToFit="false"/>
      <protection locked="true" hidden="false"/>
    </xf>
    <xf numFmtId="181" fontId="0" fillId="0" borderId="0" xfId="17" applyFont="true" applyBorder="true" applyAlignment="true" applyProtection="true">
      <alignment horizontal="general" vertical="bottom" textRotation="0" wrapText="false" indent="0" shrinkToFit="false"/>
      <protection locked="true" hidden="false"/>
    </xf>
    <xf numFmtId="164" fontId="0" fillId="0" borderId="12" xfId="0" applyFont="false" applyBorder="true" applyAlignment="true" applyProtection="false">
      <alignment horizontal="right" vertical="bottom" textRotation="0" wrapText="false" indent="0" shrinkToFit="false"/>
      <protection locked="true" hidden="false"/>
    </xf>
    <xf numFmtId="177" fontId="12" fillId="0" borderId="32" xfId="17" applyFont="true" applyBorder="true" applyAlignment="true" applyProtection="true">
      <alignment horizontal="center" vertical="bottom" textRotation="0" wrapText="false" indent="0" shrinkToFit="false"/>
      <protection locked="true" hidden="false"/>
    </xf>
    <xf numFmtId="177" fontId="0" fillId="0" borderId="0" xfId="0" applyFont="false" applyBorder="false" applyAlignment="false" applyProtection="false">
      <alignment horizontal="general" vertical="bottom" textRotation="0" wrapText="false" indent="0" shrinkToFit="false"/>
      <protection locked="true" hidden="false"/>
    </xf>
    <xf numFmtId="181" fontId="0" fillId="0" borderId="14" xfId="17" applyFont="true" applyBorder="true" applyAlignment="true" applyProtection="true">
      <alignment horizontal="general" vertical="bottom" textRotation="0" wrapText="false" indent="0" shrinkToFit="false"/>
      <protection locked="true" hidden="false"/>
    </xf>
    <xf numFmtId="164" fontId="0" fillId="0" borderId="34" xfId="0" applyFont="true" applyBorder="true" applyAlignment="false" applyProtection="false">
      <alignment horizontal="general" vertical="bottom" textRotation="0" wrapText="false" indent="0" shrinkToFit="false"/>
      <protection locked="true" hidden="false"/>
    </xf>
    <xf numFmtId="164" fontId="0" fillId="0" borderId="12" xfId="0" applyFont="true" applyBorder="true" applyAlignment="false" applyProtection="false">
      <alignment horizontal="general" vertical="bottom" textRotation="0" wrapText="false" indent="0" shrinkToFit="false"/>
      <protection locked="true" hidden="false"/>
    </xf>
    <xf numFmtId="164" fontId="0" fillId="0" borderId="37" xfId="0" applyFont="true" applyBorder="true" applyAlignment="false" applyProtection="false">
      <alignment horizontal="general" vertical="bottom" textRotation="0" wrapText="false" indent="0" shrinkToFit="false"/>
      <protection locked="true" hidden="false"/>
    </xf>
    <xf numFmtId="164" fontId="12" fillId="2" borderId="38" xfId="0" applyFont="true" applyBorder="true" applyAlignment="true" applyProtection="false">
      <alignment horizontal="center" vertical="bottom" textRotation="0" wrapText="false" indent="0" shrinkToFit="false"/>
      <protection locked="true" hidden="false"/>
    </xf>
    <xf numFmtId="164" fontId="0" fillId="0" borderId="34" xfId="0" applyFont="true" applyBorder="true" applyAlignment="true" applyProtection="false">
      <alignment horizontal="center" vertical="bottom" textRotation="0" wrapText="false" indent="0" shrinkToFit="false"/>
      <protection locked="true" hidden="false"/>
    </xf>
    <xf numFmtId="164" fontId="9" fillId="0" borderId="0" xfId="0" applyFont="true" applyBorder="false" applyAlignment="false" applyProtection="false">
      <alignment horizontal="general" vertical="bottom" textRotation="0" wrapText="false" indent="0" shrinkToFit="false"/>
      <protection locked="true" hidden="false"/>
    </xf>
    <xf numFmtId="177" fontId="0" fillId="0" borderId="39" xfId="17" applyFont="true" applyBorder="true" applyAlignment="true" applyProtection="true">
      <alignment horizontal="general" vertical="bottom" textRotation="0" wrapText="false" indent="0" shrinkToFit="false"/>
      <protection locked="true" hidden="false"/>
    </xf>
    <xf numFmtId="178" fontId="0" fillId="0" borderId="0" xfId="0" applyFont="false" applyBorder="false" applyAlignment="false" applyProtection="false">
      <alignment horizontal="general" vertical="bottom" textRotation="0" wrapText="false" indent="0" shrinkToFit="false"/>
      <protection locked="true" hidden="false"/>
    </xf>
    <xf numFmtId="164" fontId="0" fillId="0" borderId="40" xfId="0" applyFont="true" applyBorder="true" applyAlignment="true" applyProtection="false">
      <alignment horizontal="center" vertical="bottom" textRotation="0" wrapText="false" indent="0" shrinkToFit="false"/>
      <protection locked="true" hidden="false"/>
    </xf>
    <xf numFmtId="177" fontId="0" fillId="0" borderId="41" xfId="17" applyFont="true" applyBorder="true" applyAlignment="true" applyProtection="true">
      <alignment horizontal="general" vertical="bottom" textRotation="0" wrapText="false" indent="0" shrinkToFit="false"/>
      <protection locked="true" hidden="false"/>
    </xf>
    <xf numFmtId="177" fontId="0" fillId="0" borderId="42" xfId="17" applyFont="true" applyBorder="true" applyAlignment="true" applyProtection="true">
      <alignment horizontal="general" vertical="bottom" textRotation="0" wrapText="false" indent="0" shrinkToFit="false"/>
      <protection locked="true" hidden="false"/>
    </xf>
    <xf numFmtId="178" fontId="0" fillId="0" borderId="35" xfId="15" applyFont="true" applyBorder="true" applyAlignment="true" applyProtection="true">
      <alignment horizontal="general" vertical="bottom" textRotation="0" wrapText="false" indent="0" shrinkToFit="false"/>
      <protection locked="true" hidden="false"/>
    </xf>
    <xf numFmtId="178" fontId="0" fillId="0" borderId="32" xfId="15" applyFont="true" applyBorder="true" applyAlignment="true" applyProtection="true">
      <alignment horizontal="general" vertical="bottom" textRotation="0" wrapText="false" indent="0" shrinkToFit="false"/>
      <protection locked="true" hidden="false"/>
    </xf>
    <xf numFmtId="164" fontId="12" fillId="0" borderId="34" xfId="0" applyFont="true" applyBorder="true" applyAlignment="false" applyProtection="false">
      <alignment horizontal="general" vertical="bottom" textRotation="0" wrapText="false" indent="0" shrinkToFit="false"/>
      <protection locked="true" hidden="false"/>
    </xf>
    <xf numFmtId="176" fontId="0" fillId="0" borderId="0" xfId="17" applyFont="true" applyBorder="true" applyAlignment="true" applyProtection="true">
      <alignment horizontal="general" vertical="bottom" textRotation="0" wrapText="false" indent="0" shrinkToFit="false"/>
      <protection locked="true" hidden="false"/>
    </xf>
    <xf numFmtId="164" fontId="36" fillId="4" borderId="8" xfId="0" applyFont="true" applyBorder="true" applyAlignment="true" applyProtection="false">
      <alignment horizontal="center" vertical="bottom" textRotation="0" wrapText="false" indent="0" shrinkToFit="false"/>
      <protection locked="true" hidden="false"/>
    </xf>
    <xf numFmtId="164" fontId="36" fillId="4" borderId="31" xfId="0" applyFont="true" applyBorder="true" applyAlignment="true" applyProtection="false">
      <alignment horizontal="center" vertical="bottom" textRotation="0" wrapText="false" indent="0" shrinkToFit="false"/>
      <protection locked="true" hidden="false"/>
    </xf>
    <xf numFmtId="171" fontId="12" fillId="0" borderId="0" xfId="0" applyFont="true" applyBorder="true" applyAlignment="true" applyProtection="false">
      <alignment horizontal="center" vertical="bottom" textRotation="0" wrapText="false" indent="0" shrinkToFit="false"/>
      <protection locked="true" hidden="false"/>
    </xf>
    <xf numFmtId="164" fontId="12" fillId="0" borderId="0" xfId="0" applyFont="true" applyBorder="true" applyAlignment="false" applyProtection="false">
      <alignment horizontal="general" vertical="bottom" textRotation="0" wrapText="false" indent="0" shrinkToFit="false"/>
      <protection locked="true" hidden="false"/>
    </xf>
    <xf numFmtId="176" fontId="0" fillId="0" borderId="14" xfId="17" applyFont="true" applyBorder="true" applyAlignment="true" applyProtection="true">
      <alignment horizontal="general" vertical="bottom" textRotation="0" wrapText="false" indent="0" shrinkToFit="false"/>
      <protection locked="true" hidden="false"/>
    </xf>
    <xf numFmtId="164" fontId="12" fillId="0" borderId="32" xfId="0" applyFont="true" applyBorder="true" applyAlignment="false" applyProtection="false">
      <alignment horizontal="general" vertical="bottom" textRotation="0" wrapText="false" indent="0" shrinkToFit="false"/>
      <protection locked="true" hidden="false"/>
    </xf>
    <xf numFmtId="176" fontId="0" fillId="0" borderId="33" xfId="17" applyFont="true" applyBorder="true" applyAlignment="true" applyProtection="true">
      <alignment horizontal="general" vertical="bottom" textRotation="0" wrapText="false" indent="0" shrinkToFit="false"/>
      <protection locked="true" hidden="false"/>
    </xf>
    <xf numFmtId="164" fontId="12" fillId="4" borderId="40" xfId="0" applyFont="true" applyBorder="true" applyAlignment="true" applyProtection="false">
      <alignment horizontal="center" vertical="bottom" textRotation="0" wrapText="false" indent="0" shrinkToFit="false"/>
      <protection locked="true" hidden="false"/>
    </xf>
    <xf numFmtId="164" fontId="12" fillId="4" borderId="41" xfId="0" applyFont="true" applyBorder="true" applyAlignment="true" applyProtection="false">
      <alignment horizontal="center" vertical="bottom" textRotation="0" wrapText="false" indent="0" shrinkToFit="false"/>
      <protection locked="true" hidden="false"/>
    </xf>
    <xf numFmtId="164" fontId="12" fillId="4" borderId="42" xfId="0" applyFont="true" applyBorder="true" applyAlignment="true" applyProtection="false">
      <alignment horizontal="center" vertical="bottom" textRotation="0" wrapText="false" indent="0" shrinkToFit="false"/>
      <protection locked="true" hidden="false"/>
    </xf>
    <xf numFmtId="164" fontId="0" fillId="0" borderId="34" xfId="0" applyFont="false" applyBorder="true" applyAlignment="false" applyProtection="false">
      <alignment horizontal="general" vertical="bottom" textRotation="0" wrapText="false" indent="0" shrinkToFit="false"/>
      <protection locked="true" hidden="false"/>
    </xf>
    <xf numFmtId="177" fontId="0" fillId="0" borderId="12" xfId="17" applyFont="true" applyBorder="true" applyAlignment="true" applyProtection="true">
      <alignment horizontal="general" vertical="bottom" textRotation="0" wrapText="false" indent="0" shrinkToFit="false"/>
      <protection locked="true" hidden="false"/>
    </xf>
    <xf numFmtId="164" fontId="12" fillId="0" borderId="37" xfId="0" applyFont="true" applyBorder="true" applyAlignment="true" applyProtection="false">
      <alignment horizontal="center" vertical="bottom" textRotation="0" wrapText="false" indent="0" shrinkToFit="false"/>
      <protection locked="true" hidden="false"/>
    </xf>
    <xf numFmtId="164" fontId="0" fillId="0" borderId="32" xfId="0" applyFont="false" applyBorder="true" applyAlignment="false" applyProtection="false">
      <alignment horizontal="general" vertical="bottom" textRotation="0" wrapText="false" indent="0" shrinkToFit="false"/>
      <protection locked="true" hidden="false"/>
    </xf>
    <xf numFmtId="177" fontId="12" fillId="0" borderId="33" xfId="17" applyFont="true" applyBorder="true" applyAlignment="true" applyProtection="true">
      <alignment horizontal="center" vertical="bottom" textRotation="0" wrapText="false" indent="0" shrinkToFit="false"/>
      <protection locked="true" hidden="false"/>
    </xf>
    <xf numFmtId="177" fontId="0" fillId="0" borderId="40" xfId="17" applyFont="true" applyBorder="true" applyAlignment="true" applyProtection="true">
      <alignment horizontal="general" vertical="bottom" textRotation="0" wrapText="false" indent="0" shrinkToFit="false"/>
      <protection locked="true" hidden="false"/>
    </xf>
    <xf numFmtId="164" fontId="0" fillId="0" borderId="35" xfId="0" applyFont="false" applyBorder="true" applyAlignment="false" applyProtection="false">
      <alignment horizontal="general" vertical="bottom" textRotation="0" wrapText="false" indent="0" shrinkToFit="false"/>
      <protection locked="true" hidden="false"/>
    </xf>
    <xf numFmtId="177" fontId="12" fillId="4" borderId="35" xfId="17" applyFont="true" applyBorder="true" applyAlignment="true" applyProtection="true">
      <alignment horizontal="center" vertical="bottom" textRotation="0" wrapText="false" indent="0" shrinkToFit="false"/>
      <protection locked="true" hidden="false"/>
    </xf>
    <xf numFmtId="177" fontId="12" fillId="4" borderId="36" xfId="17" applyFont="true" applyBorder="true" applyAlignment="true" applyProtection="true">
      <alignment horizontal="center" vertical="bottom" textRotation="0" wrapText="false" indent="0" shrinkToFit="false"/>
      <protection locked="true" hidden="false"/>
    </xf>
    <xf numFmtId="164" fontId="0" fillId="4" borderId="41" xfId="0" applyFont="false" applyBorder="true" applyAlignment="false" applyProtection="false">
      <alignment horizontal="general" vertical="bottom" textRotation="0" wrapText="false" indent="0" shrinkToFit="false"/>
      <protection locked="true" hidden="false"/>
    </xf>
    <xf numFmtId="164" fontId="0" fillId="4" borderId="42" xfId="0" applyFont="false" applyBorder="true" applyAlignment="false" applyProtection="false">
      <alignment horizontal="general" vertical="bottom" textRotation="0" wrapText="false" indent="0" shrinkToFit="false"/>
      <protection locked="true" hidden="false"/>
    </xf>
    <xf numFmtId="173" fontId="0" fillId="0" borderId="0" xfId="0" applyFont="false" applyBorder="true" applyAlignment="false" applyProtection="false">
      <alignment horizontal="general" vertical="bottom" textRotation="0" wrapText="false" indent="0" shrinkToFit="false"/>
      <protection locked="true" hidden="false"/>
    </xf>
    <xf numFmtId="177" fontId="0" fillId="0" borderId="34" xfId="17" applyFont="true" applyBorder="true" applyAlignment="true" applyProtection="true">
      <alignment horizontal="general" vertical="bottom" textRotation="0" wrapText="false" indent="0" shrinkToFit="false"/>
      <protection locked="true" hidden="false"/>
    </xf>
    <xf numFmtId="177" fontId="0" fillId="0" borderId="37" xfId="17" applyFont="true" applyBorder="true" applyAlignment="true" applyProtection="true">
      <alignment horizontal="general" vertical="bottom" textRotation="0" wrapText="false" indent="0" shrinkToFit="false"/>
      <protection locked="true" hidden="false"/>
    </xf>
    <xf numFmtId="177" fontId="0" fillId="0" borderId="40" xfId="0" applyFont="false" applyBorder="true" applyAlignment="false" applyProtection="false">
      <alignment horizontal="general" vertical="bottom" textRotation="0" wrapText="false" indent="0" shrinkToFit="false"/>
      <protection locked="true" hidden="false"/>
    </xf>
    <xf numFmtId="177" fontId="0" fillId="0" borderId="42" xfId="0" applyFont="false" applyBorder="true" applyAlignment="false" applyProtection="false">
      <alignment horizontal="general" vertical="bottom" textRotation="0" wrapText="false" indent="0" shrinkToFit="false"/>
      <protection locked="true" hidden="false"/>
    </xf>
    <xf numFmtId="164" fontId="12" fillId="4" borderId="40" xfId="0" applyFont="true" applyBorder="true" applyAlignment="true" applyProtection="false">
      <alignment horizontal="left"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77" fontId="0" fillId="0" borderId="34" xfId="0" applyFont="false" applyBorder="true" applyAlignment="false" applyProtection="false">
      <alignment horizontal="general" vertical="bottom" textRotation="0" wrapText="false" indent="0" shrinkToFit="false"/>
      <protection locked="true" hidden="false"/>
    </xf>
    <xf numFmtId="177" fontId="0" fillId="0" borderId="36" xfId="0" applyFont="false" applyBorder="true" applyAlignment="false" applyProtection="false">
      <alignment horizontal="general" vertical="bottom" textRotation="0" wrapText="false" indent="0" shrinkToFit="false"/>
      <protection locked="true" hidden="false"/>
    </xf>
    <xf numFmtId="164" fontId="0" fillId="0" borderId="12" xfId="0" applyFont="true" applyBorder="true" applyAlignment="true" applyProtection="false">
      <alignment horizontal="left" vertical="bottom" textRotation="0" wrapText="false" indent="0" shrinkToFit="false"/>
      <protection locked="true" hidden="false"/>
    </xf>
    <xf numFmtId="177" fontId="0" fillId="0" borderId="12" xfId="0" applyFont="false" applyBorder="true" applyAlignment="false" applyProtection="false">
      <alignment horizontal="general" vertical="bottom" textRotation="0" wrapText="false" indent="0" shrinkToFit="false"/>
      <protection locked="true" hidden="false"/>
    </xf>
    <xf numFmtId="177" fontId="0" fillId="0" borderId="14" xfId="0" applyFont="false" applyBorder="true" applyAlignment="false" applyProtection="false">
      <alignment horizontal="general" vertical="bottom" textRotation="0" wrapText="false" indent="0" shrinkToFit="false"/>
      <protection locked="true" hidden="false"/>
    </xf>
    <xf numFmtId="164" fontId="0" fillId="0" borderId="37" xfId="0" applyFont="true" applyBorder="true" applyAlignment="true" applyProtection="false">
      <alignment horizontal="left" vertical="bottom" textRotation="0" wrapText="false" indent="0" shrinkToFit="false"/>
      <protection locked="true" hidden="false"/>
    </xf>
    <xf numFmtId="177" fontId="0" fillId="0" borderId="37" xfId="0" applyFont="false" applyBorder="true" applyAlignment="false" applyProtection="false">
      <alignment horizontal="general" vertical="bottom" textRotation="0" wrapText="false" indent="0" shrinkToFit="false"/>
      <protection locked="true" hidden="false"/>
    </xf>
    <xf numFmtId="177" fontId="0" fillId="0" borderId="33" xfId="0" applyFont="false" applyBorder="true" applyAlignment="false" applyProtection="false">
      <alignment horizontal="general" vertical="bottom" textRotation="0" wrapText="false" indent="0" shrinkToFit="false"/>
      <protection locked="true" hidden="false"/>
    </xf>
    <xf numFmtId="164" fontId="12" fillId="0" borderId="0" xfId="0" applyFont="true" applyBorder="true" applyAlignment="true" applyProtection="false">
      <alignment horizontal="center" vertical="bottom" textRotation="0" wrapText="false" indent="0" shrinkToFit="false"/>
      <protection locked="true" hidden="false"/>
    </xf>
    <xf numFmtId="183" fontId="0" fillId="0" borderId="14" xfId="17" applyFont="true" applyBorder="true" applyAlignment="true" applyProtection="true">
      <alignment horizontal="general" vertical="bottom" textRotation="0" wrapText="false" indent="0" shrinkToFit="false"/>
      <protection locked="true" hidden="false"/>
    </xf>
    <xf numFmtId="164" fontId="12" fillId="0" borderId="0" xfId="0" applyFont="true" applyBorder="true" applyAlignment="true" applyProtection="false">
      <alignment horizontal="right" vertical="bottom" textRotation="0" wrapText="false" indent="0" shrinkToFit="false"/>
      <protection locked="true" hidden="false"/>
    </xf>
    <xf numFmtId="164" fontId="24" fillId="0" borderId="0" xfId="0" applyFont="true" applyBorder="true" applyAlignment="true" applyProtection="false">
      <alignment horizontal="right" vertical="bottom" textRotation="0" wrapText="false" indent="0" shrinkToFit="false"/>
      <protection locked="true" hidden="false"/>
    </xf>
    <xf numFmtId="176" fontId="0" fillId="0" borderId="14" xfId="0" applyFont="false" applyBorder="true" applyAlignment="false" applyProtection="false">
      <alignment horizontal="general" vertical="bottom" textRotation="0" wrapText="false" indent="0" shrinkToFit="false"/>
      <protection locked="true" hidden="false"/>
    </xf>
    <xf numFmtId="177" fontId="12" fillId="4" borderId="0" xfId="17" applyFont="true" applyBorder="true" applyAlignment="true" applyProtection="true">
      <alignment horizontal="center" vertical="bottom" textRotation="0" wrapText="false" indent="0" shrinkToFit="false"/>
      <protection locked="true" hidden="false"/>
    </xf>
    <xf numFmtId="164" fontId="12" fillId="4" borderId="0" xfId="0" applyFont="true" applyBorder="true" applyAlignment="true" applyProtection="false">
      <alignment horizontal="center" vertical="bottom" textRotation="0" wrapText="false" indent="0" shrinkToFit="false"/>
      <protection locked="true" hidden="false"/>
    </xf>
    <xf numFmtId="177" fontId="12" fillId="0" borderId="0" xfId="17" applyFont="true" applyBorder="true" applyAlignment="true" applyProtection="true">
      <alignment horizontal="center" vertical="bottom" textRotation="0" wrapText="false" indent="0" shrinkToFit="false"/>
      <protection locked="true" hidden="false"/>
    </xf>
    <xf numFmtId="182" fontId="0" fillId="0" borderId="0" xfId="15" applyFont="true" applyBorder="true" applyAlignment="true" applyProtection="true">
      <alignment horizontal="center" vertical="bottom" textRotation="0" wrapText="false" indent="0" shrinkToFit="false"/>
      <protection locked="true" hidden="false"/>
    </xf>
    <xf numFmtId="176"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true" applyBorder="false" applyAlignment="true" applyProtection="false">
      <alignment horizontal="left" vertical="bottom" textRotation="0" wrapText="false" indent="0" shrinkToFit="false"/>
      <protection locked="true" hidden="false"/>
    </xf>
    <xf numFmtId="173" fontId="0" fillId="0" borderId="0" xfId="0" applyFont="false" applyBorder="false" applyAlignment="false" applyProtection="false">
      <alignment horizontal="general" vertical="bottom" textRotation="0" wrapText="false" indent="0" shrinkToFit="false"/>
      <protection locked="true" hidden="false"/>
    </xf>
    <xf numFmtId="164" fontId="0" fillId="0" borderId="14" xfId="0" applyFont="false" applyBorder="true" applyAlignment="false" applyProtection="false">
      <alignment horizontal="general" vertical="bottom" textRotation="0" wrapText="false" indent="0" shrinkToFit="false"/>
      <protection locked="true" hidden="false"/>
    </xf>
    <xf numFmtId="177" fontId="12" fillId="0" borderId="36" xfId="17" applyFont="true" applyBorder="true" applyAlignment="true" applyProtection="true">
      <alignment horizontal="center" vertical="bottom" textRotation="0" wrapText="false" indent="0" shrinkToFit="false"/>
      <protection locked="true" hidden="false"/>
    </xf>
    <xf numFmtId="164" fontId="12" fillId="0" borderId="36" xfId="0" applyFont="true" applyBorder="true" applyAlignment="true" applyProtection="false">
      <alignment horizontal="center" vertical="bottom" textRotation="0" wrapText="false" indent="0" shrinkToFit="false"/>
      <protection locked="true" hidden="false"/>
    </xf>
    <xf numFmtId="176" fontId="0" fillId="0" borderId="0" xfId="17" applyFont="true" applyBorder="true" applyAlignment="true" applyProtection="true">
      <alignment horizontal="general" vertical="bottom" textRotation="0" wrapText="false" indent="0" shrinkToFit="false"/>
      <protection locked="true" hidden="false"/>
    </xf>
    <xf numFmtId="177" fontId="12" fillId="0" borderId="0" xfId="0" applyFont="true" applyBorder="false" applyAlignment="false" applyProtection="false">
      <alignment horizontal="general" vertical="bottom" textRotation="0" wrapText="false" indent="0" shrinkToFit="false"/>
      <protection locked="true" hidden="false"/>
    </xf>
    <xf numFmtId="164" fontId="12" fillId="0" borderId="0" xfId="0" applyFont="true" applyBorder="true" applyAlignment="true" applyProtection="false">
      <alignment horizontal="center" vertical="bottom" textRotation="0" wrapText="false" indent="0" shrinkToFit="false"/>
      <protection locked="true" hidden="false"/>
    </xf>
    <xf numFmtId="177" fontId="0" fillId="0" borderId="14" xfId="17" applyFont="true" applyBorder="true" applyAlignment="true" applyProtection="true">
      <alignment horizontal="center" vertical="bottom" textRotation="0" wrapText="false" indent="0" shrinkToFit="false"/>
      <protection locked="true" hidden="false"/>
    </xf>
    <xf numFmtId="177" fontId="0" fillId="0" borderId="0" xfId="17" applyFont="true" applyBorder="true" applyAlignment="true" applyProtection="true">
      <alignment horizontal="center" vertical="bottom" textRotation="0" wrapText="false" indent="0" shrinkToFit="false"/>
      <protection locked="true" hidden="false"/>
    </xf>
    <xf numFmtId="177" fontId="12" fillId="4" borderId="35" xfId="17" applyFont="true" applyBorder="true" applyAlignment="true" applyProtection="true">
      <alignment horizontal="general" vertical="bottom" textRotation="0" wrapText="false" indent="0" shrinkToFit="false"/>
      <protection locked="true" hidden="false"/>
    </xf>
    <xf numFmtId="177" fontId="12" fillId="4" borderId="14" xfId="17" applyFont="true" applyBorder="true" applyAlignment="true" applyProtection="true">
      <alignment horizontal="center" vertical="bottom" textRotation="0" wrapText="false" indent="0" shrinkToFit="false"/>
      <protection locked="true" hidden="false"/>
    </xf>
    <xf numFmtId="173" fontId="0" fillId="0" borderId="0" xfId="19" applyFont="true" applyBorder="true" applyAlignment="true" applyProtection="true">
      <alignment horizontal="center" vertical="bottom" textRotation="0" wrapText="false" indent="0" shrinkToFit="false"/>
      <protection locked="true" hidden="false"/>
    </xf>
    <xf numFmtId="177" fontId="12" fillId="0" borderId="0" xfId="17" applyFont="true" applyBorder="true" applyAlignment="true" applyProtection="true">
      <alignment horizontal="general" vertical="bottom" textRotation="0" wrapText="false" indent="0" shrinkToFit="false"/>
      <protection locked="true" hidden="false"/>
    </xf>
    <xf numFmtId="183" fontId="12" fillId="0" borderId="0" xfId="17" applyFont="true" applyBorder="true" applyAlignment="true" applyProtection="true">
      <alignment horizontal="general" vertical="bottom" textRotation="0" wrapText="false" indent="0" shrinkToFit="false"/>
      <protection locked="true" hidden="false"/>
    </xf>
    <xf numFmtId="164" fontId="12" fillId="0" borderId="35" xfId="0" applyFont="true" applyBorder="true" applyAlignment="false" applyProtection="false">
      <alignment horizontal="general" vertical="bottom" textRotation="0" wrapText="false" indent="0" shrinkToFit="false"/>
      <protection locked="true" hidden="false"/>
    </xf>
    <xf numFmtId="176" fontId="12" fillId="0" borderId="36" xfId="17" applyFont="true" applyBorder="true" applyAlignment="true" applyProtection="true">
      <alignment horizontal="general" vertical="bottom" textRotation="0" wrapText="false" indent="0" shrinkToFit="false"/>
      <protection locked="true" hidden="false"/>
    </xf>
    <xf numFmtId="164" fontId="12" fillId="0" borderId="36" xfId="0" applyFont="true" applyBorder="true" applyAlignment="false" applyProtection="false">
      <alignment horizontal="general" vertical="bottom" textRotation="0" wrapText="false" indent="0" shrinkToFit="false"/>
      <protection locked="true" hidden="false"/>
    </xf>
    <xf numFmtId="176" fontId="12" fillId="0" borderId="33" xfId="17" applyFont="true" applyBorder="true" applyAlignment="true" applyProtection="true">
      <alignment horizontal="general" vertical="bottom" textRotation="0" wrapText="false" indent="0" shrinkToFit="false"/>
      <protection locked="true" hidden="false"/>
    </xf>
    <xf numFmtId="164" fontId="12" fillId="0" borderId="33" xfId="0" applyFont="true" applyBorder="true" applyAlignment="false" applyProtection="false">
      <alignment horizontal="general" vertical="bottom" textRotation="0" wrapText="false" indent="0" shrinkToFit="false"/>
      <protection locked="true" hidden="false"/>
    </xf>
    <xf numFmtId="183" fontId="0" fillId="0" borderId="0" xfId="17" applyFont="true" applyBorder="true" applyAlignment="true" applyProtection="true">
      <alignment horizontal="general" vertical="bottom" textRotation="0" wrapText="false" indent="0" shrinkToFit="false"/>
      <protection locked="true" hidden="false"/>
    </xf>
    <xf numFmtId="164" fontId="0" fillId="0" borderId="34" xfId="0" applyFont="true" applyBorder="true" applyAlignment="true" applyProtection="false">
      <alignment horizontal="left" vertical="bottom" textRotation="0" wrapText="false" indent="0" shrinkToFit="false"/>
      <protection locked="true" hidden="false"/>
    </xf>
    <xf numFmtId="177" fontId="0" fillId="0" borderId="35" xfId="0" applyFont="false" applyBorder="true" applyAlignment="false" applyProtection="false">
      <alignment horizontal="general" vertical="bottom" textRotation="0" wrapText="false" indent="0" shrinkToFit="false"/>
      <protection locked="true" hidden="false"/>
    </xf>
    <xf numFmtId="177" fontId="0" fillId="0" borderId="36" xfId="0" applyFont="false" applyBorder="true" applyAlignment="false" applyProtection="false">
      <alignment horizontal="general" vertical="bottom" textRotation="0" wrapText="false" indent="0" shrinkToFit="false"/>
      <protection locked="true" hidden="false"/>
    </xf>
    <xf numFmtId="177" fontId="0" fillId="0" borderId="32" xfId="0" applyFont="false" applyBorder="true" applyAlignment="false" applyProtection="false">
      <alignment horizontal="general" vertical="bottom" textRotation="0" wrapText="false" indent="0" shrinkToFit="false"/>
      <protection locked="true" hidden="false"/>
    </xf>
    <xf numFmtId="177" fontId="12" fillId="4" borderId="36" xfId="17" applyFont="true" applyBorder="true" applyAlignment="true" applyProtection="true">
      <alignment horizontal="general" vertical="bottom" textRotation="0" wrapText="false" indent="0" shrinkToFit="false"/>
      <protection locked="true" hidden="false"/>
    </xf>
    <xf numFmtId="164" fontId="36" fillId="4" borderId="34" xfId="0" applyFont="true" applyBorder="true" applyAlignment="true" applyProtection="false">
      <alignment horizontal="center" vertical="bottom" textRotation="0" wrapText="false" indent="0" shrinkToFit="false"/>
      <protection locked="true" hidden="false"/>
    </xf>
    <xf numFmtId="164" fontId="36" fillId="4" borderId="35" xfId="0" applyFont="true" applyBorder="true" applyAlignment="true" applyProtection="false">
      <alignment horizontal="center" vertical="bottom" textRotation="0" wrapText="false" indent="0" shrinkToFit="false"/>
      <protection locked="true" hidden="false"/>
    </xf>
    <xf numFmtId="164" fontId="36" fillId="4" borderId="36" xfId="0" applyFont="true" applyBorder="true" applyAlignment="true" applyProtection="false">
      <alignment horizontal="center" vertical="bottom" textRotation="0" wrapText="false" indent="0" shrinkToFit="false"/>
      <protection locked="true" hidden="false"/>
    </xf>
    <xf numFmtId="176" fontId="0" fillId="2" borderId="33" xfId="17" applyFont="true" applyBorder="true" applyAlignment="true" applyProtection="true">
      <alignment horizontal="general" vertical="bottom" textRotation="0" wrapText="false" indent="0" shrinkToFit="false"/>
      <protection locked="true" hidden="false"/>
    </xf>
    <xf numFmtId="164" fontId="12" fillId="4" borderId="37" xfId="0" applyFont="true" applyBorder="true" applyAlignment="true" applyProtection="false">
      <alignment horizontal="center" vertical="bottom" textRotation="0" wrapText="false" indent="0" shrinkToFit="false"/>
      <protection locked="true" hidden="false"/>
    </xf>
    <xf numFmtId="164" fontId="12" fillId="4" borderId="32" xfId="0" applyFont="true" applyBorder="true" applyAlignment="true" applyProtection="false">
      <alignment horizontal="center" vertical="bottom" textRotation="0" wrapText="false" indent="0" shrinkToFit="false"/>
      <protection locked="true" hidden="false"/>
    </xf>
    <xf numFmtId="164" fontId="12" fillId="4" borderId="33" xfId="0" applyFont="true" applyBorder="true" applyAlignment="true" applyProtection="false">
      <alignment horizontal="center" vertical="bottom" textRotation="0" wrapText="false" indent="0" shrinkToFit="false"/>
      <protection locked="true" hidden="false"/>
    </xf>
    <xf numFmtId="177" fontId="0" fillId="2" borderId="0" xfId="17" applyFont="true" applyBorder="true" applyAlignment="true" applyProtection="true">
      <alignment horizontal="general" vertical="bottom" textRotation="0" wrapText="false" indent="0" shrinkToFit="false"/>
      <protection locked="true" hidden="false"/>
    </xf>
    <xf numFmtId="177" fontId="0" fillId="2" borderId="12" xfId="17" applyFont="true" applyBorder="true" applyAlignment="true" applyProtection="true">
      <alignment horizontal="general" vertical="bottom" textRotation="0" wrapText="false" indent="0" shrinkToFit="false"/>
      <protection locked="true" hidden="false"/>
    </xf>
    <xf numFmtId="173" fontId="0" fillId="2" borderId="0" xfId="0" applyFont="false" applyBorder="true" applyAlignment="false" applyProtection="false">
      <alignment horizontal="general" vertical="bottom" textRotation="0" wrapText="false" indent="0" shrinkToFit="false"/>
      <protection locked="true" hidden="false"/>
    </xf>
  </cellXfs>
  <cellStyles count="19">
    <cellStyle name="Normal" xfId="0" builtinId="0"/>
    <cellStyle name="Comma" xfId="15" builtinId="3"/>
    <cellStyle name="Comma [0]" xfId="16" builtinId="6"/>
    <cellStyle name="Currency" xfId="17" builtinId="4"/>
    <cellStyle name="Currency [0]" xfId="18" builtinId="7"/>
    <cellStyle name="Percent" xfId="19" builtinId="5"/>
    <cellStyle name="Date" xfId="20"/>
    <cellStyle name="Fixed" xfId="21"/>
    <cellStyle name="GreyBar" xfId="22"/>
    <cellStyle name="HEADER" xfId="23"/>
    <cellStyle name="Heading 1" xfId="24"/>
    <cellStyle name="Heading2" xfId="25"/>
    <cellStyle name="HIGHLIGHT" xfId="26"/>
    <cellStyle name="Hyperlink 1" xfId="27"/>
    <cellStyle name="Normal - Style1" xfId="28"/>
    <cellStyle name="Total" xfId="29"/>
    <cellStyle name="Unprot" xfId="30"/>
    <cellStyle name="Unprot$" xfId="31"/>
    <cellStyle name="Unprotect" xfId="32"/>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A6CAF0"/>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worksheet" Target="worksheets/sheet9.xml"/><Relationship Id="rId12" Type="http://schemas.openxmlformats.org/officeDocument/2006/relationships/worksheet" Target="worksheets/sheet10.xml"/><Relationship Id="rId13" Type="http://schemas.openxmlformats.org/officeDocument/2006/relationships/worksheet" Target="worksheets/sheet11.xml"/><Relationship Id="rId14" Type="http://schemas.openxmlformats.org/officeDocument/2006/relationships/worksheet" Target="worksheets/sheet12.xml"/><Relationship Id="rId15" Type="http://schemas.openxmlformats.org/officeDocument/2006/relationships/worksheet" Target="worksheets/sheet13.xml"/><Relationship Id="rId16" Type="http://schemas.openxmlformats.org/officeDocument/2006/relationships/worksheet" Target="worksheets/sheet14.xml"/><Relationship Id="rId17" Type="http://schemas.openxmlformats.org/officeDocument/2006/relationships/worksheet" Target="worksheets/sheet15.xml"/><Relationship Id="rId18" Type="http://schemas.openxmlformats.org/officeDocument/2006/relationships/worksheet" Target="worksheets/sheet16.xml"/><Relationship Id="rId19" Type="http://schemas.openxmlformats.org/officeDocument/2006/relationships/worksheet" Target="worksheets/sheet17.xml"/><Relationship Id="rId20" Type="http://schemas.openxmlformats.org/officeDocument/2006/relationships/worksheet" Target="worksheets/sheet18.xml"/><Relationship Id="rId21" Type="http://schemas.openxmlformats.org/officeDocument/2006/relationships/worksheet" Target="worksheets/sheet19.xml"/><Relationship Id="rId22" Type="http://schemas.openxmlformats.org/officeDocument/2006/relationships/worksheet" Target="worksheets/sheet20.xml"/><Relationship Id="rId23" Type="http://schemas.openxmlformats.org/officeDocument/2006/relationships/worksheet" Target="worksheets/sheet21.xml"/><Relationship Id="rId24" Type="http://schemas.openxmlformats.org/officeDocument/2006/relationships/worksheet" Target="worksheets/sheet22.xml"/><Relationship Id="rId25" Type="http://schemas.openxmlformats.org/officeDocument/2006/relationships/worksheet" Target="worksheets/sheet23.xml"/><Relationship Id="rId26" Type="http://schemas.openxmlformats.org/officeDocument/2006/relationships/worksheet" Target="worksheets/sheet24.xml"/><Relationship Id="rId27" Type="http://schemas.openxmlformats.org/officeDocument/2006/relationships/worksheet" Target="worksheets/sheet25.xml"/><Relationship Id="rId28" Type="http://schemas.openxmlformats.org/officeDocument/2006/relationships/worksheet" Target="worksheets/sheet26.xml"/><Relationship Id="rId29" Type="http://schemas.openxmlformats.org/officeDocument/2006/relationships/worksheet" Target="worksheets/sheet27.xml"/><Relationship Id="rId30" Type="http://schemas.openxmlformats.org/officeDocument/2006/relationships/worksheet" Target="worksheets/sheet28.xml"/><Relationship Id="rId31" Type="http://schemas.openxmlformats.org/officeDocument/2006/relationships/worksheet" Target="worksheets/sheet29.xml"/><Relationship Id="rId32" Type="http://schemas.openxmlformats.org/officeDocument/2006/relationships/worksheet" Target="worksheets/sheet30.xml"/><Relationship Id="rId33" Type="http://schemas.openxmlformats.org/officeDocument/2006/relationships/worksheet" Target="worksheets/sheet31.xml"/><Relationship Id="rId34" Type="http://schemas.openxmlformats.org/officeDocument/2006/relationships/worksheet" Target="worksheets/sheet32.xml"/><Relationship Id="rId35" Type="http://schemas.openxmlformats.org/officeDocument/2006/relationships/worksheet" Target="worksheets/sheet33.xml"/><Relationship Id="rId36" Type="http://schemas.openxmlformats.org/officeDocument/2006/relationships/worksheet" Target="worksheets/sheet34.xml"/><Relationship Id="rId37" Type="http://schemas.openxmlformats.org/officeDocument/2006/relationships/worksheet" Target="worksheets/sheet35.xml"/><Relationship Id="rId38" Type="http://schemas.openxmlformats.org/officeDocument/2006/relationships/worksheet" Target="worksheets/sheet36.xml"/><Relationship Id="rId39" Type="http://schemas.openxmlformats.org/officeDocument/2006/relationships/worksheet" Target="worksheets/sheet37.xml"/><Relationship Id="rId40" Type="http://schemas.openxmlformats.org/officeDocument/2006/relationships/worksheet" Target="worksheets/sheet38.xml"/><Relationship Id="rId41" Type="http://schemas.openxmlformats.org/officeDocument/2006/relationships/worksheet" Target="worksheets/sheet39.xml"/><Relationship Id="rId42" Type="http://schemas.openxmlformats.org/officeDocument/2006/relationships/worksheet" Target="worksheets/sheet40.xml"/><Relationship Id="rId43" Type="http://schemas.openxmlformats.org/officeDocument/2006/relationships/worksheet" Target="worksheets/sheet41.xml"/><Relationship Id="rId44" Type="http://schemas.openxmlformats.org/officeDocument/2006/relationships/worksheet" Target="worksheets/sheet42.xml"/><Relationship Id="rId45" Type="http://schemas.openxmlformats.org/officeDocument/2006/relationships/worksheet" Target="worksheets/sheet43.xml"/><Relationship Id="rId46" Type="http://schemas.openxmlformats.org/officeDocument/2006/relationships/worksheet" Target="worksheets/sheet44.xml"/><Relationship Id="rId47" Type="http://schemas.openxmlformats.org/officeDocument/2006/relationships/worksheet" Target="worksheets/sheet45.xml"/><Relationship Id="rId48" Type="http://schemas.openxmlformats.org/officeDocument/2006/relationships/worksheet" Target="worksheets/sheet46.xml"/><Relationship Id="rId49" Type="http://schemas.openxmlformats.org/officeDocument/2006/relationships/worksheet" Target="worksheets/sheet47.xml"/><Relationship Id="rId50" Type="http://schemas.openxmlformats.org/officeDocument/2006/relationships/worksheet" Target="worksheets/sheet48.xml"/><Relationship Id="rId51" Type="http://schemas.openxmlformats.org/officeDocument/2006/relationships/worksheet" Target="worksheets/sheet49.xml"/><Relationship Id="rId52" Type="http://schemas.openxmlformats.org/officeDocument/2006/relationships/externalLink" Target="externalLinks/externalLink1.xml"/><Relationship Id="rId53"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0</xdr:colOff>
      <xdr:row>33</xdr:row>
      <xdr:rowOff>105120</xdr:rowOff>
    </xdr:from>
    <xdr:to>
      <xdr:col>5</xdr:col>
      <xdr:colOff>1290240</xdr:colOff>
      <xdr:row>40</xdr:row>
      <xdr:rowOff>75600</xdr:rowOff>
    </xdr:to>
    <xdr:sp>
      <xdr:nvSpPr>
        <xdr:cNvPr id="0" name="Text 1"/>
        <xdr:cNvSpPr/>
      </xdr:nvSpPr>
      <xdr:spPr>
        <a:xfrm>
          <a:off x="0" y="5715360"/>
          <a:ext cx="6381720" cy="1104120"/>
        </a:xfrm>
        <a:prstGeom prst="rect">
          <a:avLst/>
        </a:prstGeom>
        <a:noFill/>
        <a:ln w="0">
          <a:noFill/>
        </a:ln>
      </xdr:spPr>
      <xdr:style>
        <a:lnRef idx="0"/>
        <a:fillRef idx="0"/>
        <a:effectRef idx="0"/>
        <a:fontRef idx="minor"/>
      </xdr:style>
      <xdr:txBody>
        <a:bodyPr lIns="20160" rIns="20160" tIns="20160" bIns="20160" anchor="t">
          <a:noAutofit/>
        </a:bodyPr>
        <a:p>
          <a:pPr algn="ctr"/>
          <a:r>
            <a:rPr b="0" lang="en-US" sz="900" strike="noStrike" u="none">
              <a:effectLst/>
              <a:uFillTx/>
              <a:latin typeface="Arial"/>
            </a:rPr>
            <a:t>The foregoing is delivered pursuant to an information request and contains indicative terms only, which may be subject to revision, market changes and errors or omissions, and may not reflect all obligations, or the precise nature or calculation of obligations in accordance with the terms of our contractual arrangements. The foregoing does not waive, amend, replace or restrict, in any way, our contractual obligations.  ECC is not acting as a fiduciary or advisor and you should evaluate and understand the terms, conditions, and risks of all transactions in making your decisions with respect thereto.</a:t>
          </a:r>
          <a:endParaRPr b="0" lang="en-US" sz="900" strike="noStrike" u="none">
            <a:effectLst/>
            <a:uFillTx/>
            <a:latin typeface="Times New Roman"/>
          </a:endParaRPr>
        </a:p>
      </xdr:txBody>
    </xdr:sp>
    <xdr:clientData/>
  </xdr:twoCellAnchor>
</xdr:wsDr>
</file>

<file path=xl/drawings/drawing10.xml><?xml version="1.0" encoding="utf-8"?>
<xdr:wsDr xmlns:xdr="http://schemas.openxmlformats.org/drawingml/2006/spreadsheetDrawing" xmlns:a="http://schemas.openxmlformats.org/drawingml/2006/main" xmlns:r="http://schemas.openxmlformats.org/officeDocument/2006/relationships">
  <xdr:twoCellAnchor editAs="oneCell">
    <xdr:from>
      <xdr:col>6</xdr:col>
      <xdr:colOff>588240</xdr:colOff>
      <xdr:row>9</xdr:row>
      <xdr:rowOff>114480</xdr:rowOff>
    </xdr:from>
    <xdr:to>
      <xdr:col>9</xdr:col>
      <xdr:colOff>150120</xdr:colOff>
      <xdr:row>12</xdr:row>
      <xdr:rowOff>66960</xdr:rowOff>
    </xdr:to>
    <xdr:sp>
      <xdr:nvSpPr>
        <xdr:cNvPr id="12" name="Text 1"/>
        <xdr:cNvSpPr/>
      </xdr:nvSpPr>
      <xdr:spPr>
        <a:xfrm>
          <a:off x="6181920" y="1705320"/>
          <a:ext cx="1476360" cy="447480"/>
        </a:xfrm>
        <a:prstGeom prst="rect">
          <a:avLst/>
        </a:prstGeom>
        <a:solidFill>
          <a:srgbClr val="ffffff"/>
        </a:solidFill>
        <a:ln w="9360">
          <a:solidFill>
            <a:srgbClr val="000000"/>
          </a:solidFill>
          <a:miter/>
        </a:ln>
      </xdr:spPr>
      <xdr:style>
        <a:lnRef idx="0"/>
        <a:fillRef idx="0"/>
        <a:effectRef idx="0"/>
        <a:fontRef idx="minor"/>
      </xdr:style>
      <xdr:txBody>
        <a:bodyPr lIns="20160" rIns="20160" tIns="20160" bIns="20160" anchor="t">
          <a:noAutofit/>
        </a:bodyPr>
        <a:p>
          <a:r>
            <a:rPr b="0" lang="en-US" sz="1000" strike="noStrike" u="none">
              <a:effectLst/>
              <a:uFillTx/>
              <a:latin typeface="Arial"/>
            </a:rPr>
            <a:t>This sheet is not updated automatically</a:t>
          </a:r>
          <a:endParaRPr b="0" lang="en-US" sz="1000" strike="noStrike" u="none">
            <a:effectLst/>
            <a:uFillTx/>
            <a:latin typeface="Times New Roman"/>
          </a:endParaRPr>
        </a:p>
      </xdr:txBody>
    </xdr:sp>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oneCell">
    <xdr:from>
      <xdr:col>6</xdr:col>
      <xdr:colOff>219600</xdr:colOff>
      <xdr:row>13</xdr:row>
      <xdr:rowOff>56880</xdr:rowOff>
    </xdr:from>
    <xdr:to>
      <xdr:col>8</xdr:col>
      <xdr:colOff>349560</xdr:colOff>
      <xdr:row>15</xdr:row>
      <xdr:rowOff>75960</xdr:rowOff>
    </xdr:to>
    <xdr:sp>
      <xdr:nvSpPr>
        <xdr:cNvPr id="1" name="Text 1"/>
        <xdr:cNvSpPr/>
      </xdr:nvSpPr>
      <xdr:spPr>
        <a:xfrm>
          <a:off x="6175800" y="2314440"/>
          <a:ext cx="1406520" cy="352440"/>
        </a:xfrm>
        <a:prstGeom prst="rect">
          <a:avLst/>
        </a:prstGeom>
        <a:solidFill>
          <a:srgbClr val="ffffff"/>
        </a:solidFill>
        <a:ln w="9360">
          <a:solidFill>
            <a:srgbClr val="000000"/>
          </a:solidFill>
          <a:miter/>
        </a:ln>
      </xdr:spPr>
      <xdr:style>
        <a:lnRef idx="0"/>
        <a:fillRef idx="0"/>
        <a:effectRef idx="0"/>
        <a:fontRef idx="minor"/>
      </xdr:style>
      <xdr:txBody>
        <a:bodyPr lIns="20160" rIns="20160" tIns="20160" bIns="20160" anchor="t">
          <a:noAutofit/>
        </a:bodyPr>
        <a:p>
          <a:r>
            <a:rPr b="0" lang="en-US" sz="1000" strike="noStrike" u="none">
              <a:effectLst/>
              <a:uFillTx/>
              <a:latin typeface="Arial"/>
            </a:rPr>
            <a:t>see other iroquois sheet</a:t>
          </a:r>
          <a:endParaRPr b="0" lang="en-US" sz="1000" strike="noStrike" u="none">
            <a:effectLst/>
            <a:uFillTx/>
            <a:latin typeface="Times New Roman"/>
          </a:endParaRPr>
        </a:p>
      </xdr:txBody>
    </xdr:sp>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dr:twoCellAnchor editAs="oneCell">
    <xdr:from>
      <xdr:col>6</xdr:col>
      <xdr:colOff>299160</xdr:colOff>
      <xdr:row>13</xdr:row>
      <xdr:rowOff>76320</xdr:rowOff>
    </xdr:from>
    <xdr:to>
      <xdr:col>9</xdr:col>
      <xdr:colOff>130320</xdr:colOff>
      <xdr:row>16</xdr:row>
      <xdr:rowOff>28800</xdr:rowOff>
    </xdr:to>
    <xdr:sp>
      <xdr:nvSpPr>
        <xdr:cNvPr id="2" name="Text 1"/>
        <xdr:cNvSpPr/>
      </xdr:nvSpPr>
      <xdr:spPr>
        <a:xfrm>
          <a:off x="6255360" y="2333880"/>
          <a:ext cx="1745640" cy="447480"/>
        </a:xfrm>
        <a:prstGeom prst="rect">
          <a:avLst/>
        </a:prstGeom>
        <a:solidFill>
          <a:srgbClr val="ffffff"/>
        </a:solidFill>
        <a:ln w="9360">
          <a:solidFill>
            <a:srgbClr val="000000"/>
          </a:solidFill>
          <a:miter/>
        </a:ln>
      </xdr:spPr>
      <xdr:style>
        <a:lnRef idx="0"/>
        <a:fillRef idx="0"/>
        <a:effectRef idx="0"/>
        <a:fontRef idx="minor"/>
      </xdr:style>
      <xdr:txBody>
        <a:bodyPr lIns="20160" rIns="20160" tIns="20160" bIns="20160" anchor="t">
          <a:noAutofit/>
        </a:bodyPr>
        <a:p>
          <a:r>
            <a:rPr b="0" lang="en-US" sz="1000" strike="noStrike" u="none">
              <a:effectLst/>
              <a:uFillTx/>
              <a:latin typeface="Arial"/>
            </a:rPr>
            <a:t>All in Iroquois tolls 0.4725, plus fuel of 0 to 1%</a:t>
          </a:r>
          <a:endParaRPr b="0" lang="en-US" sz="1000" strike="noStrike" u="none">
            <a:effectLst/>
            <a:uFillTx/>
            <a:latin typeface="Times New Roman"/>
          </a:endParaRPr>
        </a:p>
      </xdr:txBody>
    </xdr:sp>
    <xdr:clientData/>
  </xdr:twoCellAnchor>
</xdr:wsDr>
</file>

<file path=xl/drawings/drawing4.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0</xdr:colOff>
      <xdr:row>23</xdr:row>
      <xdr:rowOff>9720</xdr:rowOff>
    </xdr:from>
    <xdr:to>
      <xdr:col>5</xdr:col>
      <xdr:colOff>624240</xdr:colOff>
      <xdr:row>28</xdr:row>
      <xdr:rowOff>105120</xdr:rowOff>
    </xdr:to>
    <xdr:sp>
      <xdr:nvSpPr>
        <xdr:cNvPr id="3" name="Text 1"/>
        <xdr:cNvSpPr/>
      </xdr:nvSpPr>
      <xdr:spPr>
        <a:xfrm>
          <a:off x="0" y="3924360"/>
          <a:ext cx="5715720" cy="905040"/>
        </a:xfrm>
        <a:prstGeom prst="rect">
          <a:avLst/>
        </a:prstGeom>
        <a:noFill/>
        <a:ln w="0">
          <a:noFill/>
        </a:ln>
      </xdr:spPr>
      <xdr:style>
        <a:lnRef idx="0"/>
        <a:fillRef idx="0"/>
        <a:effectRef idx="0"/>
        <a:fontRef idx="minor"/>
      </xdr:style>
      <xdr:txBody>
        <a:bodyPr lIns="20160" rIns="20160" tIns="20160" bIns="20160" anchor="t">
          <a:noAutofit/>
        </a:bodyPr>
        <a:p>
          <a:pPr algn="ctr"/>
          <a:r>
            <a:rPr b="0" lang="en-US" sz="1000" strike="noStrike" u="none">
              <a:effectLst/>
              <a:uFillTx/>
              <a:latin typeface="Arial"/>
            </a:rPr>
            <a:t>The foregoing is delivered pursuant to an information request and contains indicative terms only, which may be subject to revision, market changes and errors or omissions, and may not reflect all obligations, or the precise nature or calculation of obligations in accordance with the terms of our contractual arrangements. The foregoing does not waive, amend, replace or restrict, in any way, our contractual obligations.</a:t>
          </a:r>
          <a:endParaRPr b="0" lang="en-US" sz="1000" strike="noStrike" u="none">
            <a:effectLst/>
            <a:uFillTx/>
            <a:latin typeface="Times New Roman"/>
          </a:endParaRPr>
        </a:p>
      </xdr:txBody>
    </xdr:sp>
    <xdr:clientData/>
  </xdr:twoCellAnchor>
  <xdr:twoCellAnchor editAs="oneCell">
    <xdr:from>
      <xdr:col>2</xdr:col>
      <xdr:colOff>70560</xdr:colOff>
      <xdr:row>9</xdr:row>
      <xdr:rowOff>9360</xdr:rowOff>
    </xdr:from>
    <xdr:to>
      <xdr:col>5</xdr:col>
      <xdr:colOff>171720</xdr:colOff>
      <xdr:row>13</xdr:row>
      <xdr:rowOff>104400</xdr:rowOff>
    </xdr:to>
    <xdr:sp>
      <xdr:nvSpPr>
        <xdr:cNvPr id="4" name="Text 2"/>
        <xdr:cNvSpPr/>
      </xdr:nvSpPr>
      <xdr:spPr>
        <a:xfrm>
          <a:off x="2636640" y="1581120"/>
          <a:ext cx="2626560" cy="771120"/>
        </a:xfrm>
        <a:prstGeom prst="rect">
          <a:avLst/>
        </a:prstGeom>
        <a:solidFill>
          <a:srgbClr val="ffffff"/>
        </a:solidFill>
        <a:ln w="9360">
          <a:solidFill>
            <a:srgbClr val="000000"/>
          </a:solidFill>
          <a:miter/>
        </a:ln>
      </xdr:spPr>
      <xdr:style>
        <a:lnRef idx="0"/>
        <a:fillRef idx="0"/>
        <a:effectRef idx="0"/>
        <a:fontRef idx="minor"/>
      </xdr:style>
      <xdr:txBody>
        <a:bodyPr lIns="20160" rIns="20160" tIns="20160" bIns="20160" anchor="t">
          <a:noAutofit/>
        </a:bodyPr>
        <a:p>
          <a:r>
            <a:rPr b="0" lang="en-US" sz="1000" strike="noStrike" u="none">
              <a:effectLst/>
              <a:uFillTx/>
              <a:latin typeface="Arial"/>
            </a:rPr>
            <a:t>Check these numbers if this sheet is to be used for anything important</a:t>
          </a:r>
          <a:endParaRPr b="0" lang="en-US" sz="1000" strike="noStrike" u="none">
            <a:effectLst/>
            <a:uFillTx/>
            <a:latin typeface="Times New Roman"/>
          </a:endParaRPr>
        </a:p>
      </xdr:txBody>
    </xdr:sp>
    <xdr:clientData/>
  </xdr:twoCellAnchor>
</xdr:wsDr>
</file>

<file path=xl/drawings/drawing5.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0</xdr:colOff>
      <xdr:row>20</xdr:row>
      <xdr:rowOff>9360</xdr:rowOff>
    </xdr:from>
    <xdr:to>
      <xdr:col>5</xdr:col>
      <xdr:colOff>624240</xdr:colOff>
      <xdr:row>25</xdr:row>
      <xdr:rowOff>105120</xdr:rowOff>
    </xdr:to>
    <xdr:sp>
      <xdr:nvSpPr>
        <xdr:cNvPr id="5" name="Text 1"/>
        <xdr:cNvSpPr/>
      </xdr:nvSpPr>
      <xdr:spPr>
        <a:xfrm>
          <a:off x="0" y="3419280"/>
          <a:ext cx="5715720" cy="905400"/>
        </a:xfrm>
        <a:prstGeom prst="rect">
          <a:avLst/>
        </a:prstGeom>
        <a:noFill/>
        <a:ln w="0">
          <a:noFill/>
        </a:ln>
      </xdr:spPr>
      <xdr:style>
        <a:lnRef idx="0"/>
        <a:fillRef idx="0"/>
        <a:effectRef idx="0"/>
        <a:fontRef idx="minor"/>
      </xdr:style>
      <xdr:txBody>
        <a:bodyPr lIns="20160" rIns="20160" tIns="20160" bIns="20160" anchor="t">
          <a:noAutofit/>
        </a:bodyPr>
        <a:p>
          <a:pPr algn="ctr"/>
          <a:r>
            <a:rPr b="0" lang="en-US" sz="1000" strike="noStrike" u="none">
              <a:effectLst/>
              <a:uFillTx/>
              <a:latin typeface="Arial"/>
            </a:rPr>
            <a:t>The foregoing is delivered pursuant to an information request and contains indicative terms only, which may be subject to revision, market changes and errors or omissions, and may not reflect all obligations, or the precise nature or calculation of obligations in accordance with the terms of our contractual arrangements. The foregoing does not waive, amend, replace or restrict, in any way, our contractual obligations.</a:t>
          </a:r>
          <a:endParaRPr b="0" lang="en-US" sz="1000" strike="noStrike" u="none">
            <a:effectLst/>
            <a:uFillTx/>
            <a:latin typeface="Times New Roman"/>
          </a:endParaRPr>
        </a:p>
      </xdr:txBody>
    </xdr:sp>
    <xdr:clientData/>
  </xdr:twoCellAnchor>
  <xdr:twoCellAnchor editAs="oneCell">
    <xdr:from>
      <xdr:col>6</xdr:col>
      <xdr:colOff>558360</xdr:colOff>
      <xdr:row>7</xdr:row>
      <xdr:rowOff>152280</xdr:rowOff>
    </xdr:from>
    <xdr:to>
      <xdr:col>10</xdr:col>
      <xdr:colOff>608760</xdr:colOff>
      <xdr:row>12</xdr:row>
      <xdr:rowOff>86040</xdr:rowOff>
    </xdr:to>
    <xdr:sp>
      <xdr:nvSpPr>
        <xdr:cNvPr id="6" name="Text 2"/>
        <xdr:cNvSpPr/>
      </xdr:nvSpPr>
      <xdr:spPr>
        <a:xfrm>
          <a:off x="6364080" y="1390680"/>
          <a:ext cx="2603160" cy="771840"/>
        </a:xfrm>
        <a:prstGeom prst="rect">
          <a:avLst/>
        </a:prstGeom>
        <a:solidFill>
          <a:srgbClr val="ffffff"/>
        </a:solidFill>
        <a:ln w="9360">
          <a:solidFill>
            <a:srgbClr val="000000"/>
          </a:solidFill>
          <a:miter/>
        </a:ln>
      </xdr:spPr>
      <xdr:style>
        <a:lnRef idx="0"/>
        <a:fillRef idx="0"/>
        <a:effectRef idx="0"/>
        <a:fontRef idx="minor"/>
      </xdr:style>
      <xdr:txBody>
        <a:bodyPr lIns="20160" rIns="20160" tIns="20160" bIns="20160" anchor="t">
          <a:noAutofit/>
        </a:bodyPr>
        <a:p>
          <a:r>
            <a:rPr b="0" lang="en-US" sz="1000" strike="noStrike" u="none">
              <a:effectLst/>
              <a:uFillTx/>
              <a:latin typeface="Arial"/>
            </a:rPr>
            <a:t>Check these numbers if this sheet is to be used for anything important</a:t>
          </a:r>
          <a:endParaRPr b="0" lang="en-US" sz="1000" strike="noStrike" u="none">
            <a:effectLst/>
            <a:uFillTx/>
            <a:latin typeface="Times New Roman"/>
          </a:endParaRPr>
        </a:p>
      </xdr:txBody>
    </xdr:sp>
    <xdr:clientData/>
  </xdr:twoCellAnchor>
</xdr:wsDr>
</file>

<file path=xl/drawings/drawing6.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0</xdr:colOff>
      <xdr:row>23</xdr:row>
      <xdr:rowOff>9720</xdr:rowOff>
    </xdr:from>
    <xdr:to>
      <xdr:col>5</xdr:col>
      <xdr:colOff>624240</xdr:colOff>
      <xdr:row>28</xdr:row>
      <xdr:rowOff>105120</xdr:rowOff>
    </xdr:to>
    <xdr:sp>
      <xdr:nvSpPr>
        <xdr:cNvPr id="7" name="Text 1"/>
        <xdr:cNvSpPr/>
      </xdr:nvSpPr>
      <xdr:spPr>
        <a:xfrm>
          <a:off x="0" y="3924360"/>
          <a:ext cx="5715720" cy="905040"/>
        </a:xfrm>
        <a:prstGeom prst="rect">
          <a:avLst/>
        </a:prstGeom>
        <a:noFill/>
        <a:ln w="0">
          <a:noFill/>
        </a:ln>
      </xdr:spPr>
      <xdr:style>
        <a:lnRef idx="0"/>
        <a:fillRef idx="0"/>
        <a:effectRef idx="0"/>
        <a:fontRef idx="minor"/>
      </xdr:style>
      <xdr:txBody>
        <a:bodyPr lIns="20160" rIns="20160" tIns="20160" bIns="20160" anchor="t">
          <a:noAutofit/>
        </a:bodyPr>
        <a:p>
          <a:pPr algn="ctr"/>
          <a:r>
            <a:rPr b="0" lang="en-US" sz="1000" strike="noStrike" u="none">
              <a:effectLst/>
              <a:uFillTx/>
              <a:latin typeface="Arial"/>
            </a:rPr>
            <a:t>The foregoing is delivered pursuant to an information request and contains indicative terms only, which may be subject to revision, market changes and errors or omissions, and may not reflect all obligations, or the precise nature or calculation of obligations in accordance with the terms of our contractual arrangements. The foregoing does not waive, amend, replace or restrict, in any way, our contractual obligations.</a:t>
          </a:r>
          <a:endParaRPr b="0" lang="en-US" sz="1000" strike="noStrike" u="none">
            <a:effectLst/>
            <a:uFillTx/>
            <a:latin typeface="Times New Roman"/>
          </a:endParaRPr>
        </a:p>
      </xdr:txBody>
    </xdr:sp>
    <xdr:clientData/>
  </xdr:twoCellAnchor>
  <xdr:twoCellAnchor editAs="oneCell">
    <xdr:from>
      <xdr:col>2</xdr:col>
      <xdr:colOff>70560</xdr:colOff>
      <xdr:row>11</xdr:row>
      <xdr:rowOff>9360</xdr:rowOff>
    </xdr:from>
    <xdr:to>
      <xdr:col>5</xdr:col>
      <xdr:colOff>171720</xdr:colOff>
      <xdr:row>15</xdr:row>
      <xdr:rowOff>105120</xdr:rowOff>
    </xdr:to>
    <xdr:sp>
      <xdr:nvSpPr>
        <xdr:cNvPr id="8" name="Text 2"/>
        <xdr:cNvSpPr/>
      </xdr:nvSpPr>
      <xdr:spPr>
        <a:xfrm>
          <a:off x="2636640" y="1914480"/>
          <a:ext cx="2626560" cy="771840"/>
        </a:xfrm>
        <a:prstGeom prst="rect">
          <a:avLst/>
        </a:prstGeom>
        <a:solidFill>
          <a:srgbClr val="ffffff"/>
        </a:solidFill>
        <a:ln w="9360">
          <a:solidFill>
            <a:srgbClr val="000000"/>
          </a:solidFill>
          <a:miter/>
        </a:ln>
      </xdr:spPr>
      <xdr:style>
        <a:lnRef idx="0"/>
        <a:fillRef idx="0"/>
        <a:effectRef idx="0"/>
        <a:fontRef idx="minor"/>
      </xdr:style>
      <xdr:txBody>
        <a:bodyPr lIns="20160" rIns="20160" tIns="20160" bIns="20160" anchor="t">
          <a:noAutofit/>
        </a:bodyPr>
        <a:p>
          <a:r>
            <a:rPr b="0" lang="en-US" sz="1000" strike="noStrike" u="none">
              <a:effectLst/>
              <a:uFillTx/>
              <a:latin typeface="Arial"/>
            </a:rPr>
            <a:t>Check these numbers if this sheet is to be used for anything important</a:t>
          </a:r>
          <a:endParaRPr b="0" lang="en-US" sz="1000" strike="noStrike" u="none">
            <a:effectLst/>
            <a:uFillTx/>
            <a:latin typeface="Times New Roman"/>
          </a:endParaRPr>
        </a:p>
      </xdr:txBody>
    </xdr:sp>
    <xdr:clientData/>
  </xdr:twoCellAnchor>
</xdr:wsDr>
</file>

<file path=xl/drawings/drawing7.xml><?xml version="1.0" encoding="utf-8"?>
<xdr:wsDr xmlns:xdr="http://schemas.openxmlformats.org/drawingml/2006/spreadsheetDrawing" xmlns:a="http://schemas.openxmlformats.org/drawingml/2006/main" xmlns:r="http://schemas.openxmlformats.org/officeDocument/2006/relationships">
  <xdr:twoCellAnchor editAs="oneCell">
    <xdr:from>
      <xdr:col>6</xdr:col>
      <xdr:colOff>79920</xdr:colOff>
      <xdr:row>13</xdr:row>
      <xdr:rowOff>28800</xdr:rowOff>
    </xdr:from>
    <xdr:to>
      <xdr:col>8</xdr:col>
      <xdr:colOff>279720</xdr:colOff>
      <xdr:row>15</xdr:row>
      <xdr:rowOff>142920</xdr:rowOff>
    </xdr:to>
    <xdr:sp>
      <xdr:nvSpPr>
        <xdr:cNvPr id="9" name="Text 1"/>
        <xdr:cNvSpPr/>
      </xdr:nvSpPr>
      <xdr:spPr>
        <a:xfrm>
          <a:off x="5673600" y="2286360"/>
          <a:ext cx="1476360" cy="447480"/>
        </a:xfrm>
        <a:prstGeom prst="rect">
          <a:avLst/>
        </a:prstGeom>
        <a:solidFill>
          <a:srgbClr val="ffffff"/>
        </a:solidFill>
        <a:ln w="9360">
          <a:solidFill>
            <a:srgbClr val="000000"/>
          </a:solidFill>
          <a:miter/>
        </a:ln>
      </xdr:spPr>
      <xdr:style>
        <a:lnRef idx="0"/>
        <a:fillRef idx="0"/>
        <a:effectRef idx="0"/>
        <a:fontRef idx="minor"/>
      </xdr:style>
      <xdr:txBody>
        <a:bodyPr lIns="20160" rIns="20160" tIns="20160" bIns="20160" anchor="t">
          <a:noAutofit/>
        </a:bodyPr>
        <a:p>
          <a:r>
            <a:rPr b="0" lang="en-US" sz="1000" strike="noStrike" u="none">
              <a:effectLst/>
              <a:uFillTx/>
              <a:latin typeface="Arial"/>
            </a:rPr>
            <a:t>This sheet is not updated automatically</a:t>
          </a:r>
          <a:endParaRPr b="0" lang="en-US" sz="1000" strike="noStrike" u="none">
            <a:effectLst/>
            <a:uFillTx/>
            <a:latin typeface="Times New Roman"/>
          </a:endParaRPr>
        </a:p>
      </xdr:txBody>
    </xdr:sp>
    <xdr:clientData/>
  </xdr:twoCellAnchor>
</xdr:wsDr>
</file>

<file path=xl/drawings/drawing8.xml><?xml version="1.0" encoding="utf-8"?>
<xdr:wsDr xmlns:xdr="http://schemas.openxmlformats.org/drawingml/2006/spreadsheetDrawing" xmlns:a="http://schemas.openxmlformats.org/drawingml/2006/main" xmlns:r="http://schemas.openxmlformats.org/officeDocument/2006/relationships">
  <xdr:twoCellAnchor editAs="oneCell">
    <xdr:from>
      <xdr:col>6</xdr:col>
      <xdr:colOff>588240</xdr:colOff>
      <xdr:row>9</xdr:row>
      <xdr:rowOff>114480</xdr:rowOff>
    </xdr:from>
    <xdr:to>
      <xdr:col>9</xdr:col>
      <xdr:colOff>150120</xdr:colOff>
      <xdr:row>12</xdr:row>
      <xdr:rowOff>66960</xdr:rowOff>
    </xdr:to>
    <xdr:sp>
      <xdr:nvSpPr>
        <xdr:cNvPr id="10" name="Text 1"/>
        <xdr:cNvSpPr/>
      </xdr:nvSpPr>
      <xdr:spPr>
        <a:xfrm>
          <a:off x="6181920" y="1705320"/>
          <a:ext cx="1476360" cy="447480"/>
        </a:xfrm>
        <a:prstGeom prst="rect">
          <a:avLst/>
        </a:prstGeom>
        <a:solidFill>
          <a:srgbClr val="ffffff"/>
        </a:solidFill>
        <a:ln w="9360">
          <a:solidFill>
            <a:srgbClr val="000000"/>
          </a:solidFill>
          <a:miter/>
        </a:ln>
      </xdr:spPr>
      <xdr:style>
        <a:lnRef idx="0"/>
        <a:fillRef idx="0"/>
        <a:effectRef idx="0"/>
        <a:fontRef idx="minor"/>
      </xdr:style>
      <xdr:txBody>
        <a:bodyPr lIns="20160" rIns="20160" tIns="20160" bIns="20160" anchor="t">
          <a:noAutofit/>
        </a:bodyPr>
        <a:p>
          <a:r>
            <a:rPr b="0" lang="en-US" sz="1000" strike="noStrike" u="none">
              <a:effectLst/>
              <a:uFillTx/>
              <a:latin typeface="Arial"/>
            </a:rPr>
            <a:t>This sheet is not updated automatically</a:t>
          </a:r>
          <a:endParaRPr b="0" lang="en-US" sz="1000" strike="noStrike" u="none">
            <a:effectLst/>
            <a:uFillTx/>
            <a:latin typeface="Times New Roman"/>
          </a:endParaRPr>
        </a:p>
      </xdr:txBody>
    </xdr:sp>
    <xdr:clientData/>
  </xdr:twoCellAnchor>
</xdr:wsDr>
</file>

<file path=xl/drawings/drawing9.xml><?xml version="1.0" encoding="utf-8"?>
<xdr:wsDr xmlns:xdr="http://schemas.openxmlformats.org/drawingml/2006/spreadsheetDrawing" xmlns:a="http://schemas.openxmlformats.org/drawingml/2006/main" xmlns:r="http://schemas.openxmlformats.org/officeDocument/2006/relationships">
  <xdr:twoCellAnchor editAs="oneCell">
    <xdr:from>
      <xdr:col>6</xdr:col>
      <xdr:colOff>79920</xdr:colOff>
      <xdr:row>13</xdr:row>
      <xdr:rowOff>28800</xdr:rowOff>
    </xdr:from>
    <xdr:to>
      <xdr:col>8</xdr:col>
      <xdr:colOff>279720</xdr:colOff>
      <xdr:row>15</xdr:row>
      <xdr:rowOff>142920</xdr:rowOff>
    </xdr:to>
    <xdr:sp>
      <xdr:nvSpPr>
        <xdr:cNvPr id="11" name="Text 1"/>
        <xdr:cNvSpPr/>
      </xdr:nvSpPr>
      <xdr:spPr>
        <a:xfrm>
          <a:off x="5673600" y="2286360"/>
          <a:ext cx="1476360" cy="447480"/>
        </a:xfrm>
        <a:prstGeom prst="rect">
          <a:avLst/>
        </a:prstGeom>
        <a:solidFill>
          <a:srgbClr val="ffffff"/>
        </a:solidFill>
        <a:ln w="9360">
          <a:solidFill>
            <a:srgbClr val="000000"/>
          </a:solidFill>
          <a:miter/>
        </a:ln>
      </xdr:spPr>
      <xdr:style>
        <a:lnRef idx="0"/>
        <a:fillRef idx="0"/>
        <a:effectRef idx="0"/>
        <a:fontRef idx="minor"/>
      </xdr:style>
      <xdr:txBody>
        <a:bodyPr lIns="20160" rIns="20160" tIns="20160" bIns="20160" anchor="t">
          <a:noAutofit/>
        </a:bodyPr>
        <a:p>
          <a:r>
            <a:rPr b="0" lang="en-US" sz="1000" strike="noStrike" u="none">
              <a:effectLst/>
              <a:uFillTx/>
              <a:latin typeface="Arial"/>
            </a:rPr>
            <a:t>This sheet is not updated automatically</a:t>
          </a:r>
          <a:endParaRPr b="0" lang="en-US" sz="1000" strike="noStrike" u="none">
            <a:effectLst/>
            <a:uFillTx/>
            <a:latin typeface="Times New Roman"/>
          </a:endParaRPr>
        </a:p>
      </xdr:txBody>
    </xdr:sp>
    <xdr:clientData/>
  </xdr:twoCellAnchor>
</xdr:wsDr>
</file>

<file path=xl/externalLinks/_rels/externalLink1.xml.rels><?xml version="1.0" encoding="UTF-8"?>
<Relationships xmlns="http://schemas.openxmlformats.org/package/2006/relationships"><Relationship Id="rId1" Type="http://schemas.openxmlformats.org/officeDocument/2006/relationships/externalLinkPath" Target="../../../../../../../../Trading/Supply&amp;Demand/Indices/DailyIndices.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RawData"/>
      <sheetName val="Indicies&amp;Spreads"/>
      <sheetName val="Title"/>
      <sheetName val="SpreadChange"/>
      <sheetName val="Codes"/>
    </sheetNames>
    <sheetDataSet>
      <sheetData sheetId="0">
        <row r="2375">
          <cell r="B2375">
            <v>1.47754134367608</v>
          </cell>
        </row>
        <row r="2375">
          <cell r="D2375">
            <v>3.8824</v>
          </cell>
          <cell r="E2375">
            <v>3.871</v>
          </cell>
          <cell r="F2375">
            <v>36640</v>
          </cell>
        </row>
        <row r="2376">
          <cell r="B2376">
            <v>1.4686444893145</v>
          </cell>
        </row>
        <row r="2376">
          <cell r="D2376">
            <v>3.8811</v>
          </cell>
          <cell r="E2376">
            <v>3.874</v>
          </cell>
          <cell r="F2376">
            <v>36641</v>
          </cell>
        </row>
        <row r="2377">
          <cell r="B2377">
            <v>1.47470876700745</v>
          </cell>
        </row>
        <row r="2377">
          <cell r="D2377">
            <v>3.8416</v>
          </cell>
          <cell r="E2377">
            <v>3.834</v>
          </cell>
          <cell r="F2377">
            <v>36642</v>
          </cell>
        </row>
        <row r="2378">
          <cell r="B2378">
            <v>1.47754134367608</v>
          </cell>
        </row>
        <row r="2378">
          <cell r="D2378">
            <v>3.7868</v>
          </cell>
          <cell r="E2378">
            <v>3.775</v>
          </cell>
          <cell r="F2378">
            <v>36643</v>
          </cell>
        </row>
        <row r="2379">
          <cell r="B2379">
            <v>1.47994670249238</v>
          </cell>
        </row>
        <row r="2379">
          <cell r="D2379">
            <v>3.8523</v>
          </cell>
          <cell r="E2379">
            <v>3.83</v>
          </cell>
          <cell r="F2379">
            <v>36644</v>
          </cell>
        </row>
        <row r="2380">
          <cell r="B2380">
            <v>1.47994670249238</v>
          </cell>
        </row>
        <row r="2380">
          <cell r="D2380">
            <v>3.7814</v>
          </cell>
          <cell r="E2380">
            <v>3.83</v>
          </cell>
          <cell r="F2380">
            <v>36645</v>
          </cell>
        </row>
        <row r="2381">
          <cell r="B2381">
            <v>1.47994670249238</v>
          </cell>
        </row>
        <row r="2381">
          <cell r="D2381">
            <v>3.7755</v>
          </cell>
          <cell r="E2381">
            <v>3.83</v>
          </cell>
          <cell r="F2381">
            <v>36646</v>
          </cell>
        </row>
        <row r="2382">
          <cell r="B2382">
            <v>1.4797276743438</v>
          </cell>
        </row>
        <row r="2382">
          <cell r="D2382">
            <v>3.8949</v>
          </cell>
          <cell r="E2382">
            <v>3.8834</v>
          </cell>
          <cell r="F2382">
            <v>36647</v>
          </cell>
        </row>
        <row r="2383">
          <cell r="B2383">
            <v>1.48654677865996</v>
          </cell>
        </row>
        <row r="2383">
          <cell r="D2383">
            <v>3.9889</v>
          </cell>
          <cell r="E2383">
            <v>3.9976</v>
          </cell>
          <cell r="F2383">
            <v>36648</v>
          </cell>
        </row>
        <row r="2384">
          <cell r="B2384">
            <v>1.49409826760036</v>
          </cell>
        </row>
        <row r="2384">
          <cell r="D2384">
            <v>3.9316</v>
          </cell>
          <cell r="E2384">
            <v>3.9619</v>
          </cell>
          <cell r="F2384">
            <v>36649</v>
          </cell>
        </row>
        <row r="2385">
          <cell r="B2385">
            <v>1.49611013697208</v>
          </cell>
        </row>
        <row r="2385">
          <cell r="D2385">
            <v>3.8198</v>
          </cell>
          <cell r="E2385">
            <v>3.8422</v>
          </cell>
          <cell r="F2385">
            <v>36650</v>
          </cell>
        </row>
        <row r="2386">
          <cell r="B2386">
            <v>1.49142435370295</v>
          </cell>
        </row>
        <row r="2386">
          <cell r="D2386">
            <v>3.772</v>
          </cell>
          <cell r="E2386">
            <v>3.8053</v>
          </cell>
          <cell r="F2386">
            <v>36651</v>
          </cell>
        </row>
        <row r="2387">
          <cell r="B2387">
            <v>1.49142435370295</v>
          </cell>
        </row>
        <row r="2387">
          <cell r="D2387">
            <v>3.7034</v>
          </cell>
          <cell r="E2387">
            <v>3.8053</v>
          </cell>
          <cell r="F2387">
            <v>36652</v>
          </cell>
        </row>
        <row r="2388">
          <cell r="B2388">
            <v>1.49142435370295</v>
          </cell>
        </row>
        <row r="2388">
          <cell r="D2388">
            <v>3.7242</v>
          </cell>
          <cell r="E2388">
            <v>3.8053</v>
          </cell>
          <cell r="F2388">
            <v>36653</v>
          </cell>
        </row>
        <row r="2389">
          <cell r="B2389">
            <v>1.49186929696576</v>
          </cell>
        </row>
        <row r="2389">
          <cell r="D2389">
            <v>3.7985</v>
          </cell>
          <cell r="E2389">
            <v>3.8212</v>
          </cell>
          <cell r="F2389">
            <v>36654</v>
          </cell>
        </row>
        <row r="2390">
          <cell r="B2390">
            <v>1.49097954326331</v>
          </cell>
        </row>
        <row r="2390">
          <cell r="D2390">
            <v>3.8293</v>
          </cell>
          <cell r="E2390">
            <v>3.8702</v>
          </cell>
          <cell r="F2390">
            <v>36655</v>
          </cell>
        </row>
        <row r="2391">
          <cell r="B2391">
            <v>1.49276011323726</v>
          </cell>
        </row>
        <row r="2391">
          <cell r="D2391">
            <v>3.8444</v>
          </cell>
          <cell r="E2391">
            <v>3.8142</v>
          </cell>
          <cell r="F2391">
            <v>36656</v>
          </cell>
        </row>
        <row r="2392">
          <cell r="B2392">
            <v>1.48765243098182</v>
          </cell>
        </row>
        <row r="2392">
          <cell r="D2392">
            <v>4.0468</v>
          </cell>
          <cell r="E2392">
            <v>4.0333</v>
          </cell>
          <cell r="F2392">
            <v>36657</v>
          </cell>
        </row>
        <row r="2393">
          <cell r="B2393">
            <v>1.48765243098182</v>
          </cell>
        </row>
        <row r="2393">
          <cell r="D2393">
            <v>4.0301</v>
          </cell>
          <cell r="E2393">
            <v>4.0464</v>
          </cell>
          <cell r="F2393">
            <v>36658</v>
          </cell>
        </row>
        <row r="2394">
          <cell r="B2394">
            <v>1.48765243098182</v>
          </cell>
        </row>
        <row r="2394">
          <cell r="D2394">
            <v>4.0499</v>
          </cell>
          <cell r="E2394">
            <v>4.0464</v>
          </cell>
          <cell r="F2394">
            <v>36659</v>
          </cell>
        </row>
        <row r="2395">
          <cell r="B2395">
            <v>1.48765243098182</v>
          </cell>
        </row>
        <row r="2395">
          <cell r="D2395">
            <v>4.0264</v>
          </cell>
          <cell r="E2395">
            <v>4.0464</v>
          </cell>
          <cell r="F2395">
            <v>36660</v>
          </cell>
        </row>
        <row r="2396">
          <cell r="B2396">
            <v>1.48698881595309</v>
          </cell>
        </row>
        <row r="2396">
          <cell r="D2396">
            <v>4.083</v>
          </cell>
          <cell r="E2396">
            <v>4.0815</v>
          </cell>
          <cell r="F2396">
            <v>36661</v>
          </cell>
        </row>
        <row r="2397">
          <cell r="B2397">
            <v>1.48456053034682</v>
          </cell>
        </row>
        <row r="2397">
          <cell r="D2397">
            <v>4.133</v>
          </cell>
          <cell r="E2397">
            <v>4.1267</v>
          </cell>
          <cell r="F2397">
            <v>36662</v>
          </cell>
        </row>
        <row r="2398">
          <cell r="B2398">
            <v>1.49745430689965</v>
          </cell>
        </row>
        <row r="2398">
          <cell r="D2398">
            <v>4.2631</v>
          </cell>
          <cell r="E2398">
            <v>4.1927</v>
          </cell>
          <cell r="F2398">
            <v>36663</v>
          </cell>
        </row>
        <row r="2399">
          <cell r="B2399">
            <v>1.49970001022611</v>
          </cell>
        </row>
        <row r="2399">
          <cell r="D2399">
            <v>4.4775</v>
          </cell>
          <cell r="E2399">
            <v>4.5563</v>
          </cell>
          <cell r="F2399">
            <v>36664</v>
          </cell>
        </row>
        <row r="2400">
          <cell r="B2400">
            <v>1.49700602649373</v>
          </cell>
        </row>
        <row r="2400">
          <cell r="D2400">
            <v>4.5343</v>
          </cell>
          <cell r="E2400">
            <v>4.4742</v>
          </cell>
          <cell r="F2400">
            <v>36665</v>
          </cell>
        </row>
        <row r="2401">
          <cell r="B2401">
            <v>1.49700602649373</v>
          </cell>
        </row>
        <row r="2401">
          <cell r="D2401">
            <v>4.6756</v>
          </cell>
          <cell r="E2401">
            <v>4.4753</v>
          </cell>
          <cell r="F2401">
            <v>36666</v>
          </cell>
        </row>
        <row r="2402">
          <cell r="B2402">
            <v>1.49700602649373</v>
          </cell>
        </row>
        <row r="2402">
          <cell r="D2402">
            <v>4.7364</v>
          </cell>
          <cell r="E2402">
            <v>4.4753</v>
          </cell>
          <cell r="F2402">
            <v>36667</v>
          </cell>
        </row>
        <row r="2403">
          <cell r="B2403">
            <v>1.49857638416226</v>
          </cell>
        </row>
        <row r="2403">
          <cell r="D2403">
            <v>4.9468</v>
          </cell>
          <cell r="E2403">
            <v>4.49</v>
          </cell>
          <cell r="F2403">
            <v>36668</v>
          </cell>
        </row>
        <row r="2404">
          <cell r="B2404">
            <v>1.50715898036263</v>
          </cell>
        </row>
        <row r="2404">
          <cell r="D2404">
            <v>4.8012</v>
          </cell>
          <cell r="E2404">
            <v>4.7825</v>
          </cell>
          <cell r="F2404">
            <v>36669</v>
          </cell>
        </row>
        <row r="2405">
          <cell r="B2405">
            <v>1.50988979935293</v>
          </cell>
        </row>
        <row r="2405">
          <cell r="D2405">
            <v>4.9344</v>
          </cell>
          <cell r="E2405">
            <v>4.8988</v>
          </cell>
          <cell r="F2405">
            <v>36670</v>
          </cell>
        </row>
        <row r="2406">
          <cell r="B2406">
            <v>1.50262963517926</v>
          </cell>
        </row>
        <row r="2406">
          <cell r="D2406">
            <v>5.0543</v>
          </cell>
          <cell r="E2406">
            <v>5.068</v>
          </cell>
          <cell r="F2406">
            <v>36671</v>
          </cell>
        </row>
        <row r="2407">
          <cell r="B2407">
            <v>1.50330728721446</v>
          </cell>
        </row>
        <row r="2407">
          <cell r="D2407">
            <v>5.1406</v>
          </cell>
          <cell r="E2407">
            <v>5.1068</v>
          </cell>
          <cell r="F2407">
            <v>36672</v>
          </cell>
        </row>
        <row r="2408">
          <cell r="B2408">
            <v>1.50330728721446</v>
          </cell>
        </row>
        <row r="2408">
          <cell r="D2408">
            <v>5.1206</v>
          </cell>
          <cell r="E2408">
            <v>5.1372</v>
          </cell>
          <cell r="F2408">
            <v>36673</v>
          </cell>
        </row>
        <row r="2409">
          <cell r="B2409">
            <v>1.50330728721446</v>
          </cell>
        </row>
        <row r="2409">
          <cell r="D2409">
            <v>5.1138</v>
          </cell>
          <cell r="E2409">
            <v>5.1372</v>
          </cell>
          <cell r="F2409">
            <v>36674</v>
          </cell>
        </row>
        <row r="2410">
          <cell r="B2410">
            <v>1.50330728721446</v>
          </cell>
        </row>
        <row r="2410">
          <cell r="D2410">
            <v>5.2276</v>
          </cell>
          <cell r="E2410">
            <v>5.2477</v>
          </cell>
          <cell r="F2410">
            <v>36675</v>
          </cell>
        </row>
        <row r="2411">
          <cell r="B2411">
            <v>1.50602415370602</v>
          </cell>
        </row>
        <row r="2411">
          <cell r="D2411">
            <v>5.5325</v>
          </cell>
          <cell r="E2411">
            <v>5.5037</v>
          </cell>
          <cell r="F2411">
            <v>36676</v>
          </cell>
        </row>
        <row r="2412">
          <cell r="B2412">
            <v>1.49678192015636</v>
          </cell>
        </row>
        <row r="2412">
          <cell r="D2412">
            <v>5.8509</v>
          </cell>
          <cell r="E2412">
            <v>5.9323</v>
          </cell>
          <cell r="F2412">
            <v>36677</v>
          </cell>
        </row>
        <row r="2413">
          <cell r="B2413">
            <v>1.49120191531252</v>
          </cell>
        </row>
        <row r="2413">
          <cell r="D2413">
            <v>5.289</v>
          </cell>
          <cell r="E2413">
            <v>5.3943</v>
          </cell>
          <cell r="F2413">
            <v>36678</v>
          </cell>
        </row>
        <row r="2414">
          <cell r="B2414">
            <v>1.47819655117757</v>
          </cell>
        </row>
        <row r="2414">
          <cell r="D2414">
            <v>4.9677</v>
          </cell>
          <cell r="E2414">
            <v>5.1043</v>
          </cell>
          <cell r="F2414">
            <v>36679</v>
          </cell>
        </row>
        <row r="2415">
          <cell r="B2415">
            <v>1.47819655117757</v>
          </cell>
        </row>
        <row r="2415">
          <cell r="D2415">
            <v>4.8903</v>
          </cell>
          <cell r="E2415">
            <v>5.1191</v>
          </cell>
          <cell r="F2415">
            <v>36680</v>
          </cell>
        </row>
        <row r="2416">
          <cell r="B2416">
            <v>1.47819655117757</v>
          </cell>
        </row>
        <row r="2416">
          <cell r="D2416">
            <v>4.6327</v>
          </cell>
          <cell r="E2416">
            <v>5.1191</v>
          </cell>
          <cell r="F2416">
            <v>36681</v>
          </cell>
        </row>
        <row r="2417">
          <cell r="B2417">
            <v>1.4797276743438</v>
          </cell>
        </row>
        <row r="2417">
          <cell r="D2417">
            <v>5.1947</v>
          </cell>
          <cell r="E2417">
            <v>5.0756</v>
          </cell>
          <cell r="F2417">
            <v>36682</v>
          </cell>
        </row>
        <row r="2418">
          <cell r="B2418">
            <v>1.47754134367608</v>
          </cell>
        </row>
        <row r="2418">
          <cell r="D2418">
            <v>5.3681</v>
          </cell>
          <cell r="E2418">
            <v>5.4548</v>
          </cell>
          <cell r="F2418">
            <v>36683</v>
          </cell>
        </row>
        <row r="2419">
          <cell r="B2419">
            <v>1.47819655117757</v>
          </cell>
        </row>
        <row r="2419">
          <cell r="D2419">
            <v>5.0505</v>
          </cell>
          <cell r="E2419">
            <v>5.0742</v>
          </cell>
          <cell r="F2419">
            <v>36684</v>
          </cell>
        </row>
        <row r="2420">
          <cell r="B2420">
            <v>1.47797817092139</v>
          </cell>
        </row>
        <row r="2420">
          <cell r="D2420">
            <v>4.9412</v>
          </cell>
          <cell r="E2420">
            <v>4.9128</v>
          </cell>
          <cell r="F2420">
            <v>36685</v>
          </cell>
        </row>
        <row r="2421">
          <cell r="B2421">
            <v>1.47449128640216</v>
          </cell>
        </row>
        <row r="2421">
          <cell r="D2421">
            <v>5.0175</v>
          </cell>
          <cell r="E2421">
            <v>5.1208</v>
          </cell>
          <cell r="F2421">
            <v>36686</v>
          </cell>
        </row>
        <row r="2422">
          <cell r="B2422">
            <v>1.47449128640216</v>
          </cell>
        </row>
        <row r="2422">
          <cell r="D2422">
            <v>4.9612</v>
          </cell>
          <cell r="E2422">
            <v>5.1173</v>
          </cell>
          <cell r="F2422">
            <v>36687</v>
          </cell>
        </row>
        <row r="2423">
          <cell r="B2423">
            <v>1.47449128640216</v>
          </cell>
        </row>
        <row r="2423">
          <cell r="D2423">
            <v>4.9671</v>
          </cell>
          <cell r="E2423">
            <v>5.1173</v>
          </cell>
          <cell r="F2423">
            <v>36688</v>
          </cell>
        </row>
        <row r="2424">
          <cell r="B2424">
            <v>1.47688671675593</v>
          </cell>
        </row>
        <row r="2424">
          <cell r="D2424">
            <v>5.0557</v>
          </cell>
          <cell r="E2424">
            <v>5.0799</v>
          </cell>
          <cell r="F2424">
            <v>36689</v>
          </cell>
        </row>
        <row r="2425">
          <cell r="B2425">
            <v>1.4686444893145</v>
          </cell>
        </row>
        <row r="2425">
          <cell r="D2425">
            <v>4.9178</v>
          </cell>
          <cell r="E2425">
            <v>5.0317</v>
          </cell>
          <cell r="F2425">
            <v>36690</v>
          </cell>
        </row>
        <row r="2426">
          <cell r="B2426">
            <v>1.46886011986242</v>
          </cell>
        </row>
        <row r="2426">
          <cell r="D2426">
            <v>4.8483</v>
          </cell>
          <cell r="E2426">
            <v>4.8761</v>
          </cell>
          <cell r="F2426">
            <v>36691</v>
          </cell>
        </row>
        <row r="2427">
          <cell r="B2427">
            <v>1.47601473937067</v>
          </cell>
        </row>
        <row r="2427">
          <cell r="D2427">
            <v>5.1465</v>
          </cell>
          <cell r="E2427">
            <v>5.1338</v>
          </cell>
          <cell r="F2427">
            <v>36692</v>
          </cell>
        </row>
        <row r="2428">
          <cell r="B2428">
            <v>1.46649063527938</v>
          </cell>
        </row>
        <row r="2428">
          <cell r="D2428">
            <v>5.1706</v>
          </cell>
          <cell r="E2428">
            <v>5.1498</v>
          </cell>
          <cell r="F2428">
            <v>36693</v>
          </cell>
        </row>
        <row r="2429">
          <cell r="B2429">
            <v>1.46649063527938</v>
          </cell>
        </row>
        <row r="2429">
          <cell r="D2429">
            <v>5.1303</v>
          </cell>
          <cell r="E2429">
            <v>5.1453</v>
          </cell>
          <cell r="F2429">
            <v>36694</v>
          </cell>
        </row>
        <row r="2430">
          <cell r="B2430">
            <v>1.46649063527938</v>
          </cell>
        </row>
        <row r="2430">
          <cell r="D2430">
            <v>5.1021</v>
          </cell>
          <cell r="E2430">
            <v>5.1453</v>
          </cell>
          <cell r="F2430">
            <v>36695</v>
          </cell>
        </row>
        <row r="2431">
          <cell r="B2431">
            <v>1.46649063527938</v>
          </cell>
        </row>
        <row r="2431">
          <cell r="D2431">
            <v>4.9913</v>
          </cell>
          <cell r="E2431">
            <v>5.0989</v>
          </cell>
          <cell r="F2431">
            <v>36696</v>
          </cell>
        </row>
        <row r="2432">
          <cell r="B2432">
            <v>1.46649063527938</v>
          </cell>
        </row>
        <row r="2432">
          <cell r="D2432">
            <v>4.6603</v>
          </cell>
          <cell r="E2432">
            <v>4.7437</v>
          </cell>
          <cell r="F2432">
            <v>36697</v>
          </cell>
        </row>
        <row r="2433">
          <cell r="B2433">
            <v>1.47362213449095</v>
          </cell>
        </row>
        <row r="2433">
          <cell r="D2433">
            <v>5.0342</v>
          </cell>
          <cell r="E2433">
            <v>4.9607</v>
          </cell>
          <cell r="F2433">
            <v>36698</v>
          </cell>
        </row>
        <row r="2434">
          <cell r="B2434">
            <v>1.47710490461716</v>
          </cell>
        </row>
        <row r="2434">
          <cell r="D2434">
            <v>5.3274</v>
          </cell>
          <cell r="E2434">
            <v>5.3559</v>
          </cell>
          <cell r="F2434">
            <v>36699</v>
          </cell>
        </row>
        <row r="2435">
          <cell r="B2435">
            <v>1.48301939462437</v>
          </cell>
        </row>
        <row r="2435">
          <cell r="D2435">
            <v>4.8602</v>
          </cell>
          <cell r="E2435">
            <v>5.0147</v>
          </cell>
          <cell r="F2435">
            <v>36700</v>
          </cell>
        </row>
        <row r="2436">
          <cell r="B2436">
            <v>1.48301939462437</v>
          </cell>
        </row>
        <row r="2436">
          <cell r="D2436">
            <v>4.9</v>
          </cell>
          <cell r="E2436">
            <v>5.0162</v>
          </cell>
          <cell r="F2436">
            <v>36701</v>
          </cell>
        </row>
        <row r="2437">
          <cell r="B2437">
            <v>1.48301939462437</v>
          </cell>
        </row>
        <row r="2437">
          <cell r="D2437">
            <v>4.9374</v>
          </cell>
          <cell r="E2437">
            <v>5.0162</v>
          </cell>
          <cell r="F2437">
            <v>36702</v>
          </cell>
        </row>
        <row r="2438">
          <cell r="B2438">
            <v>1.48323939840507</v>
          </cell>
        </row>
        <row r="2438">
          <cell r="D2438">
            <v>4.996</v>
          </cell>
          <cell r="E2438">
            <v>5.0182</v>
          </cell>
          <cell r="F2438">
            <v>36703</v>
          </cell>
        </row>
        <row r="2439">
          <cell r="B2439">
            <v>1.48082333317505</v>
          </cell>
        </row>
        <row r="2439">
          <cell r="D2439">
            <v>5.2308</v>
          </cell>
          <cell r="E2439">
            <v>5.2988</v>
          </cell>
          <cell r="F2439">
            <v>36704</v>
          </cell>
        </row>
        <row r="2440">
          <cell r="B2440">
            <v>1.47863376598333</v>
          </cell>
        </row>
        <row r="2440">
          <cell r="D2440">
            <v>5.2075</v>
          </cell>
          <cell r="E2440">
            <v>5.2368</v>
          </cell>
          <cell r="F2440">
            <v>36705</v>
          </cell>
        </row>
        <row r="2441">
          <cell r="B2441">
            <v>1.4827995871512</v>
          </cell>
        </row>
        <row r="2441">
          <cell r="D2441">
            <v>5.0295</v>
          </cell>
          <cell r="E2441">
            <v>5.0568</v>
          </cell>
          <cell r="F2441">
            <v>36706</v>
          </cell>
        </row>
        <row r="2442">
          <cell r="B2442">
            <v>1.48060404549086</v>
          </cell>
        </row>
        <row r="2442">
          <cell r="D2442">
            <v>5.0194</v>
          </cell>
          <cell r="E2442">
            <v>5.05</v>
          </cell>
          <cell r="F2442">
            <v>36707</v>
          </cell>
        </row>
        <row r="2443">
          <cell r="B2443">
            <v>1.48060404549086</v>
          </cell>
        </row>
        <row r="2443">
          <cell r="D2443">
            <v>4.9946</v>
          </cell>
          <cell r="E2443">
            <v>5.05</v>
          </cell>
          <cell r="F2443">
            <v>36708</v>
          </cell>
        </row>
        <row r="2444">
          <cell r="B2444">
            <v>1.48060404549086</v>
          </cell>
        </row>
        <row r="2444">
          <cell r="D2444">
            <v>5.0472</v>
          </cell>
          <cell r="E2444">
            <v>5.05</v>
          </cell>
          <cell r="F2444">
            <v>36709</v>
          </cell>
        </row>
        <row r="2445">
          <cell r="B2445">
            <v>1.48060404549086</v>
          </cell>
        </row>
        <row r="2445">
          <cell r="D2445">
            <v>4.9933</v>
          </cell>
          <cell r="E2445">
            <v>5.05</v>
          </cell>
          <cell r="F2445">
            <v>36710</v>
          </cell>
        </row>
        <row r="2446">
          <cell r="B2446">
            <v>1.48060404549086</v>
          </cell>
        </row>
        <row r="2446">
          <cell r="D2446">
            <v>4.9724</v>
          </cell>
          <cell r="E2446">
            <v>5.0401</v>
          </cell>
          <cell r="F2446">
            <v>36711</v>
          </cell>
        </row>
        <row r="2447">
          <cell r="B2447">
            <v>1.48060404549086</v>
          </cell>
        </row>
        <row r="2447">
          <cell r="D2447">
            <v>4.7276</v>
          </cell>
          <cell r="E2447">
            <v>4.8536</v>
          </cell>
          <cell r="F2447">
            <v>36712</v>
          </cell>
        </row>
        <row r="2448">
          <cell r="B2448">
            <v>1.48588414946826</v>
          </cell>
        </row>
        <row r="2448">
          <cell r="D2448">
            <v>4.6475</v>
          </cell>
          <cell r="E2448">
            <v>4.7711</v>
          </cell>
          <cell r="F2448">
            <v>36713</v>
          </cell>
        </row>
        <row r="2449">
          <cell r="B2449">
            <v>1.48082333317505</v>
          </cell>
        </row>
        <row r="2449">
          <cell r="D2449">
            <v>4.5073</v>
          </cell>
          <cell r="E2449">
            <v>4.5388</v>
          </cell>
          <cell r="F2449">
            <v>36714</v>
          </cell>
        </row>
        <row r="2450">
          <cell r="B2450">
            <v>1.48082333317505</v>
          </cell>
        </row>
        <row r="2450">
          <cell r="D2450">
            <v>4.4244</v>
          </cell>
          <cell r="E2450">
            <v>4.5368</v>
          </cell>
          <cell r="F2450">
            <v>36715</v>
          </cell>
        </row>
        <row r="2451">
          <cell r="B2451">
            <v>1.48082333317505</v>
          </cell>
        </row>
        <row r="2451">
          <cell r="D2451">
            <v>4.7351</v>
          </cell>
          <cell r="E2451">
            <v>4.5368</v>
          </cell>
          <cell r="F2451">
            <v>36716</v>
          </cell>
        </row>
        <row r="2452">
          <cell r="B2452">
            <v>1.47863376598333</v>
          </cell>
        </row>
        <row r="2452">
          <cell r="D2452">
            <v>4.7865</v>
          </cell>
          <cell r="E2452">
            <v>4.8577</v>
          </cell>
          <cell r="F2452">
            <v>36717</v>
          </cell>
        </row>
        <row r="2453">
          <cell r="B2453">
            <v>1.47994670249238</v>
          </cell>
        </row>
        <row r="2453">
          <cell r="D2453">
            <v>4.6845</v>
          </cell>
          <cell r="E2453">
            <v>4.8467</v>
          </cell>
          <cell r="F2453">
            <v>36718</v>
          </cell>
        </row>
        <row r="2454">
          <cell r="B2454">
            <v>1.48301939462437</v>
          </cell>
        </row>
        <row r="2454">
          <cell r="D2454">
            <v>4.8236</v>
          </cell>
          <cell r="E2454">
            <v>4.9742</v>
          </cell>
          <cell r="F2454">
            <v>36719</v>
          </cell>
        </row>
        <row r="2455">
          <cell r="B2455">
            <v>1.48235990567163</v>
          </cell>
        </row>
        <row r="2455">
          <cell r="D2455">
            <v>4.655</v>
          </cell>
          <cell r="E2455">
            <v>4.7278</v>
          </cell>
          <cell r="F2455">
            <v>36720</v>
          </cell>
        </row>
        <row r="2456">
          <cell r="B2456">
            <v>1.48345946746993</v>
          </cell>
        </row>
        <row r="2456">
          <cell r="D2456">
            <v>4.7446</v>
          </cell>
          <cell r="E2456">
            <v>4.7965</v>
          </cell>
          <cell r="F2456">
            <v>36721</v>
          </cell>
        </row>
        <row r="2457">
          <cell r="B2457">
            <v>1.48345946746993</v>
          </cell>
        </row>
        <row r="2457">
          <cell r="D2457">
            <v>4.7499</v>
          </cell>
          <cell r="E2457">
            <v>4.79</v>
          </cell>
          <cell r="F2457">
            <v>36722</v>
          </cell>
        </row>
        <row r="2458">
          <cell r="B2458">
            <v>1.48345946746993</v>
          </cell>
        </row>
        <row r="2458">
          <cell r="D2458">
            <v>4.6347</v>
          </cell>
          <cell r="E2458">
            <v>4.79</v>
          </cell>
          <cell r="F2458">
            <v>36723</v>
          </cell>
        </row>
        <row r="2459">
          <cell r="B2459">
            <v>1.4827995871512</v>
          </cell>
        </row>
        <row r="2459">
          <cell r="D2459">
            <v>4.3246</v>
          </cell>
          <cell r="E2459">
            <v>4.4776</v>
          </cell>
          <cell r="F2459">
            <v>36724</v>
          </cell>
        </row>
        <row r="2460">
          <cell r="B2460">
            <v>1.47666859334363</v>
          </cell>
        </row>
        <row r="2460">
          <cell r="D2460">
            <v>4.2698</v>
          </cell>
          <cell r="E2460">
            <v>4.4159</v>
          </cell>
          <cell r="F2460">
            <v>36725</v>
          </cell>
        </row>
        <row r="2461">
          <cell r="B2461">
            <v>1.47754134367608</v>
          </cell>
        </row>
        <row r="2461">
          <cell r="D2461">
            <v>4.4063</v>
          </cell>
          <cell r="E2461">
            <v>4.6074</v>
          </cell>
          <cell r="F2461">
            <v>36726</v>
          </cell>
        </row>
        <row r="2462">
          <cell r="B2462">
            <v>1.47297097502277</v>
          </cell>
        </row>
        <row r="2462">
          <cell r="D2462">
            <v>4.2533</v>
          </cell>
          <cell r="E2462">
            <v>4.2559</v>
          </cell>
          <cell r="F2462">
            <v>36727</v>
          </cell>
        </row>
        <row r="2463">
          <cell r="B2463">
            <v>1.47188690102445</v>
          </cell>
        </row>
        <row r="2463">
          <cell r="D2463">
            <v>4.1457</v>
          </cell>
          <cell r="E2463">
            <v>4.249</v>
          </cell>
          <cell r="F2463">
            <v>36728</v>
          </cell>
        </row>
        <row r="2464">
          <cell r="B2464">
            <v>1.47188690102445</v>
          </cell>
        </row>
        <row r="2464">
          <cell r="D2464">
            <v>3.9731</v>
          </cell>
          <cell r="E2464">
            <v>4.255</v>
          </cell>
          <cell r="F2464">
            <v>36729</v>
          </cell>
        </row>
        <row r="2465">
          <cell r="B2465">
            <v>1.47188690102445</v>
          </cell>
        </row>
        <row r="2465">
          <cell r="D2465">
            <v>4.141</v>
          </cell>
          <cell r="E2465">
            <v>4.255</v>
          </cell>
          <cell r="F2465">
            <v>36730</v>
          </cell>
        </row>
        <row r="2466">
          <cell r="B2466">
            <v>1.46563101517293</v>
          </cell>
        </row>
        <row r="2466">
          <cell r="D2466">
            <v>3.9304</v>
          </cell>
          <cell r="E2466">
            <v>3.9365</v>
          </cell>
          <cell r="F2466">
            <v>36731</v>
          </cell>
        </row>
        <row r="2467">
          <cell r="B2467">
            <v>1.46713620483851</v>
          </cell>
        </row>
        <row r="2467">
          <cell r="D2467">
            <v>4.0715</v>
          </cell>
          <cell r="E2467">
            <v>4.1143</v>
          </cell>
          <cell r="F2467">
            <v>36732</v>
          </cell>
        </row>
        <row r="2468">
          <cell r="B2468">
            <v>1.46520145496465</v>
          </cell>
        </row>
        <row r="2468">
          <cell r="D2468">
            <v>4.0937</v>
          </cell>
          <cell r="E2468">
            <v>4.0601</v>
          </cell>
          <cell r="F2468">
            <v>36733</v>
          </cell>
        </row>
        <row r="2469">
          <cell r="B2469">
            <v>1.47253723140058</v>
          </cell>
        </row>
        <row r="2469">
          <cell r="D2469">
            <v>4.2392</v>
          </cell>
          <cell r="E2469">
            <v>4.2442</v>
          </cell>
          <cell r="F2469">
            <v>36734</v>
          </cell>
        </row>
        <row r="2470">
          <cell r="B2470">
            <v>1.47819655117757</v>
          </cell>
        </row>
        <row r="2470">
          <cell r="D2470">
            <v>4.2666</v>
          </cell>
          <cell r="E2470">
            <v>4.2728</v>
          </cell>
          <cell r="F2470">
            <v>36735</v>
          </cell>
        </row>
        <row r="2471">
          <cell r="B2471">
            <v>1.47819655117757</v>
          </cell>
        </row>
        <row r="2471">
          <cell r="D2471">
            <v>4.1996</v>
          </cell>
          <cell r="E2471">
            <v>4.2701</v>
          </cell>
          <cell r="F2471">
            <v>36736</v>
          </cell>
        </row>
        <row r="2472">
          <cell r="B2472">
            <v>1.47819655117757</v>
          </cell>
        </row>
        <row r="2472">
          <cell r="D2472">
            <v>4.1567</v>
          </cell>
          <cell r="E2472">
            <v>4.2701</v>
          </cell>
          <cell r="F2472">
            <v>36737</v>
          </cell>
        </row>
        <row r="2473">
          <cell r="B2473">
            <v>1.48698881595309</v>
          </cell>
        </row>
        <row r="2473">
          <cell r="D2473">
            <v>4.2181</v>
          </cell>
          <cell r="E2473">
            <v>4.233</v>
          </cell>
          <cell r="F2473">
            <v>36738</v>
          </cell>
        </row>
        <row r="2474">
          <cell r="B2474">
            <v>1.48853821697474</v>
          </cell>
        </row>
        <row r="2474">
          <cell r="D2474">
            <v>4.3202</v>
          </cell>
          <cell r="E2474">
            <v>4.3176</v>
          </cell>
          <cell r="F2474">
            <v>36739</v>
          </cell>
        </row>
        <row r="2475">
          <cell r="B2475">
            <v>1.47907110910656</v>
          </cell>
        </row>
        <row r="2475">
          <cell r="D2475">
            <v>4.4973</v>
          </cell>
          <cell r="E2475">
            <v>4.4954</v>
          </cell>
          <cell r="F2475">
            <v>36740</v>
          </cell>
        </row>
        <row r="2476">
          <cell r="B2476">
            <v>1.48500151844031</v>
          </cell>
        </row>
        <row r="2476">
          <cell r="D2476">
            <v>4.6531</v>
          </cell>
          <cell r="E2476">
            <v>4.6783</v>
          </cell>
          <cell r="F2476">
            <v>36741</v>
          </cell>
        </row>
        <row r="2477">
          <cell r="B2477">
            <v>1.48942505843501</v>
          </cell>
        </row>
        <row r="2477">
          <cell r="D2477">
            <v>4.5774</v>
          </cell>
          <cell r="E2477">
            <v>4.3564</v>
          </cell>
          <cell r="F2477">
            <v>36742</v>
          </cell>
        </row>
        <row r="2478">
          <cell r="B2478">
            <v>1.48942505843501</v>
          </cell>
        </row>
        <row r="2478">
          <cell r="D2478">
            <v>4.2273</v>
          </cell>
          <cell r="E2478">
            <v>4.365</v>
          </cell>
          <cell r="F2478">
            <v>36743</v>
          </cell>
        </row>
        <row r="2479">
          <cell r="B2479">
            <v>1.48942505843501</v>
          </cell>
        </row>
        <row r="2479">
          <cell r="D2479">
            <v>4.2829</v>
          </cell>
          <cell r="E2479">
            <v>4.365</v>
          </cell>
          <cell r="F2479">
            <v>36744</v>
          </cell>
        </row>
        <row r="2480">
          <cell r="B2480">
            <v>1.48676783032792</v>
          </cell>
        </row>
        <row r="2480">
          <cell r="D2480">
            <v>4.5624</v>
          </cell>
          <cell r="E2480">
            <v>4.532</v>
          </cell>
          <cell r="F2480">
            <v>36745</v>
          </cell>
        </row>
        <row r="2481">
          <cell r="B2481">
            <v>1.48831677062217</v>
          </cell>
        </row>
        <row r="2481">
          <cell r="D2481">
            <v>4.4765</v>
          </cell>
          <cell r="E2481">
            <v>4.5338</v>
          </cell>
          <cell r="F2481">
            <v>36746</v>
          </cell>
        </row>
        <row r="2482">
          <cell r="B2482">
            <v>1.48345946746993</v>
          </cell>
        </row>
        <row r="2482">
          <cell r="D2482">
            <v>4.3059</v>
          </cell>
          <cell r="E2482">
            <v>4.3534</v>
          </cell>
          <cell r="F2482">
            <v>36747</v>
          </cell>
        </row>
        <row r="2483">
          <cell r="B2483">
            <v>1.48345946746993</v>
          </cell>
        </row>
        <row r="2483">
          <cell r="D2483">
            <v>4.0369</v>
          </cell>
          <cell r="E2483">
            <v>4.1913</v>
          </cell>
          <cell r="F2483">
            <v>36748</v>
          </cell>
        </row>
        <row r="2484">
          <cell r="B2484">
            <v>1.4827995871512</v>
          </cell>
        </row>
        <row r="2484">
          <cell r="D2484">
            <v>4.0692</v>
          </cell>
          <cell r="E2484">
            <v>4.159</v>
          </cell>
          <cell r="F2484">
            <v>36749</v>
          </cell>
        </row>
        <row r="2485">
          <cell r="B2485">
            <v>1.4827995871512</v>
          </cell>
        </row>
        <row r="2485">
          <cell r="D2485">
            <v>4.1429</v>
          </cell>
          <cell r="E2485">
            <v>4.1623</v>
          </cell>
          <cell r="F2485">
            <v>36750</v>
          </cell>
        </row>
        <row r="2486">
          <cell r="B2486">
            <v>1.4827995871512</v>
          </cell>
        </row>
        <row r="2486">
          <cell r="D2486">
            <v>4.2115</v>
          </cell>
          <cell r="E2486">
            <v>4.1623</v>
          </cell>
          <cell r="F2486">
            <v>36751</v>
          </cell>
        </row>
        <row r="2487">
          <cell r="B2487">
            <v>1.48610487246033</v>
          </cell>
        </row>
        <row r="2487">
          <cell r="D2487">
            <v>4.1548</v>
          </cell>
          <cell r="E2487">
            <v>4.2386</v>
          </cell>
          <cell r="F2487">
            <v>36752</v>
          </cell>
        </row>
        <row r="2488">
          <cell r="B2488">
            <v>1.4847809916496</v>
          </cell>
        </row>
        <row r="2488">
          <cell r="D2488">
            <v>4.1721</v>
          </cell>
          <cell r="E2488">
            <v>4.2501</v>
          </cell>
          <cell r="F2488">
            <v>36753</v>
          </cell>
        </row>
        <row r="2489">
          <cell r="B2489">
            <v>1.47819655117757</v>
          </cell>
        </row>
        <row r="2489">
          <cell r="D2489">
            <v>4.3152</v>
          </cell>
          <cell r="E2489">
            <v>4.3885</v>
          </cell>
          <cell r="F2489">
            <v>36754</v>
          </cell>
        </row>
        <row r="2490">
          <cell r="B2490">
            <v>1.47623266964578</v>
          </cell>
        </row>
        <row r="2490">
          <cell r="D2490">
            <v>4.6909</v>
          </cell>
          <cell r="E2490">
            <v>4.7396</v>
          </cell>
          <cell r="F2490">
            <v>36755</v>
          </cell>
        </row>
        <row r="2491">
          <cell r="B2491">
            <v>1.47623266964578</v>
          </cell>
        </row>
        <row r="2491">
          <cell r="D2491">
            <v>4.7342</v>
          </cell>
          <cell r="E2491">
            <v>4.611</v>
          </cell>
          <cell r="F2491">
            <v>36756</v>
          </cell>
        </row>
        <row r="2492">
          <cell r="B2492">
            <v>1.47623266964578</v>
          </cell>
        </row>
        <row r="2492">
          <cell r="D2492">
            <v>4.8435</v>
          </cell>
          <cell r="E2492">
            <v>4.609</v>
          </cell>
          <cell r="F2492">
            <v>36757</v>
          </cell>
        </row>
        <row r="2493">
          <cell r="B2493">
            <v>1.47623266964578</v>
          </cell>
        </row>
        <row r="2493">
          <cell r="D2493">
            <v>4.7557</v>
          </cell>
          <cell r="E2493">
            <v>4.609</v>
          </cell>
          <cell r="F2493">
            <v>36758</v>
          </cell>
        </row>
        <row r="2494">
          <cell r="B2494">
            <v>1.47797817092139</v>
          </cell>
        </row>
        <row r="2494">
          <cell r="D2494">
            <v>4.8723</v>
          </cell>
          <cell r="E2494">
            <v>4.954</v>
          </cell>
          <cell r="F2494">
            <v>36759</v>
          </cell>
        </row>
        <row r="2495">
          <cell r="B2495">
            <v>1.47754134367608</v>
          </cell>
        </row>
        <row r="2495">
          <cell r="D2495">
            <v>4.8228</v>
          </cell>
          <cell r="E2495">
            <v>4.921</v>
          </cell>
          <cell r="F2495">
            <v>36760</v>
          </cell>
        </row>
        <row r="2496">
          <cell r="B2496">
            <v>1.48588414946826</v>
          </cell>
        </row>
        <row r="2496">
          <cell r="D2496">
            <v>4.6939</v>
          </cell>
          <cell r="E2496">
            <v>4.795</v>
          </cell>
          <cell r="F2496">
            <v>36761</v>
          </cell>
        </row>
        <row r="2497">
          <cell r="B2497">
            <v>1.48809525815774</v>
          </cell>
        </row>
        <row r="2497">
          <cell r="D2497">
            <v>4.386</v>
          </cell>
          <cell r="E2497">
            <v>4.428</v>
          </cell>
          <cell r="F2497">
            <v>36762</v>
          </cell>
        </row>
        <row r="2498">
          <cell r="B2498">
            <v>1.48500151844031</v>
          </cell>
        </row>
        <row r="2498">
          <cell r="D2498">
            <v>4.4336</v>
          </cell>
          <cell r="E2498">
            <v>4.4292</v>
          </cell>
          <cell r="F2498">
            <v>36763</v>
          </cell>
        </row>
        <row r="2499">
          <cell r="B2499">
            <v>1.48500151844031</v>
          </cell>
        </row>
        <row r="2499">
          <cell r="D2499">
            <v>4.8365</v>
          </cell>
          <cell r="E2499">
            <v>4.4135</v>
          </cell>
          <cell r="F2499">
            <v>36764</v>
          </cell>
        </row>
        <row r="2500">
          <cell r="B2500">
            <v>1.48500151844031</v>
          </cell>
        </row>
        <row r="2500">
          <cell r="D2500">
            <v>4.8856</v>
          </cell>
          <cell r="E2500">
            <v>4.4135</v>
          </cell>
          <cell r="F2500">
            <v>36765</v>
          </cell>
        </row>
        <row r="2501">
          <cell r="B2501">
            <v>1.4827995871512</v>
          </cell>
        </row>
        <row r="2501">
          <cell r="D2501">
            <v>4.7784</v>
          </cell>
          <cell r="E2501">
            <v>4.746</v>
          </cell>
          <cell r="F2501">
            <v>36766</v>
          </cell>
        </row>
        <row r="2502">
          <cell r="B2502">
            <v>1.48544263708227</v>
          </cell>
        </row>
        <row r="2502">
          <cell r="D2502">
            <v>4.9974</v>
          </cell>
          <cell r="E2502">
            <v>4.9667</v>
          </cell>
          <cell r="F2502">
            <v>36767</v>
          </cell>
        </row>
        <row r="2503">
          <cell r="B2503">
            <v>1.47775972501709</v>
          </cell>
        </row>
        <row r="2503">
          <cell r="D2503">
            <v>5.3493</v>
          </cell>
          <cell r="E2503">
            <v>5.21</v>
          </cell>
          <cell r="F2503">
            <v>36768</v>
          </cell>
        </row>
        <row r="2504">
          <cell r="B2504">
            <v>1.47210361398232</v>
          </cell>
        </row>
        <row r="2504">
          <cell r="D2504">
            <v>5.6559</v>
          </cell>
          <cell r="E2504">
            <v>5.693</v>
          </cell>
          <cell r="F2504">
            <v>36769</v>
          </cell>
        </row>
        <row r="2505">
          <cell r="B2505">
            <v>1.4742738699327</v>
          </cell>
        </row>
        <row r="2505">
          <cell r="D2505">
            <v>5.5694</v>
          </cell>
          <cell r="E2505">
            <v>5.7013</v>
          </cell>
          <cell r="F2505">
            <v>36770</v>
          </cell>
        </row>
        <row r="2506">
          <cell r="B2506">
            <v>1.4742738699327</v>
          </cell>
        </row>
        <row r="2506">
          <cell r="D2506">
            <v>5.6054</v>
          </cell>
          <cell r="E2506">
            <v>5.6986</v>
          </cell>
          <cell r="F2506">
            <v>36771</v>
          </cell>
        </row>
        <row r="2507">
          <cell r="B2507">
            <v>1.4742738699327</v>
          </cell>
        </row>
        <row r="2507">
          <cell r="D2507">
            <v>5.639</v>
          </cell>
          <cell r="E2507">
            <v>5.6986</v>
          </cell>
          <cell r="F2507">
            <v>36772</v>
          </cell>
        </row>
        <row r="2508">
          <cell r="B2508">
            <v>1.4742738699327</v>
          </cell>
        </row>
        <row r="2508">
          <cell r="D2508">
            <v>5.7577</v>
          </cell>
          <cell r="E2508">
            <v>5.6986</v>
          </cell>
          <cell r="F2508">
            <v>36773</v>
          </cell>
        </row>
        <row r="2509">
          <cell r="B2509">
            <v>1.47623266964578</v>
          </cell>
        </row>
        <row r="2509">
          <cell r="D2509">
            <v>6.1588</v>
          </cell>
          <cell r="E2509">
            <v>6.1402</v>
          </cell>
          <cell r="F2509">
            <v>36774</v>
          </cell>
        </row>
        <row r="2510">
          <cell r="B2510">
            <v>1.48257971381287</v>
          </cell>
        </row>
        <row r="2510">
          <cell r="D2510">
            <v>6.3429</v>
          </cell>
          <cell r="E2510">
            <v>6.3925</v>
          </cell>
          <cell r="F2510">
            <v>36775</v>
          </cell>
        </row>
        <row r="2511">
          <cell r="B2511">
            <v>1.47666859334363</v>
          </cell>
        </row>
        <row r="2511">
          <cell r="D2511">
            <v>6.0168</v>
          </cell>
          <cell r="E2511">
            <v>6.0107</v>
          </cell>
          <cell r="F2511">
            <v>36776</v>
          </cell>
        </row>
        <row r="2512">
          <cell r="B2512">
            <v>1.47754134367608</v>
          </cell>
        </row>
        <row r="2512">
          <cell r="D2512">
            <v>6.0002</v>
          </cell>
          <cell r="E2512">
            <v>5.9779</v>
          </cell>
          <cell r="F2512">
            <v>36777</v>
          </cell>
        </row>
        <row r="2513">
          <cell r="B2513">
            <v>1.47754134367608</v>
          </cell>
        </row>
        <row r="2513">
          <cell r="D2513">
            <v>6.37</v>
          </cell>
          <cell r="E2513">
            <v>5.983</v>
          </cell>
          <cell r="F2513">
            <v>36778</v>
          </cell>
        </row>
        <row r="2514">
          <cell r="B2514">
            <v>1.47754134367608</v>
          </cell>
        </row>
        <row r="2514">
          <cell r="D2514">
            <v>6.1579</v>
          </cell>
          <cell r="E2514">
            <v>5.983</v>
          </cell>
          <cell r="F2514">
            <v>36779</v>
          </cell>
        </row>
        <row r="2515">
          <cell r="B2515">
            <v>1.4810426858249</v>
          </cell>
        </row>
        <row r="2515">
          <cell r="D2515">
            <v>6.1695</v>
          </cell>
          <cell r="E2515">
            <v>6.1843</v>
          </cell>
          <cell r="F2515">
            <v>36780</v>
          </cell>
        </row>
        <row r="2516">
          <cell r="B2516">
            <v>1.48082333317505</v>
          </cell>
        </row>
        <row r="2516">
          <cell r="D2516">
            <v>6.2079</v>
          </cell>
          <cell r="E2516">
            <v>6.2201</v>
          </cell>
          <cell r="F2516">
            <v>36781</v>
          </cell>
        </row>
        <row r="2517">
          <cell r="B2517">
            <v>1.48367947064003</v>
          </cell>
        </row>
        <row r="2517">
          <cell r="D2517">
            <v>6.3163</v>
          </cell>
          <cell r="E2517">
            <v>6.3326</v>
          </cell>
          <cell r="F2517">
            <v>36782</v>
          </cell>
        </row>
        <row r="2518">
          <cell r="B2518">
            <v>1.48743124808388</v>
          </cell>
        </row>
        <row r="2518">
          <cell r="D2518">
            <v>6.4581</v>
          </cell>
          <cell r="E2518">
            <v>6.4594</v>
          </cell>
          <cell r="F2518">
            <v>36783</v>
          </cell>
        </row>
        <row r="2519">
          <cell r="B2519">
            <v>1.48323939840507</v>
          </cell>
        </row>
        <row r="2519">
          <cell r="D2519">
            <v>6.6569</v>
          </cell>
          <cell r="E2519">
            <v>6.6308</v>
          </cell>
          <cell r="F2519">
            <v>36784</v>
          </cell>
        </row>
        <row r="2520">
          <cell r="B2520">
            <v>1.48323939840507</v>
          </cell>
        </row>
        <row r="2520">
          <cell r="D2520">
            <v>6.5615</v>
          </cell>
          <cell r="E2520">
            <v>6.6444</v>
          </cell>
          <cell r="F2520">
            <v>36785</v>
          </cell>
        </row>
        <row r="2521">
          <cell r="B2521">
            <v>1.48323939840507</v>
          </cell>
        </row>
        <row r="2521">
          <cell r="D2521">
            <v>6.4441</v>
          </cell>
          <cell r="E2521">
            <v>6.6444</v>
          </cell>
          <cell r="F2521">
            <v>36786</v>
          </cell>
        </row>
        <row r="2522">
          <cell r="B2522">
            <v>1.48853821697474</v>
          </cell>
        </row>
        <row r="2522">
          <cell r="D2522">
            <v>6.4143</v>
          </cell>
          <cell r="E2522">
            <v>6.4229</v>
          </cell>
          <cell r="F2522">
            <v>36787</v>
          </cell>
        </row>
        <row r="2523">
          <cell r="B2523">
            <v>1.48301939462437</v>
          </cell>
        </row>
        <row r="2523">
          <cell r="D2523">
            <v>6.4674</v>
          </cell>
          <cell r="E2523">
            <v>6.4911</v>
          </cell>
          <cell r="F2523">
            <v>36788</v>
          </cell>
        </row>
        <row r="2524">
          <cell r="B2524">
            <v>1.48500151844031</v>
          </cell>
        </row>
        <row r="2524">
          <cell r="D2524">
            <v>6.4659</v>
          </cell>
          <cell r="E2524">
            <v>6.4654</v>
          </cell>
          <cell r="F2524">
            <v>36789</v>
          </cell>
        </row>
        <row r="2525">
          <cell r="B2525">
            <v>1.48743124808388</v>
          </cell>
        </row>
        <row r="2525">
          <cell r="D2525">
            <v>6.4795</v>
          </cell>
          <cell r="E2525">
            <v>6.4966</v>
          </cell>
          <cell r="F2525">
            <v>36790</v>
          </cell>
        </row>
        <row r="2526">
          <cell r="B2526">
            <v>1.48853821697474</v>
          </cell>
        </row>
        <row r="2526">
          <cell r="D2526">
            <v>6.5062</v>
          </cell>
          <cell r="E2526">
            <v>6.5417</v>
          </cell>
          <cell r="F2526">
            <v>36791</v>
          </cell>
        </row>
        <row r="2527">
          <cell r="B2527">
            <v>1.48853821697474</v>
          </cell>
        </row>
        <row r="2527">
          <cell r="D2527">
            <v>6.425</v>
          </cell>
          <cell r="E2527">
            <v>6.5381</v>
          </cell>
          <cell r="F2527">
            <v>36792</v>
          </cell>
        </row>
        <row r="2528">
          <cell r="B2528">
            <v>1.48853821697474</v>
          </cell>
        </row>
        <row r="2528">
          <cell r="D2528">
            <v>6.3668</v>
          </cell>
          <cell r="E2528">
            <v>6.5381</v>
          </cell>
          <cell r="F2528">
            <v>36793</v>
          </cell>
        </row>
        <row r="2529">
          <cell r="B2529">
            <v>1.48610487246033</v>
          </cell>
        </row>
        <row r="2529">
          <cell r="D2529">
            <v>6.3331</v>
          </cell>
          <cell r="E2529">
            <v>6.4474</v>
          </cell>
          <cell r="F2529">
            <v>36794</v>
          </cell>
        </row>
        <row r="2530">
          <cell r="B2530">
            <v>1.48720999911355</v>
          </cell>
        </row>
        <row r="2530">
          <cell r="D2530">
            <v>6.4197</v>
          </cell>
          <cell r="E2530">
            <v>6.4335</v>
          </cell>
          <cell r="F2530">
            <v>36795</v>
          </cell>
        </row>
        <row r="2531">
          <cell r="B2531">
            <v>1.48720999911355</v>
          </cell>
        </row>
        <row r="2531">
          <cell r="D2531">
            <v>6.6502</v>
          </cell>
          <cell r="E2531">
            <v>6.6014</v>
          </cell>
          <cell r="F2531">
            <v>36796</v>
          </cell>
        </row>
        <row r="2532">
          <cell r="B2532">
            <v>1.50037515603182</v>
          </cell>
        </row>
        <row r="2532">
          <cell r="D2532">
            <v>6.605</v>
          </cell>
          <cell r="E2532">
            <v>6.5942</v>
          </cell>
          <cell r="F2532">
            <v>36797</v>
          </cell>
        </row>
        <row r="2533">
          <cell r="B2533">
            <v>1.50375934997417</v>
          </cell>
        </row>
        <row r="2533">
          <cell r="D2533">
            <v>6.4252</v>
          </cell>
          <cell r="E2533">
            <v>6.6144</v>
          </cell>
          <cell r="F2533">
            <v>36798</v>
          </cell>
        </row>
        <row r="2534">
          <cell r="B2534">
            <v>1.50375934997417</v>
          </cell>
        </row>
        <row r="2534">
          <cell r="D2534">
            <v>6.3352</v>
          </cell>
          <cell r="E2534">
            <v>6.615</v>
          </cell>
          <cell r="F2534">
            <v>36799</v>
          </cell>
        </row>
        <row r="2535">
          <cell r="B2535">
            <v>1.50375934997417</v>
          </cell>
        </row>
        <row r="2535">
          <cell r="D2535">
            <v>6.4877</v>
          </cell>
          <cell r="E2535" t="e">
            <v>#VALUE!</v>
          </cell>
          <cell r="F2535">
            <v>36800</v>
          </cell>
        </row>
        <row r="2536">
          <cell r="B2536">
            <v>1.50988979935293</v>
          </cell>
        </row>
        <row r="2536">
          <cell r="D2536">
            <v>6.6483</v>
          </cell>
          <cell r="E2536">
            <v>6.6553</v>
          </cell>
          <cell r="F2536">
            <v>36801</v>
          </cell>
        </row>
        <row r="2537">
          <cell r="B2537">
            <v>1.50466442657481</v>
          </cell>
        </row>
        <row r="2537">
          <cell r="D2537">
            <v>6.7937</v>
          </cell>
          <cell r="E2537">
            <v>6.7898</v>
          </cell>
          <cell r="F2537">
            <v>36802</v>
          </cell>
        </row>
        <row r="2538">
          <cell r="B2538">
            <v>1.49454494111024</v>
          </cell>
        </row>
        <row r="2538">
          <cell r="D2538">
            <v>6.7769</v>
          </cell>
          <cell r="E2538">
            <v>6.8214</v>
          </cell>
          <cell r="F2538">
            <v>36803</v>
          </cell>
        </row>
        <row r="2539">
          <cell r="B2539">
            <v>1.49812729801571</v>
          </cell>
        </row>
        <row r="2539">
          <cell r="D2539">
            <v>6.5791</v>
          </cell>
          <cell r="E2539">
            <v>6.6515</v>
          </cell>
          <cell r="F2539">
            <v>36804</v>
          </cell>
        </row>
        <row r="2540">
          <cell r="B2540">
            <v>1.50353335198574</v>
          </cell>
        </row>
        <row r="2540">
          <cell r="D2540">
            <v>6.2262</v>
          </cell>
          <cell r="E2540">
            <v>6.383</v>
          </cell>
          <cell r="F2540">
            <v>36805</v>
          </cell>
        </row>
        <row r="2541">
          <cell r="B2541">
            <v>1.50353335198574</v>
          </cell>
        </row>
        <row r="2541">
          <cell r="D2541">
            <v>6.3712</v>
          </cell>
          <cell r="E2541">
            <v>6.3838</v>
          </cell>
          <cell r="F2541">
            <v>36806</v>
          </cell>
        </row>
        <row r="2542">
          <cell r="B2542">
            <v>1.50353335198574</v>
          </cell>
        </row>
        <row r="2542">
          <cell r="D2542">
            <v>6.4191</v>
          </cell>
          <cell r="E2542">
            <v>6.3838</v>
          </cell>
          <cell r="F2542">
            <v>36807</v>
          </cell>
        </row>
        <row r="2543">
          <cell r="B2543">
            <v>1.50308129041321</v>
          </cell>
        </row>
        <row r="2543">
          <cell r="D2543">
            <v>6.449</v>
          </cell>
          <cell r="E2543">
            <v>6.3879</v>
          </cell>
          <cell r="F2543">
            <v>36808</v>
          </cell>
        </row>
        <row r="2544">
          <cell r="B2544">
            <v>1.50172700409991</v>
          </cell>
        </row>
        <row r="2544">
          <cell r="D2544">
            <v>6.3834</v>
          </cell>
          <cell r="E2544">
            <v>6.4867</v>
          </cell>
          <cell r="F2544">
            <v>36809</v>
          </cell>
        </row>
        <row r="2545">
          <cell r="B2545">
            <v>1.50557059331927</v>
          </cell>
        </row>
        <row r="2545">
          <cell r="D2545">
            <v>6.5504</v>
          </cell>
          <cell r="E2545">
            <v>6.5285</v>
          </cell>
          <cell r="F2545">
            <v>36810</v>
          </cell>
        </row>
        <row r="2546">
          <cell r="B2546">
            <v>1.51607030094742</v>
          </cell>
        </row>
        <row r="2546">
          <cell r="D2546">
            <v>6.9977</v>
          </cell>
          <cell r="E2546">
            <v>6.9972</v>
          </cell>
          <cell r="F2546">
            <v>36811</v>
          </cell>
        </row>
        <row r="2547">
          <cell r="B2547">
            <v>1.50761349841715</v>
          </cell>
        </row>
        <row r="2547">
          <cell r="D2547">
            <v>6.7867</v>
          </cell>
          <cell r="E2547">
            <v>6.755</v>
          </cell>
          <cell r="F2547">
            <v>36812</v>
          </cell>
        </row>
        <row r="2548">
          <cell r="B2548">
            <v>1.50761349841715</v>
          </cell>
        </row>
        <row r="2548">
          <cell r="D2548">
            <v>7.0406</v>
          </cell>
          <cell r="E2548">
            <v>6.7812</v>
          </cell>
          <cell r="F2548">
            <v>36813</v>
          </cell>
        </row>
        <row r="2549">
          <cell r="B2549">
            <v>1.50761349841715</v>
          </cell>
        </row>
        <row r="2549">
          <cell r="D2549">
            <v>7.1336</v>
          </cell>
          <cell r="E2549">
            <v>6.7812</v>
          </cell>
          <cell r="F2549">
            <v>36814</v>
          </cell>
        </row>
        <row r="2550">
          <cell r="B2550">
            <v>1.51860284905669</v>
          </cell>
        </row>
        <row r="2550">
          <cell r="D2550">
            <v>6.9026</v>
          </cell>
          <cell r="E2550">
            <v>6.8936</v>
          </cell>
          <cell r="F2550">
            <v>36815</v>
          </cell>
        </row>
        <row r="2551">
          <cell r="B2551">
            <v>1.51929498810262</v>
          </cell>
        </row>
        <row r="2551">
          <cell r="D2551">
            <v>6.9533</v>
          </cell>
          <cell r="E2551">
            <v>6.913</v>
          </cell>
          <cell r="F2551">
            <v>36816</v>
          </cell>
        </row>
        <row r="2552">
          <cell r="B2552">
            <v>1.51699026207326</v>
          </cell>
        </row>
        <row r="2552">
          <cell r="D2552">
            <v>6.9621</v>
          </cell>
          <cell r="E2552">
            <v>7.068</v>
          </cell>
          <cell r="F2552">
            <v>36817</v>
          </cell>
        </row>
        <row r="2553">
          <cell r="B2553">
            <v>1.51148731788646</v>
          </cell>
        </row>
        <row r="2553">
          <cell r="D2553">
            <v>6.4919</v>
          </cell>
          <cell r="E2553">
            <v>6.5809</v>
          </cell>
          <cell r="F2553">
            <v>36818</v>
          </cell>
        </row>
        <row r="2554">
          <cell r="B2554">
            <v>1.51194431444793</v>
          </cell>
        </row>
        <row r="2554">
          <cell r="D2554">
            <v>6.2911</v>
          </cell>
          <cell r="E2554">
            <v>6.3097</v>
          </cell>
          <cell r="F2554">
            <v>36819</v>
          </cell>
        </row>
        <row r="2555">
          <cell r="B2555">
            <v>1.51194431444793</v>
          </cell>
        </row>
        <row r="2555">
          <cell r="D2555">
            <v>6.5984</v>
          </cell>
          <cell r="E2555">
            <v>6.2796</v>
          </cell>
          <cell r="F2555">
            <v>36820</v>
          </cell>
        </row>
        <row r="2556">
          <cell r="B2556">
            <v>1.51194431444793</v>
          </cell>
        </row>
        <row r="2556">
          <cell r="D2556">
            <v>6.4819</v>
          </cell>
          <cell r="E2556">
            <v>6.2796</v>
          </cell>
          <cell r="F2556">
            <v>36821</v>
          </cell>
        </row>
        <row r="2557">
          <cell r="B2557">
            <v>1.51217298452163</v>
          </cell>
        </row>
        <row r="2557">
          <cell r="D2557">
            <v>6.3051</v>
          </cell>
          <cell r="E2557">
            <v>6.2667</v>
          </cell>
          <cell r="F2557">
            <v>36822</v>
          </cell>
        </row>
        <row r="2558">
          <cell r="B2558">
            <v>1.51630022086707</v>
          </cell>
        </row>
        <row r="2558">
          <cell r="D2558">
            <v>6.2739</v>
          </cell>
          <cell r="E2558">
            <v>6.3226</v>
          </cell>
          <cell r="F2558">
            <v>36823</v>
          </cell>
        </row>
        <row r="2559">
          <cell r="B2559">
            <v>1.51653021053438</v>
          </cell>
        </row>
        <row r="2559">
          <cell r="D2559">
            <v>6.0523</v>
          </cell>
          <cell r="E2559">
            <v>6.1357</v>
          </cell>
          <cell r="F2559">
            <v>36824</v>
          </cell>
        </row>
        <row r="2560">
          <cell r="B2560">
            <v>1.52532029086266</v>
          </cell>
        </row>
        <row r="2560">
          <cell r="D2560">
            <v>5.9483</v>
          </cell>
          <cell r="E2560">
            <v>6.0257</v>
          </cell>
          <cell r="F2560">
            <v>36825</v>
          </cell>
        </row>
        <row r="2561">
          <cell r="B2561">
            <v>1.52951970581671</v>
          </cell>
        </row>
        <row r="2561">
          <cell r="D2561">
            <v>5.7899</v>
          </cell>
          <cell r="E2561">
            <v>5.824</v>
          </cell>
          <cell r="F2561">
            <v>36826</v>
          </cell>
        </row>
        <row r="2562">
          <cell r="B2562">
            <v>1.52951970581671</v>
          </cell>
        </row>
        <row r="2562">
          <cell r="D2562">
            <v>5.9083</v>
          </cell>
          <cell r="E2562">
            <v>5.821</v>
          </cell>
          <cell r="F2562">
            <v>36827</v>
          </cell>
        </row>
        <row r="2563">
          <cell r="B2563">
            <v>1.52951970581671</v>
          </cell>
        </row>
        <row r="2563">
          <cell r="D2563">
            <v>5.8315</v>
          </cell>
          <cell r="E2563">
            <v>5.821</v>
          </cell>
          <cell r="F2563">
            <v>36828</v>
          </cell>
        </row>
        <row r="2564">
          <cell r="B2564">
            <v>1.53162816633138</v>
          </cell>
        </row>
        <row r="2564">
          <cell r="D2564">
            <v>5.9424</v>
          </cell>
          <cell r="E2564">
            <v>5.9683</v>
          </cell>
          <cell r="F2564">
            <v>36829</v>
          </cell>
        </row>
        <row r="2565">
          <cell r="B2565">
            <v>1.52415796058171</v>
          </cell>
        </row>
        <row r="2565">
          <cell r="D2565">
            <v>5.8089</v>
          </cell>
          <cell r="E2565">
            <v>5.8457</v>
          </cell>
          <cell r="F2565">
            <v>36830</v>
          </cell>
        </row>
        <row r="2566">
          <cell r="B2566">
            <v>1.534448319107</v>
          </cell>
        </row>
        <row r="2566">
          <cell r="D2566">
            <v>5.6498</v>
          </cell>
          <cell r="E2566">
            <v>5.627</v>
          </cell>
          <cell r="F2566">
            <v>36831</v>
          </cell>
        </row>
        <row r="2567">
          <cell r="B2567">
            <v>1.53186268982202</v>
          </cell>
        </row>
        <row r="2567">
          <cell r="D2567">
            <v>5.8899</v>
          </cell>
          <cell r="E2567">
            <v>5.9431</v>
          </cell>
          <cell r="F2567">
            <v>36832</v>
          </cell>
        </row>
        <row r="2568">
          <cell r="B2568">
            <v>1.53350706823676</v>
          </cell>
        </row>
        <row r="2568">
          <cell r="D2568">
            <v>5.95</v>
          </cell>
          <cell r="E2568">
            <v>6.0446</v>
          </cell>
          <cell r="F2568">
            <v>36833</v>
          </cell>
        </row>
        <row r="2569">
          <cell r="B2569">
            <v>1.53350706823676</v>
          </cell>
        </row>
        <row r="2569">
          <cell r="D2569">
            <v>5.6496</v>
          </cell>
          <cell r="E2569">
            <v>6.0238</v>
          </cell>
          <cell r="F2569">
            <v>36834</v>
          </cell>
        </row>
        <row r="2570">
          <cell r="B2570">
            <v>1.53350706823676</v>
          </cell>
        </row>
        <row r="2570">
          <cell r="D2570">
            <v>6.0012</v>
          </cell>
          <cell r="E2570">
            <v>6.0238</v>
          </cell>
          <cell r="F2570">
            <v>36835</v>
          </cell>
        </row>
        <row r="2571">
          <cell r="B2571">
            <v>1.53139357485659</v>
          </cell>
        </row>
        <row r="2571">
          <cell r="D2571">
            <v>6.1997</v>
          </cell>
          <cell r="E2571">
            <v>6.2162</v>
          </cell>
          <cell r="F2571">
            <v>36836</v>
          </cell>
        </row>
        <row r="2572">
          <cell r="B2572">
            <v>1.534448319107</v>
          </cell>
        </row>
        <row r="2572">
          <cell r="D2572">
            <v>6.5363</v>
          </cell>
          <cell r="E2572">
            <v>6.4491</v>
          </cell>
          <cell r="F2572">
            <v>36837</v>
          </cell>
        </row>
        <row r="2573">
          <cell r="B2573">
            <v>1.54225784487294</v>
          </cell>
        </row>
        <row r="2573">
          <cell r="D2573">
            <v>7.1196</v>
          </cell>
          <cell r="E2573">
            <v>6.9504</v>
          </cell>
          <cell r="F2573">
            <v>36838</v>
          </cell>
        </row>
        <row r="2574">
          <cell r="B2574">
            <v>1.55014726994834</v>
          </cell>
        </row>
        <row r="2574">
          <cell r="D2574">
            <v>7.4095</v>
          </cell>
          <cell r="E2574">
            <v>7.412</v>
          </cell>
          <cell r="F2574">
            <v>36839</v>
          </cell>
        </row>
        <row r="2575">
          <cell r="B2575">
            <v>1.54344809795953</v>
          </cell>
        </row>
        <row r="2575">
          <cell r="D2575">
            <v>7.1137</v>
          </cell>
          <cell r="E2575">
            <v>7.1584</v>
          </cell>
          <cell r="F2575">
            <v>36840</v>
          </cell>
        </row>
        <row r="2576">
          <cell r="B2576">
            <v>1.54344809795953</v>
          </cell>
        </row>
        <row r="2576">
          <cell r="D2576">
            <v>7.2847</v>
          </cell>
          <cell r="E2576">
            <v>7.1501</v>
          </cell>
          <cell r="F2576">
            <v>36841</v>
          </cell>
        </row>
        <row r="2577">
          <cell r="B2577">
            <v>1.54344809795953</v>
          </cell>
        </row>
        <row r="2577">
          <cell r="D2577">
            <v>7.257</v>
          </cell>
          <cell r="E2577">
            <v>7.1501</v>
          </cell>
          <cell r="F2577">
            <v>36842</v>
          </cell>
        </row>
        <row r="2578">
          <cell r="B2578">
            <v>1.54535627201899</v>
          </cell>
        </row>
        <row r="2578">
          <cell r="D2578">
            <v>7.5206</v>
          </cell>
          <cell r="E2578">
            <v>7.6578</v>
          </cell>
          <cell r="F2578">
            <v>36843</v>
          </cell>
        </row>
        <row r="2579">
          <cell r="B2579">
            <v>1.54631198693878</v>
          </cell>
        </row>
        <row r="2579">
          <cell r="D2579">
            <v>7.3168</v>
          </cell>
          <cell r="E2579">
            <v>7.4836</v>
          </cell>
          <cell r="F2579">
            <v>36844</v>
          </cell>
        </row>
        <row r="2580">
          <cell r="B2580">
            <v>1.55303624071761</v>
          </cell>
        </row>
        <row r="2580">
          <cell r="D2580">
            <v>7.6401</v>
          </cell>
          <cell r="E2580">
            <v>7.6735</v>
          </cell>
          <cell r="F2580">
            <v>36845</v>
          </cell>
        </row>
        <row r="2581">
          <cell r="B2581">
            <v>1.55593585549913</v>
          </cell>
        </row>
        <row r="2581">
          <cell r="D2581">
            <v>7.6124</v>
          </cell>
          <cell r="E2581">
            <v>7.7531</v>
          </cell>
          <cell r="F2581">
            <v>36846</v>
          </cell>
        </row>
        <row r="2582">
          <cell r="B2582">
            <v>1.55738987157292</v>
          </cell>
        </row>
        <row r="2582">
          <cell r="D2582">
            <v>7.2215</v>
          </cell>
          <cell r="E2582">
            <v>7.2656</v>
          </cell>
          <cell r="F2582">
            <v>36847</v>
          </cell>
        </row>
        <row r="2583">
          <cell r="B2583">
            <v>1.55738987157292</v>
          </cell>
        </row>
        <row r="2583">
          <cell r="D2583">
            <v>7.6782</v>
          </cell>
          <cell r="E2583">
            <v>7.2615</v>
          </cell>
          <cell r="F2583">
            <v>36848</v>
          </cell>
        </row>
        <row r="2584">
          <cell r="B2584">
            <v>1.55738987157292</v>
          </cell>
        </row>
        <row r="2584">
          <cell r="D2584">
            <v>7.683</v>
          </cell>
          <cell r="E2584">
            <v>7.2615</v>
          </cell>
          <cell r="F2584">
            <v>36849</v>
          </cell>
        </row>
        <row r="2585">
          <cell r="B2585">
            <v>1.55714732278431</v>
          </cell>
        </row>
        <row r="2585">
          <cell r="D2585">
            <v>7.9643</v>
          </cell>
          <cell r="E2585">
            <v>8.0772</v>
          </cell>
          <cell r="F2585">
            <v>36850</v>
          </cell>
        </row>
        <row r="2586">
          <cell r="B2586">
            <v>1.55207205473673</v>
          </cell>
        </row>
        <row r="2586">
          <cell r="D2586">
            <v>8.1078</v>
          </cell>
          <cell r="E2586">
            <v>8.2637</v>
          </cell>
          <cell r="F2586">
            <v>36851</v>
          </cell>
        </row>
        <row r="2587">
          <cell r="B2587">
            <v>1.54631198693878</v>
          </cell>
        </row>
        <row r="2587">
          <cell r="D2587">
            <v>7.5992</v>
          </cell>
          <cell r="E2587">
            <v>7.8215</v>
          </cell>
          <cell r="F2587">
            <v>36852</v>
          </cell>
        </row>
        <row r="2588">
          <cell r="B2588">
            <v>1.54440159558187</v>
          </cell>
        </row>
        <row r="2588">
          <cell r="D2588">
            <v>8.3423</v>
          </cell>
          <cell r="E2588">
            <v>8.4094</v>
          </cell>
          <cell r="F2588">
            <v>36853</v>
          </cell>
        </row>
        <row r="2589">
          <cell r="B2589">
            <v>1.53917195871582</v>
          </cell>
        </row>
        <row r="2589">
          <cell r="D2589">
            <v>8.7166</v>
          </cell>
          <cell r="E2589">
            <v>8.7843</v>
          </cell>
          <cell r="F2589">
            <v>36854</v>
          </cell>
        </row>
        <row r="2590">
          <cell r="B2590">
            <v>1.53917195871582</v>
          </cell>
        </row>
        <row r="2590">
          <cell r="D2590">
            <v>8.2153</v>
          </cell>
          <cell r="E2590">
            <v>8.7891</v>
          </cell>
          <cell r="F2590">
            <v>36855</v>
          </cell>
        </row>
        <row r="2591">
          <cell r="B2591">
            <v>1.53917195871582</v>
          </cell>
        </row>
        <row r="2591">
          <cell r="D2591">
            <v>8.2709</v>
          </cell>
          <cell r="E2591">
            <v>8.7891</v>
          </cell>
          <cell r="F2591">
            <v>36856</v>
          </cell>
        </row>
        <row r="2592">
          <cell r="B2592">
            <v>1.5363342914886</v>
          </cell>
        </row>
        <row r="2592">
          <cell r="D2592">
            <v>8.1547</v>
          </cell>
          <cell r="E2592">
            <v>8.2742</v>
          </cell>
          <cell r="F2592">
            <v>36857</v>
          </cell>
        </row>
        <row r="2593">
          <cell r="B2593">
            <v>1.5372790172683</v>
          </cell>
        </row>
        <row r="2593">
          <cell r="D2593">
            <v>7.6655</v>
          </cell>
          <cell r="E2593">
            <v>7.8118</v>
          </cell>
          <cell r="F2593">
            <v>36858</v>
          </cell>
        </row>
        <row r="2594">
          <cell r="B2594">
            <v>1.54440159558187</v>
          </cell>
        </row>
        <row r="2594">
          <cell r="D2594">
            <v>7.909</v>
          </cell>
          <cell r="E2594">
            <v>7.9749</v>
          </cell>
          <cell r="F2594">
            <v>36859</v>
          </cell>
        </row>
        <row r="2595">
          <cell r="B2595">
            <v>1.53704269171124</v>
          </cell>
        </row>
        <row r="2595">
          <cell r="D2595">
            <v>8.3431</v>
          </cell>
          <cell r="E2595">
            <v>8.3212</v>
          </cell>
          <cell r="F2595">
            <v>36860</v>
          </cell>
        </row>
        <row r="2596">
          <cell r="B2596">
            <v>1.54702976322644</v>
          </cell>
        </row>
        <row r="2596">
          <cell r="D2596">
            <v>8.7574</v>
          </cell>
          <cell r="E2596">
            <v>8.4289</v>
          </cell>
          <cell r="F2596">
            <v>36861</v>
          </cell>
        </row>
        <row r="2597">
          <cell r="B2597">
            <v>1.54702976322644</v>
          </cell>
        </row>
        <row r="2597">
          <cell r="D2597">
            <v>8.2673</v>
          </cell>
          <cell r="E2597">
            <v>8.8283</v>
          </cell>
          <cell r="F2597">
            <v>36862</v>
          </cell>
        </row>
        <row r="2598">
          <cell r="B2598">
            <v>1.54702976322644</v>
          </cell>
        </row>
        <row r="2598">
          <cell r="D2598">
            <v>8.3179</v>
          </cell>
          <cell r="E2598">
            <v>8.8283</v>
          </cell>
          <cell r="F2598">
            <v>36863</v>
          </cell>
        </row>
        <row r="2599">
          <cell r="B2599">
            <v>1.54344809795953</v>
          </cell>
        </row>
        <row r="2599">
          <cell r="D2599">
            <v>9.8601</v>
          </cell>
          <cell r="E2599">
            <v>9.9276</v>
          </cell>
          <cell r="F2599">
            <v>36864</v>
          </cell>
        </row>
        <row r="2600">
          <cell r="B2600">
            <v>1.54273378249233</v>
          </cell>
        </row>
        <row r="2600">
          <cell r="D2600">
            <v>10.4021</v>
          </cell>
          <cell r="E2600">
            <v>10.7007</v>
          </cell>
          <cell r="F2600">
            <v>36865</v>
          </cell>
        </row>
        <row r="2601">
          <cell r="B2601">
            <v>1.52858448994616</v>
          </cell>
        </row>
        <row r="2601">
          <cell r="D2601">
            <v>11.1487</v>
          </cell>
          <cell r="E2601">
            <v>11.35</v>
          </cell>
          <cell r="F2601">
            <v>36866</v>
          </cell>
        </row>
        <row r="2602">
          <cell r="B2602">
            <v>1.53069037106241</v>
          </cell>
        </row>
        <row r="2602">
          <cell r="D2602">
            <v>11.1494</v>
          </cell>
          <cell r="E2602">
            <v>11.2208</v>
          </cell>
          <cell r="F2602">
            <v>36867</v>
          </cell>
        </row>
        <row r="2603">
          <cell r="B2603">
            <v>1.51837236777063</v>
          </cell>
        </row>
        <row r="2603">
          <cell r="D2603">
            <v>11.1856</v>
          </cell>
          <cell r="E2603">
            <v>11.2189</v>
          </cell>
          <cell r="F2603">
            <v>36868</v>
          </cell>
        </row>
        <row r="2604">
          <cell r="B2604">
            <v>1.51837236777063</v>
          </cell>
        </row>
        <row r="2604">
          <cell r="D2604">
            <v>12.1357</v>
          </cell>
          <cell r="E2604">
            <v>11.4542</v>
          </cell>
          <cell r="F2604">
            <v>36869</v>
          </cell>
        </row>
        <row r="2605">
          <cell r="B2605">
            <v>1.51837236777063</v>
          </cell>
        </row>
        <row r="2605">
          <cell r="D2605">
            <v>14.1582</v>
          </cell>
          <cell r="E2605">
            <v>11.4542</v>
          </cell>
          <cell r="F2605">
            <v>36870</v>
          </cell>
        </row>
        <row r="2606">
          <cell r="B2606">
            <v>1.5269506459172</v>
          </cell>
        </row>
        <row r="2606">
          <cell r="D2606">
            <v>15.7047</v>
          </cell>
          <cell r="E2606">
            <v>14.904</v>
          </cell>
          <cell r="F2606">
            <v>36871</v>
          </cell>
        </row>
        <row r="2607">
          <cell r="B2607">
            <v>1.52765041704128</v>
          </cell>
        </row>
        <row r="2607">
          <cell r="D2607">
            <v>11.8229</v>
          </cell>
          <cell r="E2607">
            <v>11.8944</v>
          </cell>
          <cell r="F2607">
            <v>36872</v>
          </cell>
        </row>
        <row r="2608">
          <cell r="B2608">
            <v>1.52068129850752</v>
          </cell>
        </row>
        <row r="2608">
          <cell r="D2608">
            <v>10.7335</v>
          </cell>
          <cell r="E2608">
            <v>10.857</v>
          </cell>
          <cell r="F2608">
            <v>36873</v>
          </cell>
        </row>
        <row r="2609">
          <cell r="B2609">
            <v>1.51860284905669</v>
          </cell>
        </row>
        <row r="2609">
          <cell r="D2609">
            <v>10.6469</v>
          </cell>
          <cell r="E2609">
            <v>10.8032</v>
          </cell>
          <cell r="F2609">
            <v>36874</v>
          </cell>
        </row>
        <row r="2610">
          <cell r="B2610">
            <v>1.52091248134805</v>
          </cell>
        </row>
        <row r="2610">
          <cell r="D2610">
            <v>12.124</v>
          </cell>
          <cell r="E2610">
            <v>11.524</v>
          </cell>
          <cell r="F2610">
            <v>36875</v>
          </cell>
        </row>
        <row r="2611">
          <cell r="B2611">
            <v>1.52091248134805</v>
          </cell>
        </row>
        <row r="2611">
          <cell r="D2611">
            <v>12.0128</v>
          </cell>
          <cell r="E2611">
            <v>11.9396</v>
          </cell>
          <cell r="F2611">
            <v>36876</v>
          </cell>
        </row>
        <row r="2612">
          <cell r="B2612">
            <v>1.52091248134805</v>
          </cell>
        </row>
        <row r="2612">
          <cell r="D2612">
            <v>10.6036</v>
          </cell>
          <cell r="E2612">
            <v>11.9396</v>
          </cell>
          <cell r="F2612">
            <v>36877</v>
          </cell>
        </row>
        <row r="2613">
          <cell r="B2613">
            <v>1.52532029086266</v>
          </cell>
        </row>
        <row r="2613">
          <cell r="D2613">
            <v>11.7526</v>
          </cell>
          <cell r="E2613">
            <v>12.3358</v>
          </cell>
          <cell r="F2613">
            <v>36878</v>
          </cell>
        </row>
        <row r="2614">
          <cell r="B2614">
            <v>1.52415796058171</v>
          </cell>
        </row>
        <row r="2614">
          <cell r="D2614">
            <v>12.2515</v>
          </cell>
          <cell r="E2614">
            <v>12.2657</v>
          </cell>
          <cell r="F2614">
            <v>36879</v>
          </cell>
        </row>
        <row r="2615">
          <cell r="B2615">
            <v>1.52230174650051</v>
          </cell>
        </row>
        <row r="2615">
          <cell r="D2615">
            <v>13.5631</v>
          </cell>
          <cell r="E2615">
            <v>13.6228</v>
          </cell>
          <cell r="F2615">
            <v>36880</v>
          </cell>
        </row>
        <row r="2616">
          <cell r="B2616">
            <v>1.52137533388758</v>
          </cell>
        </row>
        <row r="2616">
          <cell r="D2616">
            <v>13.3473</v>
          </cell>
          <cell r="E2616">
            <v>13.8702</v>
          </cell>
          <cell r="F2616">
            <v>36881</v>
          </cell>
        </row>
        <row r="2617">
          <cell r="B2617">
            <v>1.52137533388758</v>
          </cell>
        </row>
        <row r="2617">
          <cell r="D2617">
            <v>12.8353</v>
          </cell>
          <cell r="E2617">
            <v>14.0207</v>
          </cell>
          <cell r="F2617">
            <v>36882</v>
          </cell>
        </row>
        <row r="2618">
          <cell r="B2618">
            <v>1.52137533388758</v>
          </cell>
        </row>
        <row r="2618">
          <cell r="D2618">
            <v>13.075</v>
          </cell>
          <cell r="E2618">
            <v>13.8604</v>
          </cell>
          <cell r="F2618">
            <v>36883</v>
          </cell>
        </row>
        <row r="2619">
          <cell r="B2619">
            <v>1.52137533388758</v>
          </cell>
        </row>
        <row r="2619">
          <cell r="D2619">
            <v>13.0127</v>
          </cell>
          <cell r="E2619">
            <v>13.8604</v>
          </cell>
          <cell r="F2619">
            <v>36884</v>
          </cell>
        </row>
        <row r="2620">
          <cell r="B2620">
            <v>1.52137533388758</v>
          </cell>
        </row>
        <row r="2620">
          <cell r="D2620">
            <v>13.0127</v>
          </cell>
          <cell r="E2620">
            <v>13.8604</v>
          </cell>
          <cell r="F2620">
            <v>36885</v>
          </cell>
        </row>
        <row r="2621">
          <cell r="B2621">
            <v>1.51080227277496</v>
          </cell>
        </row>
        <row r="2621">
          <cell r="D2621">
            <v>13.172</v>
          </cell>
          <cell r="E2621">
            <v>13.8604</v>
          </cell>
          <cell r="F2621">
            <v>36886</v>
          </cell>
        </row>
        <row r="2622">
          <cell r="B2622">
            <v>1.51148731788646</v>
          </cell>
        </row>
        <row r="2622">
          <cell r="D2622">
            <v>13.0062</v>
          </cell>
          <cell r="E2622">
            <v>13.1255</v>
          </cell>
          <cell r="F2622">
            <v>36887</v>
          </cell>
        </row>
        <row r="2623">
          <cell r="B2623">
            <v>1.50082545679227</v>
          </cell>
        </row>
        <row r="2623">
          <cell r="D2623">
            <v>12.6699</v>
          </cell>
          <cell r="E2623">
            <v>12.7923</v>
          </cell>
          <cell r="F2623">
            <v>36888</v>
          </cell>
        </row>
        <row r="2624">
          <cell r="B2624">
            <v>1.49970001022611</v>
          </cell>
        </row>
        <row r="2624">
          <cell r="D2624">
            <v>12.9101</v>
          </cell>
          <cell r="E2624">
            <v>13.315</v>
          </cell>
          <cell r="F2624">
            <v>36889</v>
          </cell>
        </row>
        <row r="2625">
          <cell r="B2625">
            <v>1.49970001022611</v>
          </cell>
        </row>
        <row r="2625">
          <cell r="D2625">
            <v>12.6504</v>
          </cell>
          <cell r="E2625">
            <v>13.37</v>
          </cell>
          <cell r="F2625">
            <v>36890</v>
          </cell>
        </row>
        <row r="2626">
          <cell r="B2626">
            <v>1.49970001022611</v>
          </cell>
        </row>
        <row r="2626">
          <cell r="D2626">
            <v>12.7328</v>
          </cell>
          <cell r="E2626">
            <v>13.37</v>
          </cell>
          <cell r="F2626">
            <v>36891</v>
          </cell>
        </row>
        <row r="2627">
          <cell r="B2627">
            <v>1.49970001022611</v>
          </cell>
        </row>
        <row r="2627">
          <cell r="D2627">
            <v>12.0105</v>
          </cell>
          <cell r="E2627">
            <v>13.37</v>
          </cell>
          <cell r="F2627">
            <v>36892</v>
          </cell>
        </row>
        <row r="2628">
          <cell r="B2628">
            <v>1.49320585398224</v>
          </cell>
        </row>
        <row r="2628">
          <cell r="D2628">
            <v>11.9214</v>
          </cell>
          <cell r="E2628">
            <v>12.0085</v>
          </cell>
          <cell r="F2628">
            <v>36893</v>
          </cell>
        </row>
        <row r="2629">
          <cell r="B2629">
            <v>1.49835180743895</v>
          </cell>
        </row>
        <row r="2629">
          <cell r="D2629">
            <v>11.0006</v>
          </cell>
          <cell r="E2629">
            <v>11.4506</v>
          </cell>
          <cell r="F2629">
            <v>36894</v>
          </cell>
        </row>
        <row r="2630">
          <cell r="B2630">
            <v>1.4992503844589</v>
          </cell>
        </row>
        <row r="2630">
          <cell r="D2630">
            <v>11.1616</v>
          </cell>
          <cell r="E2630">
            <v>11.519</v>
          </cell>
          <cell r="F2630">
            <v>36895</v>
          </cell>
        </row>
        <row r="2631">
          <cell r="B2631">
            <v>1.49835180743895</v>
          </cell>
        </row>
        <row r="2631">
          <cell r="D2631">
            <v>12.094</v>
          </cell>
          <cell r="E2631">
            <v>12.2955</v>
          </cell>
          <cell r="F2631">
            <v>36896</v>
          </cell>
        </row>
        <row r="2632">
          <cell r="B2632">
            <v>1.49835180743895</v>
          </cell>
        </row>
        <row r="2632">
          <cell r="D2632">
            <v>11.4961</v>
          </cell>
          <cell r="E2632">
            <v>12.2832</v>
          </cell>
          <cell r="F2632">
            <v>36897</v>
          </cell>
        </row>
        <row r="2633">
          <cell r="B2633">
            <v>1.49835180743895</v>
          </cell>
        </row>
        <row r="2633">
          <cell r="D2633">
            <v>11.1765</v>
          </cell>
          <cell r="E2633">
            <v>12.2832</v>
          </cell>
          <cell r="F2633">
            <v>36898</v>
          </cell>
        </row>
        <row r="2634">
          <cell r="B2634">
            <v>1.49409826760036</v>
          </cell>
        </row>
        <row r="2634">
          <cell r="D2634">
            <v>12.8065</v>
          </cell>
          <cell r="E2634">
            <v>13.0427</v>
          </cell>
          <cell r="F2634">
            <v>36899</v>
          </cell>
        </row>
        <row r="2635">
          <cell r="B2635">
            <v>1.49476824485623</v>
          </cell>
        </row>
        <row r="2635">
          <cell r="D2635">
            <v>12.8946</v>
          </cell>
          <cell r="E2635">
            <v>13.0052</v>
          </cell>
          <cell r="F2635">
            <v>36900</v>
          </cell>
        </row>
        <row r="2636">
          <cell r="B2636">
            <v>1.50308129041321</v>
          </cell>
        </row>
        <row r="2636">
          <cell r="D2636">
            <v>12.6235</v>
          </cell>
          <cell r="E2636">
            <v>12.9692</v>
          </cell>
          <cell r="F2636">
            <v>36901</v>
          </cell>
        </row>
        <row r="2637">
          <cell r="B2637">
            <v>1.49521531910676</v>
          </cell>
        </row>
        <row r="2637">
          <cell r="D2637">
            <v>11.6492</v>
          </cell>
          <cell r="E2637">
            <v>11.8898</v>
          </cell>
          <cell r="F2637">
            <v>36902</v>
          </cell>
        </row>
        <row r="2638">
          <cell r="B2638">
            <v>1.50060020552153</v>
          </cell>
        </row>
        <row r="2638">
          <cell r="D2638">
            <v>11.0579</v>
          </cell>
          <cell r="E2638">
            <v>11.7449</v>
          </cell>
          <cell r="F2638">
            <v>36903</v>
          </cell>
        </row>
        <row r="2639">
          <cell r="B2639">
            <v>1.50060020552153</v>
          </cell>
        </row>
        <row r="2639">
          <cell r="D2639">
            <v>10.5375</v>
          </cell>
          <cell r="E2639">
            <v>11.7103</v>
          </cell>
          <cell r="F2639">
            <v>36904</v>
          </cell>
        </row>
        <row r="2640">
          <cell r="B2640">
            <v>1.50060020552153</v>
          </cell>
        </row>
        <row r="2640">
          <cell r="D2640">
            <v>10.5927</v>
          </cell>
          <cell r="E2640">
            <v>11.7103</v>
          </cell>
          <cell r="F2640">
            <v>36905</v>
          </cell>
        </row>
        <row r="2641">
          <cell r="B2641">
            <v>1.50217811679591</v>
          </cell>
        </row>
        <row r="2641">
          <cell r="D2641">
            <v>10.7303</v>
          </cell>
          <cell r="E2641">
            <v>10.7573</v>
          </cell>
          <cell r="F2641">
            <v>36906</v>
          </cell>
        </row>
        <row r="2642">
          <cell r="B2642">
            <v>1.50625090116223</v>
          </cell>
        </row>
        <row r="2642">
          <cell r="D2642">
            <v>10.7528</v>
          </cell>
          <cell r="E2642">
            <v>10.8229</v>
          </cell>
          <cell r="F2642">
            <v>36907</v>
          </cell>
        </row>
        <row r="2643">
          <cell r="B2643">
            <v>1.51217298452163</v>
          </cell>
        </row>
        <row r="2643">
          <cell r="D2643">
            <v>10.0845</v>
          </cell>
          <cell r="E2643">
            <v>10.4969</v>
          </cell>
          <cell r="F2643">
            <v>36908</v>
          </cell>
        </row>
        <row r="2644">
          <cell r="B2644">
            <v>1.51263053223948</v>
          </cell>
        </row>
        <row r="2644">
          <cell r="D2644">
            <v>9.128</v>
          </cell>
          <cell r="E2644">
            <v>9.3672</v>
          </cell>
          <cell r="F2644">
            <v>36909</v>
          </cell>
        </row>
        <row r="2645">
          <cell r="B2645">
            <v>1.51148731788646</v>
          </cell>
        </row>
        <row r="2645">
          <cell r="D2645">
            <v>9.7366</v>
          </cell>
          <cell r="E2645">
            <v>9.9247</v>
          </cell>
          <cell r="F2645">
            <v>36910</v>
          </cell>
        </row>
        <row r="2646">
          <cell r="B2646">
            <v>1.51148731788646</v>
          </cell>
        </row>
        <row r="2646">
          <cell r="D2646">
            <v>9.513</v>
          </cell>
          <cell r="E2646">
            <v>9.9294</v>
          </cell>
          <cell r="F2646">
            <v>36911</v>
          </cell>
        </row>
        <row r="2647">
          <cell r="B2647">
            <v>1.51148731788646</v>
          </cell>
        </row>
        <row r="2647">
          <cell r="D2647">
            <v>9.446</v>
          </cell>
          <cell r="E2647">
            <v>9.9294</v>
          </cell>
          <cell r="F2647">
            <v>36912</v>
          </cell>
        </row>
        <row r="2648">
          <cell r="B2648">
            <v>1.50262963517926</v>
          </cell>
        </row>
        <row r="2648">
          <cell r="D2648">
            <v>9.7141</v>
          </cell>
          <cell r="E2648">
            <v>9.9341</v>
          </cell>
          <cell r="F2648">
            <v>36913</v>
          </cell>
        </row>
        <row r="2649">
          <cell r="B2649">
            <v>1.5110304614127</v>
          </cell>
        </row>
        <row r="2649">
          <cell r="D2649">
            <v>9.0556</v>
          </cell>
          <cell r="E2649">
            <v>9.231</v>
          </cell>
          <cell r="F2649">
            <v>36914</v>
          </cell>
        </row>
        <row r="2650">
          <cell r="B2650">
            <v>1.51240172377502</v>
          </cell>
        </row>
        <row r="2650">
          <cell r="D2650">
            <v>9.0613</v>
          </cell>
          <cell r="E2650">
            <v>9.2144</v>
          </cell>
          <cell r="F2650">
            <v>36915</v>
          </cell>
        </row>
        <row r="2651">
          <cell r="B2651">
            <v>1.50693182409157</v>
          </cell>
        </row>
        <row r="2651">
          <cell r="D2651">
            <v>9.496</v>
          </cell>
          <cell r="E2651">
            <v>9.6532</v>
          </cell>
          <cell r="F2651">
            <v>36916</v>
          </cell>
        </row>
        <row r="2652">
          <cell r="B2652">
            <v>1.50489089972965</v>
          </cell>
        </row>
        <row r="2652">
          <cell r="D2652">
            <v>9.9635</v>
          </cell>
          <cell r="E2652">
            <v>9.258</v>
          </cell>
          <cell r="F2652">
            <v>36917</v>
          </cell>
        </row>
        <row r="2653">
          <cell r="B2653">
            <v>1.50489089972965</v>
          </cell>
        </row>
        <row r="2653">
          <cell r="D2653">
            <v>9.006</v>
          </cell>
          <cell r="E2653">
            <v>9.234</v>
          </cell>
          <cell r="F2653">
            <v>36918</v>
          </cell>
        </row>
        <row r="2654">
          <cell r="B2654">
            <v>1.50489089972965</v>
          </cell>
        </row>
        <row r="2654">
          <cell r="D2654">
            <v>9.0331</v>
          </cell>
          <cell r="E2654">
            <v>9.234</v>
          </cell>
          <cell r="F2654">
            <v>36919</v>
          </cell>
        </row>
        <row r="2655">
          <cell r="B2655">
            <v>1.50195259380481</v>
          </cell>
        </row>
        <row r="2655">
          <cell r="D2655">
            <v>8.122</v>
          </cell>
          <cell r="E2655">
            <v>8.8509</v>
          </cell>
          <cell r="F2655">
            <v>36920</v>
          </cell>
        </row>
        <row r="2656">
          <cell r="B2656">
            <v>1.50421181956182</v>
          </cell>
        </row>
        <row r="2656">
          <cell r="D2656">
            <v>7.2858</v>
          </cell>
          <cell r="E2656">
            <v>7.4699</v>
          </cell>
          <cell r="F2656">
            <v>36921</v>
          </cell>
        </row>
        <row r="2657">
          <cell r="B2657">
            <v>1.49812729801571</v>
          </cell>
        </row>
        <row r="2657">
          <cell r="D2657">
            <v>7.4684</v>
          </cell>
          <cell r="E2657">
            <v>7.7253</v>
          </cell>
          <cell r="F2657">
            <v>36922</v>
          </cell>
        </row>
        <row r="2658">
          <cell r="B2658">
            <v>1.49476824485623</v>
          </cell>
        </row>
        <row r="2658">
          <cell r="D2658">
            <v>7.5701</v>
          </cell>
          <cell r="E2658">
            <v>7.5217</v>
          </cell>
          <cell r="F2658">
            <v>36923</v>
          </cell>
        </row>
        <row r="2659">
          <cell r="B2659">
            <v>1.49790298959803</v>
          </cell>
        </row>
        <row r="2659">
          <cell r="D2659">
            <v>8.6286</v>
          </cell>
          <cell r="E2659">
            <v>8.5963</v>
          </cell>
          <cell r="F2659">
            <v>36924</v>
          </cell>
        </row>
        <row r="2660">
          <cell r="B2660">
            <v>1.49790298959803</v>
          </cell>
        </row>
        <row r="2660">
          <cell r="D2660">
            <v>8.203</v>
          </cell>
          <cell r="E2660">
            <v>8.5678</v>
          </cell>
          <cell r="F2660">
            <v>36925</v>
          </cell>
        </row>
        <row r="2661">
          <cell r="B2661">
            <v>1.49790298959803</v>
          </cell>
        </row>
        <row r="2661">
          <cell r="D2661">
            <v>8.8415</v>
          </cell>
          <cell r="E2661">
            <v>8.5678</v>
          </cell>
          <cell r="F2661">
            <v>36926</v>
          </cell>
        </row>
        <row r="2662">
          <cell r="B2662">
            <v>1.50761349841715</v>
          </cell>
        </row>
        <row r="2662">
          <cell r="D2662">
            <v>7.552</v>
          </cell>
          <cell r="E2662">
            <v>7.578</v>
          </cell>
          <cell r="F2662">
            <v>36927</v>
          </cell>
        </row>
        <row r="2663">
          <cell r="B2663">
            <v>1.51034583026315</v>
          </cell>
        </row>
        <row r="2663">
          <cell r="D2663">
            <v>7.9582</v>
          </cell>
          <cell r="E2663">
            <v>7.8303</v>
          </cell>
          <cell r="F2663">
            <v>36928</v>
          </cell>
        </row>
        <row r="2664">
          <cell r="B2664">
            <v>1.5096618192302</v>
          </cell>
        </row>
        <row r="2664">
          <cell r="D2664">
            <v>8.1425</v>
          </cell>
          <cell r="E2664">
            <v>8.102</v>
          </cell>
          <cell r="F2664">
            <v>36929</v>
          </cell>
        </row>
        <row r="2665">
          <cell r="B2665">
            <v>1.51034583026315</v>
          </cell>
        </row>
        <row r="2665">
          <cell r="D2665">
            <v>8.7271</v>
          </cell>
          <cell r="E2665">
            <v>8.7897</v>
          </cell>
          <cell r="F2665">
            <v>36930</v>
          </cell>
        </row>
        <row r="2666">
          <cell r="B2666">
            <v>1.51148731788646</v>
          </cell>
        </row>
        <row r="2666">
          <cell r="D2666">
            <v>8.507</v>
          </cell>
          <cell r="E2666">
            <v>8.6495</v>
          </cell>
          <cell r="F2666">
            <v>36931</v>
          </cell>
        </row>
        <row r="2667">
          <cell r="B2667">
            <v>1.51148731788646</v>
          </cell>
        </row>
        <row r="2667">
          <cell r="D2667">
            <v>8.4207</v>
          </cell>
          <cell r="E2667">
            <v>8.6726</v>
          </cell>
          <cell r="F2667">
            <v>36932</v>
          </cell>
        </row>
        <row r="2668">
          <cell r="B2668">
            <v>1.51148731788646</v>
          </cell>
        </row>
        <row r="2668">
          <cell r="D2668">
            <v>8.0931</v>
          </cell>
          <cell r="E2668">
            <v>8.6726</v>
          </cell>
          <cell r="F2668">
            <v>36933</v>
          </cell>
        </row>
        <row r="2669">
          <cell r="B2669">
            <v>1.52207000306914</v>
          </cell>
        </row>
        <row r="2669">
          <cell r="D2669">
            <v>7.7527</v>
          </cell>
          <cell r="E2669">
            <v>7.7921</v>
          </cell>
          <cell r="F2669">
            <v>36934</v>
          </cell>
        </row>
        <row r="2670">
          <cell r="B2670">
            <v>1.52230174650051</v>
          </cell>
        </row>
        <row r="2670">
          <cell r="D2670">
            <v>7.9589</v>
          </cell>
          <cell r="E2670">
            <v>7.813</v>
          </cell>
          <cell r="F2670">
            <v>36935</v>
          </cell>
        </row>
        <row r="2671">
          <cell r="B2671">
            <v>1.52881822150712</v>
          </cell>
        </row>
        <row r="2671">
          <cell r="D2671">
            <v>8.1864</v>
          </cell>
          <cell r="E2671">
            <v>8.3897</v>
          </cell>
          <cell r="F2671">
            <v>36936</v>
          </cell>
        </row>
        <row r="2672">
          <cell r="B2672">
            <v>1.53022183416119</v>
          </cell>
        </row>
        <row r="2672">
          <cell r="D2672">
            <v>7.7026</v>
          </cell>
          <cell r="E2672">
            <v>7.7445</v>
          </cell>
          <cell r="F2672">
            <v>36937</v>
          </cell>
        </row>
        <row r="2673">
          <cell r="B2673">
            <v>1.54035731018533</v>
          </cell>
        </row>
        <row r="2673">
          <cell r="D2673">
            <v>7.5483</v>
          </cell>
          <cell r="E2673">
            <v>7.6733</v>
          </cell>
          <cell r="F2673">
            <v>36938</v>
          </cell>
        </row>
        <row r="2674">
          <cell r="B2674">
            <v>1.54035731018533</v>
          </cell>
        </row>
        <row r="2674">
          <cell r="D2674">
            <v>7.5486</v>
          </cell>
          <cell r="E2674">
            <v>7.6581</v>
          </cell>
          <cell r="F2674">
            <v>36939</v>
          </cell>
        </row>
        <row r="2675">
          <cell r="B2675">
            <v>1.54035731018533</v>
          </cell>
        </row>
        <row r="2675">
          <cell r="D2675">
            <v>7.5854</v>
          </cell>
          <cell r="E2675">
            <v>7.6581</v>
          </cell>
          <cell r="F2675">
            <v>36940</v>
          </cell>
        </row>
        <row r="2676">
          <cell r="B2676">
            <v>1.534448319107</v>
          </cell>
        </row>
        <row r="2676">
          <cell r="D2676">
            <v>7.5028</v>
          </cell>
          <cell r="E2676">
            <v>7.6581</v>
          </cell>
          <cell r="F2676">
            <v>36941</v>
          </cell>
        </row>
        <row r="2677">
          <cell r="B2677">
            <v>1.54012017868359</v>
          </cell>
        </row>
        <row r="2677">
          <cell r="D2677">
            <v>7.4551</v>
          </cell>
          <cell r="E2677">
            <v>7.382</v>
          </cell>
          <cell r="F2677">
            <v>36942</v>
          </cell>
        </row>
        <row r="2678">
          <cell r="B2678">
            <v>1.53657039924122</v>
          </cell>
        </row>
        <row r="2678">
          <cell r="D2678">
            <v>7.368</v>
          </cell>
          <cell r="E2678">
            <v>7.427</v>
          </cell>
          <cell r="F2678">
            <v>36943</v>
          </cell>
        </row>
        <row r="2679">
          <cell r="B2679">
            <v>1.54012017868359</v>
          </cell>
        </row>
        <row r="2679">
          <cell r="D2679">
            <v>7.1861</v>
          </cell>
          <cell r="E2679">
            <v>7.1813</v>
          </cell>
          <cell r="F2679">
            <v>36944</v>
          </cell>
        </row>
        <row r="2680">
          <cell r="B2680">
            <v>1.5372790172683</v>
          </cell>
        </row>
        <row r="2680">
          <cell r="D2680">
            <v>7.2266</v>
          </cell>
          <cell r="E2680">
            <v>7.1869</v>
          </cell>
          <cell r="F2680">
            <v>36945</v>
          </cell>
        </row>
        <row r="2681">
          <cell r="B2681">
            <v>1.5372790172683</v>
          </cell>
        </row>
        <row r="2681">
          <cell r="D2681">
            <v>7.2259</v>
          </cell>
          <cell r="E2681">
            <v>7.1817</v>
          </cell>
          <cell r="F2681">
            <v>36946</v>
          </cell>
        </row>
        <row r="2682">
          <cell r="B2682">
            <v>1.5372790172683</v>
          </cell>
        </row>
        <row r="2682">
          <cell r="D2682">
            <v>7.3616</v>
          </cell>
          <cell r="E2682">
            <v>7.1817</v>
          </cell>
          <cell r="F2682">
            <v>36947</v>
          </cell>
        </row>
        <row r="2683">
          <cell r="B2683">
            <v>1.52858448994616</v>
          </cell>
        </row>
        <row r="2683">
          <cell r="D2683">
            <v>7.3989</v>
          </cell>
          <cell r="E2683">
            <v>7.336</v>
          </cell>
          <cell r="F2683">
            <v>36948</v>
          </cell>
        </row>
        <row r="2684">
          <cell r="B2684">
            <v>1.52998781278304</v>
          </cell>
        </row>
        <row r="2684">
          <cell r="D2684">
            <v>7.4769</v>
          </cell>
          <cell r="E2684">
            <v>7.3176</v>
          </cell>
          <cell r="F2684">
            <v>36949</v>
          </cell>
        </row>
        <row r="2685">
          <cell r="B2685">
            <v>1.53704269171124</v>
          </cell>
        </row>
        <row r="2685">
          <cell r="D2685">
            <v>7.3552</v>
          </cell>
          <cell r="E2685">
            <v>7.369</v>
          </cell>
          <cell r="F2685">
            <v>36950</v>
          </cell>
        </row>
        <row r="2686">
          <cell r="B2686">
            <v>1.54798754982662</v>
          </cell>
        </row>
        <row r="2686">
          <cell r="D2686">
            <v>7.173</v>
          </cell>
          <cell r="E2686">
            <v>7.2174</v>
          </cell>
          <cell r="F2686">
            <v>36951</v>
          </cell>
        </row>
        <row r="2687">
          <cell r="B2687">
            <v>1.54559501878375</v>
          </cell>
        </row>
        <row r="2687">
          <cell r="D2687">
            <v>7.2882</v>
          </cell>
          <cell r="E2687">
            <v>7.2713</v>
          </cell>
          <cell r="F2687">
            <v>36952</v>
          </cell>
        </row>
        <row r="2688">
          <cell r="B2688">
            <v>1.54559501878375</v>
          </cell>
        </row>
        <row r="2688">
          <cell r="D2688">
            <v>7.6065</v>
          </cell>
          <cell r="E2688">
            <v>7.298</v>
          </cell>
          <cell r="F2688">
            <v>36953</v>
          </cell>
        </row>
        <row r="2689">
          <cell r="B2689">
            <v>1.54559501878375</v>
          </cell>
        </row>
        <row r="2689">
          <cell r="D2689">
            <v>7.5299</v>
          </cell>
          <cell r="E2689">
            <v>7.298</v>
          </cell>
          <cell r="F2689">
            <v>36954</v>
          </cell>
        </row>
        <row r="2690">
          <cell r="B2690">
            <v>1.54607301864083</v>
          </cell>
        </row>
        <row r="2690">
          <cell r="D2690">
            <v>7.5103</v>
          </cell>
          <cell r="E2690">
            <v>7.5254</v>
          </cell>
          <cell r="F2690">
            <v>36955</v>
          </cell>
        </row>
        <row r="2691">
          <cell r="B2691">
            <v>1.53893505084236</v>
          </cell>
        </row>
        <row r="2691">
          <cell r="D2691">
            <v>7.0006</v>
          </cell>
          <cell r="E2691">
            <v>7.0954</v>
          </cell>
          <cell r="F2691">
            <v>36956</v>
          </cell>
        </row>
        <row r="2692">
          <cell r="B2692">
            <v>1.54990697167394</v>
          </cell>
        </row>
        <row r="2692">
          <cell r="D2692">
            <v>7.3764</v>
          </cell>
          <cell r="E2692">
            <v>7.3786</v>
          </cell>
          <cell r="F2692">
            <v>36957</v>
          </cell>
        </row>
        <row r="2693">
          <cell r="B2693">
            <v>1.54655117168387</v>
          </cell>
        </row>
        <row r="2693">
          <cell r="D2693">
            <v>7.3584</v>
          </cell>
          <cell r="E2693">
            <v>7.3736</v>
          </cell>
          <cell r="F2693">
            <v>36958</v>
          </cell>
        </row>
        <row r="2694">
          <cell r="B2694">
            <v>1.54774806340252</v>
          </cell>
        </row>
        <row r="2694">
          <cell r="D2694">
            <v>7.2249</v>
          </cell>
          <cell r="E2694">
            <v>7.2596</v>
          </cell>
          <cell r="F2694">
            <v>36959</v>
          </cell>
        </row>
        <row r="2695">
          <cell r="B2695">
            <v>1.54774806340252</v>
          </cell>
        </row>
        <row r="2695">
          <cell r="D2695">
            <v>7.1378</v>
          </cell>
          <cell r="E2695">
            <v>7.2591</v>
          </cell>
          <cell r="F2695">
            <v>36960</v>
          </cell>
        </row>
        <row r="2696">
          <cell r="B2696">
            <v>1.54774806340252</v>
          </cell>
        </row>
        <row r="2696">
          <cell r="D2696">
            <v>7.1577</v>
          </cell>
          <cell r="E2696">
            <v>7.2591</v>
          </cell>
          <cell r="F2696">
            <v>36961</v>
          </cell>
        </row>
        <row r="2697">
          <cell r="B2697">
            <v>1.55159033881332</v>
          </cell>
        </row>
        <row r="2697">
          <cell r="D2697">
            <v>7.0765</v>
          </cell>
          <cell r="E2697">
            <v>7.0711</v>
          </cell>
          <cell r="F2697">
            <v>36962</v>
          </cell>
        </row>
        <row r="2698">
          <cell r="B2698">
            <v>1.54416307521681</v>
          </cell>
        </row>
        <row r="2698">
          <cell r="D2698">
            <v>7.0692</v>
          </cell>
          <cell r="E2698">
            <v>7.129</v>
          </cell>
          <cell r="F2698">
            <v>36963</v>
          </cell>
        </row>
        <row r="2699">
          <cell r="B2699">
            <v>1.55714732278431</v>
          </cell>
        </row>
        <row r="2699">
          <cell r="D2699">
            <v>7.0732</v>
          </cell>
          <cell r="E2699">
            <v>7.122</v>
          </cell>
          <cell r="F2699">
            <v>36964</v>
          </cell>
        </row>
        <row r="2700">
          <cell r="B2700">
            <v>1.5605493152163</v>
          </cell>
        </row>
        <row r="2700">
          <cell r="D2700">
            <v>6.9104</v>
          </cell>
          <cell r="E2700">
            <v>6.9377</v>
          </cell>
          <cell r="F2700">
            <v>36965</v>
          </cell>
        </row>
        <row r="2701">
          <cell r="B2701">
            <v>1.56838141886911</v>
          </cell>
        </row>
        <row r="2701">
          <cell r="D2701">
            <v>6.9483</v>
          </cell>
          <cell r="E2701">
            <v>6.9769</v>
          </cell>
          <cell r="F2701">
            <v>36966</v>
          </cell>
        </row>
        <row r="2702">
          <cell r="B2702">
            <v>1.56838141886911</v>
          </cell>
        </row>
        <row r="2702">
          <cell r="D2702">
            <v>7.1841</v>
          </cell>
          <cell r="E2702">
            <v>7.0015</v>
          </cell>
          <cell r="F2702">
            <v>36967</v>
          </cell>
        </row>
        <row r="2703">
          <cell r="B2703">
            <v>1.56838141886911</v>
          </cell>
        </row>
        <row r="2703">
          <cell r="D2703">
            <v>7.2601</v>
          </cell>
          <cell r="E2703">
            <v>7.0015</v>
          </cell>
          <cell r="F2703">
            <v>36968</v>
          </cell>
        </row>
        <row r="2704">
          <cell r="B2704">
            <v>1.56715241507623</v>
          </cell>
          <cell r="C2704" t="str">
            <v>Input Box</v>
          </cell>
          <cell r="D2704">
            <v>7.2035</v>
          </cell>
          <cell r="E2704">
            <v>7.2127</v>
          </cell>
          <cell r="F2704">
            <v>36969</v>
          </cell>
        </row>
        <row r="2705">
          <cell r="B2705">
            <v>1.56715241507623</v>
          </cell>
        </row>
        <row r="2705">
          <cell r="D2705">
            <v>7.3637</v>
          </cell>
          <cell r="E2705">
            <v>7.298</v>
          </cell>
          <cell r="F2705">
            <v>36970</v>
          </cell>
        </row>
        <row r="2706">
          <cell r="B2706">
            <v>1.57529926497935</v>
          </cell>
        </row>
        <row r="2706">
          <cell r="D2706">
            <v>7.355</v>
          </cell>
          <cell r="E2706">
            <v>7.364</v>
          </cell>
          <cell r="F2706">
            <v>36971</v>
          </cell>
        </row>
        <row r="2707">
          <cell r="B2707">
            <v>1.5705984608015</v>
          </cell>
        </row>
        <row r="2707">
          <cell r="D2707">
            <v>7.2767</v>
          </cell>
          <cell r="E2707">
            <v>7.22</v>
          </cell>
          <cell r="F2707">
            <v>36972</v>
          </cell>
        </row>
        <row r="2708">
          <cell r="B2708">
            <v>1.56470032275667</v>
          </cell>
        </row>
        <row r="2708">
          <cell r="D2708">
            <v>7.5672</v>
          </cell>
          <cell r="E2708">
            <v>7.5637</v>
          </cell>
          <cell r="F2708">
            <v>36973</v>
          </cell>
        </row>
        <row r="2709">
          <cell r="B2709">
            <v>1.56470032275667</v>
          </cell>
        </row>
        <row r="2709">
          <cell r="D2709">
            <v>7.5196</v>
          </cell>
          <cell r="E2709">
            <v>7.5599</v>
          </cell>
          <cell r="F2709">
            <v>36974</v>
          </cell>
        </row>
        <row r="2710">
          <cell r="B2710">
            <v>1.56470032275667</v>
          </cell>
        </row>
        <row r="2710">
          <cell r="D2710">
            <v>7.3959</v>
          </cell>
          <cell r="E2710">
            <v>7.5599</v>
          </cell>
          <cell r="F2710">
            <v>36975</v>
          </cell>
        </row>
        <row r="2711">
          <cell r="B2711">
            <v>1.55787505124523</v>
          </cell>
        </row>
        <row r="2711">
          <cell r="D2711">
            <v>7.3117</v>
          </cell>
          <cell r="E2711">
            <v>7.3501</v>
          </cell>
          <cell r="F2711">
            <v>36976</v>
          </cell>
        </row>
        <row r="2712">
          <cell r="B2712">
            <v>1.57035178066539</v>
          </cell>
        </row>
        <row r="2712">
          <cell r="D2712">
            <v>7.7761</v>
          </cell>
          <cell r="E2712">
            <v>7.0009</v>
          </cell>
          <cell r="F2712">
            <v>36977</v>
          </cell>
        </row>
        <row r="2713">
          <cell r="B2713">
            <v>1.56592548205934</v>
          </cell>
        </row>
        <row r="2713">
          <cell r="D2713">
            <v>7.9049</v>
          </cell>
          <cell r="E2713">
            <v>7.8853</v>
          </cell>
          <cell r="F2713">
            <v>36978</v>
          </cell>
        </row>
        <row r="2714">
          <cell r="B2714">
            <v>1.57306908888246</v>
          </cell>
        </row>
        <row r="2714">
          <cell r="D2714">
            <v>7.593</v>
          </cell>
          <cell r="E2714">
            <v>7.5809</v>
          </cell>
          <cell r="F2714">
            <v>36979</v>
          </cell>
        </row>
        <row r="2715">
          <cell r="B2715">
            <v>1.57678971364018</v>
          </cell>
        </row>
        <row r="2715">
          <cell r="D2715">
            <v>7.4426</v>
          </cell>
          <cell r="E2715">
            <v>7.446</v>
          </cell>
          <cell r="F2715">
            <v>36980</v>
          </cell>
        </row>
        <row r="2716">
          <cell r="B2716">
            <v>1.57678971364018</v>
          </cell>
          <cell r="C2716" t="str">
            <v>Input Box</v>
          </cell>
          <cell r="D2716">
            <v>7.1115</v>
          </cell>
          <cell r="E2716">
            <v>7.485</v>
          </cell>
          <cell r="F2716">
            <v>36981</v>
          </cell>
        </row>
        <row r="2717">
          <cell r="B2717">
            <v>1.57678971364018</v>
          </cell>
        </row>
        <row r="2717">
          <cell r="D2717">
            <v>7.3117</v>
          </cell>
          <cell r="E2717">
            <v>7.485</v>
          </cell>
          <cell r="F2717">
            <v>36982</v>
          </cell>
        </row>
        <row r="2718">
          <cell r="B2718">
            <v>1.58152770762787</v>
          </cell>
        </row>
        <row r="2718">
          <cell r="D2718">
            <v>7.1219</v>
          </cell>
          <cell r="E2718">
            <v>7.1523</v>
          </cell>
          <cell r="F2718">
            <v>36983</v>
          </cell>
        </row>
        <row r="2719">
          <cell r="B2719">
            <v>1.57803373715001</v>
          </cell>
        </row>
        <row r="2719">
          <cell r="D2719">
            <v>7.4145</v>
          </cell>
          <cell r="E2719">
            <v>7.4164</v>
          </cell>
          <cell r="F2719">
            <v>36984</v>
          </cell>
        </row>
        <row r="2720">
          <cell r="B2720">
            <v>1.57405954741562</v>
          </cell>
        </row>
        <row r="2720">
          <cell r="D2720">
            <v>7.3216</v>
          </cell>
          <cell r="E2720">
            <v>7.41</v>
          </cell>
          <cell r="F2720">
            <v>36985</v>
          </cell>
        </row>
        <row r="2721">
          <cell r="B2721">
            <v>1.57455517066299</v>
          </cell>
        </row>
        <row r="2721">
          <cell r="D2721">
            <v>7.5369</v>
          </cell>
          <cell r="E2721">
            <v>7.471</v>
          </cell>
          <cell r="F2721">
            <v>36986</v>
          </cell>
        </row>
        <row r="2722">
          <cell r="B2722">
            <v>1.56519021476238</v>
          </cell>
        </row>
        <row r="2722">
          <cell r="D2722">
            <v>7.5938</v>
          </cell>
          <cell r="E2722">
            <v>7.6249</v>
          </cell>
          <cell r="F2722">
            <v>36987</v>
          </cell>
        </row>
        <row r="2723">
          <cell r="B2723">
            <v>1.56519021476238</v>
          </cell>
        </row>
        <row r="2723">
          <cell r="D2723">
            <v>7.2225</v>
          </cell>
          <cell r="E2723">
            <v>7.6286</v>
          </cell>
          <cell r="F2723">
            <v>36988</v>
          </cell>
        </row>
        <row r="2724">
          <cell r="B2724">
            <v>1.56519021476238</v>
          </cell>
        </row>
        <row r="2724">
          <cell r="D2724">
            <v>7.1306</v>
          </cell>
          <cell r="E2724">
            <v>7.6286</v>
          </cell>
          <cell r="F2724">
            <v>36989</v>
          </cell>
        </row>
        <row r="2725">
          <cell r="B2725">
            <v>1.56494523042046</v>
          </cell>
        </row>
        <row r="2725">
          <cell r="D2725">
            <v>7.7196</v>
          </cell>
          <cell r="E2725">
            <v>7.743</v>
          </cell>
          <cell r="F2725">
            <v>36990</v>
          </cell>
        </row>
        <row r="2726">
          <cell r="B2726">
            <v>1.55617802699721</v>
          </cell>
        </row>
        <row r="2726">
          <cell r="D2726">
            <v>7.7927</v>
          </cell>
          <cell r="E2726">
            <v>7.7757</v>
          </cell>
          <cell r="F2726">
            <v>36991</v>
          </cell>
        </row>
        <row r="2727">
          <cell r="B2727">
            <v>1.56347722475322</v>
          </cell>
        </row>
        <row r="2727">
          <cell r="D2727">
            <v>7.6366</v>
          </cell>
          <cell r="E2727">
            <v>7.7273</v>
          </cell>
          <cell r="F2727">
            <v>36992</v>
          </cell>
        </row>
        <row r="2728">
          <cell r="B2728">
            <v>1.5625000349246</v>
          </cell>
        </row>
        <row r="2728">
          <cell r="D2728">
            <v>7.4593</v>
          </cell>
          <cell r="E2728">
            <v>7.5392</v>
          </cell>
          <cell r="F2728">
            <v>36993</v>
          </cell>
        </row>
        <row r="2729">
          <cell r="B2729">
            <v>1.56323277631207</v>
          </cell>
        </row>
        <row r="2729">
          <cell r="D2729">
            <v>7.4386</v>
          </cell>
          <cell r="E2729">
            <v>7.4169</v>
          </cell>
          <cell r="F2729">
            <v>36994</v>
          </cell>
        </row>
        <row r="2730">
          <cell r="B2730">
            <v>1.56323277631207</v>
          </cell>
        </row>
        <row r="2730">
          <cell r="D2730">
            <v>7.3492</v>
          </cell>
          <cell r="E2730">
            <v>7.4169</v>
          </cell>
          <cell r="F2730">
            <v>36995</v>
          </cell>
        </row>
        <row r="2731">
          <cell r="B2731">
            <v>1.56323277631207</v>
          </cell>
        </row>
        <row r="2731">
          <cell r="D2731">
            <v>7.3346</v>
          </cell>
          <cell r="E2731">
            <v>7.4169</v>
          </cell>
          <cell r="F2731">
            <v>36996</v>
          </cell>
        </row>
        <row r="2732">
          <cell r="B2732">
            <v>1.56225589192982</v>
          </cell>
        </row>
        <row r="2732">
          <cell r="D2732">
            <v>7.6525</v>
          </cell>
          <cell r="E2732">
            <v>7.6773</v>
          </cell>
          <cell r="F2732">
            <v>36997</v>
          </cell>
        </row>
        <row r="2733">
          <cell r="B2733">
            <v>1.56470032275667</v>
          </cell>
        </row>
        <row r="2733">
          <cell r="D2733">
            <v>7.3604</v>
          </cell>
          <cell r="E2733">
            <v>7.3952</v>
          </cell>
          <cell r="F2733">
            <v>36998</v>
          </cell>
        </row>
        <row r="2734">
          <cell r="B2734">
            <v>1.56421088315755</v>
          </cell>
        </row>
        <row r="2734">
          <cell r="D2734">
            <v>7.2208</v>
          </cell>
          <cell r="E2734">
            <v>7.2391</v>
          </cell>
          <cell r="F2734">
            <v>36999</v>
          </cell>
        </row>
        <row r="2735">
          <cell r="B2735">
            <v>1.5503876427462</v>
          </cell>
        </row>
        <row r="2735">
          <cell r="D2735">
            <v>7.0907</v>
          </cell>
          <cell r="E2735">
            <v>7.0993</v>
          </cell>
          <cell r="F2735">
            <v>37000</v>
          </cell>
        </row>
        <row r="2736">
          <cell r="B2736">
            <v>1.54535627201899</v>
          </cell>
        </row>
        <row r="2736">
          <cell r="D2736">
            <v>6.9778</v>
          </cell>
          <cell r="E2736">
            <v>6.9674</v>
          </cell>
          <cell r="F2736">
            <v>37001</v>
          </cell>
        </row>
        <row r="2737">
          <cell r="B2737">
            <v>1.54535627201899</v>
          </cell>
        </row>
        <row r="2737">
          <cell r="D2737">
            <v>7.1454</v>
          </cell>
          <cell r="E2737">
            <v>6.9596</v>
          </cell>
          <cell r="F2737">
            <v>37002</v>
          </cell>
        </row>
        <row r="2738">
          <cell r="B2738">
            <v>1.54535627201899</v>
          </cell>
        </row>
        <row r="2738">
          <cell r="D2738">
            <v>7.4991</v>
          </cell>
          <cell r="E2738">
            <v>6.9596</v>
          </cell>
          <cell r="F2738">
            <v>37003</v>
          </cell>
        </row>
        <row r="2739">
          <cell r="B2739">
            <v>1.54966689102695</v>
          </cell>
        </row>
        <row r="2739">
          <cell r="D2739">
            <v>7.0629</v>
          </cell>
          <cell r="E2739">
            <v>7.1309</v>
          </cell>
          <cell r="F2739">
            <v>37004</v>
          </cell>
        </row>
        <row r="2740">
          <cell r="B2740">
            <v>1.5460729746444</v>
          </cell>
        </row>
        <row r="2740">
          <cell r="D2740">
            <v>6.9448</v>
          </cell>
          <cell r="E2740">
            <v>7.0197</v>
          </cell>
          <cell r="F2740">
            <v>37005</v>
          </cell>
        </row>
        <row r="2741">
          <cell r="B2741">
            <v>1.54894671623296</v>
          </cell>
        </row>
        <row r="2741">
          <cell r="D2741">
            <v>6.8257</v>
          </cell>
          <cell r="E2741">
            <v>6.8526</v>
          </cell>
          <cell r="F2741">
            <v>37006</v>
          </cell>
        </row>
        <row r="2742">
          <cell r="B2742">
            <v>1.54392465647676</v>
          </cell>
        </row>
        <row r="2742">
          <cell r="D2742">
            <v>6.8001</v>
          </cell>
          <cell r="E2742">
            <v>6.8115</v>
          </cell>
          <cell r="F2742">
            <v>37007</v>
          </cell>
        </row>
        <row r="2743">
          <cell r="B2743">
            <v>1.54320987654321</v>
          </cell>
        </row>
        <row r="2743">
          <cell r="D2743">
            <v>6.6482</v>
          </cell>
          <cell r="E2743">
            <v>6.7134</v>
          </cell>
          <cell r="F2743">
            <v>37008</v>
          </cell>
        </row>
        <row r="2744">
          <cell r="B2744">
            <v>1.54320987654321</v>
          </cell>
        </row>
        <row r="2744">
          <cell r="D2744">
            <v>6.2719</v>
          </cell>
          <cell r="E2744">
            <v>6.7003</v>
          </cell>
          <cell r="F2744">
            <v>37009</v>
          </cell>
        </row>
        <row r="2745">
          <cell r="B2745">
            <v>1.54320987654321</v>
          </cell>
        </row>
        <row r="2745">
          <cell r="D2745">
            <v>6.1085</v>
          </cell>
          <cell r="E2745">
            <v>6.7003</v>
          </cell>
          <cell r="F2745">
            <v>37010</v>
          </cell>
        </row>
        <row r="2746">
          <cell r="B2746">
            <v>1.53609831029186</v>
          </cell>
        </row>
        <row r="2746">
          <cell r="D2746">
            <v>6.2914</v>
          </cell>
          <cell r="E2746">
            <v>6.3345</v>
          </cell>
          <cell r="F2746">
            <v>37011</v>
          </cell>
        </row>
        <row r="2747">
          <cell r="B2747">
            <v>1.53350713080816</v>
          </cell>
        </row>
        <row r="2747">
          <cell r="D2747">
            <v>6.0363</v>
          </cell>
          <cell r="E2747">
            <v>6.05</v>
          </cell>
          <cell r="F2747">
            <v>37012</v>
          </cell>
        </row>
        <row r="2748">
          <cell r="B2748">
            <v>1.53209744139727</v>
          </cell>
        </row>
        <row r="2748">
          <cell r="D2748">
            <v>6.0272</v>
          </cell>
          <cell r="E2748">
            <v>6.0684</v>
          </cell>
          <cell r="F2748">
            <v>37013</v>
          </cell>
        </row>
        <row r="2749">
          <cell r="B2749">
            <v>1.53327200245324</v>
          </cell>
        </row>
        <row r="2749">
          <cell r="D2749">
            <v>6.005</v>
          </cell>
          <cell r="E2749">
            <v>5.9654</v>
          </cell>
          <cell r="F2749">
            <v>37014</v>
          </cell>
        </row>
        <row r="2750">
          <cell r="B2750">
            <v>1.53562653562654</v>
          </cell>
        </row>
        <row r="2750">
          <cell r="D2750">
            <v>6.01</v>
          </cell>
          <cell r="E2750">
            <v>6.022</v>
          </cell>
          <cell r="F2750">
            <v>37015</v>
          </cell>
        </row>
        <row r="2751">
          <cell r="B2751">
            <v>1.53562653562654</v>
          </cell>
        </row>
        <row r="2751">
          <cell r="D2751">
            <v>5.9445</v>
          </cell>
          <cell r="E2751">
            <v>6.0208</v>
          </cell>
          <cell r="F2751">
            <v>37016</v>
          </cell>
        </row>
        <row r="2752">
          <cell r="B2752">
            <v>1.53562653562654</v>
          </cell>
        </row>
        <row r="2752">
          <cell r="D2752">
            <v>5.824</v>
          </cell>
          <cell r="E2752">
            <v>6.0208</v>
          </cell>
          <cell r="F2752">
            <v>37017</v>
          </cell>
        </row>
        <row r="2753">
          <cell r="B2753">
            <v>1.54273372415921</v>
          </cell>
        </row>
        <row r="2753">
          <cell r="D2753">
            <v>5.8152</v>
          </cell>
          <cell r="E2753">
            <v>5.8394</v>
          </cell>
          <cell r="F2753">
            <v>37018</v>
          </cell>
        </row>
        <row r="2754">
          <cell r="B2754">
            <v>1.54273372415921</v>
          </cell>
        </row>
        <row r="2754">
          <cell r="D2754">
            <v>5.7603</v>
          </cell>
          <cell r="E2754">
            <v>5.7551</v>
          </cell>
          <cell r="F2754">
            <v>37019</v>
          </cell>
        </row>
        <row r="2755">
          <cell r="B2755">
            <v>1.53846153846154</v>
          </cell>
        </row>
        <row r="2755">
          <cell r="D2755">
            <v>5.6309</v>
          </cell>
          <cell r="E2755">
            <v>5.6493</v>
          </cell>
          <cell r="F2755">
            <v>37020</v>
          </cell>
        </row>
        <row r="2756">
          <cell r="B2756">
            <v>1.54392465647676</v>
          </cell>
        </row>
        <row r="2756">
          <cell r="D2756">
            <v>5.7014</v>
          </cell>
          <cell r="E2756">
            <v>5.6658</v>
          </cell>
          <cell r="F2756">
            <v>37021</v>
          </cell>
        </row>
        <row r="2757">
          <cell r="B2757">
            <v>1.55038759689922</v>
          </cell>
        </row>
        <row r="2757">
          <cell r="D2757">
            <v>5.6808</v>
          </cell>
          <cell r="E2757">
            <v>5.6933</v>
          </cell>
          <cell r="F2757">
            <v>37022</v>
          </cell>
        </row>
        <row r="2758">
          <cell r="B2758">
            <v>1.55038759689922</v>
          </cell>
        </row>
        <row r="2758">
          <cell r="D2758">
            <v>5.6599</v>
          </cell>
          <cell r="E2758">
            <v>5.6877</v>
          </cell>
          <cell r="F2758">
            <v>37023</v>
          </cell>
        </row>
        <row r="2759">
          <cell r="B2759">
            <v>1.55038759689922</v>
          </cell>
        </row>
        <row r="2759">
          <cell r="D2759">
            <v>5.8324</v>
          </cell>
          <cell r="E2759">
            <v>5.6877</v>
          </cell>
          <cell r="F2759">
            <v>37024</v>
          </cell>
        </row>
        <row r="2760">
          <cell r="B2760">
            <v>1.55327741534638</v>
          </cell>
        </row>
        <row r="2760">
          <cell r="D2760">
            <v>5.8229</v>
          </cell>
          <cell r="E2760">
            <v>5.8027</v>
          </cell>
          <cell r="F2760">
            <v>37025</v>
          </cell>
        </row>
        <row r="2761">
          <cell r="B2761">
            <v>1.54631204577084</v>
          </cell>
        </row>
        <row r="2761">
          <cell r="D2761">
            <v>6.1103</v>
          </cell>
          <cell r="E2761">
            <v>6.0566</v>
          </cell>
          <cell r="F2761">
            <v>37026</v>
          </cell>
        </row>
        <row r="2762">
          <cell r="B2762">
            <v>1.53846153846154</v>
          </cell>
        </row>
        <row r="2762">
          <cell r="D2762">
            <v>5.947</v>
          </cell>
          <cell r="E2762">
            <v>6.0216</v>
          </cell>
          <cell r="F2762">
            <v>37027</v>
          </cell>
        </row>
        <row r="2763">
          <cell r="B2763">
            <v>1.53633430634506</v>
          </cell>
        </row>
        <row r="2763">
          <cell r="D2763">
            <v>5.6145</v>
          </cell>
          <cell r="E2763">
            <v>5.6181</v>
          </cell>
          <cell r="F2763">
            <v>37028</v>
          </cell>
        </row>
        <row r="2764">
          <cell r="B2764">
            <v>1.53280196198651</v>
          </cell>
        </row>
        <row r="2764">
          <cell r="D2764">
            <v>5.398</v>
          </cell>
          <cell r="E2764">
            <v>5.4326</v>
          </cell>
          <cell r="F2764">
            <v>37029</v>
          </cell>
        </row>
        <row r="2765">
          <cell r="B2765">
            <v>1.53280196198651</v>
          </cell>
        </row>
        <row r="2765">
          <cell r="D2765">
            <v>5.2779</v>
          </cell>
          <cell r="E2765">
            <v>5.4349</v>
          </cell>
          <cell r="F2765">
            <v>37030</v>
          </cell>
        </row>
        <row r="2766">
          <cell r="B2766">
            <v>1.53280196198651</v>
          </cell>
        </row>
        <row r="2766">
          <cell r="D2766">
            <v>5.2707</v>
          </cell>
          <cell r="E2766">
            <v>5.4349</v>
          </cell>
          <cell r="F2766">
            <v>37031</v>
          </cell>
        </row>
        <row r="2767">
          <cell r="B2767">
            <v>1.53775180685837</v>
          </cell>
        </row>
        <row r="2767">
          <cell r="D2767">
            <v>5.3832</v>
          </cell>
          <cell r="E2767">
            <v>5.4349</v>
          </cell>
          <cell r="F2767">
            <v>37032</v>
          </cell>
        </row>
        <row r="2768">
          <cell r="B2768">
            <v>1.54059466954244</v>
          </cell>
        </row>
        <row r="2768">
          <cell r="D2768">
            <v>5.3195</v>
          </cell>
          <cell r="E2768">
            <v>5.3261</v>
          </cell>
          <cell r="F2768">
            <v>37033</v>
          </cell>
        </row>
        <row r="2769">
          <cell r="B2769">
            <v>1.55110904296572</v>
          </cell>
        </row>
        <row r="2769">
          <cell r="D2769">
            <v>5.4539</v>
          </cell>
          <cell r="E2769">
            <v>5.4401</v>
          </cell>
          <cell r="F2769">
            <v>37034</v>
          </cell>
        </row>
        <row r="2770">
          <cell r="B2770">
            <v>1.54750851129681</v>
          </cell>
        </row>
        <row r="2770">
          <cell r="D2770">
            <v>5.5648</v>
          </cell>
          <cell r="E2770">
            <v>5.6172</v>
          </cell>
          <cell r="F2770">
            <v>37035</v>
          </cell>
        </row>
        <row r="2771">
          <cell r="B2771">
            <v>1.54631204577084</v>
          </cell>
        </row>
        <row r="2771">
          <cell r="D2771">
            <v>5.2733</v>
          </cell>
          <cell r="E2771">
            <v>5.2216</v>
          </cell>
          <cell r="F2771">
            <v>37036</v>
          </cell>
        </row>
        <row r="2772">
          <cell r="B2772">
            <v>1.54631204577084</v>
          </cell>
        </row>
        <row r="2772">
          <cell r="D2772">
            <v>5.1022</v>
          </cell>
          <cell r="E2772">
            <v>5.2231</v>
          </cell>
          <cell r="F2772">
            <v>37037</v>
          </cell>
        </row>
        <row r="2773">
          <cell r="B2773">
            <v>1.54631204577084</v>
          </cell>
        </row>
        <row r="2773">
          <cell r="D2773">
            <v>4.8833</v>
          </cell>
          <cell r="E2773">
            <v>5.2231</v>
          </cell>
          <cell r="F2773">
            <v>37038</v>
          </cell>
        </row>
        <row r="2774">
          <cell r="B2774">
            <v>1.54392465647676</v>
          </cell>
        </row>
        <row r="2774">
          <cell r="D2774">
            <v>4.9741</v>
          </cell>
          <cell r="E2774">
            <v>5.0355</v>
          </cell>
          <cell r="F2774">
            <v>37039</v>
          </cell>
        </row>
        <row r="2775">
          <cell r="B2775">
            <v>1.53846153846154</v>
          </cell>
        </row>
        <row r="2775">
          <cell r="D2775">
            <v>4.9746</v>
          </cell>
          <cell r="E2775">
            <v>4.9605</v>
          </cell>
          <cell r="F2775">
            <v>37040</v>
          </cell>
        </row>
        <row r="2776">
          <cell r="B2776">
            <v>1.54416306361952</v>
          </cell>
        </row>
        <row r="2776">
          <cell r="D2776">
            <v>4.9297</v>
          </cell>
          <cell r="E2776">
            <v>4.7726</v>
          </cell>
          <cell r="F2776">
            <v>37041</v>
          </cell>
        </row>
        <row r="2777">
          <cell r="B2777">
            <v>1.53869826127096</v>
          </cell>
        </row>
        <row r="2777">
          <cell r="D2777">
            <v>4.8511</v>
          </cell>
          <cell r="E2777">
            <v>4.8375</v>
          </cell>
          <cell r="F2777">
            <v>37042</v>
          </cell>
        </row>
        <row r="2778">
          <cell r="B2778">
            <v>1.53586238673015</v>
          </cell>
        </row>
        <row r="2778">
          <cell r="D2778">
            <v>4.7198</v>
          </cell>
          <cell r="E2778">
            <v>4.7109</v>
          </cell>
          <cell r="F2778">
            <v>37043</v>
          </cell>
        </row>
        <row r="2779">
          <cell r="B2779">
            <v>1.53586238673015</v>
          </cell>
        </row>
        <row r="2779">
          <cell r="D2779">
            <v>4.545</v>
          </cell>
          <cell r="E2779">
            <v>4.7018</v>
          </cell>
          <cell r="F2779">
            <v>37044</v>
          </cell>
        </row>
        <row r="2780">
          <cell r="B2780">
            <v>1.53586238673015</v>
          </cell>
        </row>
        <row r="2780">
          <cell r="D2780">
            <v>4.3203</v>
          </cell>
          <cell r="E2780">
            <v>4.7018</v>
          </cell>
          <cell r="F2780">
            <v>37045</v>
          </cell>
        </row>
        <row r="2781">
          <cell r="B2781">
            <v>1.53704272978789</v>
          </cell>
        </row>
        <row r="2781">
          <cell r="D2781">
            <v>4.8705</v>
          </cell>
          <cell r="E2781">
            <v>4.8678</v>
          </cell>
          <cell r="F2781">
            <v>37046</v>
          </cell>
        </row>
        <row r="2782">
          <cell r="B2782">
            <v>1.53092467850582</v>
          </cell>
        </row>
        <row r="2782">
          <cell r="D2782">
            <v>4.7485</v>
          </cell>
          <cell r="E2782">
            <v>4.825</v>
          </cell>
          <cell r="F2782">
            <v>37047</v>
          </cell>
        </row>
        <row r="2783">
          <cell r="B2783">
            <v>1.52392563242914</v>
          </cell>
        </row>
        <row r="2783">
          <cell r="D2783">
            <v>4.1332</v>
          </cell>
          <cell r="E2783">
            <v>4.0911</v>
          </cell>
          <cell r="F2783">
            <v>37048</v>
          </cell>
        </row>
        <row r="2784">
          <cell r="B2784">
            <v>1.52230172020094</v>
          </cell>
        </row>
        <row r="2784">
          <cell r="D2784">
            <v>4.3614</v>
          </cell>
          <cell r="E2784">
            <v>4.3551</v>
          </cell>
          <cell r="F2784">
            <v>37049</v>
          </cell>
        </row>
        <row r="2785">
          <cell r="B2785">
            <v>1.51975683890578</v>
          </cell>
        </row>
        <row r="2785">
          <cell r="D2785">
            <v>4.4772</v>
          </cell>
          <cell r="E2785">
            <v>4.3377</v>
          </cell>
          <cell r="F2785">
            <v>37050</v>
          </cell>
        </row>
        <row r="2786">
          <cell r="B2786">
            <v>1.51975683890578</v>
          </cell>
        </row>
        <row r="2786">
          <cell r="D2786">
            <v>4.6301</v>
          </cell>
          <cell r="E2786">
            <v>4.3331</v>
          </cell>
          <cell r="F2786">
            <v>37051</v>
          </cell>
        </row>
        <row r="2787">
          <cell r="B2787">
            <v>1.51975683890578</v>
          </cell>
        </row>
        <row r="2787">
          <cell r="D2787">
            <v>4.5723</v>
          </cell>
          <cell r="E2787">
            <v>4.3331</v>
          </cell>
          <cell r="F2787">
            <v>37052</v>
          </cell>
        </row>
        <row r="2788">
          <cell r="B2788">
            <v>1.52021891152326</v>
          </cell>
        </row>
        <row r="2788">
          <cell r="D2788">
            <v>4.8686</v>
          </cell>
          <cell r="E2788">
            <v>4.8379</v>
          </cell>
          <cell r="F2788">
            <v>37053</v>
          </cell>
        </row>
        <row r="2789">
          <cell r="B2789">
            <v>1.52462265589267</v>
          </cell>
        </row>
        <row r="2789">
          <cell r="D2789">
            <v>5.1715</v>
          </cell>
          <cell r="E2789">
            <v>4.9624</v>
          </cell>
          <cell r="F2789">
            <v>37054</v>
          </cell>
        </row>
        <row r="2790">
          <cell r="B2790">
            <v>1.51768098345728</v>
          </cell>
        </row>
        <row r="2790">
          <cell r="D2790">
            <v>5.1628</v>
          </cell>
          <cell r="E2790">
            <v>5.2697</v>
          </cell>
          <cell r="F2790">
            <v>37055</v>
          </cell>
        </row>
        <row r="2791">
          <cell r="B2791">
            <v>1.52160681679854</v>
          </cell>
        </row>
        <row r="2791">
          <cell r="D2791">
            <v>4.9817</v>
          </cell>
          <cell r="E2791">
            <v>4.9691</v>
          </cell>
          <cell r="F2791">
            <v>37056</v>
          </cell>
        </row>
        <row r="2792">
          <cell r="B2792">
            <v>1.52462265589267</v>
          </cell>
        </row>
        <row r="2792">
          <cell r="D2792">
            <v>4.6647</v>
          </cell>
          <cell r="E2792">
            <v>4.7958</v>
          </cell>
          <cell r="F2792">
            <v>37057</v>
          </cell>
        </row>
        <row r="2793">
          <cell r="B2793">
            <v>1.52462265589267</v>
          </cell>
        </row>
        <row r="2793">
          <cell r="D2793">
            <v>4.5423</v>
          </cell>
          <cell r="E2793">
            <v>4.7924</v>
          </cell>
          <cell r="F2793">
            <v>37058</v>
          </cell>
        </row>
        <row r="2794">
          <cell r="B2794">
            <v>1.52462265589267</v>
          </cell>
        </row>
        <row r="2794">
          <cell r="D2794">
            <v>4.5952</v>
          </cell>
          <cell r="E2794">
            <v>4.7924</v>
          </cell>
          <cell r="F2794">
            <v>37059</v>
          </cell>
        </row>
        <row r="2795">
          <cell r="B2795">
            <v>1.53491941673062</v>
          </cell>
        </row>
        <row r="2795">
          <cell r="D2795">
            <v>4.8101</v>
          </cell>
          <cell r="E2795">
            <v>4.7743</v>
          </cell>
          <cell r="F2795">
            <v>37060</v>
          </cell>
        </row>
        <row r="2796">
          <cell r="B2796">
            <v>1.53468385512584</v>
          </cell>
        </row>
        <row r="2796">
          <cell r="D2796">
            <v>4.8257</v>
          </cell>
          <cell r="E2796">
            <v>4.8327</v>
          </cell>
          <cell r="F2796">
            <v>37061</v>
          </cell>
        </row>
        <row r="2797">
          <cell r="B2797">
            <v>1.53397760392698</v>
          </cell>
        </row>
        <row r="2797">
          <cell r="D2797">
            <v>4.6844</v>
          </cell>
          <cell r="E2797">
            <v>4.7298</v>
          </cell>
          <cell r="F2797">
            <v>37062</v>
          </cell>
        </row>
        <row r="2798">
          <cell r="B2798">
            <v>1.52230172020094</v>
          </cell>
        </row>
        <row r="2798">
          <cell r="D2798">
            <v>4.5436</v>
          </cell>
          <cell r="E2798">
            <v>4.5291</v>
          </cell>
          <cell r="F2798">
            <v>37063</v>
          </cell>
        </row>
        <row r="2799">
          <cell r="B2799">
            <v>1.52322924600152</v>
          </cell>
          <cell r="C2799" t="str">
            <v>Input Box</v>
          </cell>
          <cell r="D2799">
            <v>4.4936</v>
          </cell>
          <cell r="E2799">
            <v>4.5158</v>
          </cell>
          <cell r="F2799">
            <v>37064</v>
          </cell>
        </row>
        <row r="2800">
          <cell r="B2800">
            <v>1.52322924600152</v>
          </cell>
        </row>
        <row r="2800">
          <cell r="D2800">
            <v>4.3384</v>
          </cell>
          <cell r="E2800">
            <v>4.5127</v>
          </cell>
          <cell r="F2800">
            <v>37065</v>
          </cell>
        </row>
        <row r="2801">
          <cell r="B2801">
            <v>1.52322924600152</v>
          </cell>
        </row>
        <row r="2801">
          <cell r="D2801">
            <v>4.2296</v>
          </cell>
          <cell r="E2801">
            <v>4.5127</v>
          </cell>
          <cell r="F2801">
            <v>37066</v>
          </cell>
        </row>
        <row r="2802">
          <cell r="B2802">
            <v>1.51860288534548</v>
          </cell>
        </row>
        <row r="2802">
          <cell r="D2802">
            <v>4.0713</v>
          </cell>
          <cell r="E2802">
            <v>4.117</v>
          </cell>
          <cell r="F2802">
            <v>37067</v>
          </cell>
        </row>
        <row r="2803">
          <cell r="B2803">
            <v>1.51722045213169</v>
          </cell>
        </row>
        <row r="2803">
          <cell r="D2803">
            <v>4.022</v>
          </cell>
          <cell r="E2803">
            <v>4.0329</v>
          </cell>
          <cell r="F2803">
            <v>37068</v>
          </cell>
        </row>
        <row r="2804">
          <cell r="B2804">
            <v>1.51699029126214</v>
          </cell>
        </row>
        <row r="2804">
          <cell r="D2804">
            <v>3.841</v>
          </cell>
          <cell r="E2804">
            <v>3.7967</v>
          </cell>
          <cell r="F2804">
            <v>37069</v>
          </cell>
        </row>
        <row r="2805">
          <cell r="B2805">
            <v>1.5220700152207</v>
          </cell>
        </row>
        <row r="2805">
          <cell r="D2805">
            <v>3.5733</v>
          </cell>
          <cell r="E2805">
            <v>3.4916</v>
          </cell>
          <cell r="F2805">
            <v>37070</v>
          </cell>
        </row>
        <row r="2806">
          <cell r="B2806">
            <v>1.51492198151795</v>
          </cell>
        </row>
        <row r="2806">
          <cell r="D2806">
            <v>3.0019</v>
          </cell>
          <cell r="E2806">
            <v>3.0553</v>
          </cell>
          <cell r="F2806">
            <v>37071</v>
          </cell>
        </row>
        <row r="2807">
          <cell r="B2807">
            <v>1.51492198151795</v>
          </cell>
        </row>
        <row r="2807">
          <cell r="D2807">
            <v>3.0632</v>
          </cell>
          <cell r="E2807">
            <v>3.055</v>
          </cell>
          <cell r="F2807">
            <v>37072</v>
          </cell>
        </row>
        <row r="2808">
          <cell r="B2808">
            <v>1.51492198151795</v>
          </cell>
        </row>
        <row r="2808">
          <cell r="D2808">
            <v>3.0804</v>
          </cell>
          <cell r="E2808">
            <v>3.055</v>
          </cell>
          <cell r="F2808">
            <v>37073</v>
          </cell>
        </row>
        <row r="2809">
          <cell r="B2809">
            <v>1.51423379769836</v>
          </cell>
        </row>
        <row r="2809">
          <cell r="D2809">
            <v>3.1766</v>
          </cell>
          <cell r="E2809">
            <v>3.735</v>
          </cell>
          <cell r="F2809">
            <v>37074</v>
          </cell>
        </row>
        <row r="2810">
          <cell r="B2810">
            <v>1.51103052281656</v>
          </cell>
        </row>
        <row r="2810">
          <cell r="D2810">
            <v>3.2315</v>
          </cell>
          <cell r="E2810">
            <v>3.2974</v>
          </cell>
          <cell r="F2810">
            <v>37075</v>
          </cell>
        </row>
        <row r="2811">
          <cell r="B2811">
            <v>1.51171579743008</v>
          </cell>
        </row>
        <row r="2811">
          <cell r="D2811">
            <v>3.1743</v>
          </cell>
          <cell r="E2811">
            <v>3.2646</v>
          </cell>
          <cell r="F2811">
            <v>37076</v>
          </cell>
        </row>
        <row r="2812">
          <cell r="B2812">
            <v>1.5135462388376</v>
          </cell>
        </row>
        <row r="2812">
          <cell r="D2812">
            <v>3.3152</v>
          </cell>
          <cell r="E2812">
            <v>3.2524</v>
          </cell>
          <cell r="F2812">
            <v>37077</v>
          </cell>
        </row>
        <row r="2813">
          <cell r="B2813">
            <v>1.5236934328813</v>
          </cell>
        </row>
        <row r="2813">
          <cell r="D2813">
            <v>3.3096</v>
          </cell>
          <cell r="E2813">
            <v>3.293</v>
          </cell>
          <cell r="F2813">
            <v>37078</v>
          </cell>
        </row>
        <row r="2814">
          <cell r="B2814">
            <v>1.5236934328813</v>
          </cell>
        </row>
        <row r="2814">
          <cell r="D2814">
            <v>3.4714</v>
          </cell>
          <cell r="E2814">
            <v>3.2884</v>
          </cell>
          <cell r="F2814">
            <v>37079</v>
          </cell>
        </row>
        <row r="2815">
          <cell r="B2815">
            <v>1.5236934328813</v>
          </cell>
        </row>
        <row r="2815">
          <cell r="D2815">
            <v>3.2481</v>
          </cell>
          <cell r="E2815">
            <v>3.2884</v>
          </cell>
          <cell r="F2815">
            <v>37080</v>
          </cell>
        </row>
        <row r="2816">
          <cell r="B2816">
            <v>1.52183838076396</v>
          </cell>
        </row>
        <row r="2816">
          <cell r="D2816">
            <v>3.3117</v>
          </cell>
          <cell r="E2816">
            <v>3.3696</v>
          </cell>
          <cell r="F2816">
            <v>37081</v>
          </cell>
        </row>
        <row r="2817">
          <cell r="B2817">
            <v>1.52021891152326</v>
          </cell>
        </row>
        <row r="2817">
          <cell r="D2817">
            <v>3.5606</v>
          </cell>
          <cell r="E2817">
            <v>3.51</v>
          </cell>
          <cell r="F2817">
            <v>37082</v>
          </cell>
        </row>
        <row r="2818">
          <cell r="B2818">
            <v>1.52671755725191</v>
          </cell>
        </row>
        <row r="2818">
          <cell r="D2818">
            <v>3.7205</v>
          </cell>
          <cell r="E2818">
            <v>3.6388</v>
          </cell>
          <cell r="F2818">
            <v>37083</v>
          </cell>
        </row>
        <row r="2819">
          <cell r="B2819">
            <v>1.52881822351322</v>
          </cell>
        </row>
        <row r="2819">
          <cell r="D2819">
            <v>3.7623</v>
          </cell>
          <cell r="E2819">
            <v>3.795</v>
          </cell>
          <cell r="F2819">
            <v>37084</v>
          </cell>
        </row>
        <row r="2820">
          <cell r="B2820">
            <v>1.53680651605963</v>
          </cell>
        </row>
        <row r="2820">
          <cell r="D2820">
            <v>3.3774</v>
          </cell>
          <cell r="E2820">
            <v>3.5</v>
          </cell>
          <cell r="F2820">
            <v>37085</v>
          </cell>
        </row>
        <row r="2821">
          <cell r="B2821">
            <v>1.53680651605963</v>
          </cell>
        </row>
        <row r="2821">
          <cell r="D2821">
            <v>3.1363</v>
          </cell>
          <cell r="E2821">
            <v>3.4652</v>
          </cell>
          <cell r="F2821">
            <v>37086</v>
          </cell>
        </row>
        <row r="2822">
          <cell r="B2822">
            <v>1.53680651605963</v>
          </cell>
        </row>
        <row r="2822">
          <cell r="D2822">
            <v>2.7779</v>
          </cell>
          <cell r="E2822">
            <v>3.4652</v>
          </cell>
          <cell r="F2822">
            <v>37087</v>
          </cell>
        </row>
        <row r="2823">
          <cell r="B2823">
            <v>1.5389350569406</v>
          </cell>
        </row>
        <row r="2823">
          <cell r="D2823">
            <v>3.2029</v>
          </cell>
          <cell r="E2823">
            <v>3.2763</v>
          </cell>
          <cell r="F2823">
            <v>37088</v>
          </cell>
        </row>
        <row r="2824">
          <cell r="B2824">
            <v>1.53869826127096</v>
          </cell>
        </row>
        <row r="2824">
          <cell r="D2824">
            <v>3.3009</v>
          </cell>
          <cell r="E2824">
            <v>3.3936</v>
          </cell>
          <cell r="F2824">
            <v>37089</v>
          </cell>
        </row>
        <row r="2825">
          <cell r="B2825">
            <v>1.53775180685837</v>
          </cell>
        </row>
        <row r="2825">
          <cell r="D2825">
            <v>3.3719</v>
          </cell>
          <cell r="E2825">
            <v>3.4076</v>
          </cell>
          <cell r="F2825">
            <v>37090</v>
          </cell>
        </row>
        <row r="2826">
          <cell r="B2826">
            <v>1.54154462771697</v>
          </cell>
        </row>
        <row r="2826">
          <cell r="D2826">
            <v>3.2489</v>
          </cell>
          <cell r="E2826">
            <v>3.2674</v>
          </cell>
          <cell r="F2826">
            <v>37091</v>
          </cell>
        </row>
        <row r="2827">
          <cell r="B2827">
            <v>1.54487872701993</v>
          </cell>
        </row>
        <row r="2827">
          <cell r="D2827">
            <v>3.1659</v>
          </cell>
          <cell r="E2827">
            <v>3.1951</v>
          </cell>
          <cell r="F2827">
            <v>37092</v>
          </cell>
        </row>
        <row r="2828">
          <cell r="B2828">
            <v>1.54487872701993</v>
          </cell>
        </row>
        <row r="2828">
          <cell r="D2828">
            <v>3.0424</v>
          </cell>
          <cell r="E2828">
            <v>3.1913</v>
          </cell>
          <cell r="F2828">
            <v>37093</v>
          </cell>
        </row>
        <row r="2829">
          <cell r="B2829">
            <v>1.54487872701993</v>
          </cell>
        </row>
        <row r="2829">
          <cell r="D2829">
            <v>3.1675</v>
          </cell>
          <cell r="E2829">
            <v>3.1913</v>
          </cell>
          <cell r="F2829">
            <v>37094</v>
          </cell>
        </row>
        <row r="2830">
          <cell r="B2830">
            <v>1.54583397743082</v>
          </cell>
        </row>
        <row r="2830">
          <cell r="D2830" t="e">
            <v>#VALUE!</v>
          </cell>
          <cell r="E2830">
            <v>3.2865</v>
          </cell>
          <cell r="F2830">
            <v>37095</v>
          </cell>
        </row>
        <row r="2831">
          <cell r="B2831">
            <v>1.54059466954244</v>
          </cell>
        </row>
        <row r="2831">
          <cell r="D2831">
            <v>3.2595</v>
          </cell>
          <cell r="E2831">
            <v>3.2587</v>
          </cell>
          <cell r="F2831">
            <v>37096</v>
          </cell>
        </row>
        <row r="2832">
          <cell r="B2832">
            <v>1.53727901614143</v>
          </cell>
        </row>
        <row r="2832">
          <cell r="D2832">
            <v>3.4864</v>
          </cell>
          <cell r="E2832">
            <v>3.4145</v>
          </cell>
          <cell r="F2832">
            <v>37097</v>
          </cell>
        </row>
        <row r="2833">
          <cell r="B2833">
            <v>1.53350713080816</v>
          </cell>
        </row>
        <row r="2833">
          <cell r="D2833">
            <v>3.5997</v>
          </cell>
          <cell r="E2833">
            <v>3.668</v>
          </cell>
          <cell r="F2833">
            <v>37098</v>
          </cell>
        </row>
        <row r="2834">
          <cell r="B2834">
            <v>1.53233220962305</v>
          </cell>
        </row>
        <row r="2834">
          <cell r="D2834">
            <v>3.3846</v>
          </cell>
          <cell r="E2834">
            <v>3.3313</v>
          </cell>
          <cell r="F2834">
            <v>37099</v>
          </cell>
        </row>
        <row r="2835">
          <cell r="B2835">
            <v>1.53233220962305</v>
          </cell>
        </row>
        <row r="2835">
          <cell r="D2835">
            <v>3.7642</v>
          </cell>
          <cell r="E2835">
            <v>3.3418</v>
          </cell>
          <cell r="F2835">
            <v>37100</v>
          </cell>
        </row>
        <row r="2836">
          <cell r="B2836">
            <v>1.53233220962305</v>
          </cell>
        </row>
        <row r="2836">
          <cell r="D2836">
            <v>3.821</v>
          </cell>
          <cell r="E2836">
            <v>3.3418</v>
          </cell>
          <cell r="F2836">
            <v>37101</v>
          </cell>
        </row>
        <row r="2837">
          <cell r="B2837">
            <v>1.53069034134395</v>
          </cell>
        </row>
        <row r="2837">
          <cell r="D2837">
            <v>3.872</v>
          </cell>
          <cell r="E2837">
            <v>3.853</v>
          </cell>
          <cell r="F2837">
            <v>37102</v>
          </cell>
        </row>
        <row r="2838">
          <cell r="B2838">
            <v>1.53444836581249</v>
          </cell>
        </row>
        <row r="2838">
          <cell r="D2838">
            <v>3.7444</v>
          </cell>
          <cell r="E2838">
            <v>3.8078</v>
          </cell>
          <cell r="F2838">
            <v>37103</v>
          </cell>
        </row>
        <row r="2839">
          <cell r="B2839">
            <v>1.53657037492317</v>
          </cell>
        </row>
        <row r="2839">
          <cell r="D2839">
            <v>3.7487</v>
          </cell>
          <cell r="E2839">
            <v>3.797</v>
          </cell>
          <cell r="F2839">
            <v>37104</v>
          </cell>
        </row>
        <row r="2840">
          <cell r="B2840">
            <v>1.53421294875729</v>
          </cell>
        </row>
        <row r="2840">
          <cell r="D2840">
            <v>3.6356</v>
          </cell>
          <cell r="E2840">
            <v>3.6335</v>
          </cell>
          <cell r="F2840">
            <v>37105</v>
          </cell>
        </row>
        <row r="2841">
          <cell r="B2841">
            <v>1.52975370965275</v>
          </cell>
        </row>
        <row r="2841">
          <cell r="D2841">
            <v>3.6065</v>
          </cell>
          <cell r="E2841">
            <v>3.5813</v>
          </cell>
          <cell r="F2841">
            <v>37106</v>
          </cell>
        </row>
        <row r="2842">
          <cell r="B2842">
            <v>1.52975370965275</v>
          </cell>
        </row>
        <row r="2842">
          <cell r="D2842">
            <v>3.9242</v>
          </cell>
          <cell r="E2842">
            <v>3.5682</v>
          </cell>
          <cell r="F2842">
            <v>37107</v>
          </cell>
        </row>
        <row r="2843">
          <cell r="B2843">
            <v>1.52975370965275</v>
          </cell>
        </row>
        <row r="2843">
          <cell r="D2843">
            <v>3.6341</v>
          </cell>
          <cell r="E2843">
            <v>3.5682</v>
          </cell>
          <cell r="F2843">
            <v>37108</v>
          </cell>
        </row>
        <row r="2844">
          <cell r="B2844">
            <v>1.52578577967653</v>
          </cell>
        </row>
        <row r="2844">
          <cell r="D2844">
            <v>3.547</v>
          </cell>
          <cell r="E2844">
            <v>3.568</v>
          </cell>
          <cell r="F2844">
            <v>37109</v>
          </cell>
        </row>
        <row r="2845">
          <cell r="B2845">
            <v>1.53586238673015</v>
          </cell>
        </row>
        <row r="2845">
          <cell r="D2845">
            <v>3.533</v>
          </cell>
          <cell r="E2845">
            <v>3.523</v>
          </cell>
          <cell r="F2845">
            <v>37110</v>
          </cell>
        </row>
        <row r="2846">
          <cell r="B2846">
            <v>1.53350713080816</v>
          </cell>
        </row>
        <row r="2846">
          <cell r="D2846">
            <v>3.544</v>
          </cell>
          <cell r="E2846">
            <v>3.58</v>
          </cell>
          <cell r="F2846">
            <v>37111</v>
          </cell>
        </row>
        <row r="2847">
          <cell r="B2847">
            <v>1.53964588144727</v>
          </cell>
        </row>
        <row r="2847">
          <cell r="D2847">
            <v>3.513</v>
          </cell>
          <cell r="E2847">
            <v>3.523</v>
          </cell>
          <cell r="F2847">
            <v>37112</v>
          </cell>
        </row>
        <row r="2848">
          <cell r="B2848">
            <v>1.53964588144727</v>
          </cell>
        </row>
        <row r="2848">
          <cell r="D2848">
            <v>3.513</v>
          </cell>
          <cell r="E2848">
            <v>3.523</v>
          </cell>
          <cell r="F2848">
            <v>37113</v>
          </cell>
        </row>
        <row r="2852">
          <cell r="C2852" t="str">
            <v>Input Box</v>
          </cell>
        </row>
        <row r="2856">
          <cell r="F2856" t="str">
            <v>Date</v>
          </cell>
        </row>
        <row r="2857">
          <cell r="F2857">
            <v>37095</v>
          </cell>
        </row>
        <row r="2858">
          <cell r="F2858">
            <v>37096</v>
          </cell>
        </row>
        <row r="2859">
          <cell r="F2859">
            <v>37097</v>
          </cell>
        </row>
        <row r="2860">
          <cell r="F2860">
            <v>37098</v>
          </cell>
        </row>
        <row r="2861">
          <cell r="F2861">
            <v>37099</v>
          </cell>
        </row>
        <row r="2862">
          <cell r="F2862">
            <v>37100</v>
          </cell>
        </row>
        <row r="2863">
          <cell r="F2863">
            <v>37101</v>
          </cell>
        </row>
        <row r="2864">
          <cell r="F2864">
            <v>37102</v>
          </cell>
        </row>
        <row r="2865">
          <cell r="F2865">
            <v>37103</v>
          </cell>
        </row>
        <row r="2866">
          <cell r="F2866">
            <v>37104</v>
          </cell>
        </row>
        <row r="2867">
          <cell r="F2867">
            <v>37105</v>
          </cell>
        </row>
        <row r="2868">
          <cell r="F2868">
            <v>37106</v>
          </cell>
        </row>
        <row r="2869">
          <cell r="F2869">
            <v>37107</v>
          </cell>
        </row>
        <row r="2870">
          <cell r="F2870">
            <v>37108</v>
          </cell>
        </row>
        <row r="2871">
          <cell r="F2871">
            <v>37109</v>
          </cell>
        </row>
        <row r="2872">
          <cell r="F2872">
            <v>37110</v>
          </cell>
        </row>
        <row r="2873">
          <cell r="F2873">
            <v>37111</v>
          </cell>
        </row>
        <row r="2874">
          <cell r="F2874">
            <v>37112</v>
          </cell>
        </row>
        <row r="2875">
          <cell r="F2875">
            <v>37113</v>
          </cell>
        </row>
      </sheetData>
      <sheetData sheetId="1"/>
      <sheetData sheetId="2"/>
      <sheetData sheetId="3"/>
      <sheetData sheetId="4"/>
    </sheetDataSet>
  </externalBook>
</externalLink>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2.xml.rels><?xml version="1.0" encoding="UTF-8"?>
<Relationships xmlns="http://schemas.openxmlformats.org/package/2006/relationships"><Relationship Id="rId1" Type="http://schemas.openxmlformats.org/officeDocument/2006/relationships/comments" Target="../comments2.xml"/><Relationship Id="rId2" Type="http://schemas.openxmlformats.org/officeDocument/2006/relationships/vmlDrawing" Target="../drawings/vmlDrawing1.vml"/>
</Relationships>
</file>

<file path=xl/worksheets/_rels/sheet25.xml.rels><?xml version="1.0" encoding="UTF-8"?>
<Relationships xmlns="http://schemas.openxmlformats.org/package/2006/relationships"><Relationship Id="rId1" Type="http://schemas.openxmlformats.org/officeDocument/2006/relationships/comments" Target="../comments25.xml"/><Relationship Id="rId2" Type="http://schemas.openxmlformats.org/officeDocument/2006/relationships/vmlDrawing" Target="../drawings/vmlDrawing3.vml"/>
</Relationships>
</file>

<file path=xl/worksheets/_rels/sheet3.xml.rels><?xml version="1.0" encoding="UTF-8"?>
<Relationships xmlns="http://schemas.openxmlformats.org/package/2006/relationships"><Relationship Id="rId1" Type="http://schemas.openxmlformats.org/officeDocument/2006/relationships/comments" Target="../comments3.xml"/><Relationship Id="rId2" Type="http://schemas.openxmlformats.org/officeDocument/2006/relationships/vmlDrawing" Target="../drawings/vmlDrawing2.vml"/>
</Relationships>
</file>

<file path=xl/worksheets/_rels/sheet33.xml.rels><?xml version="1.0" encoding="UTF-8"?>
<Relationships xmlns="http://schemas.openxmlformats.org/package/2006/relationships"><Relationship Id="rId1" Type="http://schemas.openxmlformats.org/officeDocument/2006/relationships/drawing" Target="../drawings/drawing2.xml"/>
</Relationships>
</file>

<file path=xl/worksheets/_rels/sheet36.xml.rels><?xml version="1.0" encoding="UTF-8"?>
<Relationships xmlns="http://schemas.openxmlformats.org/package/2006/relationships"><Relationship Id="rId1" Type="http://schemas.openxmlformats.org/officeDocument/2006/relationships/drawing" Target="../drawings/drawing3.xml"/>
</Relationships>
</file>

<file path=xl/worksheets/_rels/sheet43.xml.rels><?xml version="1.0" encoding="UTF-8"?>
<Relationships xmlns="http://schemas.openxmlformats.org/package/2006/relationships"><Relationship Id="rId1" Type="http://schemas.openxmlformats.org/officeDocument/2006/relationships/drawing" Target="../drawings/drawing4.xml"/>
</Relationships>
</file>

<file path=xl/worksheets/_rels/sheet44.xml.rels><?xml version="1.0" encoding="UTF-8"?>
<Relationships xmlns="http://schemas.openxmlformats.org/package/2006/relationships"><Relationship Id="rId1" Type="http://schemas.openxmlformats.org/officeDocument/2006/relationships/drawing" Target="../drawings/drawing5.xml"/>
</Relationships>
</file>

<file path=xl/worksheets/_rels/sheet45.xml.rels><?xml version="1.0" encoding="UTF-8"?>
<Relationships xmlns="http://schemas.openxmlformats.org/package/2006/relationships"><Relationship Id="rId1" Type="http://schemas.openxmlformats.org/officeDocument/2006/relationships/drawing" Target="../drawings/drawing6.xml"/>
</Relationships>
</file>

<file path=xl/worksheets/_rels/sheet46.xml.rels><?xml version="1.0" encoding="UTF-8"?>
<Relationships xmlns="http://schemas.openxmlformats.org/package/2006/relationships"><Relationship Id="rId1" Type="http://schemas.openxmlformats.org/officeDocument/2006/relationships/comments" Target="../comments46.xml"/><Relationship Id="rId2" Type="http://schemas.openxmlformats.org/officeDocument/2006/relationships/drawing" Target="../drawings/drawing7.xml"/><Relationship Id="rId3" Type="http://schemas.openxmlformats.org/officeDocument/2006/relationships/vmlDrawing" Target="../drawings/vmlDrawing4.vml"/>
</Relationships>
</file>

<file path=xl/worksheets/_rels/sheet47.xml.rels><?xml version="1.0" encoding="UTF-8"?>
<Relationships xmlns="http://schemas.openxmlformats.org/package/2006/relationships"><Relationship Id="rId1" Type="http://schemas.openxmlformats.org/officeDocument/2006/relationships/drawing" Target="../drawings/drawing8.xml"/>
</Relationships>
</file>

<file path=xl/worksheets/_rels/sheet48.xml.rels><?xml version="1.0" encoding="UTF-8"?>
<Relationships xmlns="http://schemas.openxmlformats.org/package/2006/relationships"><Relationship Id="rId1" Type="http://schemas.openxmlformats.org/officeDocument/2006/relationships/comments" Target="../comments48.xml"/><Relationship Id="rId2" Type="http://schemas.openxmlformats.org/officeDocument/2006/relationships/drawing" Target="../drawings/drawing9.xml"/><Relationship Id="rId3" Type="http://schemas.openxmlformats.org/officeDocument/2006/relationships/vmlDrawing" Target="../drawings/vmlDrawing5.vml"/>
</Relationships>
</file>

<file path=xl/worksheets/_rels/sheet49.xml.rels><?xml version="1.0" encoding="UTF-8"?>
<Relationships xmlns="http://schemas.openxmlformats.org/package/2006/relationships"><Relationship Id="rId1" Type="http://schemas.openxmlformats.org/officeDocument/2006/relationships/drawing" Target="../drawings/drawing10.xml"/>
</Relationships>
</file>

<file path=xl/worksheets/_rels/sheet5.xml.rels><?xml version="1.0" encoding="UTF-8"?>
<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19"/>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C12" activeCellId="0" sqref="C12"/>
    </sheetView>
  </sheetViews>
  <sheetFormatPr defaultColWidth="9.0546875" defaultRowHeight="12.75" customHeight="true" zeroHeight="false" outlineLevelRow="0" outlineLevelCol="0"/>
  <cols>
    <col collapsed="false" customWidth="true" hidden="false" outlineLevel="0" max="1" min="1" style="89" width="23.56"/>
    <col collapsed="false" customWidth="true" hidden="false" outlineLevel="0" max="2" min="2" style="0" width="12.85"/>
    <col collapsed="false" customWidth="true" hidden="false" outlineLevel="0" max="3" min="3" style="0" width="10.85"/>
    <col collapsed="false" customWidth="true" hidden="false" outlineLevel="0" max="4" min="4" style="0" width="11.42"/>
    <col collapsed="false" customWidth="true" hidden="false" outlineLevel="0" max="5" min="5" style="0" width="10.56"/>
    <col collapsed="false" customWidth="true" hidden="false" outlineLevel="0" max="6" min="6" style="0" width="10.13"/>
  </cols>
  <sheetData>
    <row r="1" customFormat="false" ht="15.75" hidden="false" customHeight="false" outlineLevel="0" collapsed="false">
      <c r="A1" s="168" t="s">
        <v>170</v>
      </c>
      <c r="B1" s="168"/>
      <c r="C1" s="168"/>
      <c r="D1" s="168"/>
      <c r="E1" s="168"/>
      <c r="F1" s="168"/>
    </row>
    <row r="2" customFormat="false" ht="16.5" hidden="false" customHeight="false" outlineLevel="0" collapsed="false">
      <c r="A2" s="169" t="s">
        <v>116</v>
      </c>
      <c r="B2" s="169"/>
      <c r="C2" s="169"/>
      <c r="D2" s="169"/>
      <c r="E2" s="169"/>
      <c r="F2" s="169"/>
    </row>
    <row r="3" customFormat="false" ht="12.75" hidden="false" customHeight="false" outlineLevel="0" collapsed="false">
      <c r="A3" s="131"/>
      <c r="B3" s="109"/>
      <c r="C3" s="109"/>
      <c r="D3" s="109"/>
      <c r="E3" s="109"/>
      <c r="F3" s="216"/>
    </row>
    <row r="4" customFormat="false" ht="12.75" hidden="false" customHeight="false" outlineLevel="0" collapsed="false">
      <c r="A4" s="97" t="s">
        <v>117</v>
      </c>
      <c r="B4" s="170" t="n">
        <f aca="true">TODAY()</f>
        <v>45926</v>
      </c>
      <c r="C4" s="109"/>
      <c r="D4" s="109"/>
      <c r="E4" s="171" t="s">
        <v>118</v>
      </c>
      <c r="F4" s="172" t="n">
        <f aca="false">'Input Sheet'!B3</f>
        <v>1.53964588144727</v>
      </c>
    </row>
    <row r="5" customFormat="false" ht="13.5" hidden="false" customHeight="false" outlineLevel="0" collapsed="false">
      <c r="A5" s="131"/>
      <c r="B5" s="109"/>
      <c r="C5" s="109"/>
      <c r="D5" s="109"/>
      <c r="E5" s="171" t="s">
        <v>119</v>
      </c>
      <c r="F5" s="174" t="n">
        <f aca="false">'Input Sheet'!B5</f>
        <v>2.17055747706</v>
      </c>
    </row>
    <row r="6" customFormat="false" ht="13.5" hidden="false" customHeight="false" outlineLevel="0" collapsed="false">
      <c r="A6" s="175" t="s">
        <v>41</v>
      </c>
      <c r="B6" s="176" t="s">
        <v>120</v>
      </c>
      <c r="C6" s="176" t="s">
        <v>45</v>
      </c>
      <c r="D6" s="176" t="s">
        <v>161</v>
      </c>
      <c r="E6" s="176" t="s">
        <v>123</v>
      </c>
      <c r="F6" s="177" t="s">
        <v>124</v>
      </c>
    </row>
    <row r="7" customFormat="false" ht="12.75" hidden="false" customHeight="false" outlineLevel="0" collapsed="false">
      <c r="A7" s="97" t="s">
        <v>28</v>
      </c>
      <c r="B7" s="109" t="s">
        <v>50</v>
      </c>
      <c r="C7" s="101" t="n">
        <f aca="false">'Input Sheet'!D80</f>
        <v>9.0691</v>
      </c>
      <c r="D7" s="101" t="n">
        <f aca="false">C7*12/365</f>
        <v>0.298162191780822</v>
      </c>
      <c r="E7" s="179" t="n">
        <f aca="false">F7/'Input Sheet'!$B$7*'Input Sheet'!$B$3</f>
        <v>0.43510883837316</v>
      </c>
      <c r="F7" s="103" t="n">
        <f aca="false">D7</f>
        <v>0.298162191780822</v>
      </c>
    </row>
    <row r="8" customFormat="false" ht="13.5" hidden="false" customHeight="false" outlineLevel="0" collapsed="false">
      <c r="A8" s="131"/>
      <c r="B8" s="109" t="s">
        <v>51</v>
      </c>
      <c r="C8" s="101"/>
      <c r="D8" s="101" t="n">
        <f aca="false">'Input Sheet'!E81</f>
        <v>0.023</v>
      </c>
      <c r="E8" s="179" t="n">
        <f aca="false">F8/'Input Sheet'!B7*'Input Sheet'!B3</f>
        <v>0.0335639580015536</v>
      </c>
      <c r="F8" s="103" t="n">
        <f aca="false">D8</f>
        <v>0.023</v>
      </c>
      <c r="H8" s="0" t="s">
        <v>125</v>
      </c>
    </row>
    <row r="9" customFormat="false" ht="13.5" hidden="false" customHeight="false" outlineLevel="0" collapsed="false">
      <c r="A9" s="106"/>
      <c r="B9" s="107"/>
      <c r="C9" s="117"/>
      <c r="D9" s="182" t="s">
        <v>31</v>
      </c>
      <c r="E9" s="183" t="n">
        <f aca="false">SUM(E7:E8)</f>
        <v>0.468672796374714</v>
      </c>
      <c r="F9" s="163" t="n">
        <f aca="false">SUM(F7:F8)</f>
        <v>0.321162191780822</v>
      </c>
    </row>
    <row r="10" customFormat="false" ht="13.5" hidden="false" customHeight="false" outlineLevel="0" collapsed="false">
      <c r="A10" s="175" t="s">
        <v>127</v>
      </c>
      <c r="B10" s="187"/>
      <c r="C10" s="187"/>
      <c r="D10" s="187"/>
      <c r="E10" s="187"/>
      <c r="F10" s="188"/>
    </row>
    <row r="11" customFormat="false" ht="12.75" hidden="false" customHeight="false" outlineLevel="0" collapsed="false">
      <c r="A11" s="131" t="s">
        <v>163</v>
      </c>
      <c r="B11" s="127" t="n">
        <v>1.28</v>
      </c>
      <c r="C11" s="189"/>
      <c r="D11" s="109"/>
      <c r="E11" s="190"/>
      <c r="F11" s="96"/>
    </row>
    <row r="12" customFormat="false" ht="12.75" hidden="false" customHeight="false" outlineLevel="0" collapsed="false">
      <c r="A12" s="131" t="s">
        <v>28</v>
      </c>
      <c r="B12" s="109"/>
      <c r="C12" s="189" t="n">
        <f aca="false">'Fuel Rates'!W98</f>
        <v>0.0149</v>
      </c>
      <c r="D12" s="109"/>
      <c r="E12" s="179" t="n">
        <f aca="false">F12/'Input Sheet'!$B$7*'Input Sheet'!$B$3</f>
        <v>0.027831817695897</v>
      </c>
      <c r="F12" s="103" t="n">
        <f aca="false">C12*$B$11</f>
        <v>0.019072</v>
      </c>
    </row>
    <row r="13" customFormat="false" ht="13.5" hidden="false" customHeight="false" outlineLevel="0" collapsed="false">
      <c r="A13" s="131"/>
      <c r="B13" s="109"/>
      <c r="C13" s="189"/>
      <c r="D13" s="109"/>
      <c r="E13" s="191"/>
      <c r="F13" s="103"/>
    </row>
    <row r="14" customFormat="false" ht="13.5" hidden="false" customHeight="false" outlineLevel="0" collapsed="false">
      <c r="A14" s="131"/>
      <c r="B14" s="109"/>
      <c r="C14" s="109"/>
      <c r="D14" s="182" t="s">
        <v>31</v>
      </c>
      <c r="E14" s="192" t="n">
        <f aca="false">SUM(E11:E13)</f>
        <v>0.027831817695897</v>
      </c>
      <c r="F14" s="193" t="n">
        <f aca="false">SUM(F11:F13)</f>
        <v>0.019072</v>
      </c>
    </row>
    <row r="15" customFormat="false" ht="13.5" hidden="false" customHeight="false" outlineLevel="0" collapsed="false">
      <c r="A15" s="194" t="s">
        <v>128</v>
      </c>
      <c r="B15" s="187"/>
      <c r="C15" s="187"/>
      <c r="D15" s="187"/>
      <c r="E15" s="187"/>
      <c r="F15" s="188"/>
    </row>
    <row r="16" customFormat="false" ht="12.75" hidden="false" customHeight="false" outlineLevel="0" collapsed="false">
      <c r="A16" s="131" t="s">
        <v>129</v>
      </c>
      <c r="B16" s="195"/>
      <c r="C16" s="195"/>
      <c r="D16" s="195"/>
      <c r="E16" s="196" t="n">
        <f aca="false">E8</f>
        <v>0.0335639580015536</v>
      </c>
      <c r="F16" s="197" t="n">
        <f aca="false">F8</f>
        <v>0.023</v>
      </c>
    </row>
    <row r="17" customFormat="false" ht="12.75" hidden="false" customHeight="false" outlineLevel="0" collapsed="false">
      <c r="A17" s="198" t="s">
        <v>171</v>
      </c>
      <c r="B17" s="109"/>
      <c r="C17" s="109"/>
      <c r="D17" s="109"/>
      <c r="E17" s="199" t="n">
        <f aca="false">E9</f>
        <v>0.468672796374714</v>
      </c>
      <c r="F17" s="200" t="n">
        <f aca="false">F9</f>
        <v>0.321162191780822</v>
      </c>
    </row>
    <row r="18" customFormat="false" ht="13.5" hidden="false" customHeight="false" outlineLevel="0" collapsed="false">
      <c r="A18" s="201" t="s">
        <v>172</v>
      </c>
      <c r="B18" s="107"/>
      <c r="C18" s="107"/>
      <c r="D18" s="107"/>
      <c r="E18" s="202" t="n">
        <f aca="false">E17+E14</f>
        <v>0.496504614070611</v>
      </c>
      <c r="F18" s="203" t="n">
        <f aca="false">F17+F14</f>
        <v>0.340234191780822</v>
      </c>
    </row>
    <row r="19" customFormat="false" ht="12.75" hidden="false" customHeight="false" outlineLevel="0" collapsed="false">
      <c r="A19" s="0"/>
    </row>
  </sheetData>
  <mergeCells count="2">
    <mergeCell ref="A1:F1"/>
    <mergeCell ref="A2:F2"/>
  </mergeCells>
  <printOptions headings="false" gridLines="false" gridLinesSet="true" horizontalCentered="true" verticalCentered="false"/>
  <pageMargins left="0.747916666666667" right="0.747916666666667" top="0.984027777777778" bottom="0.984027777777778" header="0.5" footer="0.511811023622047"/>
  <pageSetup paperSize="1" scale="100" fitToWidth="1" fitToHeight="1" pageOrder="downThenOver" orientation="portrait" blackAndWhite="false" draft="false" cellComments="none" horizontalDpi="300" verticalDpi="300" copies="1"/>
  <headerFooter differentFirst="false" differentOddEven="false">
    <oddHeader>&amp;C&amp;A</oddHeader>
    <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F3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B9" activeCellId="0" sqref="B9"/>
    </sheetView>
  </sheetViews>
  <sheetFormatPr defaultColWidth="9.0546875" defaultRowHeight="12.75" customHeight="true" zeroHeight="false" outlineLevelRow="0" outlineLevelCol="0"/>
  <cols>
    <col collapsed="false" customWidth="true" hidden="false" outlineLevel="0" max="1" min="1" style="89" width="23.56"/>
    <col collapsed="false" customWidth="true" hidden="false" outlineLevel="0" max="2" min="2" style="0" width="12.85"/>
    <col collapsed="false" customWidth="true" hidden="false" outlineLevel="0" max="3" min="3" style="0" width="10.85"/>
    <col collapsed="false" customWidth="true" hidden="false" outlineLevel="0" max="4" min="4" style="0" width="11.42"/>
    <col collapsed="false" customWidth="true" hidden="false" outlineLevel="0" max="5" min="5" style="0" width="10.56"/>
    <col collapsed="false" customWidth="true" hidden="false" outlineLevel="0" max="6" min="6" style="0" width="10.13"/>
  </cols>
  <sheetData>
    <row r="1" customFormat="false" ht="15.75" hidden="false" customHeight="false" outlineLevel="0" collapsed="false">
      <c r="A1" s="168" t="s">
        <v>173</v>
      </c>
      <c r="B1" s="168"/>
      <c r="C1" s="168"/>
      <c r="D1" s="168"/>
      <c r="E1" s="168"/>
      <c r="F1" s="168"/>
    </row>
    <row r="2" customFormat="false" ht="16.5" hidden="false" customHeight="false" outlineLevel="0" collapsed="false">
      <c r="A2" s="169" t="s">
        <v>116</v>
      </c>
      <c r="B2" s="169"/>
      <c r="C2" s="169"/>
      <c r="D2" s="169"/>
      <c r="E2" s="169"/>
      <c r="F2" s="169"/>
    </row>
    <row r="3" customFormat="false" ht="12.75" hidden="false" customHeight="false" outlineLevel="0" collapsed="false">
      <c r="A3" s="131"/>
      <c r="B3" s="109"/>
      <c r="C3" s="109"/>
      <c r="D3" s="109"/>
      <c r="E3" s="109"/>
      <c r="F3" s="216"/>
    </row>
    <row r="4" customFormat="false" ht="12.75" hidden="false" customHeight="false" outlineLevel="0" collapsed="false">
      <c r="A4" s="97" t="s">
        <v>117</v>
      </c>
      <c r="B4" s="170" t="n">
        <f aca="true">TODAY()</f>
        <v>45926</v>
      </c>
      <c r="C4" s="109"/>
      <c r="D4" s="109"/>
      <c r="E4" s="171" t="s">
        <v>118</v>
      </c>
      <c r="F4" s="172" t="n">
        <f aca="false">'Input Sheet'!B3</f>
        <v>1.53964588144727</v>
      </c>
    </row>
    <row r="5" customFormat="false" ht="13.5" hidden="false" customHeight="false" outlineLevel="0" collapsed="false">
      <c r="A5" s="131"/>
      <c r="B5" s="109"/>
      <c r="C5" s="109"/>
      <c r="D5" s="109"/>
      <c r="E5" s="171" t="s">
        <v>119</v>
      </c>
      <c r="F5" s="174" t="n">
        <f aca="false">'Input Sheet'!B5</f>
        <v>2.17055747706</v>
      </c>
    </row>
    <row r="6" customFormat="false" ht="15" hidden="false" customHeight="false" outlineLevel="0" collapsed="false">
      <c r="A6" s="175" t="s">
        <v>41</v>
      </c>
      <c r="B6" s="176" t="s">
        <v>120</v>
      </c>
      <c r="C6" s="176" t="s">
        <v>121</v>
      </c>
      <c r="D6" s="176" t="s">
        <v>122</v>
      </c>
      <c r="E6" s="176" t="s">
        <v>123</v>
      </c>
      <c r="F6" s="177" t="s">
        <v>124</v>
      </c>
    </row>
    <row r="7" customFormat="false" ht="12.75" hidden="false" customHeight="false" outlineLevel="0" collapsed="false">
      <c r="A7" s="157"/>
      <c r="B7" s="136"/>
      <c r="C7" s="136"/>
      <c r="D7" s="137"/>
      <c r="E7" s="178"/>
      <c r="F7" s="137"/>
    </row>
    <row r="8" customFormat="false" ht="12.75" hidden="false" customHeight="false" outlineLevel="0" collapsed="false">
      <c r="A8" s="97" t="s">
        <v>136</v>
      </c>
      <c r="B8" s="109" t="s">
        <v>50</v>
      </c>
      <c r="C8" s="101" t="n">
        <f aca="false">'Input Sheet'!B11</f>
        <v>184.34</v>
      </c>
      <c r="D8" s="103" t="n">
        <f aca="false">C8*12/365</f>
        <v>6.06049315068493</v>
      </c>
      <c r="E8" s="179" t="n">
        <f aca="false">D8/'Input Sheet'!$B$4</f>
        <v>0.160457854135158</v>
      </c>
      <c r="F8" s="103" t="n">
        <f aca="false">E8*'Input Sheet'!$B$7/'Input Sheet'!$B$3</f>
        <v>0.109955168128199</v>
      </c>
    </row>
    <row r="9" customFormat="false" ht="13.5" hidden="false" customHeight="false" outlineLevel="0" collapsed="false">
      <c r="A9" s="131"/>
      <c r="B9" s="109"/>
      <c r="C9" s="101"/>
      <c r="D9" s="103"/>
      <c r="E9" s="179"/>
      <c r="F9" s="103"/>
    </row>
    <row r="10" customFormat="false" ht="13.5" hidden="false" customHeight="false" outlineLevel="0" collapsed="false">
      <c r="A10" s="180"/>
      <c r="B10" s="181"/>
      <c r="C10" s="117"/>
      <c r="D10" s="182" t="s">
        <v>31</v>
      </c>
      <c r="E10" s="183" t="n">
        <f aca="false">SUM(E8:E9)</f>
        <v>0.160457854135158</v>
      </c>
      <c r="F10" s="163" t="n">
        <f aca="false">SUM(F8:F9)</f>
        <v>0.109955168128199</v>
      </c>
    </row>
    <row r="11" customFormat="false" ht="12.75" hidden="false" customHeight="false" outlineLevel="0" collapsed="false">
      <c r="A11" s="97" t="s">
        <v>19</v>
      </c>
      <c r="B11" s="109" t="s">
        <v>50</v>
      </c>
      <c r="C11" s="101"/>
      <c r="D11" s="103" t="n">
        <f aca="false">'Input Sheet'!C84</f>
        <v>0</v>
      </c>
      <c r="E11" s="179" t="n">
        <f aca="false">D11/'Input Sheet'!$B$4</f>
        <v>0</v>
      </c>
      <c r="F11" s="103" t="n">
        <f aca="false">E11*'Input Sheet'!$B$7/'Input Sheet'!$B$3</f>
        <v>0</v>
      </c>
    </row>
    <row r="12" customFormat="false" ht="13.5" hidden="false" customHeight="false" outlineLevel="0" collapsed="false">
      <c r="A12" s="131"/>
      <c r="B12" s="109" t="s">
        <v>51</v>
      </c>
      <c r="C12" s="101"/>
      <c r="D12" s="103" t="n">
        <f aca="false">'Input Sheet'!C87</f>
        <v>0</v>
      </c>
      <c r="E12" s="179" t="n">
        <f aca="false">D12/'Input Sheet'!$B$4</f>
        <v>0</v>
      </c>
      <c r="F12" s="103" t="n">
        <f aca="false">E12*'Input Sheet'!$B$7/'Input Sheet'!$B$3</f>
        <v>0</v>
      </c>
    </row>
    <row r="13" customFormat="false" ht="13.5" hidden="false" customHeight="false" outlineLevel="0" collapsed="false">
      <c r="A13" s="106"/>
      <c r="B13" s="107"/>
      <c r="C13" s="117"/>
      <c r="D13" s="182" t="s">
        <v>31</v>
      </c>
      <c r="E13" s="183" t="n">
        <f aca="false">SUM(E11:E12)</f>
        <v>0</v>
      </c>
      <c r="F13" s="163" t="n">
        <f aca="false">SUM(F11:F12)</f>
        <v>0</v>
      </c>
    </row>
    <row r="14" customFormat="false" ht="12.75" hidden="false" customHeight="false" outlineLevel="0" collapsed="false">
      <c r="A14" s="93"/>
      <c r="B14" s="136"/>
      <c r="C14" s="221" t="s">
        <v>45</v>
      </c>
      <c r="D14" s="221" t="s">
        <v>124</v>
      </c>
      <c r="E14" s="179"/>
      <c r="F14" s="103"/>
    </row>
    <row r="15" customFormat="false" ht="12.75" hidden="false" customHeight="false" outlineLevel="0" collapsed="false">
      <c r="A15" s="97" t="s">
        <v>174</v>
      </c>
      <c r="B15" s="109" t="s">
        <v>50</v>
      </c>
      <c r="C15" s="101"/>
      <c r="D15" s="101" t="n">
        <f aca="false">'Input Sheet'!E57</f>
        <v>0.134912</v>
      </c>
      <c r="E15" s="179" t="n">
        <f aca="false">F15/'Input Sheet'!$B$7*'Input Sheet'!$B$3</f>
        <v>0.196877421821983</v>
      </c>
      <c r="F15" s="103" t="n">
        <f aca="false">D15</f>
        <v>0.134912</v>
      </c>
    </row>
    <row r="16" customFormat="false" ht="12.75" hidden="false" customHeight="false" outlineLevel="0" collapsed="false">
      <c r="A16" s="131"/>
      <c r="B16" s="109" t="s">
        <v>74</v>
      </c>
      <c r="C16" s="101" t="s">
        <v>125</v>
      </c>
      <c r="D16" s="103" t="e">
        <f aca="false">#REF!</f>
        <v>#REF!</v>
      </c>
      <c r="E16" s="179" t="e">
        <f aca="false">F16/'Input Sheet'!$B$7*'Input Sheet'!$B$3</f>
        <v>#REF!</v>
      </c>
      <c r="F16" s="103" t="e">
        <f aca="false">D16</f>
        <v>#REF!</v>
      </c>
    </row>
    <row r="17" customFormat="false" ht="13.5" hidden="false" customHeight="false" outlineLevel="0" collapsed="false">
      <c r="A17" s="131"/>
      <c r="B17" s="109" t="s">
        <v>66</v>
      </c>
      <c r="C17" s="101"/>
      <c r="D17" s="103" t="n">
        <f aca="false">'Input Sheet'!E58</f>
        <v>0.0022</v>
      </c>
      <c r="E17" s="179" t="n">
        <f aca="false">F17/'Input Sheet'!$B$7*'Input Sheet'!$B$3</f>
        <v>0.00321046554797469</v>
      </c>
      <c r="F17" s="103" t="n">
        <f aca="false">D17</f>
        <v>0.0022</v>
      </c>
    </row>
    <row r="18" customFormat="false" ht="13.5" hidden="false" customHeight="false" outlineLevel="0" collapsed="false">
      <c r="A18" s="106"/>
      <c r="B18" s="107"/>
      <c r="C18" s="117"/>
      <c r="D18" s="182"/>
      <c r="E18" s="183" t="e">
        <f aca="false">SUM(E15:E17)</f>
        <v>#REF!</v>
      </c>
      <c r="F18" s="163" t="e">
        <f aca="false">SUM(F15:F17)</f>
        <v>#REF!</v>
      </c>
    </row>
    <row r="19" customFormat="false" ht="12.75" hidden="false" customHeight="false" outlineLevel="0" collapsed="false">
      <c r="A19" s="97" t="s">
        <v>28</v>
      </c>
      <c r="B19" s="109" t="s">
        <v>50</v>
      </c>
      <c r="C19" s="101" t="n">
        <f aca="false">'Input Sheet'!D80</f>
        <v>9.0691</v>
      </c>
      <c r="D19" s="101" t="n">
        <f aca="false">C19*12/365</f>
        <v>0.298162191780822</v>
      </c>
      <c r="E19" s="179" t="n">
        <f aca="false">F19/'Input Sheet'!$B$7*'Input Sheet'!$B$3</f>
        <v>0.43510883837316</v>
      </c>
      <c r="F19" s="103" t="n">
        <f aca="false">D19</f>
        <v>0.298162191780822</v>
      </c>
    </row>
    <row r="20" customFormat="false" ht="13.5" hidden="false" customHeight="false" outlineLevel="0" collapsed="false">
      <c r="A20" s="131"/>
      <c r="B20" s="109" t="s">
        <v>51</v>
      </c>
      <c r="C20" s="101"/>
      <c r="D20" s="101" t="n">
        <f aca="false">'Input Sheet'!E81</f>
        <v>0.023</v>
      </c>
      <c r="E20" s="179" t="n">
        <f aca="false">F20/'Input Sheet'!$B$7*'Input Sheet'!$B$3</f>
        <v>0.0335639580015536</v>
      </c>
      <c r="F20" s="103" t="n">
        <f aca="false">D20</f>
        <v>0.023</v>
      </c>
    </row>
    <row r="21" customFormat="false" ht="13.5" hidden="false" customHeight="false" outlineLevel="0" collapsed="false">
      <c r="A21" s="106"/>
      <c r="B21" s="107"/>
      <c r="C21" s="117"/>
      <c r="D21" s="182" t="s">
        <v>31</v>
      </c>
      <c r="E21" s="183" t="n">
        <f aca="false">SUM(E19:E20)</f>
        <v>0.468672796374714</v>
      </c>
      <c r="F21" s="163" t="n">
        <f aca="false">SUM(F19:F20)</f>
        <v>0.321162191780822</v>
      </c>
    </row>
    <row r="22" customFormat="false" ht="12.75" hidden="false" customHeight="false" outlineLevel="0" collapsed="false">
      <c r="A22" s="97" t="s">
        <v>105</v>
      </c>
      <c r="B22" s="109" t="s">
        <v>50</v>
      </c>
      <c r="C22" s="101"/>
      <c r="D22" s="101" t="n">
        <f aca="false">'Input Sheet'!E137</f>
        <v>0.1105</v>
      </c>
      <c r="E22" s="179" t="n">
        <f aca="false">F22/'Input Sheet'!$B$7*'Input Sheet'!$B$3</f>
        <v>0.161252928659638</v>
      </c>
      <c r="F22" s="103" t="n">
        <f aca="false">D22</f>
        <v>0.1105</v>
      </c>
    </row>
    <row r="23" customFormat="false" ht="13.5" hidden="false" customHeight="false" outlineLevel="0" collapsed="false">
      <c r="A23" s="131" t="s">
        <v>167</v>
      </c>
      <c r="B23" s="109"/>
      <c r="C23" s="101"/>
      <c r="D23" s="103"/>
      <c r="E23" s="179"/>
      <c r="F23" s="103"/>
    </row>
    <row r="24" customFormat="false" ht="13.5" hidden="false" customHeight="false" outlineLevel="0" collapsed="false">
      <c r="A24" s="106"/>
      <c r="B24" s="107"/>
      <c r="C24" s="117"/>
      <c r="D24" s="182" t="s">
        <v>31</v>
      </c>
      <c r="E24" s="183" t="n">
        <f aca="false">SUM(E22:E23)</f>
        <v>0.161252928659638</v>
      </c>
      <c r="F24" s="163" t="n">
        <f aca="false">SUM(F22:F23)</f>
        <v>0.1105</v>
      </c>
    </row>
    <row r="25" customFormat="false" ht="13.5" hidden="false" customHeight="false" outlineLevel="0" collapsed="false">
      <c r="A25" s="175" t="s">
        <v>127</v>
      </c>
      <c r="B25" s="187"/>
      <c r="C25" s="187"/>
      <c r="D25" s="187"/>
      <c r="E25" s="187"/>
      <c r="F25" s="188"/>
    </row>
    <row r="26" customFormat="false" ht="12.75" hidden="false" customHeight="false" outlineLevel="0" collapsed="false">
      <c r="A26" s="131" t="s">
        <v>163</v>
      </c>
      <c r="B26" s="101" t="n">
        <v>1.28</v>
      </c>
      <c r="C26" s="189"/>
      <c r="D26" s="109"/>
      <c r="E26" s="190"/>
      <c r="F26" s="96"/>
    </row>
    <row r="27" customFormat="false" ht="12.75" hidden="false" customHeight="false" outlineLevel="0" collapsed="false">
      <c r="A27" s="131" t="s">
        <v>19</v>
      </c>
      <c r="B27" s="101"/>
      <c r="C27" s="189" t="n">
        <f aca="false">'Fuel Rates'!N98</f>
        <v>0.0120015833333333</v>
      </c>
      <c r="D27" s="109"/>
      <c r="E27" s="179" t="n">
        <f aca="false">F27/'Input Sheet'!$B$7*'Input Sheet'!$B$3</f>
        <v>0.0224178442547281</v>
      </c>
      <c r="F27" s="103" t="n">
        <f aca="false">C27*$B$26</f>
        <v>0.0153620266666667</v>
      </c>
    </row>
    <row r="28" customFormat="false" ht="12.75" hidden="false" customHeight="false" outlineLevel="0" collapsed="false">
      <c r="A28" s="131" t="s">
        <v>174</v>
      </c>
      <c r="B28" s="101"/>
      <c r="C28" s="189" t="n">
        <f aca="false">'Fuel Rates'!P98</f>
        <v>0.0129456341666667</v>
      </c>
      <c r="D28" s="109"/>
      <c r="E28" s="179" t="n">
        <f aca="false">F28/'Input Sheet'!$B$7*'Input Sheet'!$B$3</f>
        <v>0.0241812436298283</v>
      </c>
      <c r="F28" s="103" t="n">
        <f aca="false">C28*$B$26</f>
        <v>0.0165704117333333</v>
      </c>
    </row>
    <row r="29" customFormat="false" ht="12.75" hidden="false" customHeight="false" outlineLevel="0" collapsed="false">
      <c r="A29" s="131" t="s">
        <v>28</v>
      </c>
      <c r="B29" s="109"/>
      <c r="C29" s="189" t="n">
        <f aca="false">'Fuel Rates'!W98</f>
        <v>0.0149</v>
      </c>
      <c r="D29" s="109"/>
      <c r="E29" s="179" t="n">
        <f aca="false">F29/'Input Sheet'!$B$7*'Input Sheet'!$B$3</f>
        <v>0.027831817695897</v>
      </c>
      <c r="F29" s="103" t="n">
        <f aca="false">C29*$B$26</f>
        <v>0.019072</v>
      </c>
    </row>
    <row r="30" customFormat="false" ht="13.5" hidden="false" customHeight="false" outlineLevel="0" collapsed="false">
      <c r="A30" s="131" t="s">
        <v>105</v>
      </c>
      <c r="B30" s="109"/>
      <c r="C30" s="189" t="n">
        <v>0.0025</v>
      </c>
      <c r="D30" s="109"/>
      <c r="E30" s="191" t="n">
        <f aca="false">F30/'Input Sheet'!$B$7*'Input Sheet'!$B$3</f>
        <v>0.00466976806978137</v>
      </c>
      <c r="F30" s="103" t="n">
        <f aca="false">C30*$B$26</f>
        <v>0.0032</v>
      </c>
    </row>
    <row r="31" customFormat="false" ht="13.5" hidden="false" customHeight="false" outlineLevel="0" collapsed="false">
      <c r="A31" s="131"/>
      <c r="B31" s="109"/>
      <c r="C31" s="109"/>
      <c r="D31" s="182" t="s">
        <v>31</v>
      </c>
      <c r="E31" s="192" t="n">
        <f aca="false">SUM(E26:E30)</f>
        <v>0.0791006736502348</v>
      </c>
      <c r="F31" s="193" t="n">
        <f aca="false">SUM(F26:F30)</f>
        <v>0.0542044384</v>
      </c>
    </row>
    <row r="32" customFormat="false" ht="13.5" hidden="false" customHeight="false" outlineLevel="0" collapsed="false">
      <c r="A32" s="194" t="s">
        <v>128</v>
      </c>
      <c r="B32" s="187"/>
      <c r="C32" s="187"/>
      <c r="D32" s="187"/>
      <c r="E32" s="187"/>
      <c r="F32" s="188"/>
    </row>
    <row r="33" customFormat="false" ht="12.75" hidden="false" customHeight="false" outlineLevel="0" collapsed="false">
      <c r="A33" s="131" t="s">
        <v>129</v>
      </c>
      <c r="B33" s="195"/>
      <c r="C33" s="195"/>
      <c r="D33" s="195"/>
      <c r="E33" s="196" t="e">
        <f aca="false">E12+E16+E17+E20</f>
        <v>#REF!</v>
      </c>
      <c r="F33" s="197" t="e">
        <f aca="false">F12+F16+F17+F20</f>
        <v>#REF!</v>
      </c>
    </row>
    <row r="34" customFormat="false" ht="12.75" hidden="false" customHeight="false" outlineLevel="0" collapsed="false">
      <c r="A34" s="198" t="s">
        <v>175</v>
      </c>
      <c r="B34" s="109"/>
      <c r="C34" s="109"/>
      <c r="D34" s="109"/>
      <c r="E34" s="199" t="e">
        <f aca="false">E10+E13+E18+E21+E24</f>
        <v>#REF!</v>
      </c>
      <c r="F34" s="200" t="e">
        <f aca="false">F10+F13+F18+F21+F24</f>
        <v>#REF!</v>
      </c>
    </row>
    <row r="35" customFormat="false" ht="13.5" hidden="false" customHeight="false" outlineLevel="0" collapsed="false">
      <c r="A35" s="201" t="s">
        <v>176</v>
      </c>
      <c r="B35" s="107"/>
      <c r="C35" s="107"/>
      <c r="D35" s="107"/>
      <c r="E35" s="202" t="e">
        <f aca="false">E34+E31</f>
        <v>#REF!</v>
      </c>
      <c r="F35" s="203" t="e">
        <f aca="false">F34+F31</f>
        <v>#REF!</v>
      </c>
    </row>
    <row r="36" customFormat="false" ht="12.75" hidden="false" customHeight="false" outlineLevel="0" collapsed="false">
      <c r="A36" s="0"/>
    </row>
  </sheetData>
  <mergeCells count="2">
    <mergeCell ref="A1:F1"/>
    <mergeCell ref="A2:F2"/>
  </mergeCells>
  <printOptions headings="false" gridLines="false" gridLinesSet="true" horizontalCentered="true" verticalCentered="false"/>
  <pageMargins left="0.747916666666667" right="0.747916666666667" top="0.984027777777778" bottom="0.984027777777778" header="0.5" footer="0.511811023622047"/>
  <pageSetup paperSize="1" scale="100" fitToWidth="1" fitToHeight="1" pageOrder="downThenOver" orientation="portrait" blackAndWhite="false" draft="false" cellComments="none" horizontalDpi="300" verticalDpi="300" copies="1"/>
  <headerFooter differentFirst="false" differentOddEven="false">
    <oddHeader>&amp;C&amp;A</oddHeader>
    <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F3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B9" activeCellId="0" sqref="B9"/>
    </sheetView>
  </sheetViews>
  <sheetFormatPr defaultColWidth="9.0546875" defaultRowHeight="12.75" customHeight="true" zeroHeight="false" outlineLevelRow="0" outlineLevelCol="0"/>
  <cols>
    <col collapsed="false" customWidth="true" hidden="false" outlineLevel="0" max="1" min="1" style="89" width="23.56"/>
    <col collapsed="false" customWidth="true" hidden="false" outlineLevel="0" max="2" min="2" style="0" width="12.85"/>
    <col collapsed="false" customWidth="true" hidden="false" outlineLevel="0" max="3" min="3" style="0" width="10.85"/>
    <col collapsed="false" customWidth="true" hidden="false" outlineLevel="0" max="4" min="4" style="0" width="11.42"/>
    <col collapsed="false" customWidth="true" hidden="false" outlineLevel="0" max="5" min="5" style="0" width="10.56"/>
    <col collapsed="false" customWidth="true" hidden="false" outlineLevel="0" max="6" min="6" style="0" width="10.13"/>
  </cols>
  <sheetData>
    <row r="1" customFormat="false" ht="15.75" hidden="false" customHeight="false" outlineLevel="0" collapsed="false">
      <c r="A1" s="168" t="s">
        <v>177</v>
      </c>
      <c r="B1" s="168"/>
      <c r="C1" s="168"/>
      <c r="D1" s="168"/>
      <c r="E1" s="168"/>
      <c r="F1" s="168"/>
    </row>
    <row r="2" customFormat="false" ht="16.5" hidden="false" customHeight="false" outlineLevel="0" collapsed="false">
      <c r="A2" s="169" t="s">
        <v>116</v>
      </c>
      <c r="B2" s="169"/>
      <c r="C2" s="169"/>
      <c r="D2" s="169"/>
      <c r="E2" s="169"/>
      <c r="F2" s="169"/>
    </row>
    <row r="3" customFormat="false" ht="12.75" hidden="false" customHeight="false" outlineLevel="0" collapsed="false">
      <c r="A3" s="131"/>
      <c r="B3" s="109"/>
      <c r="C3" s="109"/>
      <c r="D3" s="109"/>
      <c r="E3" s="109"/>
      <c r="F3" s="216"/>
    </row>
    <row r="4" customFormat="false" ht="12.75" hidden="false" customHeight="false" outlineLevel="0" collapsed="false">
      <c r="A4" s="97" t="s">
        <v>117</v>
      </c>
      <c r="B4" s="170" t="n">
        <f aca="true">TODAY()</f>
        <v>45926</v>
      </c>
      <c r="C4" s="109"/>
      <c r="D4" s="109"/>
      <c r="E4" s="171" t="s">
        <v>118</v>
      </c>
      <c r="F4" s="172" t="n">
        <f aca="false">'Input Sheet'!B3</f>
        <v>1.53964588144727</v>
      </c>
    </row>
    <row r="5" customFormat="false" ht="13.5" hidden="false" customHeight="false" outlineLevel="0" collapsed="false">
      <c r="A5" s="131"/>
      <c r="B5" s="109"/>
      <c r="C5" s="109"/>
      <c r="D5" s="109"/>
      <c r="E5" s="171" t="s">
        <v>119</v>
      </c>
      <c r="F5" s="174" t="n">
        <f aca="false">'Input Sheet'!B5</f>
        <v>2.17055747706</v>
      </c>
    </row>
    <row r="6" customFormat="false" ht="15" hidden="false" customHeight="false" outlineLevel="0" collapsed="false">
      <c r="A6" s="175" t="s">
        <v>41</v>
      </c>
      <c r="B6" s="176" t="s">
        <v>120</v>
      </c>
      <c r="C6" s="176" t="s">
        <v>121</v>
      </c>
      <c r="D6" s="176" t="s">
        <v>122</v>
      </c>
      <c r="E6" s="176" t="s">
        <v>123</v>
      </c>
      <c r="F6" s="177" t="s">
        <v>124</v>
      </c>
    </row>
    <row r="7" customFormat="false" ht="12.75" hidden="false" customHeight="false" outlineLevel="0" collapsed="false">
      <c r="A7" s="157"/>
      <c r="B7" s="136"/>
      <c r="C7" s="136"/>
      <c r="D7" s="137"/>
      <c r="E7" s="178"/>
      <c r="F7" s="137"/>
    </row>
    <row r="8" customFormat="false" ht="12.75" hidden="false" customHeight="false" outlineLevel="0" collapsed="false">
      <c r="A8" s="97" t="s">
        <v>136</v>
      </c>
      <c r="B8" s="109" t="s">
        <v>50</v>
      </c>
      <c r="C8" s="101" t="n">
        <f aca="false">'Input Sheet'!B11</f>
        <v>184.34</v>
      </c>
      <c r="D8" s="103" t="n">
        <f aca="false">C8*12/365</f>
        <v>6.06049315068493</v>
      </c>
      <c r="E8" s="179" t="n">
        <f aca="false">D8/'Input Sheet'!$B$4</f>
        <v>0.160457854135158</v>
      </c>
      <c r="F8" s="103" t="n">
        <f aca="false">E8*'Input Sheet'!$B$7/'Input Sheet'!$B$3</f>
        <v>0.109955168128199</v>
      </c>
    </row>
    <row r="9" customFormat="false" ht="13.5" hidden="false" customHeight="false" outlineLevel="0" collapsed="false">
      <c r="A9" s="131"/>
      <c r="B9" s="109"/>
      <c r="C9" s="101"/>
      <c r="D9" s="103"/>
      <c r="E9" s="179"/>
      <c r="F9" s="103"/>
    </row>
    <row r="10" customFormat="false" ht="13.5" hidden="false" customHeight="false" outlineLevel="0" collapsed="false">
      <c r="A10" s="180"/>
      <c r="B10" s="181"/>
      <c r="C10" s="117"/>
      <c r="D10" s="182" t="s">
        <v>31</v>
      </c>
      <c r="E10" s="183" t="n">
        <f aca="false">SUM(E8:E9)</f>
        <v>0.160457854135158</v>
      </c>
      <c r="F10" s="163" t="n">
        <f aca="false">SUM(F8:F9)</f>
        <v>0.109955168128199</v>
      </c>
    </row>
    <row r="11" customFormat="false" ht="12.75" hidden="false" customHeight="false" outlineLevel="0" collapsed="false">
      <c r="A11" s="97" t="s">
        <v>19</v>
      </c>
      <c r="B11" s="109" t="s">
        <v>50</v>
      </c>
      <c r="C11" s="101"/>
      <c r="D11" s="103" t="n">
        <f aca="false">'Input Sheet'!C84</f>
        <v>0</v>
      </c>
      <c r="E11" s="179" t="n">
        <f aca="false">D11/'Input Sheet'!$B$4</f>
        <v>0</v>
      </c>
      <c r="F11" s="103" t="n">
        <f aca="false">E11*'Input Sheet'!$B$7/'Input Sheet'!$B$3</f>
        <v>0</v>
      </c>
    </row>
    <row r="12" customFormat="false" ht="13.5" hidden="false" customHeight="false" outlineLevel="0" collapsed="false">
      <c r="A12" s="131"/>
      <c r="B12" s="109" t="s">
        <v>51</v>
      </c>
      <c r="C12" s="101"/>
      <c r="D12" s="103" t="n">
        <f aca="false">'Input Sheet'!C87</f>
        <v>0</v>
      </c>
      <c r="E12" s="179" t="n">
        <f aca="false">D12/'Input Sheet'!$B$4</f>
        <v>0</v>
      </c>
      <c r="F12" s="103" t="n">
        <f aca="false">E12*'Input Sheet'!$B$7/'Input Sheet'!$B$3</f>
        <v>0</v>
      </c>
    </row>
    <row r="13" customFormat="false" ht="13.5" hidden="false" customHeight="false" outlineLevel="0" collapsed="false">
      <c r="A13" s="106"/>
      <c r="B13" s="107"/>
      <c r="C13" s="117"/>
      <c r="D13" s="182" t="s">
        <v>31</v>
      </c>
      <c r="E13" s="183" t="n">
        <f aca="false">SUM(E11:E12)</f>
        <v>0</v>
      </c>
      <c r="F13" s="163" t="n">
        <f aca="false">SUM(F11:F12)</f>
        <v>0</v>
      </c>
    </row>
    <row r="14" customFormat="false" ht="12.75" hidden="false" customHeight="false" outlineLevel="0" collapsed="false">
      <c r="A14" s="93"/>
      <c r="B14" s="136"/>
      <c r="C14" s="221" t="s">
        <v>45</v>
      </c>
      <c r="D14" s="221" t="s">
        <v>124</v>
      </c>
      <c r="E14" s="179"/>
      <c r="F14" s="103"/>
    </row>
    <row r="15" customFormat="false" ht="12.75" hidden="false" customHeight="false" outlineLevel="0" collapsed="false">
      <c r="A15" s="97" t="s">
        <v>174</v>
      </c>
      <c r="B15" s="109" t="s">
        <v>50</v>
      </c>
      <c r="C15" s="101"/>
      <c r="D15" s="101" t="n">
        <f aca="false">'Input Sheet'!E57</f>
        <v>0.134912</v>
      </c>
      <c r="E15" s="179" t="n">
        <f aca="false">F15/'Input Sheet'!$B$7*'Input Sheet'!$B$3</f>
        <v>0.196877421821983</v>
      </c>
      <c r="F15" s="103" t="n">
        <f aca="false">D15</f>
        <v>0.134912</v>
      </c>
    </row>
    <row r="16" customFormat="false" ht="12.75" hidden="false" customHeight="false" outlineLevel="0" collapsed="false">
      <c r="A16" s="131"/>
      <c r="B16" s="109" t="s">
        <v>74</v>
      </c>
      <c r="C16" s="101"/>
      <c r="D16" s="103" t="e">
        <f aca="false">#REF!</f>
        <v>#REF!</v>
      </c>
      <c r="E16" s="179" t="e">
        <f aca="false">F16/'Input Sheet'!$B$7*'Input Sheet'!$B$3</f>
        <v>#REF!</v>
      </c>
      <c r="F16" s="103" t="e">
        <f aca="false">D16</f>
        <v>#REF!</v>
      </c>
    </row>
    <row r="17" customFormat="false" ht="13.5" hidden="false" customHeight="false" outlineLevel="0" collapsed="false">
      <c r="A17" s="131"/>
      <c r="B17" s="109" t="s">
        <v>66</v>
      </c>
      <c r="C17" s="101"/>
      <c r="D17" s="103" t="n">
        <f aca="false">'Input Sheet'!E58</f>
        <v>0.0022</v>
      </c>
      <c r="E17" s="179" t="n">
        <f aca="false">F17/'Input Sheet'!$B$7*'Input Sheet'!$B$3</f>
        <v>0.00321046554797469</v>
      </c>
      <c r="F17" s="103" t="n">
        <f aca="false">D17</f>
        <v>0.0022</v>
      </c>
    </row>
    <row r="18" customFormat="false" ht="13.5" hidden="false" customHeight="false" outlineLevel="0" collapsed="false">
      <c r="A18" s="106"/>
      <c r="B18" s="107"/>
      <c r="C18" s="117"/>
      <c r="D18" s="182"/>
      <c r="E18" s="183" t="e">
        <f aca="false">SUM(E15:E17)</f>
        <v>#REF!</v>
      </c>
      <c r="F18" s="163" t="e">
        <f aca="false">SUM(F15:F17)</f>
        <v>#REF!</v>
      </c>
    </row>
    <row r="19" customFormat="false" ht="12.75" hidden="false" customHeight="false" outlineLevel="0" collapsed="false">
      <c r="A19" s="97" t="s">
        <v>28</v>
      </c>
      <c r="B19" s="109" t="s">
        <v>50</v>
      </c>
      <c r="C19" s="101" t="n">
        <f aca="false">'Input Sheet'!D80</f>
        <v>9.0691</v>
      </c>
      <c r="D19" s="101" t="n">
        <f aca="false">C19*12/365</f>
        <v>0.298162191780822</v>
      </c>
      <c r="E19" s="179" t="n">
        <f aca="false">F19/'Input Sheet'!$B$7*'Input Sheet'!$B$3</f>
        <v>0.43510883837316</v>
      </c>
      <c r="F19" s="103" t="n">
        <f aca="false">D19</f>
        <v>0.298162191780822</v>
      </c>
    </row>
    <row r="20" customFormat="false" ht="13.5" hidden="false" customHeight="false" outlineLevel="0" collapsed="false">
      <c r="A20" s="131"/>
      <c r="B20" s="109" t="s">
        <v>51</v>
      </c>
      <c r="C20" s="101"/>
      <c r="D20" s="101" t="n">
        <f aca="false">'Input Sheet'!E81</f>
        <v>0.023</v>
      </c>
      <c r="E20" s="179" t="n">
        <f aca="false">F20/'Input Sheet'!$B$7*'Input Sheet'!$B$3</f>
        <v>0.0335639580015536</v>
      </c>
      <c r="F20" s="103" t="n">
        <f aca="false">D20</f>
        <v>0.023</v>
      </c>
    </row>
    <row r="21" customFormat="false" ht="13.5" hidden="false" customHeight="false" outlineLevel="0" collapsed="false">
      <c r="A21" s="106"/>
      <c r="B21" s="107"/>
      <c r="C21" s="117"/>
      <c r="D21" s="182" t="s">
        <v>31</v>
      </c>
      <c r="E21" s="183" t="n">
        <f aca="false">SUM(E19:E20)</f>
        <v>0.468672796374714</v>
      </c>
      <c r="F21" s="163" t="n">
        <f aca="false">SUM(F19:F20)</f>
        <v>0.321162191780822</v>
      </c>
    </row>
    <row r="22" customFormat="false" ht="13.5" hidden="false" customHeight="false" outlineLevel="0" collapsed="false">
      <c r="A22" s="175" t="s">
        <v>127</v>
      </c>
      <c r="B22" s="187"/>
      <c r="C22" s="187"/>
      <c r="D22" s="187"/>
      <c r="E22" s="187"/>
      <c r="F22" s="188"/>
    </row>
    <row r="23" customFormat="false" ht="12.75" hidden="false" customHeight="false" outlineLevel="0" collapsed="false">
      <c r="A23" s="131" t="s">
        <v>178</v>
      </c>
      <c r="B23" s="101" t="n">
        <f aca="false">'Input Sheet'!$B$5</f>
        <v>2.17055747706</v>
      </c>
      <c r="C23" s="189"/>
      <c r="D23" s="109"/>
      <c r="E23" s="190"/>
      <c r="F23" s="96"/>
    </row>
    <row r="24" customFormat="false" ht="12.75" hidden="false" customHeight="false" outlineLevel="0" collapsed="false">
      <c r="A24" s="131" t="s">
        <v>19</v>
      </c>
      <c r="B24" s="101"/>
      <c r="C24" s="189" t="n">
        <f aca="false">'Fuel Rates'!N98</f>
        <v>0.0120015833333333</v>
      </c>
      <c r="D24" s="109"/>
      <c r="E24" s="179" t="n">
        <f aca="false">F24/'Input Sheet'!$B$7*'Input Sheet'!$B$3</f>
        <v>0.0380150152083333</v>
      </c>
      <c r="F24" s="103" t="n">
        <f aca="false">C24*$B$23</f>
        <v>0.0260501264407254</v>
      </c>
    </row>
    <row r="25" customFormat="false" ht="12.75" hidden="false" customHeight="false" outlineLevel="0" collapsed="false">
      <c r="A25" s="131" t="s">
        <v>174</v>
      </c>
      <c r="B25" s="101"/>
      <c r="C25" s="189" t="n">
        <f aca="false">'Fuel Rates'!P98</f>
        <v>0.0129456341666667</v>
      </c>
      <c r="D25" s="109"/>
      <c r="E25" s="179" t="n">
        <f aca="false">F25/'Input Sheet'!$B$7*'Input Sheet'!$B$3</f>
        <v>0.0410052962229167</v>
      </c>
      <c r="F25" s="103" t="n">
        <f aca="false">C25*$B$23</f>
        <v>0.0280992430357417</v>
      </c>
    </row>
    <row r="26" customFormat="false" ht="13.5" hidden="false" customHeight="false" outlineLevel="0" collapsed="false">
      <c r="A26" s="131" t="s">
        <v>28</v>
      </c>
      <c r="B26" s="109"/>
      <c r="C26" s="189" t="n">
        <f aca="false">'Fuel Rates'!W98</f>
        <v>0.0149</v>
      </c>
      <c r="D26" s="109"/>
      <c r="E26" s="179" t="n">
        <f aca="false">F26/'Input Sheet'!$B$7*'Input Sheet'!$B$3</f>
        <v>0.04719575</v>
      </c>
      <c r="F26" s="103" t="n">
        <f aca="false">C26*$B$23</f>
        <v>0.032341306408194</v>
      </c>
    </row>
    <row r="27" customFormat="false" ht="13.5" hidden="false" customHeight="false" outlineLevel="0" collapsed="false">
      <c r="A27" s="131"/>
      <c r="B27" s="109"/>
      <c r="C27" s="109"/>
      <c r="D27" s="182" t="s">
        <v>31</v>
      </c>
      <c r="E27" s="192" t="n">
        <f aca="false">SUM(E23:E26)</f>
        <v>0.12621606143125</v>
      </c>
      <c r="F27" s="193" t="n">
        <f aca="false">SUM(F23:F26)</f>
        <v>0.0864906758846611</v>
      </c>
    </row>
    <row r="28" customFormat="false" ht="13.5" hidden="false" customHeight="false" outlineLevel="0" collapsed="false">
      <c r="A28" s="194" t="s">
        <v>128</v>
      </c>
      <c r="B28" s="187"/>
      <c r="C28" s="187"/>
      <c r="D28" s="187"/>
      <c r="E28" s="187"/>
      <c r="F28" s="188"/>
    </row>
    <row r="29" customFormat="false" ht="12.75" hidden="false" customHeight="false" outlineLevel="0" collapsed="false">
      <c r="A29" s="131" t="s">
        <v>129</v>
      </c>
      <c r="B29" s="195"/>
      <c r="C29" s="195"/>
      <c r="D29" s="195"/>
      <c r="E29" s="196" t="e">
        <f aca="false">E12+E16+E17+E20</f>
        <v>#REF!</v>
      </c>
      <c r="F29" s="197" t="e">
        <f aca="false">F12+F16+F17+F20</f>
        <v>#REF!</v>
      </c>
    </row>
    <row r="30" customFormat="false" ht="12.75" hidden="false" customHeight="false" outlineLevel="0" collapsed="false">
      <c r="A30" s="198" t="s">
        <v>179</v>
      </c>
      <c r="B30" s="109"/>
      <c r="C30" s="109"/>
      <c r="D30" s="109"/>
      <c r="E30" s="199" t="e">
        <f aca="false">E10+E13+E18+E21</f>
        <v>#REF!</v>
      </c>
      <c r="F30" s="200" t="e">
        <f aca="false">F10+F13+F18+F21</f>
        <v>#REF!</v>
      </c>
    </row>
    <row r="31" customFormat="false" ht="13.5" hidden="false" customHeight="false" outlineLevel="0" collapsed="false">
      <c r="A31" s="201" t="s">
        <v>180</v>
      </c>
      <c r="B31" s="107"/>
      <c r="C31" s="107"/>
      <c r="D31" s="107"/>
      <c r="E31" s="202" t="e">
        <f aca="false">E30+E27</f>
        <v>#REF!</v>
      </c>
      <c r="F31" s="203" t="e">
        <f aca="false">F30+F27</f>
        <v>#REF!</v>
      </c>
    </row>
    <row r="32" customFormat="false" ht="12.75" hidden="false" customHeight="false" outlineLevel="0" collapsed="false">
      <c r="A32" s="0"/>
    </row>
  </sheetData>
  <mergeCells count="2">
    <mergeCell ref="A1:F1"/>
    <mergeCell ref="A2:F2"/>
  </mergeCells>
  <printOptions headings="false" gridLines="false" gridLinesSet="true" horizontalCentered="true" verticalCentered="false"/>
  <pageMargins left="0.747916666666667" right="0.747916666666667" top="0.984027777777778" bottom="0.984027777777778" header="0.5" footer="0.511811023622047"/>
  <pageSetup paperSize="1" scale="100" fitToWidth="1" fitToHeight="1" pageOrder="downThenOver" orientation="portrait" blackAndWhite="false" draft="false" cellComments="none" horizontalDpi="300" verticalDpi="300" copies="1"/>
  <headerFooter differentFirst="false" differentOddEven="false">
    <oddHeader>&amp;C&amp;A</oddHeader>
    <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F23"/>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E11" activeCellId="0" sqref="E11"/>
    </sheetView>
  </sheetViews>
  <sheetFormatPr defaultColWidth="9.0546875" defaultRowHeight="12.75" customHeight="true" zeroHeight="false" outlineLevelRow="0" outlineLevelCol="0"/>
  <cols>
    <col collapsed="false" customWidth="true" hidden="false" outlineLevel="0" max="1" min="1" style="89" width="23.56"/>
    <col collapsed="false" customWidth="true" hidden="false" outlineLevel="0" max="2" min="2" style="0" width="12.85"/>
    <col collapsed="false" customWidth="true" hidden="false" outlineLevel="0" max="3" min="3" style="0" width="10.85"/>
    <col collapsed="false" customWidth="true" hidden="false" outlineLevel="0" max="4" min="4" style="0" width="11.42"/>
    <col collapsed="false" customWidth="true" hidden="false" outlineLevel="0" max="5" min="5" style="0" width="10.56"/>
    <col collapsed="false" customWidth="true" hidden="false" outlineLevel="0" max="6" min="6" style="0" width="10.13"/>
  </cols>
  <sheetData>
    <row r="1" customFormat="false" ht="15.75" hidden="false" customHeight="false" outlineLevel="0" collapsed="false">
      <c r="A1" s="168" t="s">
        <v>181</v>
      </c>
      <c r="B1" s="168"/>
      <c r="C1" s="168"/>
      <c r="D1" s="168"/>
      <c r="E1" s="168"/>
      <c r="F1" s="168"/>
    </row>
    <row r="2" customFormat="false" ht="16.5" hidden="false" customHeight="false" outlineLevel="0" collapsed="false">
      <c r="A2" s="169" t="s">
        <v>116</v>
      </c>
      <c r="B2" s="169"/>
      <c r="C2" s="169"/>
      <c r="D2" s="169"/>
      <c r="E2" s="169"/>
      <c r="F2" s="169"/>
    </row>
    <row r="3" customFormat="false" ht="12.75" hidden="false" customHeight="false" outlineLevel="0" collapsed="false">
      <c r="A3" s="131"/>
      <c r="B3" s="109"/>
      <c r="C3" s="109"/>
      <c r="D3" s="109"/>
      <c r="E3" s="109"/>
      <c r="F3" s="216"/>
    </row>
    <row r="4" customFormat="false" ht="12.75" hidden="false" customHeight="false" outlineLevel="0" collapsed="false">
      <c r="A4" s="97" t="s">
        <v>117</v>
      </c>
      <c r="B4" s="170" t="n">
        <f aca="true">TODAY()</f>
        <v>45926</v>
      </c>
      <c r="C4" s="109"/>
      <c r="D4" s="109"/>
      <c r="E4" s="171" t="s">
        <v>118</v>
      </c>
      <c r="F4" s="172" t="n">
        <f aca="false">'Input Sheet'!B3</f>
        <v>1.53964588144727</v>
      </c>
    </row>
    <row r="5" customFormat="false" ht="13.5" hidden="false" customHeight="false" outlineLevel="0" collapsed="false">
      <c r="A5" s="131"/>
      <c r="B5" s="109"/>
      <c r="C5" s="109"/>
      <c r="D5" s="109"/>
      <c r="E5" s="171" t="s">
        <v>119</v>
      </c>
      <c r="F5" s="174" t="n">
        <f aca="false">'Input Sheet'!B5</f>
        <v>2.17055747706</v>
      </c>
    </row>
    <row r="6" customFormat="false" ht="15" hidden="false" customHeight="false" outlineLevel="0" collapsed="false">
      <c r="A6" s="175" t="s">
        <v>41</v>
      </c>
      <c r="B6" s="176" t="s">
        <v>120</v>
      </c>
      <c r="C6" s="176" t="s">
        <v>121</v>
      </c>
      <c r="D6" s="176" t="s">
        <v>122</v>
      </c>
      <c r="E6" s="176" t="s">
        <v>123</v>
      </c>
      <c r="F6" s="177" t="s">
        <v>124</v>
      </c>
    </row>
    <row r="7" customFormat="false" ht="12.75" hidden="false" customHeight="false" outlineLevel="0" collapsed="false">
      <c r="A7" s="157"/>
      <c r="B7" s="136"/>
      <c r="C7" s="136"/>
      <c r="D7" s="137"/>
      <c r="E7" s="178"/>
      <c r="F7" s="137"/>
    </row>
    <row r="8" customFormat="false" ht="12.75" hidden="false" customHeight="false" outlineLevel="0" collapsed="false">
      <c r="A8" s="97" t="s">
        <v>136</v>
      </c>
      <c r="B8" s="109" t="s">
        <v>50</v>
      </c>
      <c r="C8" s="101" t="n">
        <f aca="false">'Input Sheet'!B11</f>
        <v>184.34</v>
      </c>
      <c r="D8" s="103" t="n">
        <f aca="false">C8*12/365</f>
        <v>6.06049315068493</v>
      </c>
      <c r="E8" s="179" t="n">
        <f aca="false">D8/'Input Sheet'!$B$4</f>
        <v>0.160457854135158</v>
      </c>
      <c r="F8" s="103" t="n">
        <f aca="false">E8*'Input Sheet'!$B$7/'Input Sheet'!$B$3</f>
        <v>0.109955168128199</v>
      </c>
    </row>
    <row r="9" customFormat="false" ht="13.5" hidden="false" customHeight="false" outlineLevel="0" collapsed="false">
      <c r="A9" s="131"/>
      <c r="B9" s="109"/>
      <c r="C9" s="101"/>
      <c r="D9" s="103"/>
      <c r="E9" s="179"/>
      <c r="F9" s="103"/>
    </row>
    <row r="10" customFormat="false" ht="13.5" hidden="false" customHeight="false" outlineLevel="0" collapsed="false">
      <c r="A10" s="180"/>
      <c r="B10" s="181"/>
      <c r="C10" s="117"/>
      <c r="D10" s="182" t="s">
        <v>31</v>
      </c>
      <c r="E10" s="183" t="n">
        <f aca="false">SUM(E8:E9)</f>
        <v>0.160457854135158</v>
      </c>
      <c r="F10" s="163" t="n">
        <f aca="false">SUM(F8:F9)</f>
        <v>0.109955168128199</v>
      </c>
    </row>
    <row r="11" customFormat="false" ht="12.75" hidden="false" customHeight="false" outlineLevel="0" collapsed="false">
      <c r="A11" s="97" t="s">
        <v>2</v>
      </c>
      <c r="B11" s="109" t="s">
        <v>50</v>
      </c>
      <c r="C11" s="101"/>
      <c r="D11" s="103"/>
      <c r="E11" s="179" t="n">
        <f aca="false">'Input Sheet'!E18*12/365</f>
        <v>1.08474904109589</v>
      </c>
      <c r="F11" s="103" t="n">
        <f aca="false">E11*'Input Sheet'!$B$7/'Input Sheet'!$B$3</f>
        <v>0.743333904304452</v>
      </c>
    </row>
    <row r="12" customFormat="false" ht="12.75" hidden="false" customHeight="false" outlineLevel="0" collapsed="false">
      <c r="A12" s="131"/>
      <c r="B12" s="109" t="s">
        <v>51</v>
      </c>
      <c r="C12" s="101"/>
      <c r="D12" s="103"/>
      <c r="E12" s="179" t="n">
        <f aca="false">'Input Sheet'!E19</f>
        <v>0.04757</v>
      </c>
      <c r="F12" s="103" t="n">
        <f aca="false">E12*'Input Sheet'!$B$7/'Input Sheet'!$B$3</f>
        <v>0.03259776454104</v>
      </c>
    </row>
    <row r="13" customFormat="false" ht="13.5" hidden="false" customHeight="false" outlineLevel="0" collapsed="false">
      <c r="A13" s="131"/>
      <c r="B13" s="109" t="s">
        <v>54</v>
      </c>
      <c r="C13" s="101"/>
      <c r="D13" s="103"/>
      <c r="E13" s="179" t="n">
        <f aca="false">'Input Sheet'!E20*12/365</f>
        <v>0.00367068493150685</v>
      </c>
      <c r="F13" s="103" t="n">
        <f aca="false">E13*'Input Sheet'!$B$7/'Input Sheet'!$B$3</f>
        <v>0.00251536941563178</v>
      </c>
    </row>
    <row r="14" customFormat="false" ht="13.5" hidden="false" customHeight="false" outlineLevel="0" collapsed="false">
      <c r="A14" s="106"/>
      <c r="B14" s="107"/>
      <c r="C14" s="117"/>
      <c r="D14" s="182" t="s">
        <v>31</v>
      </c>
      <c r="E14" s="183" t="n">
        <f aca="false">SUM(E11:E13)</f>
        <v>1.1359897260274</v>
      </c>
      <c r="F14" s="163" t="n">
        <f aca="false">SUM(F11:F13)</f>
        <v>0.778447038261123</v>
      </c>
    </row>
    <row r="15" customFormat="false" ht="13.5" hidden="false" customHeight="false" outlineLevel="0" collapsed="false">
      <c r="A15" s="175" t="s">
        <v>127</v>
      </c>
      <c r="B15" s="187"/>
      <c r="C15" s="187"/>
      <c r="D15" s="187"/>
      <c r="E15" s="187"/>
      <c r="F15" s="188"/>
    </row>
    <row r="16" customFormat="false" ht="12.75" hidden="false" customHeight="false" outlineLevel="0" collapsed="false">
      <c r="A16" s="131"/>
      <c r="B16" s="101"/>
      <c r="C16" s="189"/>
      <c r="D16" s="109"/>
      <c r="E16" s="190"/>
      <c r="F16" s="96"/>
    </row>
    <row r="17" customFormat="false" ht="13.5" hidden="false" customHeight="false" outlineLevel="0" collapsed="false">
      <c r="A17" s="131" t="s">
        <v>2</v>
      </c>
      <c r="B17" s="101"/>
      <c r="C17" s="189" t="n">
        <f aca="false">'Fuel Rates'!C98</f>
        <v>0.0549083333333333</v>
      </c>
      <c r="D17" s="109"/>
      <c r="E17" s="179" t="n">
        <f aca="false">F17/'Input Sheet'!B7*'Input Sheet'!B3</f>
        <v>0.173922145833333</v>
      </c>
      <c r="F17" s="103" t="n">
        <f aca="false">C17*'Input Sheet'!$B$5</f>
        <v>0.11918169346957</v>
      </c>
    </row>
    <row r="18" customFormat="false" ht="13.5" hidden="false" customHeight="false" outlineLevel="0" collapsed="false">
      <c r="A18" s="131"/>
      <c r="B18" s="109"/>
      <c r="C18" s="109"/>
      <c r="D18" s="182" t="s">
        <v>31</v>
      </c>
      <c r="E18" s="192" t="n">
        <f aca="false">SUM(E16:E17)</f>
        <v>0.173922145833333</v>
      </c>
      <c r="F18" s="193" t="n">
        <f aca="false">SUM(F16:F17)</f>
        <v>0.11918169346957</v>
      </c>
    </row>
    <row r="19" customFormat="false" ht="13.5" hidden="false" customHeight="false" outlineLevel="0" collapsed="false">
      <c r="A19" s="194" t="s">
        <v>128</v>
      </c>
      <c r="B19" s="187"/>
      <c r="C19" s="187"/>
      <c r="D19" s="187"/>
      <c r="E19" s="187"/>
      <c r="F19" s="188"/>
    </row>
    <row r="20" customFormat="false" ht="12.75" hidden="false" customHeight="false" outlineLevel="0" collapsed="false">
      <c r="A20" s="131" t="s">
        <v>129</v>
      </c>
      <c r="B20" s="195"/>
      <c r="C20" s="195"/>
      <c r="D20" s="195"/>
      <c r="E20" s="196" t="n">
        <f aca="false">E12+E13</f>
        <v>0.0512406849315069</v>
      </c>
      <c r="F20" s="197" t="n">
        <f aca="false">F12+F13</f>
        <v>0.0351131339566718</v>
      </c>
    </row>
    <row r="21" customFormat="false" ht="12.75" hidden="false" customHeight="false" outlineLevel="0" collapsed="false">
      <c r="A21" s="198" t="s">
        <v>182</v>
      </c>
      <c r="B21" s="109"/>
      <c r="C21" s="109"/>
      <c r="D21" s="109"/>
      <c r="E21" s="199" t="n">
        <f aca="false">E10+E14</f>
        <v>1.29644758016256</v>
      </c>
      <c r="F21" s="200" t="n">
        <f aca="false">F10+F14</f>
        <v>0.888402206389323</v>
      </c>
    </row>
    <row r="22" customFormat="false" ht="13.5" hidden="false" customHeight="false" outlineLevel="0" collapsed="false">
      <c r="A22" s="201" t="s">
        <v>183</v>
      </c>
      <c r="B22" s="107"/>
      <c r="C22" s="107"/>
      <c r="D22" s="107"/>
      <c r="E22" s="202" t="n">
        <f aca="false">E21+E18</f>
        <v>1.47036972599589</v>
      </c>
      <c r="F22" s="203" t="n">
        <f aca="false">F21+F18</f>
        <v>1.00758389985889</v>
      </c>
    </row>
    <row r="23" customFormat="false" ht="12.75" hidden="false" customHeight="false" outlineLevel="0" collapsed="false">
      <c r="A23" s="0"/>
    </row>
  </sheetData>
  <mergeCells count="2">
    <mergeCell ref="A1:F1"/>
    <mergeCell ref="A2:F2"/>
  </mergeCells>
  <printOptions headings="false" gridLines="false" gridLinesSet="true" horizontalCentered="true" verticalCentered="false"/>
  <pageMargins left="0.747916666666667" right="0.747916666666667" top="0.984027777777778" bottom="0.984027777777778" header="0.5" footer="0.511811023622047"/>
  <pageSetup paperSize="1" scale="100" fitToWidth="1" fitToHeight="1" pageOrder="downThenOver" orientation="portrait" blackAndWhite="false" draft="false" cellComments="none" horizontalDpi="300" verticalDpi="300" copies="1"/>
  <headerFooter differentFirst="false" differentOddEven="false">
    <oddHeader>&amp;C&amp;A</oddHeader>
    <oddFooter/>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F19"/>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B9" activeCellId="0" sqref="B9"/>
    </sheetView>
  </sheetViews>
  <sheetFormatPr defaultColWidth="9.0546875" defaultRowHeight="12.75" customHeight="true" zeroHeight="false" outlineLevelRow="0" outlineLevelCol="0"/>
  <cols>
    <col collapsed="false" customWidth="true" hidden="false" outlineLevel="0" max="1" min="1" style="89" width="23.56"/>
    <col collapsed="false" customWidth="true" hidden="false" outlineLevel="0" max="2" min="2" style="0" width="12.85"/>
    <col collapsed="false" customWidth="true" hidden="false" outlineLevel="0" max="3" min="3" style="0" width="12.42"/>
    <col collapsed="false" customWidth="true" hidden="false" outlineLevel="0" max="4" min="4" style="0" width="11.42"/>
    <col collapsed="false" customWidth="true" hidden="false" outlineLevel="0" max="5" min="5" style="0" width="8.85"/>
    <col collapsed="false" customWidth="true" hidden="false" outlineLevel="0" max="6" min="6" style="0" width="10.13"/>
  </cols>
  <sheetData>
    <row r="1" customFormat="false" ht="15.75" hidden="false" customHeight="false" outlineLevel="0" collapsed="false">
      <c r="A1" s="168" t="s">
        <v>59</v>
      </c>
      <c r="B1" s="168"/>
      <c r="C1" s="168"/>
      <c r="D1" s="168"/>
      <c r="E1" s="168"/>
      <c r="F1" s="168"/>
    </row>
    <row r="2" customFormat="false" ht="16.5" hidden="false" customHeight="false" outlineLevel="0" collapsed="false">
      <c r="A2" s="169" t="s">
        <v>116</v>
      </c>
      <c r="B2" s="169"/>
      <c r="C2" s="169"/>
      <c r="D2" s="169"/>
      <c r="E2" s="169"/>
      <c r="F2" s="169"/>
    </row>
    <row r="3" customFormat="false" ht="12.75" hidden="false" customHeight="false" outlineLevel="0" collapsed="false">
      <c r="A3" s="131"/>
      <c r="B3" s="109"/>
      <c r="C3" s="109"/>
      <c r="D3" s="109"/>
      <c r="E3" s="171" t="s">
        <v>133</v>
      </c>
      <c r="F3" s="172" t="n">
        <f aca="false">'Input Sheet'!B3</f>
        <v>1.53964588144727</v>
      </c>
    </row>
    <row r="4" customFormat="false" ht="12.75" hidden="false" customHeight="false" outlineLevel="0" collapsed="false">
      <c r="A4" s="97" t="s">
        <v>117</v>
      </c>
      <c r="B4" s="170" t="n">
        <f aca="true">TODAY()</f>
        <v>45926</v>
      </c>
      <c r="C4" s="109"/>
      <c r="D4" s="109"/>
      <c r="E4" s="171" t="s">
        <v>184</v>
      </c>
      <c r="F4" s="172" t="n">
        <f aca="false">'Input Sheet'!B5</f>
        <v>2.17055747706</v>
      </c>
    </row>
    <row r="5" customFormat="false" ht="13.5" hidden="false" customHeight="false" outlineLevel="0" collapsed="false">
      <c r="A5" s="131"/>
      <c r="B5" s="109"/>
      <c r="C5" s="109"/>
      <c r="D5" s="109"/>
      <c r="E5" s="109"/>
      <c r="F5" s="216"/>
    </row>
    <row r="6" customFormat="false" ht="15" hidden="false" customHeight="false" outlineLevel="0" collapsed="false">
      <c r="A6" s="175" t="s">
        <v>41</v>
      </c>
      <c r="B6" s="176" t="s">
        <v>120</v>
      </c>
      <c r="C6" s="176" t="s">
        <v>121</v>
      </c>
      <c r="D6" s="176" t="s">
        <v>122</v>
      </c>
      <c r="E6" s="176" t="s">
        <v>123</v>
      </c>
      <c r="F6" s="177" t="s">
        <v>124</v>
      </c>
    </row>
    <row r="7" customFormat="false" ht="12.75" hidden="false" customHeight="false" outlineLevel="0" collapsed="false">
      <c r="A7" s="97" t="s">
        <v>2</v>
      </c>
      <c r="B7" s="109" t="s">
        <v>50</v>
      </c>
      <c r="C7" s="101"/>
      <c r="D7" s="103"/>
      <c r="E7" s="179" t="n">
        <f aca="false">'Input Sheet'!E32*12/365</f>
        <v>1.09312635616438</v>
      </c>
      <c r="F7" s="103" t="n">
        <f aca="false">E7*'Input Sheet'!$B$7/'Input Sheet'!$B$3</f>
        <v>0.749074533778676</v>
      </c>
    </row>
    <row r="8" customFormat="false" ht="12.75" hidden="false" customHeight="false" outlineLevel="0" collapsed="false">
      <c r="A8" s="131"/>
      <c r="B8" s="109" t="s">
        <v>51</v>
      </c>
      <c r="C8" s="101"/>
      <c r="D8" s="103"/>
      <c r="E8" s="179" t="n">
        <f aca="false">'Input Sheet'!E33</f>
        <v>0.04822</v>
      </c>
      <c r="F8" s="103" t="n">
        <f aca="false">E8*'Input Sheet'!$B$7/'Input Sheet'!$B$3</f>
        <v>0.03304318280784</v>
      </c>
    </row>
    <row r="9" customFormat="false" ht="13.5" hidden="false" customHeight="false" outlineLevel="0" collapsed="false">
      <c r="A9" s="131"/>
      <c r="B9" s="109" t="s">
        <v>60</v>
      </c>
      <c r="C9" s="101"/>
      <c r="D9" s="103"/>
      <c r="E9" s="179" t="n">
        <f aca="false">'Input Sheet'!E34*12/365</f>
        <v>0.00328602739726027</v>
      </c>
      <c r="F9" s="103" t="n">
        <f aca="false">E9*'Input Sheet'!$B$7/'Input Sheet'!$B$3</f>
        <v>0.00225177942760767</v>
      </c>
    </row>
    <row r="10" customFormat="false" ht="13.5" hidden="false" customHeight="false" outlineLevel="0" collapsed="false">
      <c r="A10" s="106"/>
      <c r="B10" s="107"/>
      <c r="C10" s="117"/>
      <c r="D10" s="182" t="s">
        <v>31</v>
      </c>
      <c r="E10" s="183" t="n">
        <f aca="false">SUM(E7:E9)</f>
        <v>1.14463238356164</v>
      </c>
      <c r="F10" s="163" t="n">
        <f aca="false">SUM(F7:F9)</f>
        <v>0.784369496014123</v>
      </c>
    </row>
    <row r="11" customFormat="false" ht="13.5" hidden="false" customHeight="false" outlineLevel="0" collapsed="false">
      <c r="A11" s="175" t="s">
        <v>127</v>
      </c>
      <c r="B11" s="187"/>
      <c r="C11" s="187"/>
      <c r="D11" s="187"/>
      <c r="E11" s="187"/>
      <c r="F11" s="188"/>
    </row>
    <row r="12" customFormat="false" ht="12.75" hidden="false" customHeight="false" outlineLevel="0" collapsed="false">
      <c r="A12" s="131"/>
      <c r="B12" s="101"/>
      <c r="C12" s="189"/>
      <c r="D12" s="109"/>
      <c r="E12" s="190"/>
      <c r="F12" s="96"/>
    </row>
    <row r="13" customFormat="false" ht="13.5" hidden="false" customHeight="false" outlineLevel="0" collapsed="false">
      <c r="A13" s="131" t="s">
        <v>2</v>
      </c>
      <c r="B13" s="101"/>
      <c r="C13" s="189" t="n">
        <f aca="false">'Fuel Rates'!G98</f>
        <v>0.0562</v>
      </c>
      <c r="D13" s="109"/>
      <c r="E13" s="179" t="n">
        <f aca="false">F13/'Input Sheet'!B7*'Input Sheet'!B3</f>
        <v>0.1780135</v>
      </c>
      <c r="F13" s="103" t="n">
        <f aca="false">C13*'Input Sheet'!$B$5</f>
        <v>0.121985330210772</v>
      </c>
    </row>
    <row r="14" customFormat="false" ht="13.5" hidden="false" customHeight="false" outlineLevel="0" collapsed="false">
      <c r="A14" s="131"/>
      <c r="B14" s="109"/>
      <c r="C14" s="109"/>
      <c r="D14" s="182" t="s">
        <v>31</v>
      </c>
      <c r="E14" s="192" t="n">
        <f aca="false">SUM(E12:E13)</f>
        <v>0.1780135</v>
      </c>
      <c r="F14" s="193" t="n">
        <f aca="false">SUM(F12:F13)</f>
        <v>0.121985330210772</v>
      </c>
    </row>
    <row r="15" customFormat="false" ht="13.5" hidden="false" customHeight="false" outlineLevel="0" collapsed="false">
      <c r="A15" s="194" t="s">
        <v>128</v>
      </c>
      <c r="B15" s="187"/>
      <c r="C15" s="187"/>
      <c r="D15" s="187"/>
      <c r="E15" s="187"/>
      <c r="F15" s="188"/>
    </row>
    <row r="16" customFormat="false" ht="12.75" hidden="false" customHeight="false" outlineLevel="0" collapsed="false">
      <c r="A16" s="131" t="s">
        <v>129</v>
      </c>
      <c r="B16" s="195"/>
      <c r="C16" s="195"/>
      <c r="D16" s="195"/>
      <c r="E16" s="196" t="n">
        <f aca="false">E8+E9</f>
        <v>0.0515060273972603</v>
      </c>
      <c r="F16" s="197" t="n">
        <f aca="false">F8+F9</f>
        <v>0.0352949622354477</v>
      </c>
    </row>
    <row r="17" customFormat="false" ht="12.75" hidden="false" customHeight="false" outlineLevel="0" collapsed="false">
      <c r="A17" s="198" t="s">
        <v>185</v>
      </c>
      <c r="B17" s="109"/>
      <c r="C17" s="109"/>
      <c r="D17" s="109"/>
      <c r="E17" s="199" t="n">
        <f aca="false">E10</f>
        <v>1.14463238356164</v>
      </c>
      <c r="F17" s="200" t="n">
        <f aca="false">F10</f>
        <v>0.784369496014123</v>
      </c>
    </row>
    <row r="18" customFormat="false" ht="13.5" hidden="false" customHeight="false" outlineLevel="0" collapsed="false">
      <c r="A18" s="201" t="s">
        <v>186</v>
      </c>
      <c r="B18" s="107"/>
      <c r="C18" s="107"/>
      <c r="D18" s="107"/>
      <c r="E18" s="202" t="n">
        <f aca="false">E17+E14</f>
        <v>1.32264588356164</v>
      </c>
      <c r="F18" s="203" t="n">
        <f aca="false">F17+F14</f>
        <v>0.906354826224895</v>
      </c>
    </row>
    <row r="19" customFormat="false" ht="12.75" hidden="false" customHeight="false" outlineLevel="0" collapsed="false">
      <c r="A19" s="0"/>
    </row>
  </sheetData>
  <mergeCells count="2">
    <mergeCell ref="A1:F1"/>
    <mergeCell ref="A2:F2"/>
  </mergeCells>
  <printOptions headings="false" gridLines="false" gridLinesSet="true" horizontalCentered="true" verticalCentered="false"/>
  <pageMargins left="0.747916666666667" right="0.747916666666667" top="0.984027777777778" bottom="0.984027777777778" header="0.5" footer="0.511811023622047"/>
  <pageSetup paperSize="1" scale="100" fitToWidth="1" fitToHeight="1" pageOrder="downThenOver" orientation="portrait" blackAndWhite="false" draft="false" cellComments="none" horizontalDpi="300" verticalDpi="300" copies="1"/>
  <headerFooter differentFirst="false" differentOddEven="false">
    <oddHeader>&amp;C&amp;A</oddHeader>
    <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F19"/>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B9" activeCellId="0" sqref="B9"/>
    </sheetView>
  </sheetViews>
  <sheetFormatPr defaultColWidth="9.0546875" defaultRowHeight="12.75" customHeight="true" zeroHeight="false" outlineLevelRow="0" outlineLevelCol="0"/>
  <cols>
    <col collapsed="false" customWidth="true" hidden="false" outlineLevel="0" max="1" min="1" style="89" width="23.56"/>
    <col collapsed="false" customWidth="true" hidden="false" outlineLevel="0" max="2" min="2" style="0" width="12.85"/>
    <col collapsed="false" customWidth="true" hidden="false" outlineLevel="0" max="3" min="3" style="0" width="10.85"/>
    <col collapsed="false" customWidth="true" hidden="false" outlineLevel="0" max="4" min="4" style="0" width="11.42"/>
    <col collapsed="false" customWidth="true" hidden="false" outlineLevel="0" max="5" min="5" style="0" width="10.56"/>
    <col collapsed="false" customWidth="true" hidden="false" outlineLevel="0" max="6" min="6" style="0" width="10.13"/>
  </cols>
  <sheetData>
    <row r="1" customFormat="false" ht="15.75" hidden="false" customHeight="false" outlineLevel="0" collapsed="false">
      <c r="A1" s="168" t="s">
        <v>62</v>
      </c>
      <c r="B1" s="168"/>
      <c r="C1" s="168"/>
      <c r="D1" s="168"/>
      <c r="E1" s="168"/>
      <c r="F1" s="168"/>
    </row>
    <row r="2" customFormat="false" ht="16.5" hidden="false" customHeight="false" outlineLevel="0" collapsed="false">
      <c r="A2" s="169" t="s">
        <v>116</v>
      </c>
      <c r="B2" s="169"/>
      <c r="C2" s="169"/>
      <c r="D2" s="169"/>
      <c r="E2" s="169"/>
      <c r="F2" s="169"/>
    </row>
    <row r="3" customFormat="false" ht="12.75" hidden="false" customHeight="false" outlineLevel="0" collapsed="false">
      <c r="A3" s="131"/>
      <c r="B3" s="109"/>
      <c r="C3" s="109"/>
      <c r="D3" s="109"/>
      <c r="E3" s="109"/>
      <c r="F3" s="216"/>
    </row>
    <row r="4" customFormat="false" ht="12.75" hidden="false" customHeight="false" outlineLevel="0" collapsed="false">
      <c r="A4" s="97" t="s">
        <v>117</v>
      </c>
      <c r="B4" s="170" t="n">
        <f aca="true">TODAY()</f>
        <v>45926</v>
      </c>
      <c r="C4" s="109"/>
      <c r="D4" s="109"/>
      <c r="E4" s="171" t="s">
        <v>118</v>
      </c>
      <c r="F4" s="219" t="n">
        <f aca="false">'Input Sheet'!C3</f>
        <v>0</v>
      </c>
    </row>
    <row r="5" customFormat="false" ht="13.5" hidden="false" customHeight="false" outlineLevel="0" collapsed="false">
      <c r="A5" s="131"/>
      <c r="B5" s="109"/>
      <c r="C5" s="109"/>
      <c r="D5" s="109"/>
      <c r="E5" s="171" t="s">
        <v>119</v>
      </c>
      <c r="F5" s="219" t="str">
        <f aca="false">'Input Sheet'!C5</f>
        <v>USD/Mmbtu</v>
      </c>
    </row>
    <row r="6" customFormat="false" ht="15" hidden="false" customHeight="false" outlineLevel="0" collapsed="false">
      <c r="A6" s="175" t="s">
        <v>41</v>
      </c>
      <c r="B6" s="176" t="s">
        <v>120</v>
      </c>
      <c r="C6" s="176" t="s">
        <v>121</v>
      </c>
      <c r="D6" s="176" t="s">
        <v>122</v>
      </c>
      <c r="E6" s="176" t="s">
        <v>123</v>
      </c>
      <c r="F6" s="177" t="s">
        <v>124</v>
      </c>
    </row>
    <row r="7" customFormat="false" ht="12.75" hidden="false" customHeight="false" outlineLevel="0" collapsed="false">
      <c r="A7" s="97" t="s">
        <v>2</v>
      </c>
      <c r="B7" s="109" t="s">
        <v>50</v>
      </c>
      <c r="C7" s="101"/>
      <c r="D7" s="103"/>
      <c r="E7" s="179" t="n">
        <f aca="false">'Input Sheet'!E37*12/365</f>
        <v>0.143502904109589</v>
      </c>
      <c r="F7" s="103" t="n">
        <f aca="false">E7*'Input Sheet'!$B$7/'Input Sheet'!$B$3</f>
        <v>0.0983366381988612</v>
      </c>
    </row>
    <row r="8" customFormat="false" ht="12.75" hidden="false" customHeight="false" outlineLevel="0" collapsed="false">
      <c r="A8" s="131"/>
      <c r="B8" s="109" t="s">
        <v>51</v>
      </c>
      <c r="C8" s="101"/>
      <c r="D8" s="103"/>
      <c r="E8" s="179" t="n">
        <f aca="false">'Input Sheet'!E38</f>
        <v>0.00519</v>
      </c>
      <c r="F8" s="103" t="n">
        <f aca="false">E8*'Input Sheet'!$B$7/'Input Sheet'!$B$3</f>
        <v>0.00355649354568</v>
      </c>
    </row>
    <row r="9" customFormat="false" ht="13.5" hidden="false" customHeight="false" outlineLevel="0" collapsed="false">
      <c r="A9" s="131"/>
      <c r="B9" s="109" t="s">
        <v>60</v>
      </c>
      <c r="C9" s="101"/>
      <c r="D9" s="103"/>
      <c r="E9" s="179" t="n">
        <f aca="false">'Input Sheet'!E39*12/365</f>
        <v>0.00328602739726027</v>
      </c>
      <c r="F9" s="103" t="n">
        <f aca="false">E9*'Input Sheet'!$B$7/'Input Sheet'!$B$3</f>
        <v>0.00225177942760767</v>
      </c>
    </row>
    <row r="10" customFormat="false" ht="13.5" hidden="false" customHeight="false" outlineLevel="0" collapsed="false">
      <c r="A10" s="106"/>
      <c r="B10" s="107"/>
      <c r="C10" s="117"/>
      <c r="D10" s="182" t="s">
        <v>31</v>
      </c>
      <c r="E10" s="183" t="n">
        <f aca="false">SUM(E7:E9)</f>
        <v>0.151978931506849</v>
      </c>
      <c r="F10" s="163" t="n">
        <f aca="false">SUM(F7:F9)</f>
        <v>0.104144911172149</v>
      </c>
    </row>
    <row r="11" customFormat="false" ht="13.5" hidden="false" customHeight="false" outlineLevel="0" collapsed="false">
      <c r="A11" s="175" t="s">
        <v>127</v>
      </c>
      <c r="B11" s="187"/>
      <c r="C11" s="187"/>
      <c r="D11" s="187"/>
      <c r="E11" s="187"/>
      <c r="F11" s="188"/>
    </row>
    <row r="12" customFormat="false" ht="12.75" hidden="false" customHeight="false" outlineLevel="0" collapsed="false">
      <c r="A12" s="131"/>
      <c r="B12" s="101"/>
      <c r="C12" s="189"/>
      <c r="D12" s="109"/>
      <c r="E12" s="190"/>
      <c r="F12" s="96"/>
    </row>
    <row r="13" customFormat="false" ht="13.5" hidden="false" customHeight="false" outlineLevel="0" collapsed="false">
      <c r="A13" s="131" t="s">
        <v>2</v>
      </c>
      <c r="B13" s="101"/>
      <c r="C13" s="189" t="n">
        <v>0.008</v>
      </c>
      <c r="D13" s="109"/>
      <c r="E13" s="179" t="n">
        <f aca="false">F13/'Input Sheet'!B7*'Input Sheet'!B3</f>
        <v>0.02534</v>
      </c>
      <c r="F13" s="103" t="n">
        <f aca="false">C13*'Input Sheet'!$B$5</f>
        <v>0.01736445981648</v>
      </c>
    </row>
    <row r="14" customFormat="false" ht="13.5" hidden="false" customHeight="false" outlineLevel="0" collapsed="false">
      <c r="A14" s="131"/>
      <c r="B14" s="109"/>
      <c r="C14" s="109"/>
      <c r="D14" s="182" t="s">
        <v>31</v>
      </c>
      <c r="E14" s="192" t="n">
        <f aca="false">SUM(E12:E13)</f>
        <v>0.02534</v>
      </c>
      <c r="F14" s="193" t="n">
        <f aca="false">SUM(F12:F13)</f>
        <v>0.01736445981648</v>
      </c>
    </row>
    <row r="15" customFormat="false" ht="13.5" hidden="false" customHeight="false" outlineLevel="0" collapsed="false">
      <c r="A15" s="194" t="s">
        <v>128</v>
      </c>
      <c r="B15" s="187"/>
      <c r="C15" s="187"/>
      <c r="D15" s="187"/>
      <c r="E15" s="187"/>
      <c r="F15" s="188"/>
    </row>
    <row r="16" customFormat="false" ht="12.75" hidden="false" customHeight="false" outlineLevel="0" collapsed="false">
      <c r="A16" s="131" t="s">
        <v>129</v>
      </c>
      <c r="B16" s="195"/>
      <c r="C16" s="195"/>
      <c r="D16" s="195"/>
      <c r="E16" s="196" t="n">
        <f aca="false">E8+E9</f>
        <v>0.00847602739726027</v>
      </c>
      <c r="F16" s="197" t="n">
        <f aca="false">F8+F9</f>
        <v>0.00580827297328767</v>
      </c>
    </row>
    <row r="17" customFormat="false" ht="12.75" hidden="false" customHeight="false" outlineLevel="0" collapsed="false">
      <c r="A17" s="198" t="s">
        <v>187</v>
      </c>
      <c r="B17" s="109"/>
      <c r="C17" s="109"/>
      <c r="D17" s="109"/>
      <c r="E17" s="199" t="n">
        <f aca="false">E10</f>
        <v>0.151978931506849</v>
      </c>
      <c r="F17" s="200" t="n">
        <f aca="false">F10</f>
        <v>0.104144911172149</v>
      </c>
    </row>
    <row r="18" customFormat="false" ht="13.5" hidden="false" customHeight="false" outlineLevel="0" collapsed="false">
      <c r="A18" s="201" t="s">
        <v>188</v>
      </c>
      <c r="B18" s="107"/>
      <c r="C18" s="107"/>
      <c r="D18" s="107"/>
      <c r="E18" s="202" t="n">
        <f aca="false">E17+E14</f>
        <v>0.177318931506849</v>
      </c>
      <c r="F18" s="203" t="n">
        <f aca="false">F17+F14</f>
        <v>0.121509370988629</v>
      </c>
    </row>
    <row r="19" customFormat="false" ht="12.75" hidden="false" customHeight="false" outlineLevel="0" collapsed="false">
      <c r="A19" s="0"/>
    </row>
  </sheetData>
  <mergeCells count="2">
    <mergeCell ref="A1:F1"/>
    <mergeCell ref="A2:F2"/>
  </mergeCells>
  <printOptions headings="false" gridLines="false" gridLinesSet="true" horizontalCentered="true" verticalCentered="false"/>
  <pageMargins left="0.747916666666667" right="0.747916666666667" top="0.984027777777778" bottom="0.984027777777778" header="0.5" footer="0.511811023622047"/>
  <pageSetup paperSize="1" scale="100" fitToWidth="1" fitToHeight="1" pageOrder="downThenOver" orientation="portrait" blackAndWhite="false" draft="false" cellComments="none" horizontalDpi="300" verticalDpi="300" copies="1"/>
  <headerFooter differentFirst="false" differentOddEven="false">
    <oddHeader>&amp;C&amp;A</oddHeader>
    <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3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E11" activeCellId="0" sqref="E11"/>
    </sheetView>
  </sheetViews>
  <sheetFormatPr defaultColWidth="9.0546875" defaultRowHeight="12.75" customHeight="true" zeroHeight="false" outlineLevelRow="0" outlineLevelCol="0"/>
  <cols>
    <col collapsed="false" customWidth="true" hidden="false" outlineLevel="0" max="1" min="1" style="89" width="23.56"/>
    <col collapsed="false" customWidth="true" hidden="false" outlineLevel="0" max="2" min="2" style="0" width="12.85"/>
    <col collapsed="false" customWidth="true" hidden="false" outlineLevel="0" max="3" min="3" style="0" width="10.85"/>
    <col collapsed="false" customWidth="true" hidden="false" outlineLevel="0" max="4" min="4" style="0" width="11.42"/>
    <col collapsed="false" customWidth="true" hidden="false" outlineLevel="0" max="6" min="5" style="0" width="10.13"/>
  </cols>
  <sheetData>
    <row r="1" customFormat="false" ht="15.75" hidden="false" customHeight="false" outlineLevel="0" collapsed="false">
      <c r="A1" s="168" t="s">
        <v>189</v>
      </c>
      <c r="B1" s="168"/>
      <c r="C1" s="168"/>
      <c r="D1" s="168"/>
      <c r="E1" s="168"/>
      <c r="F1" s="168"/>
    </row>
    <row r="2" customFormat="false" ht="16.5" hidden="false" customHeight="false" outlineLevel="0" collapsed="false">
      <c r="A2" s="169" t="s">
        <v>116</v>
      </c>
      <c r="B2" s="169"/>
      <c r="C2" s="169"/>
      <c r="D2" s="169"/>
      <c r="E2" s="169"/>
      <c r="F2" s="169"/>
    </row>
    <row r="3" customFormat="false" ht="12.75" hidden="false" customHeight="false" outlineLevel="0" collapsed="false">
      <c r="A3" s="131"/>
      <c r="B3" s="109"/>
      <c r="C3" s="109"/>
      <c r="D3" s="109"/>
      <c r="E3" s="204" t="s">
        <v>133</v>
      </c>
      <c r="F3" s="172" t="n">
        <f aca="false">'Input Sheet'!B3</f>
        <v>1.53964588144727</v>
      </c>
    </row>
    <row r="4" customFormat="false" ht="12.75" hidden="false" customHeight="false" outlineLevel="0" collapsed="false">
      <c r="A4" s="97" t="s">
        <v>117</v>
      </c>
      <c r="B4" s="170" t="n">
        <f aca="true">TODAY()</f>
        <v>45926</v>
      </c>
      <c r="C4" s="109"/>
      <c r="D4" s="109"/>
      <c r="E4" s="204" t="s">
        <v>190</v>
      </c>
      <c r="F4" s="172" t="n">
        <f aca="false">'Input Sheet'!B5</f>
        <v>2.17055747706</v>
      </c>
    </row>
    <row r="5" customFormat="false" ht="13.5" hidden="false" customHeight="false" outlineLevel="0" collapsed="false">
      <c r="A5" s="131"/>
      <c r="B5" s="109"/>
      <c r="C5" s="109"/>
      <c r="D5" s="109"/>
      <c r="E5" s="109"/>
      <c r="F5" s="216"/>
    </row>
    <row r="6" customFormat="false" ht="15" hidden="false" customHeight="false" outlineLevel="0" collapsed="false">
      <c r="A6" s="175" t="s">
        <v>41</v>
      </c>
      <c r="B6" s="176" t="s">
        <v>120</v>
      </c>
      <c r="C6" s="176" t="s">
        <v>121</v>
      </c>
      <c r="D6" s="176" t="s">
        <v>122</v>
      </c>
      <c r="E6" s="176" t="s">
        <v>123</v>
      </c>
      <c r="F6" s="177" t="s">
        <v>124</v>
      </c>
    </row>
    <row r="7" customFormat="false" ht="12.75" hidden="false" customHeight="false" outlineLevel="0" collapsed="false">
      <c r="A7" s="157"/>
      <c r="B7" s="136"/>
      <c r="C7" s="136"/>
      <c r="D7" s="137"/>
      <c r="E7" s="178"/>
      <c r="F7" s="137"/>
    </row>
    <row r="8" customFormat="false" ht="12.75" hidden="false" customHeight="false" outlineLevel="0" collapsed="false">
      <c r="A8" s="97" t="s">
        <v>136</v>
      </c>
      <c r="B8" s="109" t="s">
        <v>50</v>
      </c>
      <c r="C8" s="101" t="n">
        <f aca="false">'Input Sheet'!B11</f>
        <v>184.34</v>
      </c>
      <c r="D8" s="103" t="n">
        <f aca="false">C8*12/365</f>
        <v>6.06049315068493</v>
      </c>
      <c r="E8" s="179" t="n">
        <f aca="false">D8/'Input Sheet'!$B$4</f>
        <v>0.160457854135158</v>
      </c>
      <c r="F8" s="103" t="n">
        <f aca="false">E8*'Input Sheet'!$B$7/'Input Sheet'!$B$3</f>
        <v>0.109955168128199</v>
      </c>
    </row>
    <row r="9" customFormat="false" ht="13.5" hidden="false" customHeight="false" outlineLevel="0" collapsed="false">
      <c r="A9" s="131"/>
      <c r="B9" s="109"/>
      <c r="C9" s="101"/>
      <c r="D9" s="103"/>
      <c r="E9" s="179"/>
      <c r="F9" s="103"/>
    </row>
    <row r="10" customFormat="false" ht="13.5" hidden="false" customHeight="false" outlineLevel="0" collapsed="false">
      <c r="A10" s="180"/>
      <c r="B10" s="181"/>
      <c r="C10" s="117"/>
      <c r="D10" s="182" t="s">
        <v>31</v>
      </c>
      <c r="E10" s="183" t="n">
        <f aca="false">SUM(E8:E9)</f>
        <v>0.160457854135158</v>
      </c>
      <c r="F10" s="163" t="n">
        <f aca="false">SUM(F8:F9)</f>
        <v>0.109955168128199</v>
      </c>
    </row>
    <row r="11" customFormat="false" ht="12.75" hidden="false" customHeight="false" outlineLevel="0" collapsed="false">
      <c r="A11" s="97" t="s">
        <v>2</v>
      </c>
      <c r="B11" s="109" t="s">
        <v>50</v>
      </c>
      <c r="C11" s="101"/>
      <c r="D11" s="103"/>
      <c r="E11" s="179" t="n">
        <f aca="false">'Input Sheet'!E28*12/365</f>
        <v>0.390556273972603</v>
      </c>
      <c r="F11" s="103" t="n">
        <f aca="false">E11*'Input Sheet'!$B$7/'Input Sheet'!$B$3</f>
        <v>0.267632151754989</v>
      </c>
    </row>
    <row r="12" customFormat="false" ht="12.75" hidden="false" customHeight="false" outlineLevel="0" collapsed="false">
      <c r="A12" s="131"/>
      <c r="B12" s="109" t="s">
        <v>51</v>
      </c>
      <c r="C12" s="101"/>
      <c r="D12" s="103"/>
      <c r="E12" s="179" t="n">
        <f aca="false">'Input Sheet'!E29</f>
        <v>0.01638</v>
      </c>
      <c r="F12" s="103" t="n">
        <f aca="false">E12*'Input Sheet'!$B$7/'Input Sheet'!$B$3</f>
        <v>0.01122454032336</v>
      </c>
    </row>
    <row r="13" customFormat="false" ht="13.5" hidden="false" customHeight="false" outlineLevel="0" collapsed="false">
      <c r="A13" s="131"/>
      <c r="B13" s="109" t="s">
        <v>191</v>
      </c>
      <c r="C13" s="101"/>
      <c r="D13" s="103"/>
      <c r="E13" s="179" t="n">
        <f aca="false">'Input Sheet'!E30*12/365</f>
        <v>0.00529906849315069</v>
      </c>
      <c r="F13" s="103" t="n">
        <f aca="false">E13*'Input Sheet'!$B$7/'Input Sheet'!$B$3</f>
        <v>0.00363123369826718</v>
      </c>
    </row>
    <row r="14" customFormat="false" ht="13.5" hidden="false" customHeight="false" outlineLevel="0" collapsed="false">
      <c r="A14" s="106"/>
      <c r="B14" s="107"/>
      <c r="C14" s="117"/>
      <c r="D14" s="182" t="s">
        <v>31</v>
      </c>
      <c r="E14" s="183" t="n">
        <f aca="false">SUM(E11:E13)</f>
        <v>0.412235342465754</v>
      </c>
      <c r="F14" s="163" t="n">
        <f aca="false">SUM(F11:F13)</f>
        <v>0.282487925776616</v>
      </c>
    </row>
    <row r="15" customFormat="false" ht="12.75" hidden="false" customHeight="false" outlineLevel="0" collapsed="false">
      <c r="A15" s="93" t="s">
        <v>192</v>
      </c>
      <c r="B15" s="136"/>
      <c r="C15" s="95"/>
      <c r="D15" s="217"/>
      <c r="E15" s="190"/>
      <c r="F15" s="96"/>
    </row>
    <row r="16" customFormat="false" ht="12.75" hidden="false" customHeight="false" outlineLevel="0" collapsed="false">
      <c r="A16" s="97"/>
      <c r="B16" s="109" t="s">
        <v>50</v>
      </c>
      <c r="C16" s="101"/>
      <c r="D16" s="222" t="n">
        <f aca="false">'Input Sheet'!E89</f>
        <v>0.3379</v>
      </c>
      <c r="E16" s="179" t="n">
        <f aca="false">F16/'Input Sheet'!$B$7*'Input Sheet'!$B$3</f>
        <v>0.493098322118477</v>
      </c>
      <c r="F16" s="103" t="n">
        <f aca="false">D16</f>
        <v>0.3379</v>
      </c>
    </row>
    <row r="17" customFormat="false" ht="12.75" hidden="false" customHeight="false" outlineLevel="0" collapsed="false">
      <c r="A17" s="97"/>
      <c r="B17" s="109" t="s">
        <v>51</v>
      </c>
      <c r="C17" s="101"/>
      <c r="D17" s="222" t="n">
        <f aca="false">'Input Sheet'!E90</f>
        <v>0.0108</v>
      </c>
      <c r="E17" s="179" t="n">
        <f aca="false">F17/'Input Sheet'!$B$7*'Input Sheet'!$B$3</f>
        <v>0.0157604672355121</v>
      </c>
      <c r="F17" s="103" t="n">
        <f aca="false">D17</f>
        <v>0.0108</v>
      </c>
    </row>
    <row r="18" customFormat="false" ht="12.75" hidden="false" customHeight="false" outlineLevel="0" collapsed="false">
      <c r="A18" s="97"/>
      <c r="B18" s="109" t="s">
        <v>66</v>
      </c>
      <c r="C18" s="101"/>
      <c r="D18" s="222" t="n">
        <f aca="false">'Input Sheet'!E91</f>
        <v>0.0022</v>
      </c>
      <c r="E18" s="179" t="n">
        <f aca="false">F18/'Input Sheet'!$B$7*'Input Sheet'!$B$3</f>
        <v>0.00321046554797469</v>
      </c>
      <c r="F18" s="103" t="n">
        <f aca="false">D18</f>
        <v>0.0022</v>
      </c>
    </row>
    <row r="19" customFormat="false" ht="13.5" hidden="false" customHeight="false" outlineLevel="0" collapsed="false">
      <c r="A19" s="97"/>
      <c r="B19" s="109" t="s">
        <v>74</v>
      </c>
      <c r="C19" s="101"/>
      <c r="D19" s="222" t="n">
        <f aca="false">'Input Sheet'!E96+'Input Sheet'!D95</f>
        <v>0.00995890410958904</v>
      </c>
      <c r="E19" s="179" t="n">
        <f aca="false">F19/'Input Sheet'!$B$7*'Input Sheet'!$B$3</f>
        <v>0.0145330538815542</v>
      </c>
      <c r="F19" s="103" t="n">
        <f aca="false">D19</f>
        <v>0.00995890410958904</v>
      </c>
    </row>
    <row r="20" customFormat="false" ht="13.5" hidden="false" customHeight="false" outlineLevel="0" collapsed="false">
      <c r="A20" s="106"/>
      <c r="B20" s="107"/>
      <c r="C20" s="117"/>
      <c r="D20" s="182"/>
      <c r="E20" s="183" t="n">
        <f aca="false">SUM(E16:E19)</f>
        <v>0.526602308783518</v>
      </c>
      <c r="F20" s="163" t="n">
        <f aca="false">SUM(F16:F19)</f>
        <v>0.360858904109589</v>
      </c>
    </row>
    <row r="21" customFormat="false" ht="13.5" hidden="false" customHeight="false" outlineLevel="0" collapsed="false">
      <c r="A21" s="175" t="s">
        <v>127</v>
      </c>
      <c r="B21" s="187"/>
      <c r="C21" s="187"/>
      <c r="D21" s="187"/>
      <c r="E21" s="187"/>
      <c r="F21" s="188"/>
    </row>
    <row r="22" customFormat="false" ht="12.75" hidden="false" customHeight="false" outlineLevel="0" collapsed="false">
      <c r="A22" s="131" t="s">
        <v>2</v>
      </c>
      <c r="B22" s="101"/>
      <c r="C22" s="189" t="n">
        <v>0.027</v>
      </c>
      <c r="D22" s="109"/>
      <c r="E22" s="179" t="n">
        <f aca="false">F22/'Input Sheet'!B7*'Input Sheet'!B3</f>
        <v>0.0855225</v>
      </c>
      <c r="F22" s="103" t="n">
        <f aca="false">C22*'Input Sheet'!$B$5</f>
        <v>0.05860505188062</v>
      </c>
    </row>
    <row r="23" customFormat="false" ht="13.5" hidden="false" customHeight="false" outlineLevel="0" collapsed="false">
      <c r="A23" s="131" t="s">
        <v>192</v>
      </c>
      <c r="B23" s="101"/>
      <c r="C23" s="189" t="n">
        <f aca="false">'Fuel Rates'!T98</f>
        <v>0.031395</v>
      </c>
      <c r="D23" s="109"/>
      <c r="E23" s="179" t="n">
        <f aca="false">F23/'Input Sheet'!B7*'Input Sheet'!B3</f>
        <v>0.0994436625</v>
      </c>
      <c r="F23" s="103" t="n">
        <f aca="false">C23*'Input Sheet'!$B$5</f>
        <v>0.0681446519922987</v>
      </c>
    </row>
    <row r="24" customFormat="false" ht="13.5" hidden="false" customHeight="false" outlineLevel="0" collapsed="false">
      <c r="A24" s="131"/>
      <c r="B24" s="109"/>
      <c r="C24" s="109"/>
      <c r="D24" s="182" t="s">
        <v>31</v>
      </c>
      <c r="E24" s="192" t="n">
        <f aca="false">SUM(E22:E23)</f>
        <v>0.1849661625</v>
      </c>
      <c r="F24" s="193" t="n">
        <f aca="false">SUM(F22:F23)</f>
        <v>0.126749703872919</v>
      </c>
    </row>
    <row r="25" customFormat="false" ht="13.5" hidden="false" customHeight="false" outlineLevel="0" collapsed="false">
      <c r="A25" s="194" t="s">
        <v>128</v>
      </c>
      <c r="B25" s="187"/>
      <c r="C25" s="187"/>
      <c r="D25" s="187"/>
      <c r="E25" s="187"/>
      <c r="F25" s="188"/>
    </row>
    <row r="26" customFormat="false" ht="12.75" hidden="false" customHeight="false" outlineLevel="0" collapsed="false">
      <c r="A26" s="131" t="s">
        <v>129</v>
      </c>
      <c r="B26" s="195"/>
      <c r="C26" s="195"/>
      <c r="D26" s="195"/>
      <c r="E26" s="196"/>
      <c r="F26" s="197"/>
    </row>
    <row r="27" customFormat="false" ht="12.75" hidden="false" customHeight="false" outlineLevel="0" collapsed="false">
      <c r="A27" s="198" t="s">
        <v>193</v>
      </c>
      <c r="B27" s="109"/>
      <c r="C27" s="109"/>
      <c r="D27" s="109"/>
      <c r="E27" s="199" t="n">
        <f aca="false">E10+E14+E20</f>
        <v>1.09929550538443</v>
      </c>
      <c r="F27" s="200" t="n">
        <f aca="false">F10+F14+F20</f>
        <v>0.753301998014404</v>
      </c>
    </row>
    <row r="28" customFormat="false" ht="13.5" hidden="false" customHeight="false" outlineLevel="0" collapsed="false">
      <c r="A28" s="201" t="s">
        <v>194</v>
      </c>
      <c r="B28" s="107"/>
      <c r="C28" s="107"/>
      <c r="D28" s="107"/>
      <c r="E28" s="202" t="n">
        <f aca="false">E27+E24</f>
        <v>1.28426166788443</v>
      </c>
      <c r="F28" s="203" t="n">
        <f aca="false">F27+F24</f>
        <v>0.880051701887323</v>
      </c>
      <c r="G28" s="151"/>
      <c r="H28" s="151" t="n">
        <f aca="false">F28-F8</f>
        <v>0.770096533759124</v>
      </c>
    </row>
    <row r="29" customFormat="false" ht="12.75" hidden="false" customHeight="false" outlineLevel="0" collapsed="false">
      <c r="A29" s="0"/>
    </row>
    <row r="30" customFormat="false" ht="12.75" hidden="false" customHeight="false" outlineLevel="0" collapsed="false">
      <c r="A30" s="214"/>
    </row>
  </sheetData>
  <mergeCells count="2">
    <mergeCell ref="A1:F1"/>
    <mergeCell ref="A2:F2"/>
  </mergeCells>
  <printOptions headings="false" gridLines="false" gridLinesSet="true" horizontalCentered="true" verticalCentered="false"/>
  <pageMargins left="0.747916666666667" right="0.747916666666667" top="0.984027777777778" bottom="0.984027777777778" header="0.5" footer="0.511811023622047"/>
  <pageSetup paperSize="1" scale="100" fitToWidth="1" fitToHeight="1" pageOrder="downThenOver" orientation="portrait" blackAndWhite="false" draft="false" cellComments="none" horizontalDpi="300" verticalDpi="300" copies="1"/>
  <headerFooter differentFirst="false" differentOddEven="false">
    <oddHeader>&amp;C&amp;A</oddHeader>
    <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F24"/>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B9" activeCellId="0" sqref="B9"/>
    </sheetView>
  </sheetViews>
  <sheetFormatPr defaultColWidth="9.0546875" defaultRowHeight="12.75" customHeight="true" zeroHeight="false" outlineLevelRow="0" outlineLevelCol="0"/>
  <cols>
    <col collapsed="false" customWidth="true" hidden="false" outlineLevel="0" max="1" min="1" style="89" width="23.56"/>
    <col collapsed="false" customWidth="true" hidden="false" outlineLevel="0" max="2" min="2" style="0" width="12.85"/>
    <col collapsed="false" customWidth="true" hidden="false" outlineLevel="0" max="3" min="3" style="0" width="10.85"/>
    <col collapsed="false" customWidth="true" hidden="false" outlineLevel="0" max="4" min="4" style="0" width="11.42"/>
    <col collapsed="false" customWidth="true" hidden="false" outlineLevel="0" max="6" min="5" style="0" width="10.13"/>
  </cols>
  <sheetData>
    <row r="1" customFormat="false" ht="15.75" hidden="false" customHeight="false" outlineLevel="0" collapsed="false">
      <c r="A1" s="168" t="s">
        <v>195</v>
      </c>
      <c r="B1" s="168"/>
      <c r="C1" s="168"/>
      <c r="D1" s="168"/>
      <c r="E1" s="168"/>
      <c r="F1" s="168"/>
    </row>
    <row r="2" customFormat="false" ht="16.5" hidden="false" customHeight="false" outlineLevel="0" collapsed="false">
      <c r="A2" s="169" t="s">
        <v>116</v>
      </c>
      <c r="B2" s="169"/>
      <c r="C2" s="169"/>
      <c r="D2" s="169"/>
      <c r="E2" s="169"/>
      <c r="F2" s="169"/>
    </row>
    <row r="3" customFormat="false" ht="12.75" hidden="false" customHeight="false" outlineLevel="0" collapsed="false">
      <c r="A3" s="131"/>
      <c r="B3" s="109"/>
      <c r="C3" s="109"/>
      <c r="D3" s="109"/>
      <c r="E3" s="171" t="s">
        <v>133</v>
      </c>
      <c r="F3" s="172" t="n">
        <f aca="false">'Input Sheet'!$B$3</f>
        <v>1.53964588144727</v>
      </c>
    </row>
    <row r="4" customFormat="false" ht="12.75" hidden="false" customHeight="false" outlineLevel="0" collapsed="false">
      <c r="A4" s="97" t="s">
        <v>117</v>
      </c>
      <c r="B4" s="170" t="n">
        <f aca="true">TODAY()</f>
        <v>45926</v>
      </c>
      <c r="C4" s="109"/>
      <c r="D4" s="109"/>
      <c r="E4" s="171" t="s">
        <v>190</v>
      </c>
      <c r="F4" s="172" t="n">
        <f aca="false">'Input Sheet'!$B$5</f>
        <v>2.17055747706</v>
      </c>
    </row>
    <row r="5" customFormat="false" ht="13.5" hidden="false" customHeight="false" outlineLevel="0" collapsed="false">
      <c r="A5" s="131"/>
      <c r="B5" s="109"/>
      <c r="C5" s="109"/>
      <c r="D5" s="109"/>
      <c r="E5" s="109"/>
      <c r="F5" s="216"/>
    </row>
    <row r="6" customFormat="false" ht="15" hidden="false" customHeight="false" outlineLevel="0" collapsed="false">
      <c r="A6" s="175" t="s">
        <v>41</v>
      </c>
      <c r="B6" s="176" t="s">
        <v>120</v>
      </c>
      <c r="C6" s="176" t="s">
        <v>121</v>
      </c>
      <c r="D6" s="176" t="s">
        <v>122</v>
      </c>
      <c r="E6" s="176" t="s">
        <v>123</v>
      </c>
      <c r="F6" s="177" t="s">
        <v>124</v>
      </c>
    </row>
    <row r="7" customFormat="false" ht="12.75" hidden="false" customHeight="false" outlineLevel="0" collapsed="false">
      <c r="A7" s="157"/>
      <c r="B7" s="136"/>
      <c r="C7" s="136"/>
      <c r="D7" s="137"/>
      <c r="E7" s="178"/>
      <c r="F7" s="137"/>
    </row>
    <row r="8" customFormat="false" ht="12.75" hidden="false" customHeight="false" outlineLevel="0" collapsed="false">
      <c r="A8" s="97" t="s">
        <v>136</v>
      </c>
      <c r="B8" s="109" t="s">
        <v>50</v>
      </c>
      <c r="C8" s="101" t="n">
        <f aca="false">'Input Sheet'!B11</f>
        <v>184.34</v>
      </c>
      <c r="D8" s="103" t="n">
        <f aca="false">C8*12/365</f>
        <v>6.06049315068493</v>
      </c>
      <c r="E8" s="179" t="n">
        <f aca="false">D8/'Input Sheet'!$B$4</f>
        <v>0.160457854135158</v>
      </c>
      <c r="F8" s="103" t="n">
        <f aca="false">E8*'Input Sheet'!$B$7/'Input Sheet'!$B$3</f>
        <v>0.109955168128199</v>
      </c>
    </row>
    <row r="9" customFormat="false" ht="13.5" hidden="false" customHeight="false" outlineLevel="0" collapsed="false">
      <c r="A9" s="131"/>
      <c r="B9" s="109"/>
      <c r="C9" s="101"/>
      <c r="D9" s="103"/>
      <c r="E9" s="179"/>
      <c r="F9" s="103"/>
    </row>
    <row r="10" customFormat="false" ht="13.5" hidden="false" customHeight="false" outlineLevel="0" collapsed="false">
      <c r="A10" s="180"/>
      <c r="B10" s="181"/>
      <c r="C10" s="117"/>
      <c r="D10" s="182" t="s">
        <v>31</v>
      </c>
      <c r="E10" s="183" t="n">
        <f aca="false">SUM(E8:E9)</f>
        <v>0.160457854135158</v>
      </c>
      <c r="F10" s="163" t="n">
        <f aca="false">SUM(F8:F9)</f>
        <v>0.109955168128199</v>
      </c>
    </row>
    <row r="11" customFormat="false" ht="12.75" hidden="false" customHeight="false" outlineLevel="0" collapsed="false">
      <c r="A11" s="97" t="s">
        <v>2</v>
      </c>
      <c r="B11" s="109" t="s">
        <v>50</v>
      </c>
      <c r="C11" s="101"/>
      <c r="D11" s="103"/>
      <c r="E11" s="179" t="n">
        <f aca="false">'Input Sheet'!E24*12/365</f>
        <v>0.943513315068493</v>
      </c>
      <c r="F11" s="103" t="n">
        <f aca="false">E11*'Input Sheet'!$B$7/'Input Sheet'!$B$3</f>
        <v>0.646550870000816</v>
      </c>
    </row>
    <row r="12" customFormat="false" ht="12.75" hidden="false" customHeight="false" outlineLevel="0" collapsed="false">
      <c r="A12" s="131"/>
      <c r="B12" s="109" t="s">
        <v>51</v>
      </c>
      <c r="C12" s="101"/>
      <c r="D12" s="103"/>
      <c r="E12" s="179" t="n">
        <f aca="false">'Input Sheet'!E25</f>
        <v>0.04144</v>
      </c>
      <c r="F12" s="103" t="n">
        <f aca="false">E12*'Input Sheet'!$B$7/'Input Sheet'!$B$3</f>
        <v>0.02839712765568</v>
      </c>
    </row>
    <row r="13" customFormat="false" ht="13.5" hidden="false" customHeight="false" outlineLevel="0" collapsed="false">
      <c r="A13" s="131"/>
      <c r="B13" s="109"/>
      <c r="C13" s="101"/>
      <c r="D13" s="103"/>
      <c r="E13" s="179"/>
      <c r="F13" s="103"/>
    </row>
    <row r="14" customFormat="false" ht="13.5" hidden="false" customHeight="false" outlineLevel="0" collapsed="false">
      <c r="A14" s="106"/>
      <c r="B14" s="107"/>
      <c r="C14" s="117"/>
      <c r="D14" s="182" t="s">
        <v>31</v>
      </c>
      <c r="E14" s="183" t="n">
        <f aca="false">SUM(E11:E13)</f>
        <v>0.984953315068493</v>
      </c>
      <c r="F14" s="163" t="n">
        <f aca="false">SUM(F11:F13)</f>
        <v>0.674947997656496</v>
      </c>
    </row>
    <row r="15" customFormat="false" ht="13.5" hidden="false" customHeight="false" outlineLevel="0" collapsed="false">
      <c r="A15" s="175" t="s">
        <v>127</v>
      </c>
      <c r="B15" s="187"/>
      <c r="C15" s="187"/>
      <c r="D15" s="187"/>
      <c r="E15" s="187"/>
      <c r="F15" s="188"/>
    </row>
    <row r="16" customFormat="false" ht="12.75" hidden="false" customHeight="false" outlineLevel="0" collapsed="false">
      <c r="A16" s="131" t="s">
        <v>2</v>
      </c>
      <c r="B16" s="101"/>
      <c r="C16" s="189" t="n">
        <f aca="false">'Fuel Rates'!H98</f>
        <v>0.0481916666666667</v>
      </c>
      <c r="D16" s="109"/>
      <c r="E16" s="179" t="n">
        <f aca="false">F16/'Input Sheet'!B7*'Input Sheet'!B3</f>
        <v>0.152647104166667</v>
      </c>
      <c r="F16" s="103" t="n">
        <f aca="false">C16*'Input Sheet'!$B$5</f>
        <v>0.104602782415317</v>
      </c>
    </row>
    <row r="17" customFormat="false" ht="13.5" hidden="false" customHeight="false" outlineLevel="0" collapsed="false">
      <c r="A17" s="131"/>
      <c r="B17" s="101"/>
      <c r="C17" s="189"/>
      <c r="D17" s="109"/>
      <c r="E17" s="179"/>
      <c r="F17" s="103"/>
    </row>
    <row r="18" customFormat="false" ht="13.5" hidden="false" customHeight="false" outlineLevel="0" collapsed="false">
      <c r="A18" s="131"/>
      <c r="B18" s="109"/>
      <c r="C18" s="109"/>
      <c r="D18" s="182" t="s">
        <v>31</v>
      </c>
      <c r="E18" s="192" t="n">
        <f aca="false">SUM(E16:E17)</f>
        <v>0.152647104166667</v>
      </c>
      <c r="F18" s="193" t="n">
        <f aca="false">SUM(F16:F17)</f>
        <v>0.104602782415317</v>
      </c>
    </row>
    <row r="19" customFormat="false" ht="13.5" hidden="false" customHeight="false" outlineLevel="0" collapsed="false">
      <c r="A19" s="194" t="s">
        <v>128</v>
      </c>
      <c r="B19" s="187"/>
      <c r="C19" s="187"/>
      <c r="D19" s="187"/>
      <c r="E19" s="187"/>
      <c r="F19" s="188"/>
    </row>
    <row r="20" customFormat="false" ht="12.75" hidden="false" customHeight="false" outlineLevel="0" collapsed="false">
      <c r="A20" s="131" t="s">
        <v>129</v>
      </c>
      <c r="B20" s="195"/>
      <c r="C20" s="195"/>
      <c r="D20" s="195"/>
      <c r="E20" s="196" t="n">
        <f aca="false">E12+E13</f>
        <v>0.04144</v>
      </c>
      <c r="F20" s="197" t="n">
        <f aca="false">F12+F13</f>
        <v>0.02839712765568</v>
      </c>
    </row>
    <row r="21" customFormat="false" ht="12.75" hidden="false" customHeight="false" outlineLevel="0" collapsed="false">
      <c r="A21" s="198" t="s">
        <v>196</v>
      </c>
      <c r="B21" s="109"/>
      <c r="C21" s="109"/>
      <c r="D21" s="109"/>
      <c r="E21" s="199" t="n">
        <f aca="false">E10+E14</f>
        <v>1.14541116920365</v>
      </c>
      <c r="F21" s="200" t="n">
        <f aca="false">F10+F14</f>
        <v>0.784903165784695</v>
      </c>
    </row>
    <row r="22" customFormat="false" ht="13.5" hidden="false" customHeight="false" outlineLevel="0" collapsed="false">
      <c r="A22" s="201" t="s">
        <v>197</v>
      </c>
      <c r="B22" s="107"/>
      <c r="C22" s="107"/>
      <c r="D22" s="107"/>
      <c r="E22" s="202" t="n">
        <f aca="false">E21+E18</f>
        <v>1.29805827337032</v>
      </c>
      <c r="F22" s="203" t="n">
        <f aca="false">F21+F18</f>
        <v>0.889505948200012</v>
      </c>
    </row>
    <row r="23" customFormat="false" ht="12.75" hidden="false" customHeight="false" outlineLevel="0" collapsed="false">
      <c r="A23" s="0"/>
    </row>
    <row r="24" customFormat="false" ht="12.75" hidden="false" customHeight="false" outlineLevel="0" collapsed="false">
      <c r="A24" s="214"/>
    </row>
  </sheetData>
  <mergeCells count="2">
    <mergeCell ref="A1:F1"/>
    <mergeCell ref="A2:F2"/>
  </mergeCells>
  <printOptions headings="false" gridLines="false" gridLinesSet="true" horizontalCentered="true" verticalCentered="false"/>
  <pageMargins left="0.747916666666667" right="0.747916666666667" top="0.984027777777778" bottom="0.984027777777778" header="0.5" footer="0.511811023622047"/>
  <pageSetup paperSize="1" scale="100" fitToWidth="1" fitToHeight="1" pageOrder="downThenOver" orientation="portrait" blackAndWhite="false" draft="false" cellComments="none" horizontalDpi="300" verticalDpi="300" copies="1"/>
  <headerFooter differentFirst="false" differentOddEven="false">
    <oddHeader>&amp;C&amp;A</oddHeader>
    <oddFooter/>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F23"/>
  <sheetViews>
    <sheetView showFormulas="false" showGridLines="true" showRowColHeaders="true" showZeros="true" rightToLeft="false" tabSelected="false" showOutlineSymbols="true" defaultGridColor="true" view="normal" topLeftCell="A2" colorId="64" zoomScale="100" zoomScaleNormal="100" zoomScalePageLayoutView="100" workbookViewId="0">
      <selection pane="topLeft" activeCell="F22" activeCellId="0" sqref="F22"/>
    </sheetView>
  </sheetViews>
  <sheetFormatPr defaultColWidth="9.0546875" defaultRowHeight="12.75" customHeight="true" zeroHeight="false" outlineLevelRow="0" outlineLevelCol="0"/>
  <cols>
    <col collapsed="false" customWidth="true" hidden="false" outlineLevel="0" max="1" min="1" style="89" width="23.56"/>
    <col collapsed="false" customWidth="true" hidden="false" outlineLevel="0" max="2" min="2" style="0" width="12.85"/>
    <col collapsed="false" customWidth="true" hidden="false" outlineLevel="0" max="3" min="3" style="0" width="10.85"/>
    <col collapsed="false" customWidth="true" hidden="false" outlineLevel="0" max="4" min="4" style="0" width="11.42"/>
    <col collapsed="false" customWidth="true" hidden="false" outlineLevel="0" max="6" min="5" style="0" width="10.13"/>
  </cols>
  <sheetData>
    <row r="1" customFormat="false" ht="15.75" hidden="false" customHeight="false" outlineLevel="0" collapsed="false">
      <c r="A1" s="168" t="s">
        <v>198</v>
      </c>
      <c r="B1" s="168"/>
      <c r="C1" s="168"/>
      <c r="D1" s="168"/>
      <c r="E1" s="168"/>
      <c r="F1" s="168"/>
    </row>
    <row r="2" customFormat="false" ht="16.5" hidden="false" customHeight="false" outlineLevel="0" collapsed="false">
      <c r="A2" s="169" t="s">
        <v>116</v>
      </c>
      <c r="B2" s="169"/>
      <c r="C2" s="169"/>
      <c r="D2" s="169"/>
      <c r="E2" s="169"/>
      <c r="F2" s="169"/>
    </row>
    <row r="3" customFormat="false" ht="12.75" hidden="false" customHeight="false" outlineLevel="0" collapsed="false">
      <c r="A3" s="131"/>
      <c r="B3" s="109"/>
      <c r="C3" s="109"/>
      <c r="D3" s="109"/>
      <c r="E3" s="109"/>
      <c r="F3" s="216"/>
    </row>
    <row r="4" customFormat="false" ht="12.75" hidden="false" customHeight="false" outlineLevel="0" collapsed="false">
      <c r="A4" s="97" t="s">
        <v>117</v>
      </c>
      <c r="B4" s="170" t="n">
        <f aca="true">TODAY()</f>
        <v>45926</v>
      </c>
      <c r="C4" s="109"/>
      <c r="D4" s="109"/>
      <c r="E4" s="171" t="s">
        <v>133</v>
      </c>
      <c r="F4" s="172" t="n">
        <f aca="false">'Input Sheet'!$B$3</f>
        <v>1.53964588144727</v>
      </c>
    </row>
    <row r="5" customFormat="false" ht="13.5" hidden="false" customHeight="false" outlineLevel="0" collapsed="false">
      <c r="A5" s="131"/>
      <c r="B5" s="109"/>
      <c r="C5" s="109"/>
      <c r="D5" s="109"/>
      <c r="E5" s="171" t="s">
        <v>190</v>
      </c>
      <c r="F5" s="172" t="n">
        <f aca="false">'Input Sheet'!$B$5</f>
        <v>2.17055747706</v>
      </c>
    </row>
    <row r="6" customFormat="false" ht="15" hidden="false" customHeight="false" outlineLevel="0" collapsed="false">
      <c r="A6" s="175" t="s">
        <v>41</v>
      </c>
      <c r="B6" s="176" t="s">
        <v>120</v>
      </c>
      <c r="C6" s="176" t="s">
        <v>121</v>
      </c>
      <c r="D6" s="176" t="s">
        <v>122</v>
      </c>
      <c r="E6" s="176" t="s">
        <v>123</v>
      </c>
      <c r="F6" s="177" t="s">
        <v>124</v>
      </c>
    </row>
    <row r="7" customFormat="false" ht="12.75" hidden="false" customHeight="false" outlineLevel="0" collapsed="false">
      <c r="A7" s="157"/>
      <c r="B7" s="136"/>
      <c r="C7" s="136"/>
      <c r="D7" s="137"/>
      <c r="E7" s="178"/>
      <c r="F7" s="137"/>
    </row>
    <row r="8" customFormat="false" ht="12.75" hidden="false" customHeight="false" outlineLevel="0" collapsed="false">
      <c r="A8" s="97" t="s">
        <v>136</v>
      </c>
      <c r="B8" s="109" t="s">
        <v>50</v>
      </c>
      <c r="C8" s="101" t="n">
        <f aca="false">'Input Sheet'!B11</f>
        <v>184.34</v>
      </c>
      <c r="D8" s="103" t="n">
        <f aca="false">C8*12/365</f>
        <v>6.06049315068493</v>
      </c>
      <c r="E8" s="179" t="n">
        <f aca="false">D8/'Input Sheet'!$B$4</f>
        <v>0.160457854135158</v>
      </c>
      <c r="F8" s="103" t="n">
        <f aca="false">E8*'Input Sheet'!$B$7/'Input Sheet'!$B$3</f>
        <v>0.109955168128199</v>
      </c>
    </row>
    <row r="9" customFormat="false" ht="13.5" hidden="false" customHeight="false" outlineLevel="0" collapsed="false">
      <c r="A9" s="131"/>
      <c r="B9" s="109"/>
      <c r="C9" s="101"/>
      <c r="D9" s="103"/>
      <c r="E9" s="179"/>
      <c r="F9" s="103"/>
    </row>
    <row r="10" customFormat="false" ht="13.5" hidden="false" customHeight="false" outlineLevel="0" collapsed="false">
      <c r="A10" s="180"/>
      <c r="B10" s="181"/>
      <c r="C10" s="117"/>
      <c r="D10" s="182" t="s">
        <v>31</v>
      </c>
      <c r="E10" s="183" t="n">
        <f aca="false">SUM(E8:E9)</f>
        <v>0.160457854135158</v>
      </c>
      <c r="F10" s="163" t="n">
        <f aca="false">SUM(F8:F9)</f>
        <v>0.109955168128199</v>
      </c>
    </row>
    <row r="11" customFormat="false" ht="12.75" hidden="false" customHeight="false" outlineLevel="0" collapsed="false">
      <c r="A11" s="97" t="s">
        <v>2</v>
      </c>
      <c r="B11" s="109" t="s">
        <v>50</v>
      </c>
      <c r="C11" s="101"/>
      <c r="D11" s="103"/>
      <c r="E11" s="179" t="n">
        <f aca="false">'Input Sheet'!E28*12/365</f>
        <v>0.390556273972603</v>
      </c>
      <c r="F11" s="103" t="n">
        <f aca="false">E11*'Input Sheet'!$B$7/'Input Sheet'!$B$3</f>
        <v>0.267632151754989</v>
      </c>
    </row>
    <row r="12" customFormat="false" ht="12.75" hidden="false" customHeight="false" outlineLevel="0" collapsed="false">
      <c r="A12" s="131"/>
      <c r="B12" s="109" t="s">
        <v>51</v>
      </c>
      <c r="C12" s="101"/>
      <c r="D12" s="103"/>
      <c r="E12" s="179" t="n">
        <f aca="false">'Input Sheet'!E29</f>
        <v>0.01638</v>
      </c>
      <c r="F12" s="103" t="n">
        <f aca="false">E12*'Input Sheet'!$B$7/'Input Sheet'!$B$3</f>
        <v>0.01122454032336</v>
      </c>
    </row>
    <row r="13" customFormat="false" ht="13.5" hidden="false" customHeight="false" outlineLevel="0" collapsed="false">
      <c r="A13" s="131"/>
      <c r="B13" s="109" t="s">
        <v>199</v>
      </c>
      <c r="C13" s="101"/>
      <c r="D13" s="103"/>
      <c r="E13" s="179" t="n">
        <f aca="false">'Input Sheet'!E21*12/365</f>
        <v>0.00394191780821918</v>
      </c>
      <c r="F13" s="103" t="n">
        <f aca="false">E13*'Input Sheet'!$B$7/'Input Sheet'!$B$3</f>
        <v>0.00270123415077699</v>
      </c>
    </row>
    <row r="14" customFormat="false" ht="13.5" hidden="false" customHeight="false" outlineLevel="0" collapsed="false">
      <c r="A14" s="106"/>
      <c r="B14" s="107"/>
      <c r="C14" s="117"/>
      <c r="D14" s="182" t="s">
        <v>31</v>
      </c>
      <c r="E14" s="183" t="n">
        <f aca="false">SUM(E11:E13)</f>
        <v>0.410878191780822</v>
      </c>
      <c r="F14" s="163" t="n">
        <f aca="false">SUM(F11:F13)</f>
        <v>0.281557926229126</v>
      </c>
    </row>
    <row r="15" customFormat="false" ht="13.5" hidden="false" customHeight="false" outlineLevel="0" collapsed="false">
      <c r="A15" s="175" t="s">
        <v>127</v>
      </c>
      <c r="B15" s="187"/>
      <c r="C15" s="187"/>
      <c r="D15" s="187"/>
      <c r="E15" s="187"/>
      <c r="F15" s="188"/>
    </row>
    <row r="16" customFormat="false" ht="12.75" hidden="false" customHeight="false" outlineLevel="0" collapsed="false">
      <c r="A16" s="131" t="s">
        <v>2</v>
      </c>
      <c r="B16" s="101"/>
      <c r="C16" s="189" t="n">
        <f aca="false">'Fuel Rates'!E98</f>
        <v>0.0187166666666667</v>
      </c>
      <c r="D16" s="109"/>
      <c r="E16" s="179" t="n">
        <f aca="false">F16/'Input Sheet'!B7*'Input Sheet'!B3</f>
        <v>0.0592850416666667</v>
      </c>
      <c r="F16" s="103" t="n">
        <f aca="false">C16*'Input Sheet'!$B$5</f>
        <v>0.040625600778973</v>
      </c>
    </row>
    <row r="17" customFormat="false" ht="13.5" hidden="false" customHeight="false" outlineLevel="0" collapsed="false">
      <c r="A17" s="131"/>
      <c r="B17" s="101"/>
      <c r="C17" s="189"/>
      <c r="D17" s="109"/>
      <c r="E17" s="179"/>
      <c r="F17" s="103"/>
    </row>
    <row r="18" customFormat="false" ht="13.5" hidden="false" customHeight="false" outlineLevel="0" collapsed="false">
      <c r="A18" s="131"/>
      <c r="B18" s="109"/>
      <c r="C18" s="109"/>
      <c r="D18" s="182" t="s">
        <v>31</v>
      </c>
      <c r="E18" s="192" t="n">
        <f aca="false">SUM(E16:E17)</f>
        <v>0.0592850416666667</v>
      </c>
      <c r="F18" s="193" t="n">
        <f aca="false">SUM(F16:F17)</f>
        <v>0.040625600778973</v>
      </c>
    </row>
    <row r="19" customFormat="false" ht="13.5" hidden="false" customHeight="false" outlineLevel="0" collapsed="false">
      <c r="A19" s="194" t="s">
        <v>128</v>
      </c>
      <c r="B19" s="187"/>
      <c r="C19" s="187"/>
      <c r="D19" s="187"/>
      <c r="E19" s="187"/>
      <c r="F19" s="188"/>
    </row>
    <row r="20" customFormat="false" ht="12.75" hidden="false" customHeight="false" outlineLevel="0" collapsed="false">
      <c r="A20" s="131" t="s">
        <v>129</v>
      </c>
      <c r="B20" s="195"/>
      <c r="C20" s="195"/>
      <c r="D20" s="195"/>
      <c r="E20" s="196" t="n">
        <f aca="false">E12+E13</f>
        <v>0.0203219178082192</v>
      </c>
      <c r="F20" s="197" t="n">
        <f aca="false">F12+F13</f>
        <v>0.013925774474137</v>
      </c>
    </row>
    <row r="21" customFormat="false" ht="12.75" hidden="false" customHeight="false" outlineLevel="0" collapsed="false">
      <c r="A21" s="198" t="s">
        <v>200</v>
      </c>
      <c r="B21" s="109"/>
      <c r="C21" s="109"/>
      <c r="D21" s="109"/>
      <c r="E21" s="199" t="n">
        <f aca="false">E10+E14</f>
        <v>0.57133604591598</v>
      </c>
      <c r="F21" s="200" t="n">
        <f aca="false">F10+F14</f>
        <v>0.391513094357325</v>
      </c>
    </row>
    <row r="22" customFormat="false" ht="13.5" hidden="false" customHeight="false" outlineLevel="0" collapsed="false">
      <c r="A22" s="201" t="s">
        <v>201</v>
      </c>
      <c r="B22" s="107"/>
      <c r="C22" s="107"/>
      <c r="D22" s="107"/>
      <c r="E22" s="202" t="n">
        <f aca="false">E21+E18</f>
        <v>0.630621087582647</v>
      </c>
      <c r="F22" s="203" t="n">
        <f aca="false">F21+F18</f>
        <v>0.432138695136298</v>
      </c>
    </row>
    <row r="23" customFormat="false" ht="12.75" hidden="false" customHeight="false" outlineLevel="0" collapsed="false">
      <c r="A23" s="0"/>
    </row>
  </sheetData>
  <mergeCells count="2">
    <mergeCell ref="A1:F1"/>
    <mergeCell ref="A2:F2"/>
  </mergeCells>
  <printOptions headings="false" gridLines="false" gridLinesSet="true" horizontalCentered="true" verticalCentered="false"/>
  <pageMargins left="0.747916666666667" right="0.747916666666667" top="0.984027777777778" bottom="0.984027777777778" header="0.5" footer="0.511811023622047"/>
  <pageSetup paperSize="1" scale="100" fitToWidth="1" fitToHeight="1" pageOrder="downThenOver" orientation="portrait" blackAndWhite="false" draft="false" cellComments="none" horizontalDpi="300" verticalDpi="300" copies="1"/>
  <headerFooter differentFirst="false" differentOddEven="false">
    <oddHeader>&amp;C&amp;A</oddHeader>
    <oddFooter/>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F23"/>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E11" activeCellId="0" sqref="E11"/>
    </sheetView>
  </sheetViews>
  <sheetFormatPr defaultColWidth="9.0546875" defaultRowHeight="12.75" customHeight="true" zeroHeight="false" outlineLevelRow="0" outlineLevelCol="0"/>
  <cols>
    <col collapsed="false" customWidth="true" hidden="false" outlineLevel="0" max="1" min="1" style="89" width="23.56"/>
    <col collapsed="false" customWidth="true" hidden="false" outlineLevel="0" max="2" min="2" style="0" width="12.85"/>
    <col collapsed="false" customWidth="true" hidden="false" outlineLevel="0" max="3" min="3" style="0" width="10.85"/>
    <col collapsed="false" customWidth="true" hidden="false" outlineLevel="0" max="4" min="4" style="0" width="11.42"/>
    <col collapsed="false" customWidth="true" hidden="false" outlineLevel="0" max="6" min="5" style="0" width="10.13"/>
  </cols>
  <sheetData>
    <row r="1" customFormat="false" ht="15.75" hidden="false" customHeight="false" outlineLevel="0" collapsed="false">
      <c r="A1" s="168" t="s">
        <v>202</v>
      </c>
      <c r="B1" s="168"/>
      <c r="C1" s="168"/>
      <c r="D1" s="168"/>
      <c r="E1" s="168"/>
      <c r="F1" s="168"/>
    </row>
    <row r="2" customFormat="false" ht="16.5" hidden="false" customHeight="false" outlineLevel="0" collapsed="false">
      <c r="A2" s="169" t="s">
        <v>116</v>
      </c>
      <c r="B2" s="169"/>
      <c r="C2" s="169"/>
      <c r="D2" s="169"/>
      <c r="E2" s="169"/>
      <c r="F2" s="169"/>
    </row>
    <row r="3" customFormat="false" ht="12.75" hidden="false" customHeight="false" outlineLevel="0" collapsed="false">
      <c r="A3" s="131"/>
      <c r="B3" s="109"/>
      <c r="C3" s="109"/>
      <c r="D3" s="109"/>
      <c r="E3" s="109"/>
      <c r="F3" s="216"/>
    </row>
    <row r="4" customFormat="false" ht="12.75" hidden="false" customHeight="false" outlineLevel="0" collapsed="false">
      <c r="A4" s="97" t="s">
        <v>117</v>
      </c>
      <c r="B4" s="170" t="n">
        <f aca="true">TODAY()</f>
        <v>45926</v>
      </c>
      <c r="C4" s="109"/>
      <c r="D4" s="109"/>
      <c r="E4" s="171" t="s">
        <v>133</v>
      </c>
      <c r="F4" s="172" t="n">
        <f aca="false">'Input Sheet'!$B$3</f>
        <v>1.53964588144727</v>
      </c>
    </row>
    <row r="5" customFormat="false" ht="13.5" hidden="false" customHeight="false" outlineLevel="0" collapsed="false">
      <c r="A5" s="131"/>
      <c r="B5" s="109"/>
      <c r="C5" s="109"/>
      <c r="D5" s="109"/>
      <c r="E5" s="171" t="s">
        <v>190</v>
      </c>
      <c r="F5" s="172" t="n">
        <f aca="false">'Input Sheet'!$B$5</f>
        <v>2.17055747706</v>
      </c>
    </row>
    <row r="6" customFormat="false" ht="15" hidden="false" customHeight="false" outlineLevel="0" collapsed="false">
      <c r="A6" s="175" t="s">
        <v>41</v>
      </c>
      <c r="B6" s="176" t="s">
        <v>120</v>
      </c>
      <c r="C6" s="176" t="s">
        <v>121</v>
      </c>
      <c r="D6" s="176" t="s">
        <v>122</v>
      </c>
      <c r="E6" s="176" t="s">
        <v>123</v>
      </c>
      <c r="F6" s="177" t="s">
        <v>124</v>
      </c>
    </row>
    <row r="7" customFormat="false" ht="12.75" hidden="false" customHeight="false" outlineLevel="0" collapsed="false">
      <c r="A7" s="157"/>
      <c r="B7" s="136"/>
      <c r="C7" s="136"/>
      <c r="D7" s="137"/>
      <c r="E7" s="178"/>
      <c r="F7" s="137"/>
    </row>
    <row r="8" customFormat="false" ht="12.75" hidden="false" customHeight="false" outlineLevel="0" collapsed="false">
      <c r="A8" s="97" t="s">
        <v>136</v>
      </c>
      <c r="B8" s="109" t="s">
        <v>50</v>
      </c>
      <c r="C8" s="101" t="n">
        <f aca="false">'Input Sheet'!B11</f>
        <v>184.34</v>
      </c>
      <c r="D8" s="103" t="n">
        <f aca="false">C8*12/365</f>
        <v>6.06049315068493</v>
      </c>
      <c r="E8" s="179" t="n">
        <f aca="false">D8/'Input Sheet'!$B$4</f>
        <v>0.160457854135158</v>
      </c>
      <c r="F8" s="103" t="n">
        <f aca="false">E8*'Input Sheet'!$B$7/'Input Sheet'!$B$3</f>
        <v>0.109955168128199</v>
      </c>
    </row>
    <row r="9" customFormat="false" ht="13.5" hidden="false" customHeight="false" outlineLevel="0" collapsed="false">
      <c r="A9" s="131"/>
      <c r="B9" s="109"/>
      <c r="C9" s="101"/>
      <c r="D9" s="103"/>
      <c r="E9" s="179"/>
      <c r="F9" s="103"/>
    </row>
    <row r="10" customFormat="false" ht="13.5" hidden="false" customHeight="false" outlineLevel="0" collapsed="false">
      <c r="A10" s="180"/>
      <c r="B10" s="181"/>
      <c r="C10" s="117"/>
      <c r="D10" s="182" t="s">
        <v>31</v>
      </c>
      <c r="E10" s="183" t="n">
        <f aca="false">SUM(E8:E9)</f>
        <v>0.160457854135158</v>
      </c>
      <c r="F10" s="163" t="n">
        <f aca="false">SUM(F8:F9)</f>
        <v>0.109955168128199</v>
      </c>
    </row>
    <row r="11" customFormat="false" ht="12.75" hidden="false" customHeight="false" outlineLevel="0" collapsed="false">
      <c r="A11" s="97" t="s">
        <v>2</v>
      </c>
      <c r="B11" s="109" t="s">
        <v>50</v>
      </c>
      <c r="C11" s="101"/>
      <c r="D11" s="103"/>
      <c r="E11" s="179" t="n">
        <f aca="false">'Input Sheet'!E28*12/365</f>
        <v>0.390556273972603</v>
      </c>
      <c r="F11" s="103" t="n">
        <f aca="false">E11*'Input Sheet'!$B$7/'Input Sheet'!$B$3</f>
        <v>0.267632151754989</v>
      </c>
    </row>
    <row r="12" customFormat="false" ht="12.75" hidden="false" customHeight="false" outlineLevel="0" collapsed="false">
      <c r="A12" s="131"/>
      <c r="B12" s="109" t="s">
        <v>51</v>
      </c>
      <c r="C12" s="101"/>
      <c r="D12" s="103"/>
      <c r="E12" s="179" t="n">
        <f aca="false">'Input Sheet'!E29</f>
        <v>0.01638</v>
      </c>
      <c r="F12" s="103" t="n">
        <f aca="false">E12*'Input Sheet'!$B$7/'Input Sheet'!$B$3</f>
        <v>0.01122454032336</v>
      </c>
    </row>
    <row r="13" customFormat="false" ht="13.5" hidden="false" customHeight="false" outlineLevel="0" collapsed="false">
      <c r="A13" s="131"/>
      <c r="B13" s="109" t="s">
        <v>203</v>
      </c>
      <c r="C13" s="101"/>
      <c r="D13" s="103"/>
      <c r="E13" s="179" t="n">
        <f aca="false">'Input Sheet'!E22*12/365</f>
        <v>0.00529906849315069</v>
      </c>
      <c r="F13" s="103" t="n">
        <f aca="false">E13*'Input Sheet'!$B$7/'Input Sheet'!$B$3</f>
        <v>0.00363123369826718</v>
      </c>
    </row>
    <row r="14" customFormat="false" ht="13.5" hidden="false" customHeight="false" outlineLevel="0" collapsed="false">
      <c r="A14" s="106"/>
      <c r="B14" s="107"/>
      <c r="C14" s="117"/>
      <c r="D14" s="182" t="s">
        <v>31</v>
      </c>
      <c r="E14" s="183" t="n">
        <f aca="false">SUM(E11:E13)</f>
        <v>0.412235342465754</v>
      </c>
      <c r="F14" s="163" t="n">
        <f aca="false">SUM(F11:F13)</f>
        <v>0.282487925776616</v>
      </c>
    </row>
    <row r="15" customFormat="false" ht="13.5" hidden="false" customHeight="false" outlineLevel="0" collapsed="false">
      <c r="A15" s="175" t="s">
        <v>127</v>
      </c>
      <c r="B15" s="187"/>
      <c r="C15" s="187"/>
      <c r="D15" s="187"/>
      <c r="E15" s="187"/>
      <c r="F15" s="188"/>
    </row>
    <row r="16" customFormat="false" ht="12.75" hidden="false" customHeight="false" outlineLevel="0" collapsed="false">
      <c r="A16" s="131" t="s">
        <v>2</v>
      </c>
      <c r="B16" s="101"/>
      <c r="C16" s="189" t="n">
        <f aca="false">'Fuel Rates'!E98</f>
        <v>0.0187166666666667</v>
      </c>
      <c r="D16" s="109"/>
      <c r="E16" s="179" t="n">
        <f aca="false">F16/'Input Sheet'!B7*'Input Sheet'!B3</f>
        <v>0.0592850416666667</v>
      </c>
      <c r="F16" s="103" t="n">
        <f aca="false">C16*'Input Sheet'!$B$5</f>
        <v>0.040625600778973</v>
      </c>
    </row>
    <row r="17" customFormat="false" ht="13.5" hidden="false" customHeight="false" outlineLevel="0" collapsed="false">
      <c r="A17" s="131"/>
      <c r="B17" s="101"/>
      <c r="C17" s="189"/>
      <c r="D17" s="109"/>
      <c r="E17" s="179"/>
      <c r="F17" s="103"/>
    </row>
    <row r="18" customFormat="false" ht="13.5" hidden="false" customHeight="false" outlineLevel="0" collapsed="false">
      <c r="A18" s="131"/>
      <c r="B18" s="109"/>
      <c r="C18" s="109"/>
      <c r="D18" s="182" t="s">
        <v>31</v>
      </c>
      <c r="E18" s="192" t="n">
        <f aca="false">SUM(E16:E17)</f>
        <v>0.0592850416666667</v>
      </c>
      <c r="F18" s="193" t="n">
        <f aca="false">SUM(F16:F17)</f>
        <v>0.040625600778973</v>
      </c>
    </row>
    <row r="19" customFormat="false" ht="13.5" hidden="false" customHeight="false" outlineLevel="0" collapsed="false">
      <c r="A19" s="194" t="s">
        <v>128</v>
      </c>
      <c r="B19" s="187"/>
      <c r="C19" s="187"/>
      <c r="D19" s="187"/>
      <c r="E19" s="187"/>
      <c r="F19" s="188"/>
    </row>
    <row r="20" customFormat="false" ht="12.75" hidden="false" customHeight="false" outlineLevel="0" collapsed="false">
      <c r="A20" s="131" t="s">
        <v>129</v>
      </c>
      <c r="B20" s="195"/>
      <c r="C20" s="195"/>
      <c r="D20" s="195"/>
      <c r="E20" s="196" t="n">
        <f aca="false">E12+E13</f>
        <v>0.0216790684931507</v>
      </c>
      <c r="F20" s="197" t="n">
        <f aca="false">F12+F13</f>
        <v>0.0148557740216272</v>
      </c>
    </row>
    <row r="21" customFormat="false" ht="12.75" hidden="false" customHeight="false" outlineLevel="0" collapsed="false">
      <c r="A21" s="198" t="s">
        <v>204</v>
      </c>
      <c r="B21" s="109"/>
      <c r="C21" s="109"/>
      <c r="D21" s="109"/>
      <c r="E21" s="199" t="n">
        <f aca="false">E10+E14</f>
        <v>0.572693196600912</v>
      </c>
      <c r="F21" s="200" t="n">
        <f aca="false">F10+F14</f>
        <v>0.392443093904815</v>
      </c>
    </row>
    <row r="22" customFormat="false" ht="13.5" hidden="false" customHeight="false" outlineLevel="0" collapsed="false">
      <c r="A22" s="201" t="s">
        <v>205</v>
      </c>
      <c r="B22" s="107"/>
      <c r="C22" s="107"/>
      <c r="D22" s="107"/>
      <c r="E22" s="202" t="n">
        <f aca="false">E21+E18</f>
        <v>0.631978238267579</v>
      </c>
      <c r="F22" s="203" t="n">
        <f aca="false">F21+F18</f>
        <v>0.433068694683788</v>
      </c>
    </row>
    <row r="23" customFormat="false" ht="12.75" hidden="false" customHeight="false" outlineLevel="0" collapsed="false">
      <c r="A23" s="0"/>
    </row>
  </sheetData>
  <mergeCells count="2">
    <mergeCell ref="A1:F1"/>
    <mergeCell ref="A2:F2"/>
  </mergeCells>
  <printOptions headings="false" gridLines="false" gridLinesSet="true" horizontalCentered="true" verticalCentered="false"/>
  <pageMargins left="0.747916666666667" right="0.747916666666667" top="0.984027777777778" bottom="0.984027777777778" header="0.5" footer="0.511811023622047"/>
  <pageSetup paperSize="1" scale="100" fitToWidth="1" fitToHeight="1" pageOrder="downThenOver" orientation="portrait" blackAndWhite="false" draft="false" cellComments="none" horizontalDpi="300" verticalDpi="300" copies="1"/>
  <headerFooter differentFirst="false" differentOddEven="false">
    <oddHeader>&amp;C&amp;A</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CU772"/>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1" min="1" style="0" width="21.84"/>
    <col collapsed="false" customWidth="true" hidden="false" outlineLevel="0" max="17" min="2" style="0" width="7.28"/>
    <col collapsed="false" customWidth="true" hidden="false" outlineLevel="0" max="18" min="18" style="0" width="6.56"/>
    <col collapsed="false" customWidth="true" hidden="false" outlineLevel="0" max="24" min="19" style="0" width="7.28"/>
  </cols>
  <sheetData>
    <row r="1" customFormat="false" ht="12.75" hidden="false" customHeight="false" outlineLevel="0" collapsed="false">
      <c r="B1" s="0" t="s">
        <v>0</v>
      </c>
    </row>
    <row r="2" customFormat="false" ht="12.75" hidden="false" customHeight="false" outlineLevel="0" collapsed="false">
      <c r="B2" s="0" t="s">
        <v>1</v>
      </c>
    </row>
    <row r="3" customFormat="false" ht="13.5" hidden="false" customHeight="false" outlineLevel="0" collapsed="false">
      <c r="M3" s="1"/>
    </row>
    <row r="4" customFormat="false" ht="13.5" hidden="false" customHeight="false" outlineLevel="0" collapsed="false">
      <c r="A4" s="2"/>
      <c r="B4" s="3" t="s">
        <v>2</v>
      </c>
      <c r="C4" s="3"/>
      <c r="D4" s="3"/>
      <c r="E4" s="3"/>
      <c r="F4" s="3"/>
      <c r="G4" s="3"/>
      <c r="H4" s="3"/>
      <c r="I4" s="4" t="s">
        <v>3</v>
      </c>
      <c r="J4" s="4"/>
      <c r="K4" s="4"/>
      <c r="L4" s="5" t="s">
        <v>2</v>
      </c>
      <c r="M4" s="4" t="s">
        <v>4</v>
      </c>
      <c r="N4" s="4"/>
      <c r="O4" s="6" t="s">
        <v>5</v>
      </c>
      <c r="P4" s="6"/>
      <c r="Q4" s="6"/>
      <c r="R4" s="7"/>
      <c r="S4" s="8"/>
      <c r="T4" s="4"/>
      <c r="U4" s="4"/>
      <c r="V4" s="4"/>
      <c r="W4" s="4"/>
      <c r="X4" s="2"/>
    </row>
    <row r="5" customFormat="false" ht="106.15" hidden="false" customHeight="true" outlineLevel="0" collapsed="false">
      <c r="A5" s="9" t="s">
        <v>6</v>
      </c>
      <c r="B5" s="10" t="s">
        <v>7</v>
      </c>
      <c r="C5" s="11" t="s">
        <v>8</v>
      </c>
      <c r="D5" s="12" t="s">
        <v>9</v>
      </c>
      <c r="E5" s="13" t="s">
        <v>10</v>
      </c>
      <c r="F5" s="12" t="s">
        <v>11</v>
      </c>
      <c r="G5" s="14" t="s">
        <v>12</v>
      </c>
      <c r="H5" s="15" t="s">
        <v>13</v>
      </c>
      <c r="I5" s="10" t="s">
        <v>14</v>
      </c>
      <c r="J5" s="14" t="s">
        <v>15</v>
      </c>
      <c r="K5" s="16" t="s">
        <v>16</v>
      </c>
      <c r="L5" s="14" t="s">
        <v>17</v>
      </c>
      <c r="M5" s="10" t="s">
        <v>18</v>
      </c>
      <c r="N5" s="17" t="s">
        <v>19</v>
      </c>
      <c r="O5" s="16" t="s">
        <v>20</v>
      </c>
      <c r="P5" s="16" t="s">
        <v>21</v>
      </c>
      <c r="Q5" s="16" t="s">
        <v>22</v>
      </c>
      <c r="R5" s="17" t="s">
        <v>23</v>
      </c>
      <c r="S5" s="14" t="s">
        <v>24</v>
      </c>
      <c r="T5" s="17" t="s">
        <v>25</v>
      </c>
      <c r="U5" s="17" t="s">
        <v>26</v>
      </c>
      <c r="V5" s="17" t="s">
        <v>27</v>
      </c>
      <c r="W5" s="17" t="s">
        <v>28</v>
      </c>
    </row>
    <row r="6" customFormat="false" ht="12.75" hidden="true" customHeight="false" outlineLevel="0" collapsed="false">
      <c r="A6" s="18" t="n">
        <v>34335</v>
      </c>
      <c r="B6" s="19"/>
      <c r="C6" s="20"/>
      <c r="D6" s="21"/>
      <c r="E6" s="22"/>
      <c r="F6" s="23"/>
      <c r="G6" s="22"/>
      <c r="H6" s="24"/>
      <c r="I6" s="19"/>
      <c r="J6" s="22"/>
      <c r="K6" s="25"/>
      <c r="L6" s="22"/>
      <c r="M6" s="19" t="n">
        <v>0.037</v>
      </c>
      <c r="N6" s="26"/>
      <c r="O6" s="25" t="n">
        <v>0.006125</v>
      </c>
      <c r="P6" s="25"/>
      <c r="Q6" s="25"/>
      <c r="R6" s="26"/>
      <c r="S6" s="22" t="n">
        <v>0.02</v>
      </c>
      <c r="T6" s="26"/>
      <c r="U6" s="26"/>
      <c r="V6" s="26"/>
      <c r="W6" s="26"/>
      <c r="X6" s="22"/>
      <c r="Y6" s="27"/>
      <c r="Z6" s="27"/>
      <c r="AA6" s="27"/>
      <c r="AB6" s="27"/>
      <c r="AC6" s="27"/>
      <c r="AD6" s="27"/>
      <c r="AE6" s="27"/>
      <c r="AF6" s="27"/>
      <c r="AG6" s="27"/>
      <c r="AH6" s="27"/>
      <c r="AI6" s="27"/>
      <c r="AJ6" s="27"/>
      <c r="AK6" s="27"/>
      <c r="AL6" s="27"/>
      <c r="AM6" s="27"/>
      <c r="AN6" s="27"/>
      <c r="AO6" s="27"/>
      <c r="AP6" s="27"/>
      <c r="AQ6" s="27"/>
      <c r="AR6" s="27"/>
      <c r="AS6" s="27"/>
      <c r="AT6" s="27"/>
      <c r="AU6" s="27"/>
      <c r="AV6" s="27"/>
      <c r="AW6" s="27"/>
      <c r="AX6" s="27"/>
      <c r="AY6" s="27"/>
      <c r="AZ6" s="27"/>
      <c r="BA6" s="27"/>
      <c r="BB6" s="27"/>
      <c r="BC6" s="27"/>
      <c r="BD6" s="27"/>
      <c r="BE6" s="27"/>
      <c r="BF6" s="27"/>
      <c r="BG6" s="27"/>
      <c r="BH6" s="27"/>
      <c r="BI6" s="27"/>
      <c r="BJ6" s="27"/>
      <c r="BK6" s="27"/>
      <c r="BL6" s="27"/>
      <c r="BM6" s="27"/>
      <c r="BN6" s="27"/>
      <c r="BO6" s="27"/>
      <c r="BP6" s="27"/>
      <c r="BQ6" s="27"/>
      <c r="BR6" s="27"/>
      <c r="BS6" s="27"/>
      <c r="BT6" s="27"/>
      <c r="BU6" s="27"/>
      <c r="BV6" s="27"/>
      <c r="BW6" s="27"/>
      <c r="BX6" s="27"/>
      <c r="BY6" s="27"/>
      <c r="BZ6" s="27"/>
      <c r="CA6" s="27"/>
      <c r="CB6" s="27"/>
      <c r="CC6" s="27"/>
      <c r="CD6" s="27"/>
      <c r="CE6" s="27"/>
      <c r="CF6" s="27"/>
      <c r="CG6" s="27"/>
      <c r="CH6" s="27"/>
      <c r="CI6" s="27"/>
      <c r="CJ6" s="27"/>
      <c r="CK6" s="27"/>
      <c r="CL6" s="27"/>
      <c r="CM6" s="27"/>
      <c r="CN6" s="27"/>
      <c r="CO6" s="27"/>
      <c r="CP6" s="27"/>
      <c r="CQ6" s="27"/>
      <c r="CR6" s="27"/>
      <c r="CS6" s="27"/>
      <c r="CT6" s="27"/>
    </row>
    <row r="7" customFormat="false" ht="12.75" hidden="true" customHeight="false" outlineLevel="0" collapsed="false">
      <c r="A7" s="18" t="n">
        <v>34366</v>
      </c>
      <c r="B7" s="19"/>
      <c r="C7" s="20"/>
      <c r="D7" s="21"/>
      <c r="E7" s="22"/>
      <c r="F7" s="23"/>
      <c r="G7" s="22"/>
      <c r="H7" s="24"/>
      <c r="I7" s="19"/>
      <c r="J7" s="22"/>
      <c r="K7" s="25"/>
      <c r="L7" s="22"/>
      <c r="M7" s="19" t="n">
        <v>0.031</v>
      </c>
      <c r="N7" s="26"/>
      <c r="O7" s="25" t="n">
        <v>0.018986</v>
      </c>
      <c r="P7" s="25"/>
      <c r="Q7" s="25"/>
      <c r="R7" s="26"/>
      <c r="S7" s="22" t="n">
        <v>0.02</v>
      </c>
      <c r="T7" s="26"/>
      <c r="U7" s="26"/>
      <c r="V7" s="26"/>
      <c r="W7" s="26"/>
      <c r="X7" s="22"/>
      <c r="Y7" s="27"/>
      <c r="Z7" s="27"/>
      <c r="AA7" s="27"/>
      <c r="AB7" s="27"/>
      <c r="AC7" s="27"/>
      <c r="AD7" s="27"/>
      <c r="AE7" s="27"/>
      <c r="AF7" s="27"/>
      <c r="AG7" s="27"/>
      <c r="AH7" s="27"/>
      <c r="AI7" s="27"/>
      <c r="AJ7" s="27"/>
      <c r="AK7" s="27"/>
      <c r="AL7" s="27"/>
      <c r="AM7" s="27"/>
      <c r="AN7" s="27"/>
      <c r="AO7" s="27"/>
      <c r="AP7" s="27"/>
      <c r="AQ7" s="27"/>
      <c r="AR7" s="27"/>
      <c r="AS7" s="27"/>
      <c r="AT7" s="27"/>
      <c r="AU7" s="27"/>
      <c r="AV7" s="27"/>
      <c r="AW7" s="27"/>
      <c r="AX7" s="27"/>
      <c r="AY7" s="27"/>
      <c r="AZ7" s="27"/>
      <c r="BA7" s="27"/>
      <c r="BB7" s="27"/>
      <c r="BC7" s="27"/>
      <c r="BD7" s="27"/>
      <c r="BE7" s="27"/>
      <c r="BF7" s="27"/>
      <c r="BG7" s="27"/>
      <c r="BH7" s="27"/>
      <c r="BI7" s="27"/>
      <c r="BJ7" s="27"/>
      <c r="BK7" s="27"/>
      <c r="BL7" s="27"/>
      <c r="BM7" s="27"/>
      <c r="BN7" s="27"/>
      <c r="BO7" s="27"/>
      <c r="BP7" s="27"/>
      <c r="BQ7" s="27"/>
      <c r="BR7" s="27"/>
      <c r="BS7" s="27"/>
      <c r="BT7" s="27"/>
      <c r="BU7" s="27"/>
      <c r="BV7" s="27"/>
      <c r="BW7" s="27"/>
      <c r="BX7" s="27"/>
      <c r="BY7" s="27"/>
      <c r="BZ7" s="27"/>
      <c r="CA7" s="27"/>
      <c r="CB7" s="27"/>
      <c r="CC7" s="27"/>
      <c r="CD7" s="27"/>
      <c r="CE7" s="27"/>
      <c r="CF7" s="27"/>
      <c r="CG7" s="27"/>
      <c r="CH7" s="27"/>
      <c r="CI7" s="27"/>
      <c r="CJ7" s="27"/>
      <c r="CK7" s="27"/>
      <c r="CL7" s="27"/>
      <c r="CM7" s="27"/>
      <c r="CN7" s="27"/>
      <c r="CO7" s="27"/>
      <c r="CP7" s="27"/>
      <c r="CQ7" s="27"/>
      <c r="CR7" s="27"/>
      <c r="CS7" s="27"/>
      <c r="CT7" s="27"/>
    </row>
    <row r="8" customFormat="false" ht="12.75" hidden="true" customHeight="false" outlineLevel="0" collapsed="false">
      <c r="A8" s="18" t="n">
        <v>34394</v>
      </c>
      <c r="B8" s="19"/>
      <c r="C8" s="20"/>
      <c r="D8" s="21"/>
      <c r="E8" s="22"/>
      <c r="F8" s="23"/>
      <c r="G8" s="22"/>
      <c r="H8" s="24"/>
      <c r="I8" s="19"/>
      <c r="J8" s="22"/>
      <c r="K8" s="25"/>
      <c r="L8" s="22"/>
      <c r="M8" s="19" t="n">
        <v>0.018</v>
      </c>
      <c r="N8" s="26"/>
      <c r="O8" s="25" t="n">
        <v>0.020211</v>
      </c>
      <c r="P8" s="25"/>
      <c r="Q8" s="25"/>
      <c r="R8" s="26"/>
      <c r="S8" s="22" t="n">
        <v>0.02</v>
      </c>
      <c r="T8" s="26"/>
      <c r="U8" s="26"/>
      <c r="V8" s="26"/>
      <c r="W8" s="26"/>
      <c r="X8" s="22"/>
      <c r="Y8" s="27"/>
      <c r="Z8" s="27"/>
      <c r="AA8" s="27"/>
      <c r="AB8" s="27"/>
      <c r="AC8" s="27"/>
      <c r="AD8" s="27"/>
      <c r="AE8" s="27"/>
      <c r="AF8" s="27"/>
      <c r="AG8" s="27"/>
      <c r="AH8" s="27"/>
      <c r="AI8" s="27"/>
      <c r="AJ8" s="27"/>
      <c r="AK8" s="27"/>
      <c r="AL8" s="27"/>
      <c r="AM8" s="27"/>
      <c r="AN8" s="27"/>
      <c r="AO8" s="27"/>
      <c r="AP8" s="27"/>
      <c r="AQ8" s="27"/>
      <c r="AR8" s="27"/>
      <c r="AS8" s="27"/>
      <c r="AT8" s="27"/>
      <c r="AU8" s="27"/>
      <c r="AV8" s="27"/>
      <c r="AW8" s="27"/>
      <c r="AX8" s="27"/>
      <c r="AY8" s="27"/>
      <c r="AZ8" s="27"/>
      <c r="BA8" s="27"/>
      <c r="BB8" s="27"/>
      <c r="BC8" s="27"/>
      <c r="BD8" s="27"/>
      <c r="BE8" s="27"/>
      <c r="BF8" s="27"/>
      <c r="BG8" s="27"/>
      <c r="BH8" s="27"/>
      <c r="BI8" s="27"/>
      <c r="BJ8" s="27"/>
      <c r="BK8" s="27"/>
      <c r="BL8" s="27"/>
      <c r="BM8" s="27"/>
      <c r="BN8" s="27"/>
      <c r="BO8" s="27"/>
      <c r="BP8" s="27"/>
      <c r="BQ8" s="27"/>
      <c r="BR8" s="27"/>
      <c r="BS8" s="27"/>
      <c r="BT8" s="27"/>
      <c r="BU8" s="27"/>
      <c r="BV8" s="27"/>
      <c r="BW8" s="27"/>
      <c r="BX8" s="27"/>
      <c r="BY8" s="27"/>
      <c r="BZ8" s="27"/>
      <c r="CA8" s="27"/>
      <c r="CB8" s="27"/>
      <c r="CC8" s="27"/>
      <c r="CD8" s="27"/>
      <c r="CE8" s="27"/>
      <c r="CF8" s="27"/>
      <c r="CG8" s="27"/>
      <c r="CH8" s="27"/>
      <c r="CI8" s="27"/>
      <c r="CJ8" s="27"/>
      <c r="CK8" s="27"/>
      <c r="CL8" s="27"/>
      <c r="CM8" s="27"/>
      <c r="CN8" s="27"/>
      <c r="CO8" s="27"/>
      <c r="CP8" s="27"/>
      <c r="CQ8" s="27"/>
      <c r="CR8" s="27"/>
      <c r="CS8" s="27"/>
      <c r="CT8" s="27"/>
    </row>
    <row r="9" customFormat="false" ht="12.75" hidden="true" customHeight="false" outlineLevel="0" collapsed="false">
      <c r="A9" s="18" t="n">
        <v>34425</v>
      </c>
      <c r="B9" s="19"/>
      <c r="C9" s="20"/>
      <c r="D9" s="21"/>
      <c r="E9" s="22"/>
      <c r="F9" s="23"/>
      <c r="G9" s="22"/>
      <c r="H9" s="24"/>
      <c r="I9" s="19"/>
      <c r="J9" s="22"/>
      <c r="K9" s="25"/>
      <c r="L9" s="22"/>
      <c r="M9" s="19" t="n">
        <v>0.015</v>
      </c>
      <c r="N9" s="26"/>
      <c r="O9" s="25" t="n">
        <v>0.015924</v>
      </c>
      <c r="P9" s="25"/>
      <c r="Q9" s="25"/>
      <c r="R9" s="26"/>
      <c r="S9" s="22" t="n">
        <v>0.02</v>
      </c>
      <c r="T9" s="26"/>
      <c r="U9" s="26"/>
      <c r="V9" s="26"/>
      <c r="W9" s="26"/>
      <c r="X9" s="22"/>
      <c r="Y9" s="27"/>
      <c r="Z9" s="27"/>
      <c r="AA9" s="27"/>
      <c r="AB9" s="27"/>
      <c r="AC9" s="27"/>
      <c r="AD9" s="27"/>
      <c r="AE9" s="27"/>
      <c r="AF9" s="27"/>
      <c r="AG9" s="27"/>
      <c r="AH9" s="27"/>
      <c r="AI9" s="27"/>
      <c r="AJ9" s="27"/>
      <c r="AK9" s="27"/>
      <c r="AL9" s="27"/>
      <c r="AM9" s="27"/>
      <c r="AN9" s="27"/>
      <c r="AO9" s="27"/>
      <c r="AP9" s="27"/>
      <c r="AQ9" s="27"/>
      <c r="AR9" s="27"/>
      <c r="AS9" s="27"/>
      <c r="AT9" s="27"/>
      <c r="AU9" s="27"/>
      <c r="AV9" s="27"/>
      <c r="AW9" s="27"/>
      <c r="AX9" s="27"/>
      <c r="AY9" s="27"/>
      <c r="AZ9" s="27"/>
      <c r="BA9" s="27"/>
      <c r="BB9" s="27"/>
      <c r="BC9" s="27"/>
      <c r="BD9" s="27"/>
      <c r="BE9" s="27"/>
      <c r="BF9" s="27"/>
      <c r="BG9" s="27"/>
      <c r="BH9" s="27"/>
      <c r="BI9" s="27"/>
      <c r="BJ9" s="27"/>
      <c r="BK9" s="27"/>
      <c r="BL9" s="27"/>
      <c r="BM9" s="27"/>
      <c r="BN9" s="27"/>
      <c r="BO9" s="27"/>
      <c r="BP9" s="27"/>
      <c r="BQ9" s="27"/>
      <c r="BR9" s="27"/>
      <c r="BS9" s="27"/>
      <c r="BT9" s="27"/>
      <c r="BU9" s="27"/>
      <c r="BV9" s="27"/>
      <c r="BW9" s="27"/>
      <c r="BX9" s="27"/>
      <c r="BY9" s="27"/>
      <c r="BZ9" s="27"/>
      <c r="CA9" s="27"/>
      <c r="CB9" s="27"/>
      <c r="CC9" s="27"/>
      <c r="CD9" s="27"/>
      <c r="CE9" s="27"/>
      <c r="CF9" s="27"/>
      <c r="CG9" s="27"/>
      <c r="CH9" s="27"/>
      <c r="CI9" s="27"/>
      <c r="CJ9" s="27"/>
      <c r="CK9" s="27"/>
      <c r="CL9" s="27"/>
      <c r="CM9" s="27"/>
      <c r="CN9" s="27"/>
      <c r="CO9" s="27"/>
      <c r="CP9" s="27"/>
      <c r="CQ9" s="27"/>
      <c r="CR9" s="27"/>
      <c r="CS9" s="27"/>
      <c r="CT9" s="27"/>
    </row>
    <row r="10" customFormat="false" ht="12.75" hidden="true" customHeight="false" outlineLevel="0" collapsed="false">
      <c r="A10" s="18" t="n">
        <v>34455</v>
      </c>
      <c r="B10" s="19"/>
      <c r="C10" s="20"/>
      <c r="D10" s="21"/>
      <c r="E10" s="22"/>
      <c r="F10" s="23"/>
      <c r="G10" s="22"/>
      <c r="H10" s="24"/>
      <c r="I10" s="19"/>
      <c r="J10" s="22"/>
      <c r="K10" s="25"/>
      <c r="L10" s="22"/>
      <c r="M10" s="19" t="n">
        <v>0.015</v>
      </c>
      <c r="N10" s="26"/>
      <c r="O10" s="25" t="n">
        <v>0.015312</v>
      </c>
      <c r="P10" s="25"/>
      <c r="Q10" s="25"/>
      <c r="R10" s="26"/>
      <c r="S10" s="22" t="n">
        <v>0.02</v>
      </c>
      <c r="T10" s="26"/>
      <c r="U10" s="26"/>
      <c r="V10" s="26"/>
      <c r="W10" s="26"/>
      <c r="X10" s="22"/>
      <c r="Y10" s="27"/>
      <c r="Z10" s="27"/>
      <c r="AA10" s="27"/>
      <c r="AB10" s="27"/>
      <c r="AC10" s="27"/>
      <c r="AD10" s="27"/>
      <c r="AE10" s="27"/>
      <c r="AF10" s="27"/>
      <c r="AG10" s="27"/>
      <c r="AH10" s="27"/>
      <c r="AI10" s="27"/>
      <c r="AJ10" s="27"/>
      <c r="AK10" s="27"/>
      <c r="AL10" s="27"/>
      <c r="AM10" s="27"/>
      <c r="AN10" s="27"/>
      <c r="AO10" s="27"/>
      <c r="AP10" s="27"/>
      <c r="AQ10" s="27"/>
      <c r="AR10" s="27"/>
      <c r="AS10" s="27"/>
      <c r="AT10" s="27"/>
      <c r="AU10" s="27"/>
      <c r="AV10" s="27"/>
      <c r="AW10" s="27"/>
      <c r="AX10" s="27"/>
      <c r="AY10" s="27"/>
      <c r="AZ10" s="27"/>
      <c r="BA10" s="27"/>
      <c r="BB10" s="27"/>
      <c r="BC10" s="27"/>
      <c r="BD10" s="27"/>
      <c r="BE10" s="27"/>
      <c r="BF10" s="27"/>
      <c r="BG10" s="27"/>
      <c r="BH10" s="27"/>
      <c r="BI10" s="27"/>
      <c r="BJ10" s="27"/>
      <c r="BK10" s="27"/>
      <c r="BL10" s="27"/>
      <c r="BM10" s="27"/>
      <c r="BN10" s="27"/>
      <c r="BO10" s="27"/>
      <c r="BP10" s="27"/>
      <c r="BQ10" s="27"/>
      <c r="BR10" s="27"/>
      <c r="BS10" s="27"/>
      <c r="BT10" s="27"/>
      <c r="BU10" s="27"/>
      <c r="BV10" s="27"/>
      <c r="BW10" s="27"/>
      <c r="BX10" s="27"/>
      <c r="BY10" s="27"/>
      <c r="BZ10" s="27"/>
      <c r="CA10" s="27"/>
      <c r="CB10" s="27"/>
      <c r="CC10" s="27"/>
      <c r="CD10" s="27"/>
      <c r="CE10" s="27"/>
      <c r="CF10" s="27"/>
      <c r="CG10" s="27"/>
      <c r="CH10" s="27"/>
      <c r="CI10" s="27"/>
      <c r="CJ10" s="27"/>
      <c r="CK10" s="27"/>
      <c r="CL10" s="27"/>
      <c r="CM10" s="27"/>
      <c r="CN10" s="27"/>
      <c r="CO10" s="27"/>
      <c r="CP10" s="27"/>
      <c r="CQ10" s="27"/>
      <c r="CR10" s="27"/>
      <c r="CS10" s="27"/>
      <c r="CT10" s="27"/>
    </row>
    <row r="11" customFormat="false" ht="12.75" hidden="true" customHeight="false" outlineLevel="0" collapsed="false">
      <c r="A11" s="18" t="n">
        <v>34486</v>
      </c>
      <c r="B11" s="19"/>
      <c r="C11" s="20"/>
      <c r="D11" s="21"/>
      <c r="E11" s="22"/>
      <c r="F11" s="23"/>
      <c r="G11" s="22"/>
      <c r="H11" s="24"/>
      <c r="I11" s="19"/>
      <c r="J11" s="22"/>
      <c r="K11" s="25"/>
      <c r="L11" s="22"/>
      <c r="M11" s="19" t="n">
        <v>0.016</v>
      </c>
      <c r="N11" s="26"/>
      <c r="O11" s="25" t="n">
        <v>0.012249</v>
      </c>
      <c r="P11" s="25"/>
      <c r="Q11" s="25"/>
      <c r="R11" s="26"/>
      <c r="S11" s="22" t="n">
        <v>0.02</v>
      </c>
      <c r="T11" s="26"/>
      <c r="U11" s="26"/>
      <c r="V11" s="26"/>
      <c r="W11" s="26"/>
      <c r="X11" s="22"/>
      <c r="Y11" s="27"/>
      <c r="Z11" s="27"/>
      <c r="AA11" s="27"/>
      <c r="AB11" s="27"/>
      <c r="AC11" s="27"/>
      <c r="AD11" s="27"/>
      <c r="AE11" s="27"/>
      <c r="AF11" s="27"/>
      <c r="AG11" s="27"/>
      <c r="AH11" s="27"/>
      <c r="AI11" s="27"/>
      <c r="AJ11" s="27"/>
      <c r="AK11" s="27"/>
      <c r="AL11" s="27"/>
      <c r="AM11" s="27"/>
      <c r="AN11" s="27"/>
      <c r="AO11" s="27"/>
      <c r="AP11" s="27"/>
      <c r="AQ11" s="27"/>
      <c r="AR11" s="27"/>
      <c r="AS11" s="27"/>
      <c r="AT11" s="27"/>
      <c r="AU11" s="27"/>
      <c r="AV11" s="27"/>
      <c r="AW11" s="27"/>
      <c r="AX11" s="27"/>
      <c r="AY11" s="27"/>
      <c r="AZ11" s="27"/>
      <c r="BA11" s="27"/>
      <c r="BB11" s="27"/>
      <c r="BC11" s="27"/>
      <c r="BD11" s="27"/>
      <c r="BE11" s="27"/>
      <c r="BF11" s="27"/>
      <c r="BG11" s="27"/>
      <c r="BH11" s="27"/>
      <c r="BI11" s="27"/>
      <c r="BJ11" s="27"/>
      <c r="BK11" s="27"/>
      <c r="BL11" s="27"/>
      <c r="BM11" s="27"/>
      <c r="BN11" s="27"/>
      <c r="BO11" s="27"/>
      <c r="BP11" s="27"/>
      <c r="BQ11" s="27"/>
      <c r="BR11" s="27"/>
      <c r="BS11" s="27"/>
      <c r="BT11" s="27"/>
      <c r="BU11" s="27"/>
      <c r="BV11" s="27"/>
      <c r="BW11" s="27"/>
      <c r="BX11" s="27"/>
      <c r="BY11" s="27"/>
      <c r="BZ11" s="27"/>
      <c r="CA11" s="27"/>
      <c r="CB11" s="27"/>
      <c r="CC11" s="27"/>
      <c r="CD11" s="27"/>
      <c r="CE11" s="27"/>
      <c r="CF11" s="27"/>
      <c r="CG11" s="27"/>
      <c r="CH11" s="27"/>
      <c r="CI11" s="27"/>
      <c r="CJ11" s="27"/>
      <c r="CK11" s="27"/>
      <c r="CL11" s="27"/>
      <c r="CM11" s="27"/>
      <c r="CN11" s="27"/>
      <c r="CO11" s="27"/>
      <c r="CP11" s="27"/>
      <c r="CQ11" s="27"/>
      <c r="CR11" s="27"/>
      <c r="CS11" s="27"/>
      <c r="CT11" s="27"/>
    </row>
    <row r="12" customFormat="false" ht="12.75" hidden="true" customHeight="false" outlineLevel="0" collapsed="false">
      <c r="A12" s="18" t="n">
        <v>34516</v>
      </c>
      <c r="B12" s="19"/>
      <c r="C12" s="20"/>
      <c r="D12" s="21"/>
      <c r="E12" s="22"/>
      <c r="F12" s="23"/>
      <c r="G12" s="22"/>
      <c r="H12" s="24"/>
      <c r="I12" s="19"/>
      <c r="J12" s="22"/>
      <c r="K12" s="25"/>
      <c r="L12" s="22"/>
      <c r="M12" s="19" t="n">
        <v>0.016</v>
      </c>
      <c r="N12" s="26"/>
      <c r="O12" s="25" t="n">
        <v>0.009799</v>
      </c>
      <c r="P12" s="25"/>
      <c r="Q12" s="25"/>
      <c r="R12" s="26"/>
      <c r="S12" s="22" t="n">
        <v>0.02</v>
      </c>
      <c r="T12" s="26"/>
      <c r="U12" s="26"/>
      <c r="V12" s="26"/>
      <c r="W12" s="26"/>
      <c r="X12" s="22"/>
      <c r="Y12" s="27"/>
      <c r="Z12" s="27"/>
      <c r="AA12" s="27"/>
      <c r="AB12" s="27"/>
      <c r="AC12" s="27"/>
      <c r="AD12" s="27"/>
      <c r="AE12" s="27"/>
      <c r="AF12" s="27"/>
      <c r="AG12" s="27"/>
      <c r="AH12" s="27"/>
      <c r="AI12" s="27"/>
      <c r="AJ12" s="27"/>
      <c r="AK12" s="27"/>
      <c r="AL12" s="27"/>
      <c r="AM12" s="27"/>
      <c r="AN12" s="27"/>
      <c r="AO12" s="27"/>
      <c r="AP12" s="27"/>
      <c r="AQ12" s="27"/>
      <c r="AR12" s="27"/>
      <c r="AS12" s="27"/>
      <c r="AT12" s="27"/>
      <c r="AU12" s="27"/>
      <c r="AV12" s="27"/>
      <c r="AW12" s="27"/>
      <c r="AX12" s="27"/>
      <c r="AY12" s="27"/>
      <c r="AZ12" s="27"/>
      <c r="BA12" s="27"/>
      <c r="BB12" s="27"/>
      <c r="BC12" s="27"/>
      <c r="BD12" s="27"/>
      <c r="BE12" s="27"/>
      <c r="BF12" s="27"/>
      <c r="BG12" s="27"/>
      <c r="BH12" s="27"/>
      <c r="BI12" s="27"/>
      <c r="BJ12" s="27"/>
      <c r="BK12" s="27"/>
      <c r="BL12" s="27"/>
      <c r="BM12" s="27"/>
      <c r="BN12" s="27"/>
      <c r="BO12" s="27"/>
      <c r="BP12" s="27"/>
      <c r="BQ12" s="27"/>
      <c r="BR12" s="27"/>
      <c r="BS12" s="27"/>
      <c r="BT12" s="27"/>
      <c r="BU12" s="27"/>
      <c r="BV12" s="27"/>
      <c r="BW12" s="27"/>
      <c r="BX12" s="27"/>
      <c r="BY12" s="27"/>
      <c r="BZ12" s="27"/>
      <c r="CA12" s="27"/>
      <c r="CB12" s="27"/>
      <c r="CC12" s="27"/>
      <c r="CD12" s="27"/>
      <c r="CE12" s="27"/>
      <c r="CF12" s="27"/>
      <c r="CG12" s="27"/>
      <c r="CH12" s="27"/>
      <c r="CI12" s="27"/>
      <c r="CJ12" s="27"/>
      <c r="CK12" s="27"/>
      <c r="CL12" s="27"/>
      <c r="CM12" s="27"/>
      <c r="CN12" s="27"/>
      <c r="CO12" s="27"/>
      <c r="CP12" s="27"/>
      <c r="CQ12" s="27"/>
      <c r="CR12" s="27"/>
      <c r="CS12" s="27"/>
      <c r="CT12" s="27"/>
    </row>
    <row r="13" customFormat="false" ht="12.75" hidden="true" customHeight="false" outlineLevel="0" collapsed="false">
      <c r="A13" s="18" t="n">
        <v>34547</v>
      </c>
      <c r="B13" s="19"/>
      <c r="C13" s="20"/>
      <c r="D13" s="21"/>
      <c r="E13" s="22"/>
      <c r="F13" s="23"/>
      <c r="G13" s="22"/>
      <c r="H13" s="24"/>
      <c r="I13" s="19"/>
      <c r="J13" s="22"/>
      <c r="K13" s="25"/>
      <c r="L13" s="22"/>
      <c r="M13" s="19" t="n">
        <v>0.019</v>
      </c>
      <c r="N13" s="26"/>
      <c r="O13" s="25" t="n">
        <v>0.011024</v>
      </c>
      <c r="P13" s="25"/>
      <c r="Q13" s="25"/>
      <c r="R13" s="26"/>
      <c r="S13" s="22" t="n">
        <v>0.02</v>
      </c>
      <c r="T13" s="26"/>
      <c r="U13" s="26"/>
      <c r="V13" s="26"/>
      <c r="W13" s="26"/>
      <c r="X13" s="22"/>
      <c r="Y13" s="27"/>
      <c r="Z13" s="27"/>
      <c r="AA13" s="27"/>
      <c r="AB13" s="27"/>
      <c r="AC13" s="27"/>
      <c r="AD13" s="27"/>
      <c r="AE13" s="27"/>
      <c r="AF13" s="27"/>
      <c r="AG13" s="27"/>
      <c r="AH13" s="27"/>
      <c r="AI13" s="27"/>
      <c r="AJ13" s="27"/>
      <c r="AK13" s="27"/>
      <c r="AL13" s="27"/>
      <c r="AM13" s="27"/>
      <c r="AN13" s="27"/>
      <c r="AO13" s="27"/>
      <c r="AP13" s="27"/>
      <c r="AQ13" s="27"/>
      <c r="AR13" s="27"/>
      <c r="AS13" s="27"/>
      <c r="AT13" s="27"/>
      <c r="AU13" s="27"/>
      <c r="AV13" s="27"/>
      <c r="AW13" s="27"/>
      <c r="AX13" s="27"/>
      <c r="AY13" s="27"/>
      <c r="AZ13" s="27"/>
      <c r="BA13" s="27"/>
      <c r="BB13" s="27"/>
      <c r="BC13" s="27"/>
      <c r="BD13" s="27"/>
      <c r="BE13" s="27"/>
      <c r="BF13" s="27"/>
      <c r="BG13" s="27"/>
      <c r="BH13" s="27"/>
      <c r="BI13" s="27"/>
      <c r="BJ13" s="27"/>
      <c r="BK13" s="27"/>
      <c r="BL13" s="27"/>
      <c r="BM13" s="27"/>
      <c r="BN13" s="27"/>
      <c r="BO13" s="27"/>
      <c r="BP13" s="27"/>
      <c r="BQ13" s="27"/>
      <c r="BR13" s="27"/>
      <c r="BS13" s="27"/>
      <c r="BT13" s="27"/>
      <c r="BU13" s="27"/>
      <c r="BV13" s="27"/>
      <c r="BW13" s="27"/>
      <c r="BX13" s="27"/>
      <c r="BY13" s="27"/>
      <c r="BZ13" s="27"/>
      <c r="CA13" s="27"/>
      <c r="CB13" s="27"/>
      <c r="CC13" s="27"/>
      <c r="CD13" s="27"/>
      <c r="CE13" s="27"/>
      <c r="CF13" s="27"/>
      <c r="CG13" s="27"/>
      <c r="CH13" s="27"/>
      <c r="CI13" s="27"/>
      <c r="CJ13" s="27"/>
      <c r="CK13" s="27"/>
      <c r="CL13" s="27"/>
      <c r="CM13" s="27"/>
      <c r="CN13" s="27"/>
      <c r="CO13" s="27"/>
      <c r="CP13" s="27"/>
      <c r="CQ13" s="27"/>
      <c r="CR13" s="27"/>
      <c r="CS13" s="27"/>
      <c r="CT13" s="27"/>
    </row>
    <row r="14" customFormat="false" ht="12.75" hidden="true" customHeight="false" outlineLevel="0" collapsed="false">
      <c r="A14" s="18" t="n">
        <v>34578</v>
      </c>
      <c r="B14" s="19"/>
      <c r="C14" s="20"/>
      <c r="D14" s="21"/>
      <c r="E14" s="22"/>
      <c r="F14" s="23"/>
      <c r="G14" s="22"/>
      <c r="H14" s="24"/>
      <c r="I14" s="19"/>
      <c r="J14" s="22"/>
      <c r="K14" s="25"/>
      <c r="L14" s="22"/>
      <c r="M14" s="19" t="n">
        <v>0.022</v>
      </c>
      <c r="N14" s="26"/>
      <c r="O14" s="25" t="n">
        <v>0.015312</v>
      </c>
      <c r="P14" s="25"/>
      <c r="Q14" s="25"/>
      <c r="R14" s="26"/>
      <c r="S14" s="22" t="n">
        <v>0.02</v>
      </c>
      <c r="T14" s="26"/>
      <c r="U14" s="26"/>
      <c r="V14" s="26"/>
      <c r="W14" s="26"/>
      <c r="X14" s="22"/>
      <c r="Y14" s="27"/>
      <c r="Z14" s="27"/>
      <c r="AA14" s="27"/>
      <c r="AB14" s="27"/>
      <c r="AC14" s="27"/>
      <c r="AD14" s="27"/>
      <c r="AE14" s="27"/>
      <c r="AF14" s="27"/>
      <c r="AG14" s="27"/>
      <c r="AH14" s="27"/>
      <c r="AI14" s="27"/>
      <c r="AJ14" s="27"/>
      <c r="AK14" s="27"/>
      <c r="AL14" s="27"/>
      <c r="AM14" s="27"/>
      <c r="AN14" s="27"/>
      <c r="AO14" s="27"/>
      <c r="AP14" s="27"/>
      <c r="AQ14" s="27"/>
      <c r="AR14" s="27"/>
      <c r="AS14" s="27"/>
      <c r="AT14" s="27"/>
      <c r="AU14" s="27"/>
      <c r="AV14" s="27"/>
      <c r="AW14" s="27"/>
      <c r="AX14" s="27"/>
      <c r="AY14" s="27"/>
      <c r="AZ14" s="27"/>
      <c r="BA14" s="27"/>
      <c r="BB14" s="27"/>
      <c r="BC14" s="27"/>
      <c r="BD14" s="27"/>
      <c r="BE14" s="27"/>
      <c r="BF14" s="27"/>
      <c r="BG14" s="27"/>
      <c r="BH14" s="27"/>
      <c r="BI14" s="27"/>
      <c r="BJ14" s="27"/>
      <c r="BK14" s="27"/>
      <c r="BL14" s="27"/>
      <c r="BM14" s="27"/>
      <c r="BN14" s="27"/>
      <c r="BO14" s="27"/>
      <c r="BP14" s="27"/>
      <c r="BQ14" s="27"/>
      <c r="BR14" s="27"/>
      <c r="BS14" s="27"/>
      <c r="BT14" s="27"/>
      <c r="BU14" s="27"/>
      <c r="BV14" s="27"/>
      <c r="BW14" s="27"/>
      <c r="BX14" s="27"/>
      <c r="BY14" s="27"/>
      <c r="BZ14" s="27"/>
      <c r="CA14" s="27"/>
      <c r="CB14" s="27"/>
      <c r="CC14" s="27"/>
      <c r="CD14" s="27"/>
      <c r="CE14" s="27"/>
      <c r="CF14" s="27"/>
      <c r="CG14" s="27"/>
      <c r="CH14" s="27"/>
      <c r="CI14" s="27"/>
      <c r="CJ14" s="27"/>
      <c r="CK14" s="27"/>
      <c r="CL14" s="27"/>
      <c r="CM14" s="27"/>
      <c r="CN14" s="27"/>
      <c r="CO14" s="27"/>
      <c r="CP14" s="27"/>
      <c r="CQ14" s="27"/>
      <c r="CR14" s="27"/>
      <c r="CS14" s="27"/>
      <c r="CT14" s="27"/>
    </row>
    <row r="15" customFormat="false" ht="12.75" hidden="true" customHeight="false" outlineLevel="0" collapsed="false">
      <c r="A15" s="18" t="n">
        <v>34608</v>
      </c>
      <c r="B15" s="19"/>
      <c r="C15" s="20"/>
      <c r="D15" s="21"/>
      <c r="E15" s="22"/>
      <c r="F15" s="23"/>
      <c r="G15" s="22"/>
      <c r="H15" s="24"/>
      <c r="I15" s="19"/>
      <c r="J15" s="22"/>
      <c r="K15" s="25"/>
      <c r="L15" s="22"/>
      <c r="M15" s="19" t="n">
        <v>0.024</v>
      </c>
      <c r="N15" s="26"/>
      <c r="O15" s="25" t="n">
        <v>0.011024</v>
      </c>
      <c r="P15" s="25"/>
      <c r="Q15" s="25"/>
      <c r="R15" s="26"/>
      <c r="S15" s="22" t="n">
        <v>0.02</v>
      </c>
      <c r="T15" s="26"/>
      <c r="U15" s="26"/>
      <c r="V15" s="26"/>
      <c r="W15" s="26"/>
      <c r="X15" s="22"/>
      <c r="Y15" s="27"/>
      <c r="Z15" s="27"/>
      <c r="AA15" s="27"/>
      <c r="AB15" s="27"/>
      <c r="AC15" s="27"/>
      <c r="AD15" s="27"/>
      <c r="AE15" s="27"/>
      <c r="AF15" s="27"/>
      <c r="AG15" s="27"/>
      <c r="AH15" s="27"/>
      <c r="AI15" s="27"/>
      <c r="AJ15" s="27"/>
      <c r="AK15" s="27"/>
      <c r="AL15" s="27"/>
      <c r="AM15" s="27"/>
      <c r="AN15" s="27"/>
      <c r="AO15" s="27"/>
      <c r="AP15" s="27"/>
      <c r="AQ15" s="27"/>
      <c r="AR15" s="27"/>
      <c r="AS15" s="27"/>
      <c r="AT15" s="27"/>
      <c r="AU15" s="27"/>
      <c r="AV15" s="27"/>
      <c r="AW15" s="27"/>
      <c r="AX15" s="27"/>
      <c r="AY15" s="27"/>
      <c r="AZ15" s="27"/>
      <c r="BA15" s="27"/>
      <c r="BB15" s="27"/>
      <c r="BC15" s="27"/>
      <c r="BD15" s="27"/>
      <c r="BE15" s="27"/>
      <c r="BF15" s="27"/>
      <c r="BG15" s="27"/>
      <c r="BH15" s="27"/>
      <c r="BI15" s="27"/>
      <c r="BJ15" s="27"/>
      <c r="BK15" s="27"/>
      <c r="BL15" s="27"/>
      <c r="BM15" s="27"/>
      <c r="BN15" s="27"/>
      <c r="BO15" s="27"/>
      <c r="BP15" s="27"/>
      <c r="BQ15" s="27"/>
      <c r="BR15" s="27"/>
      <c r="BS15" s="27"/>
      <c r="BT15" s="27"/>
      <c r="BU15" s="27"/>
      <c r="BV15" s="27"/>
      <c r="BW15" s="27"/>
      <c r="BX15" s="27"/>
      <c r="BY15" s="27"/>
      <c r="BZ15" s="27"/>
      <c r="CA15" s="27"/>
      <c r="CB15" s="27"/>
      <c r="CC15" s="27"/>
      <c r="CD15" s="27"/>
      <c r="CE15" s="27"/>
      <c r="CF15" s="27"/>
      <c r="CG15" s="27"/>
      <c r="CH15" s="27"/>
      <c r="CI15" s="27"/>
      <c r="CJ15" s="27"/>
      <c r="CK15" s="27"/>
      <c r="CL15" s="27"/>
      <c r="CM15" s="27"/>
      <c r="CN15" s="27"/>
      <c r="CO15" s="27"/>
      <c r="CP15" s="27"/>
      <c r="CQ15" s="27"/>
      <c r="CR15" s="27"/>
      <c r="CS15" s="27"/>
      <c r="CT15" s="27"/>
    </row>
    <row r="16" customFormat="false" ht="12.75" hidden="false" customHeight="false" outlineLevel="0" collapsed="false">
      <c r="A16" s="18" t="n">
        <v>34639</v>
      </c>
      <c r="B16" s="19"/>
      <c r="C16" s="20" t="n">
        <v>0.0897</v>
      </c>
      <c r="D16" s="21" t="n">
        <v>0.0954</v>
      </c>
      <c r="E16" s="22" t="n">
        <v>0.0339</v>
      </c>
      <c r="F16" s="21" t="n">
        <v>0.1004</v>
      </c>
      <c r="G16" s="22" t="n">
        <v>0.0935</v>
      </c>
      <c r="H16" s="24" t="n">
        <v>0.0802</v>
      </c>
      <c r="I16" s="19"/>
      <c r="J16" s="22"/>
      <c r="K16" s="25"/>
      <c r="L16" s="22"/>
      <c r="M16" s="19" t="n">
        <v>0.029</v>
      </c>
      <c r="N16" s="26"/>
      <c r="O16" s="25" t="n">
        <v>0.022661</v>
      </c>
      <c r="P16" s="25"/>
      <c r="Q16" s="25"/>
      <c r="R16" s="26"/>
      <c r="S16" s="22" t="n">
        <v>0.02</v>
      </c>
      <c r="T16" s="26"/>
      <c r="U16" s="26"/>
      <c r="V16" s="26"/>
      <c r="W16" s="26"/>
      <c r="X16" s="22"/>
      <c r="Y16" s="27"/>
      <c r="Z16" s="27"/>
      <c r="AA16" s="27"/>
      <c r="AB16" s="27"/>
      <c r="AC16" s="27"/>
      <c r="AD16" s="27"/>
      <c r="AE16" s="27"/>
      <c r="AF16" s="27"/>
      <c r="AG16" s="27"/>
      <c r="AH16" s="27"/>
      <c r="AI16" s="27"/>
      <c r="AJ16" s="27"/>
      <c r="AK16" s="27"/>
      <c r="AL16" s="27"/>
      <c r="AM16" s="27"/>
      <c r="AN16" s="27"/>
      <c r="AO16" s="27"/>
      <c r="AP16" s="27"/>
      <c r="AQ16" s="27"/>
      <c r="AR16" s="27"/>
      <c r="AS16" s="27"/>
      <c r="AT16" s="27"/>
      <c r="AU16" s="27"/>
      <c r="AV16" s="27"/>
      <c r="AW16" s="27"/>
      <c r="AX16" s="27"/>
      <c r="AY16" s="27"/>
      <c r="AZ16" s="27"/>
      <c r="BA16" s="27"/>
      <c r="BB16" s="27"/>
      <c r="BC16" s="27"/>
      <c r="BD16" s="27"/>
      <c r="BE16" s="27"/>
      <c r="BF16" s="27"/>
      <c r="BG16" s="27"/>
      <c r="BH16" s="27"/>
      <c r="BI16" s="27"/>
      <c r="BJ16" s="27"/>
      <c r="BK16" s="27"/>
      <c r="BL16" s="27"/>
      <c r="BM16" s="27"/>
      <c r="BN16" s="27"/>
      <c r="BO16" s="27"/>
      <c r="BP16" s="27"/>
      <c r="BQ16" s="27"/>
      <c r="BR16" s="27"/>
      <c r="BS16" s="27"/>
      <c r="BT16" s="27"/>
      <c r="BU16" s="27"/>
      <c r="BV16" s="27"/>
      <c r="BW16" s="27"/>
      <c r="BX16" s="27"/>
      <c r="BY16" s="27"/>
      <c r="BZ16" s="27"/>
      <c r="CA16" s="27"/>
      <c r="CB16" s="27"/>
      <c r="CC16" s="27"/>
      <c r="CD16" s="27"/>
      <c r="CE16" s="27"/>
      <c r="CF16" s="27"/>
      <c r="CG16" s="27"/>
      <c r="CH16" s="27"/>
      <c r="CI16" s="27"/>
      <c r="CJ16" s="27"/>
      <c r="CK16" s="27"/>
      <c r="CL16" s="27"/>
      <c r="CM16" s="27"/>
      <c r="CN16" s="27"/>
      <c r="CO16" s="27"/>
      <c r="CP16" s="27"/>
      <c r="CQ16" s="27"/>
      <c r="CR16" s="27"/>
      <c r="CS16" s="27"/>
      <c r="CT16" s="27"/>
    </row>
    <row r="17" customFormat="false" ht="12.75" hidden="false" customHeight="false" outlineLevel="0" collapsed="false">
      <c r="A17" s="18" t="n">
        <v>34669</v>
      </c>
      <c r="B17" s="19"/>
      <c r="C17" s="20" t="n">
        <v>0.089</v>
      </c>
      <c r="D17" s="21" t="n">
        <v>0.0947</v>
      </c>
      <c r="E17" s="22" t="n">
        <v>0.0332</v>
      </c>
      <c r="F17" s="21" t="n">
        <v>0.0997</v>
      </c>
      <c r="G17" s="22" t="n">
        <v>0.0928</v>
      </c>
      <c r="H17" s="24" t="n">
        <v>0.0795</v>
      </c>
      <c r="I17" s="19"/>
      <c r="J17" s="22"/>
      <c r="K17" s="25"/>
      <c r="L17" s="22"/>
      <c r="M17" s="19" t="n">
        <v>0.039</v>
      </c>
      <c r="N17" s="26"/>
      <c r="O17" s="25" t="n">
        <v>0.022661</v>
      </c>
      <c r="P17" s="25"/>
      <c r="Q17" s="25"/>
      <c r="R17" s="26"/>
      <c r="S17" s="22" t="n">
        <v>0.02</v>
      </c>
      <c r="T17" s="26"/>
      <c r="U17" s="26"/>
      <c r="V17" s="26"/>
      <c r="W17" s="26"/>
      <c r="X17" s="22"/>
      <c r="Y17" s="22"/>
      <c r="Z17" s="22"/>
      <c r="AA17" s="22"/>
      <c r="AB17" s="22"/>
      <c r="AC17" s="22"/>
      <c r="AD17" s="22"/>
      <c r="AE17" s="22"/>
      <c r="AF17" s="22"/>
      <c r="AG17" s="22"/>
      <c r="AH17" s="22"/>
      <c r="AI17" s="22"/>
      <c r="AJ17" s="22"/>
      <c r="AK17" s="22"/>
      <c r="AL17" s="22"/>
      <c r="AM17" s="22"/>
      <c r="AN17" s="22"/>
      <c r="AO17" s="22"/>
      <c r="AP17" s="22"/>
      <c r="AQ17" s="22"/>
      <c r="AR17" s="22"/>
      <c r="AS17" s="22"/>
      <c r="AT17" s="22"/>
      <c r="AU17" s="22"/>
      <c r="AV17" s="22"/>
      <c r="AW17" s="22"/>
      <c r="AX17" s="22"/>
      <c r="AY17" s="22"/>
      <c r="AZ17" s="22"/>
      <c r="BA17" s="22"/>
      <c r="BB17" s="22"/>
      <c r="BC17" s="22"/>
      <c r="BD17" s="22"/>
      <c r="BE17" s="22"/>
      <c r="BF17" s="22"/>
      <c r="BG17" s="22"/>
      <c r="BH17" s="22"/>
      <c r="BI17" s="22"/>
      <c r="BJ17" s="22"/>
      <c r="BK17" s="22"/>
      <c r="BL17" s="22"/>
      <c r="BM17" s="22"/>
      <c r="BN17" s="22"/>
      <c r="BO17" s="22"/>
      <c r="BP17" s="22"/>
      <c r="BQ17" s="22"/>
      <c r="BR17" s="22"/>
      <c r="BS17" s="22"/>
      <c r="BT17" s="22"/>
      <c r="BU17" s="22"/>
      <c r="BV17" s="22"/>
      <c r="BW17" s="22"/>
      <c r="BX17" s="22"/>
      <c r="BY17" s="22"/>
      <c r="BZ17" s="22"/>
      <c r="CA17" s="22"/>
      <c r="CB17" s="22"/>
      <c r="CC17" s="22"/>
      <c r="CD17" s="22"/>
      <c r="CE17" s="22"/>
      <c r="CF17" s="22"/>
      <c r="CG17" s="22"/>
      <c r="CH17" s="22"/>
      <c r="CI17" s="22"/>
      <c r="CJ17" s="22"/>
      <c r="CK17" s="22"/>
      <c r="CL17" s="22"/>
      <c r="CM17" s="22"/>
      <c r="CN17" s="22"/>
      <c r="CO17" s="22"/>
      <c r="CP17" s="22"/>
      <c r="CQ17" s="22"/>
      <c r="CR17" s="22"/>
      <c r="CS17" s="22"/>
      <c r="CT17" s="22"/>
    </row>
    <row r="18" customFormat="false" ht="12.75" hidden="false" customHeight="false" outlineLevel="0" collapsed="false">
      <c r="A18" s="28" t="n">
        <v>34700</v>
      </c>
      <c r="B18" s="29"/>
      <c r="C18" s="30" t="n">
        <v>0.0883</v>
      </c>
      <c r="D18" s="31" t="n">
        <v>0.094</v>
      </c>
      <c r="E18" s="32" t="n">
        <v>0.0324</v>
      </c>
      <c r="F18" s="31" t="n">
        <v>0.0989</v>
      </c>
      <c r="G18" s="32" t="n">
        <v>0.092</v>
      </c>
      <c r="H18" s="33" t="n">
        <v>0.0787</v>
      </c>
      <c r="I18" s="29" t="n">
        <v>0.025</v>
      </c>
      <c r="J18" s="32"/>
      <c r="K18" s="34"/>
      <c r="L18" s="32"/>
      <c r="M18" s="29" t="n">
        <v>0.039</v>
      </c>
      <c r="N18" s="35"/>
      <c r="O18" s="34" t="n">
        <v>0.024498</v>
      </c>
      <c r="P18" s="34"/>
      <c r="Q18" s="34"/>
      <c r="R18" s="35"/>
      <c r="S18" s="22" t="n">
        <v>0.02</v>
      </c>
      <c r="T18" s="35"/>
      <c r="U18" s="35"/>
      <c r="V18" s="35"/>
      <c r="W18" s="35"/>
      <c r="X18" s="32"/>
      <c r="Y18" s="32"/>
      <c r="Z18" s="32"/>
      <c r="AA18" s="32"/>
      <c r="AB18" s="32"/>
      <c r="AC18" s="32"/>
      <c r="AD18" s="32"/>
      <c r="AE18" s="32"/>
      <c r="AF18" s="32"/>
      <c r="AG18" s="32"/>
      <c r="AH18" s="32"/>
      <c r="AI18" s="32"/>
      <c r="AJ18" s="32"/>
      <c r="AK18" s="32"/>
      <c r="AL18" s="32"/>
      <c r="AM18" s="32"/>
      <c r="AN18" s="32"/>
      <c r="AO18" s="32"/>
      <c r="AP18" s="32"/>
      <c r="AQ18" s="32"/>
      <c r="AR18" s="32"/>
      <c r="AS18" s="32"/>
      <c r="AT18" s="32"/>
      <c r="AU18" s="32"/>
      <c r="AV18" s="32"/>
      <c r="AW18" s="32"/>
      <c r="AX18" s="32"/>
      <c r="AY18" s="32"/>
      <c r="AZ18" s="32"/>
      <c r="BA18" s="32"/>
      <c r="BB18" s="32"/>
      <c r="BC18" s="32"/>
      <c r="BD18" s="32"/>
      <c r="BE18" s="32"/>
      <c r="BF18" s="32"/>
      <c r="BG18" s="32"/>
      <c r="BH18" s="32"/>
      <c r="BI18" s="32"/>
      <c r="BJ18" s="32"/>
      <c r="BK18" s="32"/>
      <c r="BL18" s="32"/>
      <c r="BM18" s="32"/>
      <c r="BN18" s="32"/>
      <c r="BO18" s="32"/>
      <c r="BP18" s="32"/>
      <c r="BQ18" s="32"/>
      <c r="BR18" s="32"/>
      <c r="BS18" s="32"/>
      <c r="BT18" s="32"/>
      <c r="BU18" s="32"/>
      <c r="BV18" s="32"/>
      <c r="BW18" s="32"/>
      <c r="BX18" s="32"/>
      <c r="BY18" s="32"/>
      <c r="BZ18" s="32"/>
      <c r="CA18" s="32"/>
      <c r="CB18" s="32"/>
      <c r="CC18" s="32"/>
      <c r="CD18" s="32"/>
      <c r="CE18" s="32"/>
      <c r="CF18" s="32"/>
      <c r="CG18" s="32"/>
      <c r="CH18" s="32"/>
      <c r="CI18" s="32"/>
      <c r="CJ18" s="32"/>
      <c r="CK18" s="32"/>
      <c r="CL18" s="32"/>
      <c r="CM18" s="32"/>
      <c r="CN18" s="32"/>
      <c r="CO18" s="32"/>
      <c r="CP18" s="32"/>
      <c r="CQ18" s="32"/>
      <c r="CR18" s="32"/>
      <c r="CS18" s="32"/>
      <c r="CT18" s="32"/>
    </row>
    <row r="19" customFormat="false" ht="12.75" hidden="false" customHeight="false" outlineLevel="0" collapsed="false">
      <c r="A19" s="28" t="n">
        <v>34731</v>
      </c>
      <c r="B19" s="29"/>
      <c r="C19" s="30" t="n">
        <v>0.0835</v>
      </c>
      <c r="D19" s="31" t="n">
        <v>0.0891</v>
      </c>
      <c r="E19" s="32" t="n">
        <v>0.0296</v>
      </c>
      <c r="F19" s="31" t="n">
        <v>0.0941</v>
      </c>
      <c r="G19" s="32" t="n">
        <v>0.0872</v>
      </c>
      <c r="H19" s="33" t="n">
        <v>0.0743</v>
      </c>
      <c r="I19" s="29" t="n">
        <v>0.025</v>
      </c>
      <c r="J19" s="32"/>
      <c r="K19" s="34"/>
      <c r="L19" s="32"/>
      <c r="M19" s="29" t="n">
        <v>0.034</v>
      </c>
      <c r="N19" s="35"/>
      <c r="O19" s="34" t="n">
        <v>0.026948</v>
      </c>
      <c r="P19" s="34"/>
      <c r="Q19" s="34"/>
      <c r="R19" s="35"/>
      <c r="S19" s="22" t="n">
        <v>0.02</v>
      </c>
      <c r="T19" s="35"/>
      <c r="U19" s="35"/>
      <c r="V19" s="35"/>
      <c r="W19" s="35"/>
      <c r="X19" s="32"/>
      <c r="Y19" s="32"/>
      <c r="Z19" s="32"/>
      <c r="AA19" s="32"/>
      <c r="AB19" s="32"/>
      <c r="AC19" s="32"/>
      <c r="AD19" s="32"/>
      <c r="AE19" s="32"/>
      <c r="AF19" s="32"/>
      <c r="AG19" s="32"/>
      <c r="AH19" s="32"/>
      <c r="AI19" s="32"/>
      <c r="AJ19" s="32"/>
      <c r="AK19" s="32"/>
      <c r="AL19" s="32"/>
      <c r="AM19" s="32"/>
      <c r="AN19" s="32"/>
      <c r="AO19" s="32"/>
      <c r="AP19" s="32"/>
      <c r="AQ19" s="32"/>
      <c r="AR19" s="32"/>
      <c r="AS19" s="32"/>
      <c r="AT19" s="32"/>
      <c r="AU19" s="32"/>
      <c r="AV19" s="32"/>
      <c r="AW19" s="32"/>
      <c r="AX19" s="32"/>
      <c r="AY19" s="32"/>
      <c r="AZ19" s="32"/>
      <c r="BA19" s="32"/>
      <c r="BB19" s="32"/>
      <c r="BC19" s="32"/>
      <c r="BD19" s="32"/>
      <c r="BE19" s="32"/>
      <c r="BF19" s="32"/>
      <c r="BG19" s="32"/>
      <c r="BH19" s="32"/>
      <c r="BI19" s="32"/>
      <c r="BJ19" s="32"/>
      <c r="BK19" s="32"/>
      <c r="BL19" s="32"/>
      <c r="BM19" s="32"/>
      <c r="BN19" s="32"/>
      <c r="BO19" s="32"/>
      <c r="BP19" s="32"/>
      <c r="BQ19" s="32"/>
      <c r="BR19" s="32"/>
      <c r="BS19" s="32"/>
      <c r="BT19" s="32"/>
      <c r="BU19" s="32"/>
      <c r="BV19" s="32"/>
      <c r="BW19" s="32"/>
      <c r="BX19" s="32"/>
      <c r="BY19" s="32"/>
      <c r="BZ19" s="32"/>
      <c r="CA19" s="32"/>
      <c r="CB19" s="32"/>
      <c r="CC19" s="32"/>
      <c r="CD19" s="32"/>
      <c r="CE19" s="32"/>
      <c r="CF19" s="32"/>
      <c r="CG19" s="32"/>
      <c r="CH19" s="32"/>
      <c r="CI19" s="32"/>
      <c r="CJ19" s="32"/>
      <c r="CK19" s="32"/>
      <c r="CL19" s="32"/>
      <c r="CM19" s="32"/>
      <c r="CN19" s="32"/>
      <c r="CO19" s="32"/>
      <c r="CP19" s="32"/>
      <c r="CQ19" s="32"/>
      <c r="CR19" s="32"/>
      <c r="CS19" s="32"/>
      <c r="CT19" s="32"/>
    </row>
    <row r="20" customFormat="false" ht="12.75" hidden="false" customHeight="false" outlineLevel="0" collapsed="false">
      <c r="A20" s="28" t="n">
        <v>34759</v>
      </c>
      <c r="B20" s="29"/>
      <c r="C20" s="30" t="n">
        <v>0.0767</v>
      </c>
      <c r="D20" s="31" t="n">
        <v>0.0821</v>
      </c>
      <c r="E20" s="32" t="n">
        <v>0.0253</v>
      </c>
      <c r="F20" s="31" t="n">
        <v>0.087</v>
      </c>
      <c r="G20" s="32" t="n">
        <v>0.0801</v>
      </c>
      <c r="H20" s="33" t="n">
        <v>0.0679</v>
      </c>
      <c r="I20" s="29" t="n">
        <v>0.025</v>
      </c>
      <c r="J20" s="32"/>
      <c r="K20" s="34"/>
      <c r="L20" s="32"/>
      <c r="M20" s="29" t="n">
        <v>0.026</v>
      </c>
      <c r="N20" s="35"/>
      <c r="O20" s="34" t="n">
        <v>0.026948</v>
      </c>
      <c r="P20" s="34"/>
      <c r="Q20" s="34"/>
      <c r="R20" s="35"/>
      <c r="S20" s="22" t="n">
        <v>0.02</v>
      </c>
      <c r="T20" s="35"/>
      <c r="U20" s="35"/>
      <c r="V20" s="35"/>
      <c r="W20" s="35"/>
      <c r="X20" s="32"/>
      <c r="Y20" s="32"/>
      <c r="Z20" s="32"/>
      <c r="AA20" s="32"/>
      <c r="AB20" s="32"/>
      <c r="AC20" s="32"/>
      <c r="AD20" s="32"/>
      <c r="AE20" s="32"/>
      <c r="AF20" s="32"/>
      <c r="AG20" s="32"/>
      <c r="AH20" s="32"/>
      <c r="AI20" s="32"/>
      <c r="AJ20" s="32"/>
      <c r="AK20" s="32"/>
      <c r="AL20" s="32"/>
      <c r="AM20" s="32"/>
      <c r="AN20" s="32"/>
      <c r="AO20" s="32"/>
      <c r="AP20" s="32"/>
      <c r="AQ20" s="32"/>
      <c r="AR20" s="32"/>
      <c r="AS20" s="32"/>
      <c r="AT20" s="32"/>
      <c r="AU20" s="32"/>
      <c r="AV20" s="32"/>
      <c r="AW20" s="32"/>
      <c r="AX20" s="32"/>
      <c r="AY20" s="32"/>
      <c r="AZ20" s="32"/>
      <c r="BA20" s="32"/>
      <c r="BB20" s="32"/>
      <c r="BC20" s="32"/>
      <c r="BD20" s="32"/>
      <c r="BE20" s="32"/>
      <c r="BF20" s="32"/>
      <c r="BG20" s="32"/>
      <c r="BH20" s="32"/>
      <c r="BI20" s="32"/>
      <c r="BJ20" s="32"/>
      <c r="BK20" s="32"/>
      <c r="BL20" s="32"/>
      <c r="BM20" s="32"/>
      <c r="BN20" s="32"/>
      <c r="BO20" s="32"/>
      <c r="BP20" s="32"/>
      <c r="BQ20" s="32"/>
      <c r="BR20" s="32"/>
      <c r="BS20" s="32"/>
      <c r="BT20" s="32"/>
      <c r="BU20" s="32"/>
      <c r="BV20" s="32"/>
      <c r="BW20" s="32"/>
      <c r="BX20" s="32"/>
      <c r="BY20" s="32"/>
      <c r="BZ20" s="32"/>
      <c r="CA20" s="32"/>
      <c r="CB20" s="32"/>
      <c r="CC20" s="32"/>
      <c r="CD20" s="32"/>
      <c r="CE20" s="32"/>
      <c r="CF20" s="32"/>
      <c r="CG20" s="32"/>
      <c r="CH20" s="32"/>
      <c r="CI20" s="32"/>
      <c r="CJ20" s="32"/>
      <c r="CK20" s="32"/>
      <c r="CL20" s="32"/>
      <c r="CM20" s="32"/>
      <c r="CN20" s="32"/>
      <c r="CO20" s="32"/>
      <c r="CP20" s="32"/>
      <c r="CQ20" s="32"/>
      <c r="CR20" s="32"/>
      <c r="CS20" s="32"/>
      <c r="CT20" s="32"/>
    </row>
    <row r="21" customFormat="false" ht="12.75" hidden="false" customHeight="false" outlineLevel="0" collapsed="false">
      <c r="A21" s="28" t="n">
        <v>34790</v>
      </c>
      <c r="B21" s="29"/>
      <c r="C21" s="30" t="n">
        <v>0.0742</v>
      </c>
      <c r="D21" s="31" t="n">
        <v>0.0796</v>
      </c>
      <c r="E21" s="32" t="n">
        <v>0.0223</v>
      </c>
      <c r="F21" s="31" t="n">
        <v>0.0846</v>
      </c>
      <c r="G21" s="32" t="n">
        <v>0.0777</v>
      </c>
      <c r="H21" s="33" t="n">
        <v>0.0653</v>
      </c>
      <c r="I21" s="29" t="n">
        <v>0.013</v>
      </c>
      <c r="J21" s="32"/>
      <c r="K21" s="34"/>
      <c r="L21" s="32"/>
      <c r="M21" s="29" t="n">
        <v>0.032</v>
      </c>
      <c r="N21" s="35"/>
      <c r="O21" s="34" t="n">
        <v>0.029398</v>
      </c>
      <c r="P21" s="34"/>
      <c r="Q21" s="34"/>
      <c r="R21" s="35"/>
      <c r="S21" s="22" t="n">
        <v>0.02</v>
      </c>
      <c r="T21" s="35"/>
      <c r="U21" s="35"/>
      <c r="V21" s="35"/>
      <c r="W21" s="35"/>
      <c r="X21" s="32"/>
      <c r="Y21" s="32"/>
      <c r="Z21" s="32"/>
      <c r="AA21" s="32"/>
      <c r="AB21" s="32"/>
      <c r="AC21" s="32"/>
      <c r="AD21" s="32"/>
      <c r="AE21" s="32"/>
      <c r="AF21" s="32"/>
      <c r="AG21" s="32"/>
      <c r="AH21" s="32"/>
      <c r="AI21" s="32"/>
      <c r="AJ21" s="32"/>
      <c r="AK21" s="32"/>
      <c r="AL21" s="32"/>
      <c r="AM21" s="32"/>
      <c r="AN21" s="32"/>
      <c r="AO21" s="32"/>
      <c r="AP21" s="32"/>
      <c r="AQ21" s="32"/>
      <c r="AR21" s="32"/>
      <c r="AS21" s="32"/>
      <c r="AT21" s="32"/>
      <c r="AU21" s="32"/>
      <c r="AV21" s="32"/>
      <c r="AW21" s="32"/>
      <c r="AX21" s="32"/>
      <c r="AY21" s="32"/>
      <c r="AZ21" s="32"/>
      <c r="BA21" s="32"/>
      <c r="BB21" s="32"/>
      <c r="BC21" s="32"/>
      <c r="BD21" s="32"/>
      <c r="BE21" s="32"/>
      <c r="BF21" s="32"/>
      <c r="BG21" s="32"/>
      <c r="BH21" s="32"/>
      <c r="BI21" s="32"/>
      <c r="BJ21" s="32"/>
      <c r="BK21" s="32"/>
      <c r="BL21" s="32"/>
      <c r="BM21" s="32"/>
      <c r="BN21" s="32"/>
      <c r="BO21" s="32"/>
      <c r="BP21" s="32"/>
      <c r="BQ21" s="32"/>
      <c r="BR21" s="32"/>
      <c r="BS21" s="32"/>
      <c r="BT21" s="32"/>
      <c r="BU21" s="32"/>
      <c r="BV21" s="32"/>
      <c r="BW21" s="32"/>
      <c r="BX21" s="32"/>
      <c r="BY21" s="32"/>
      <c r="BZ21" s="32"/>
      <c r="CA21" s="32"/>
      <c r="CB21" s="32"/>
      <c r="CC21" s="32"/>
      <c r="CD21" s="32"/>
      <c r="CE21" s="32"/>
      <c r="CF21" s="32"/>
      <c r="CG21" s="32"/>
      <c r="CH21" s="32"/>
      <c r="CI21" s="32"/>
      <c r="CJ21" s="32"/>
      <c r="CK21" s="32"/>
      <c r="CL21" s="32"/>
      <c r="CM21" s="32"/>
      <c r="CN21" s="32"/>
      <c r="CO21" s="32"/>
      <c r="CP21" s="32"/>
      <c r="CQ21" s="32"/>
      <c r="CR21" s="32"/>
      <c r="CS21" s="32"/>
      <c r="CT21" s="32"/>
    </row>
    <row r="22" customFormat="false" ht="12.75" hidden="false" customHeight="false" outlineLevel="0" collapsed="false">
      <c r="A22" s="28" t="n">
        <v>34820</v>
      </c>
      <c r="B22" s="29"/>
      <c r="C22" s="30" t="n">
        <v>0.0726</v>
      </c>
      <c r="D22" s="31" t="n">
        <v>0.0814</v>
      </c>
      <c r="E22" s="32" t="n">
        <v>0.0233</v>
      </c>
      <c r="F22" s="31" t="n">
        <v>0.0828</v>
      </c>
      <c r="G22" s="32" t="n">
        <v>0.0755</v>
      </c>
      <c r="H22" s="33" t="n">
        <v>0.0639</v>
      </c>
      <c r="I22" s="29" t="n">
        <v>0.013</v>
      </c>
      <c r="J22" s="32"/>
      <c r="K22" s="34"/>
      <c r="L22" s="32"/>
      <c r="M22" s="29" t="n">
        <v>0.031</v>
      </c>
      <c r="N22" s="35"/>
      <c r="O22" s="34" t="n">
        <v>0.029398</v>
      </c>
      <c r="P22" s="34"/>
      <c r="Q22" s="34"/>
      <c r="R22" s="35"/>
      <c r="S22" s="22" t="n">
        <v>0.02</v>
      </c>
      <c r="T22" s="35"/>
      <c r="U22" s="35"/>
      <c r="V22" s="35"/>
      <c r="W22" s="35"/>
      <c r="X22" s="32"/>
      <c r="Y22" s="32"/>
      <c r="Z22" s="32"/>
      <c r="AA22" s="32"/>
      <c r="AB22" s="32"/>
      <c r="AC22" s="32"/>
      <c r="AD22" s="32"/>
      <c r="AE22" s="32"/>
      <c r="AF22" s="32"/>
      <c r="AG22" s="32"/>
      <c r="AH22" s="32"/>
      <c r="AI22" s="32"/>
      <c r="AJ22" s="32"/>
      <c r="AK22" s="32"/>
      <c r="AL22" s="32"/>
      <c r="AM22" s="32"/>
      <c r="AN22" s="32"/>
      <c r="AO22" s="32"/>
      <c r="AP22" s="32"/>
      <c r="AQ22" s="32"/>
      <c r="AR22" s="32"/>
      <c r="AS22" s="32"/>
      <c r="AT22" s="32"/>
      <c r="AU22" s="32"/>
      <c r="AV22" s="32"/>
      <c r="AW22" s="32"/>
      <c r="AX22" s="32"/>
      <c r="AY22" s="32"/>
      <c r="AZ22" s="32"/>
      <c r="BA22" s="32"/>
      <c r="BB22" s="32"/>
      <c r="BC22" s="32"/>
      <c r="BD22" s="32"/>
      <c r="BE22" s="32"/>
      <c r="BF22" s="32"/>
      <c r="BG22" s="32"/>
      <c r="BH22" s="32"/>
      <c r="BI22" s="32"/>
      <c r="BJ22" s="32"/>
      <c r="BK22" s="32"/>
      <c r="BL22" s="32"/>
      <c r="BM22" s="32"/>
      <c r="BN22" s="32"/>
      <c r="BO22" s="32"/>
      <c r="BP22" s="32"/>
      <c r="BQ22" s="32"/>
      <c r="BR22" s="32"/>
      <c r="BS22" s="32"/>
      <c r="BT22" s="32"/>
      <c r="BU22" s="32"/>
      <c r="BV22" s="32"/>
      <c r="BW22" s="32"/>
      <c r="BX22" s="32"/>
      <c r="BY22" s="32"/>
      <c r="BZ22" s="32"/>
      <c r="CA22" s="32"/>
      <c r="CB22" s="32"/>
      <c r="CC22" s="32"/>
      <c r="CD22" s="32"/>
      <c r="CE22" s="32"/>
      <c r="CF22" s="32"/>
      <c r="CG22" s="32"/>
      <c r="CH22" s="32"/>
      <c r="CI22" s="32"/>
      <c r="CJ22" s="32"/>
      <c r="CK22" s="32"/>
      <c r="CL22" s="32"/>
      <c r="CM22" s="32"/>
      <c r="CN22" s="32"/>
      <c r="CO22" s="32"/>
      <c r="CP22" s="32"/>
      <c r="CQ22" s="32"/>
      <c r="CR22" s="32"/>
      <c r="CS22" s="32"/>
      <c r="CT22" s="32"/>
    </row>
    <row r="23" customFormat="false" ht="12.75" hidden="false" customHeight="false" outlineLevel="0" collapsed="false">
      <c r="A23" s="28" t="n">
        <v>34851</v>
      </c>
      <c r="B23" s="29"/>
      <c r="C23" s="30" t="n">
        <v>0.0717</v>
      </c>
      <c r="D23" s="31" t="n">
        <v>0.0805</v>
      </c>
      <c r="E23" s="32" t="n">
        <v>0.0225</v>
      </c>
      <c r="F23" s="31" t="n">
        <v>0.0819</v>
      </c>
      <c r="G23" s="32" t="n">
        <v>0.0746</v>
      </c>
      <c r="H23" s="33" t="n">
        <v>0.063</v>
      </c>
      <c r="I23" s="29" t="n">
        <v>0.013</v>
      </c>
      <c r="J23" s="32"/>
      <c r="K23" s="34"/>
      <c r="L23" s="32"/>
      <c r="M23" s="29" t="n">
        <v>0.022</v>
      </c>
      <c r="N23" s="35"/>
      <c r="O23" s="34" t="n">
        <v>0.029398</v>
      </c>
      <c r="P23" s="34"/>
      <c r="Q23" s="34"/>
      <c r="R23" s="35"/>
      <c r="S23" s="22" t="n">
        <v>0.02</v>
      </c>
      <c r="T23" s="35"/>
      <c r="U23" s="35"/>
      <c r="V23" s="35"/>
      <c r="W23" s="35"/>
      <c r="X23" s="32"/>
      <c r="Y23" s="32"/>
      <c r="Z23" s="32"/>
      <c r="AA23" s="32"/>
      <c r="AB23" s="32"/>
      <c r="AC23" s="32"/>
      <c r="AD23" s="32"/>
      <c r="AE23" s="32"/>
      <c r="AF23" s="32"/>
      <c r="AG23" s="32"/>
      <c r="AH23" s="32"/>
      <c r="AI23" s="32"/>
      <c r="AJ23" s="32"/>
      <c r="AK23" s="32"/>
      <c r="AL23" s="32"/>
      <c r="AM23" s="32"/>
      <c r="AN23" s="32"/>
      <c r="AO23" s="32"/>
      <c r="AP23" s="32"/>
      <c r="AQ23" s="32"/>
      <c r="AR23" s="32"/>
      <c r="AS23" s="32"/>
      <c r="AT23" s="32"/>
      <c r="AU23" s="32"/>
      <c r="AV23" s="32"/>
      <c r="AW23" s="32"/>
      <c r="AX23" s="32"/>
      <c r="AY23" s="32"/>
      <c r="AZ23" s="32"/>
      <c r="BA23" s="32"/>
      <c r="BB23" s="32"/>
      <c r="BC23" s="32"/>
      <c r="BD23" s="32"/>
      <c r="BE23" s="32"/>
      <c r="BF23" s="32"/>
      <c r="BG23" s="32"/>
      <c r="BH23" s="32"/>
      <c r="BI23" s="32"/>
      <c r="BJ23" s="32"/>
      <c r="BK23" s="32"/>
      <c r="BL23" s="32"/>
      <c r="BM23" s="32"/>
      <c r="BN23" s="32"/>
      <c r="BO23" s="32"/>
      <c r="BP23" s="32"/>
      <c r="BQ23" s="32"/>
      <c r="BR23" s="32"/>
      <c r="BS23" s="32"/>
      <c r="BT23" s="32"/>
      <c r="BU23" s="32"/>
      <c r="BV23" s="32"/>
      <c r="BW23" s="32"/>
      <c r="BX23" s="32"/>
      <c r="BY23" s="32"/>
      <c r="BZ23" s="32"/>
      <c r="CA23" s="32"/>
      <c r="CB23" s="32"/>
      <c r="CC23" s="32"/>
      <c r="CD23" s="32"/>
      <c r="CE23" s="32"/>
      <c r="CF23" s="32"/>
      <c r="CG23" s="32"/>
      <c r="CH23" s="32"/>
      <c r="CI23" s="32"/>
      <c r="CJ23" s="32"/>
      <c r="CK23" s="32"/>
      <c r="CL23" s="32"/>
      <c r="CM23" s="32"/>
      <c r="CN23" s="32"/>
      <c r="CO23" s="32"/>
      <c r="CP23" s="32"/>
      <c r="CQ23" s="32"/>
      <c r="CR23" s="32"/>
      <c r="CS23" s="32"/>
      <c r="CT23" s="32"/>
    </row>
    <row r="24" customFormat="false" ht="12.75" hidden="false" customHeight="false" outlineLevel="0" collapsed="false">
      <c r="A24" s="28" t="n">
        <v>34881</v>
      </c>
      <c r="B24" s="29"/>
      <c r="C24" s="30" t="n">
        <v>0.0721</v>
      </c>
      <c r="D24" s="31" t="n">
        <v>0.081</v>
      </c>
      <c r="E24" s="32" t="n">
        <v>0.0218</v>
      </c>
      <c r="F24" s="31" t="n">
        <v>0.0824</v>
      </c>
      <c r="G24" s="32" t="n">
        <v>0.0751</v>
      </c>
      <c r="H24" s="33" t="n">
        <v>0.0633</v>
      </c>
      <c r="I24" s="29" t="n">
        <v>0.013</v>
      </c>
      <c r="J24" s="32"/>
      <c r="K24" s="34"/>
      <c r="L24" s="32"/>
      <c r="M24" s="29" t="n">
        <v>0.024</v>
      </c>
      <c r="N24" s="35"/>
      <c r="O24" s="34" t="n">
        <v>0.028786</v>
      </c>
      <c r="P24" s="34"/>
      <c r="Q24" s="34"/>
      <c r="R24" s="35"/>
      <c r="S24" s="22" t="n">
        <v>0.02</v>
      </c>
      <c r="T24" s="35"/>
      <c r="U24" s="35"/>
      <c r="V24" s="35"/>
      <c r="W24" s="35"/>
      <c r="X24" s="32"/>
      <c r="Y24" s="32"/>
      <c r="Z24" s="32"/>
      <c r="AA24" s="32"/>
      <c r="AB24" s="32"/>
      <c r="AC24" s="32"/>
      <c r="AD24" s="32"/>
      <c r="AE24" s="32"/>
      <c r="AF24" s="32"/>
      <c r="AG24" s="32"/>
      <c r="AH24" s="32"/>
      <c r="AI24" s="32"/>
      <c r="AJ24" s="32"/>
      <c r="AK24" s="32"/>
      <c r="AL24" s="32"/>
      <c r="AM24" s="32"/>
      <c r="AN24" s="32"/>
      <c r="AO24" s="32"/>
      <c r="AP24" s="32"/>
      <c r="AQ24" s="32"/>
      <c r="AR24" s="32"/>
      <c r="AS24" s="32"/>
      <c r="AT24" s="32"/>
      <c r="AU24" s="32"/>
      <c r="AV24" s="32"/>
      <c r="AW24" s="32"/>
      <c r="AX24" s="32"/>
      <c r="AY24" s="32"/>
      <c r="AZ24" s="32"/>
      <c r="BA24" s="32"/>
      <c r="BB24" s="32"/>
      <c r="BC24" s="32"/>
      <c r="BD24" s="32"/>
      <c r="BE24" s="32"/>
      <c r="BF24" s="32"/>
      <c r="BG24" s="32"/>
      <c r="BH24" s="32"/>
      <c r="BI24" s="32"/>
      <c r="BJ24" s="32"/>
      <c r="BK24" s="32"/>
      <c r="BL24" s="32"/>
      <c r="BM24" s="32"/>
      <c r="BN24" s="32"/>
      <c r="BO24" s="32"/>
      <c r="BP24" s="32"/>
      <c r="BQ24" s="32"/>
      <c r="BR24" s="32"/>
      <c r="BS24" s="32"/>
      <c r="BT24" s="32"/>
      <c r="BU24" s="32"/>
      <c r="BV24" s="32"/>
      <c r="BW24" s="32"/>
      <c r="BX24" s="32"/>
      <c r="BY24" s="32"/>
      <c r="BZ24" s="32"/>
      <c r="CA24" s="32"/>
      <c r="CB24" s="32"/>
      <c r="CC24" s="32"/>
      <c r="CD24" s="32"/>
      <c r="CE24" s="32"/>
      <c r="CF24" s="32"/>
      <c r="CG24" s="32"/>
      <c r="CH24" s="32"/>
      <c r="CI24" s="32"/>
      <c r="CJ24" s="32"/>
      <c r="CK24" s="32"/>
      <c r="CL24" s="32"/>
      <c r="CM24" s="32"/>
      <c r="CN24" s="32"/>
      <c r="CO24" s="32"/>
      <c r="CP24" s="32"/>
      <c r="CQ24" s="32"/>
      <c r="CR24" s="32"/>
      <c r="CS24" s="32"/>
      <c r="CT24" s="32"/>
    </row>
    <row r="25" customFormat="false" ht="12.75" hidden="false" customHeight="false" outlineLevel="0" collapsed="false">
      <c r="A25" s="28" t="n">
        <v>34912</v>
      </c>
      <c r="B25" s="29"/>
      <c r="C25" s="30" t="n">
        <v>0.0729</v>
      </c>
      <c r="D25" s="31" t="n">
        <v>0.0818</v>
      </c>
      <c r="E25" s="32" t="n">
        <v>0.0222</v>
      </c>
      <c r="F25" s="31" t="n">
        <v>0.0833</v>
      </c>
      <c r="G25" s="32" t="n">
        <v>0.0759</v>
      </c>
      <c r="H25" s="33" t="n">
        <v>0.064</v>
      </c>
      <c r="I25" s="29" t="n">
        <v>0.013</v>
      </c>
      <c r="J25" s="32"/>
      <c r="K25" s="34"/>
      <c r="L25" s="32"/>
      <c r="M25" s="29" t="n">
        <v>0.025</v>
      </c>
      <c r="N25" s="35"/>
      <c r="O25" s="34" t="n">
        <v>0.028786</v>
      </c>
      <c r="P25" s="34"/>
      <c r="Q25" s="34"/>
      <c r="R25" s="35"/>
      <c r="S25" s="22" t="n">
        <v>0.02</v>
      </c>
      <c r="T25" s="35"/>
      <c r="U25" s="35"/>
      <c r="V25" s="35"/>
      <c r="W25" s="35"/>
      <c r="X25" s="32"/>
      <c r="Y25" s="32"/>
      <c r="Z25" s="32"/>
      <c r="AA25" s="32"/>
      <c r="AB25" s="32"/>
      <c r="AC25" s="32"/>
      <c r="AD25" s="32"/>
      <c r="AE25" s="32"/>
      <c r="AF25" s="32"/>
      <c r="AG25" s="32"/>
      <c r="AH25" s="32"/>
      <c r="AI25" s="32"/>
      <c r="AJ25" s="32"/>
      <c r="AK25" s="32"/>
      <c r="AL25" s="32"/>
      <c r="AM25" s="32"/>
      <c r="AN25" s="32"/>
      <c r="AO25" s="32"/>
      <c r="AP25" s="32"/>
      <c r="AQ25" s="32"/>
      <c r="AR25" s="32"/>
      <c r="AS25" s="32"/>
      <c r="AT25" s="32"/>
      <c r="AU25" s="32"/>
      <c r="AV25" s="32"/>
      <c r="AW25" s="32"/>
      <c r="AX25" s="32"/>
      <c r="AY25" s="32"/>
      <c r="AZ25" s="32"/>
      <c r="BA25" s="32"/>
      <c r="BB25" s="32"/>
      <c r="BC25" s="32"/>
      <c r="BD25" s="32"/>
      <c r="BE25" s="32"/>
      <c r="BF25" s="32"/>
      <c r="BG25" s="32"/>
      <c r="BH25" s="32"/>
      <c r="BI25" s="32"/>
      <c r="BJ25" s="32"/>
      <c r="BK25" s="32"/>
      <c r="BL25" s="32"/>
      <c r="BM25" s="32"/>
      <c r="BN25" s="32"/>
      <c r="BO25" s="32"/>
      <c r="BP25" s="32"/>
      <c r="BQ25" s="32"/>
      <c r="BR25" s="32"/>
      <c r="BS25" s="32"/>
      <c r="BT25" s="32"/>
      <c r="BU25" s="32"/>
      <c r="BV25" s="32"/>
      <c r="BW25" s="32"/>
      <c r="BX25" s="32"/>
      <c r="BY25" s="32"/>
      <c r="BZ25" s="32"/>
      <c r="CA25" s="32"/>
      <c r="CB25" s="32"/>
      <c r="CC25" s="32"/>
      <c r="CD25" s="32"/>
      <c r="CE25" s="32"/>
      <c r="CF25" s="32"/>
      <c r="CG25" s="32"/>
      <c r="CH25" s="32"/>
      <c r="CI25" s="32"/>
      <c r="CJ25" s="32"/>
      <c r="CK25" s="32"/>
      <c r="CL25" s="32"/>
      <c r="CM25" s="32"/>
      <c r="CN25" s="32"/>
      <c r="CO25" s="32"/>
      <c r="CP25" s="32"/>
      <c r="CQ25" s="32"/>
      <c r="CR25" s="32"/>
      <c r="CS25" s="32"/>
      <c r="CT25" s="32"/>
    </row>
    <row r="26" customFormat="false" ht="12.75" hidden="false" customHeight="false" outlineLevel="0" collapsed="false">
      <c r="A26" s="28" t="n">
        <v>34943</v>
      </c>
      <c r="B26" s="29"/>
      <c r="C26" s="30" t="n">
        <v>0.0733</v>
      </c>
      <c r="D26" s="31" t="n">
        <v>0.0822</v>
      </c>
      <c r="E26" s="32" t="n">
        <v>0.0217</v>
      </c>
      <c r="F26" s="31" t="n">
        <v>0.0837</v>
      </c>
      <c r="G26" s="32" t="n">
        <v>0.0763</v>
      </c>
      <c r="H26" s="33" t="n">
        <v>0.0642</v>
      </c>
      <c r="I26" s="29" t="n">
        <v>0.013</v>
      </c>
      <c r="J26" s="32"/>
      <c r="K26" s="34"/>
      <c r="L26" s="32"/>
      <c r="M26" s="29" t="n">
        <v>0.031</v>
      </c>
      <c r="N26" s="35"/>
      <c r="O26" s="34" t="n">
        <v>0.028786</v>
      </c>
      <c r="P26" s="34"/>
      <c r="Q26" s="34"/>
      <c r="R26" s="35"/>
      <c r="S26" s="22" t="n">
        <v>0.02</v>
      </c>
      <c r="T26" s="35"/>
      <c r="U26" s="35"/>
      <c r="V26" s="35"/>
      <c r="W26" s="35"/>
      <c r="X26" s="32"/>
      <c r="Y26" s="32"/>
      <c r="Z26" s="32"/>
      <c r="AA26" s="32"/>
      <c r="AB26" s="32"/>
      <c r="AC26" s="32"/>
      <c r="AD26" s="32"/>
      <c r="AE26" s="32"/>
      <c r="AF26" s="32"/>
      <c r="AG26" s="32"/>
      <c r="AH26" s="32"/>
      <c r="AI26" s="32"/>
      <c r="AJ26" s="32"/>
      <c r="AK26" s="32"/>
      <c r="AL26" s="32"/>
      <c r="AM26" s="32"/>
      <c r="AN26" s="32"/>
      <c r="AO26" s="32"/>
      <c r="AP26" s="32"/>
      <c r="AQ26" s="32"/>
      <c r="AR26" s="32"/>
      <c r="AS26" s="32"/>
      <c r="AT26" s="32"/>
      <c r="AU26" s="32"/>
      <c r="AV26" s="32"/>
      <c r="AW26" s="32"/>
      <c r="AX26" s="32"/>
      <c r="AY26" s="32"/>
      <c r="AZ26" s="32"/>
      <c r="BA26" s="32"/>
      <c r="BB26" s="32"/>
      <c r="BC26" s="32"/>
      <c r="BD26" s="32"/>
      <c r="BE26" s="32"/>
      <c r="BF26" s="32"/>
      <c r="BG26" s="32"/>
      <c r="BH26" s="32"/>
      <c r="BI26" s="32"/>
      <c r="BJ26" s="32"/>
      <c r="BK26" s="32"/>
      <c r="BL26" s="32"/>
      <c r="BM26" s="32"/>
      <c r="BN26" s="32"/>
      <c r="BO26" s="32"/>
      <c r="BP26" s="32"/>
      <c r="BQ26" s="32"/>
      <c r="BR26" s="32"/>
      <c r="BS26" s="32"/>
      <c r="BT26" s="32"/>
      <c r="BU26" s="32"/>
      <c r="BV26" s="32"/>
      <c r="BW26" s="32"/>
      <c r="BX26" s="32"/>
      <c r="BY26" s="32"/>
      <c r="BZ26" s="32"/>
      <c r="CA26" s="32"/>
      <c r="CB26" s="32"/>
      <c r="CC26" s="32"/>
      <c r="CD26" s="32"/>
      <c r="CE26" s="32"/>
      <c r="CF26" s="32"/>
      <c r="CG26" s="32"/>
      <c r="CH26" s="32"/>
      <c r="CI26" s="32"/>
      <c r="CJ26" s="32"/>
      <c r="CK26" s="32"/>
      <c r="CL26" s="32"/>
      <c r="CM26" s="32"/>
      <c r="CN26" s="32"/>
      <c r="CO26" s="32"/>
      <c r="CP26" s="32"/>
      <c r="CQ26" s="32"/>
      <c r="CR26" s="32"/>
      <c r="CS26" s="32"/>
      <c r="CT26" s="32"/>
    </row>
    <row r="27" customFormat="false" ht="12.75" hidden="false" customHeight="false" outlineLevel="0" collapsed="false">
      <c r="A27" s="28" t="n">
        <v>34973</v>
      </c>
      <c r="B27" s="29"/>
      <c r="C27" s="30" t="n">
        <v>0.0797</v>
      </c>
      <c r="D27" s="31" t="n">
        <v>0.0888</v>
      </c>
      <c r="E27" s="32" t="n">
        <v>0.0266</v>
      </c>
      <c r="F27" s="31" t="n">
        <v>0.0902</v>
      </c>
      <c r="G27" s="32" t="n">
        <v>0.0828</v>
      </c>
      <c r="H27" s="33" t="n">
        <v>0.0704</v>
      </c>
      <c r="I27" s="29" t="n">
        <v>0.013</v>
      </c>
      <c r="J27" s="32"/>
      <c r="K27" s="34"/>
      <c r="L27" s="32"/>
      <c r="M27" s="29" t="n">
        <v>0.034</v>
      </c>
      <c r="N27" s="35" t="n">
        <v>0.015</v>
      </c>
      <c r="O27" s="34" t="n">
        <v>0.024498</v>
      </c>
      <c r="P27" s="34"/>
      <c r="Q27" s="34"/>
      <c r="R27" s="35"/>
      <c r="S27" s="22" t="n">
        <v>0.02</v>
      </c>
      <c r="T27" s="35"/>
      <c r="U27" s="35"/>
      <c r="V27" s="35"/>
      <c r="W27" s="35"/>
      <c r="X27" s="32"/>
      <c r="Y27" s="32"/>
      <c r="Z27" s="32"/>
      <c r="AA27" s="32"/>
      <c r="AB27" s="32"/>
      <c r="AC27" s="32"/>
      <c r="AD27" s="32"/>
      <c r="AE27" s="32"/>
      <c r="AF27" s="32"/>
      <c r="AG27" s="32"/>
      <c r="AH27" s="32"/>
      <c r="AI27" s="32"/>
      <c r="AJ27" s="32"/>
      <c r="AK27" s="32"/>
      <c r="AL27" s="32"/>
      <c r="AM27" s="32"/>
      <c r="AN27" s="32"/>
      <c r="AO27" s="32"/>
      <c r="AP27" s="32"/>
      <c r="AQ27" s="32"/>
      <c r="AR27" s="32"/>
      <c r="AS27" s="32"/>
      <c r="AT27" s="32"/>
      <c r="AU27" s="32"/>
      <c r="AV27" s="32"/>
      <c r="AW27" s="32"/>
      <c r="AX27" s="32"/>
      <c r="AY27" s="32"/>
      <c r="AZ27" s="32"/>
      <c r="BA27" s="32"/>
      <c r="BB27" s="32"/>
      <c r="BC27" s="32"/>
      <c r="BD27" s="32"/>
      <c r="BE27" s="32"/>
      <c r="BF27" s="32"/>
      <c r="BG27" s="32"/>
      <c r="BH27" s="32"/>
      <c r="BI27" s="32"/>
      <c r="BJ27" s="32"/>
      <c r="BK27" s="32"/>
      <c r="BL27" s="32"/>
      <c r="BM27" s="32"/>
      <c r="BN27" s="32"/>
      <c r="BO27" s="32"/>
      <c r="BP27" s="32"/>
      <c r="BQ27" s="32"/>
      <c r="BR27" s="32"/>
      <c r="BS27" s="32"/>
      <c r="BT27" s="32"/>
      <c r="BU27" s="32"/>
      <c r="BV27" s="32"/>
      <c r="BW27" s="32"/>
      <c r="BX27" s="32"/>
      <c r="BY27" s="32"/>
      <c r="BZ27" s="32"/>
      <c r="CA27" s="32"/>
      <c r="CB27" s="32"/>
      <c r="CC27" s="32"/>
      <c r="CD27" s="32"/>
      <c r="CE27" s="32"/>
      <c r="CF27" s="32"/>
      <c r="CG27" s="32"/>
      <c r="CH27" s="32"/>
      <c r="CI27" s="32"/>
      <c r="CJ27" s="32"/>
      <c r="CK27" s="32"/>
      <c r="CL27" s="32"/>
      <c r="CM27" s="32"/>
      <c r="CN27" s="32"/>
      <c r="CO27" s="32"/>
      <c r="CP27" s="32"/>
      <c r="CQ27" s="32"/>
      <c r="CR27" s="32"/>
      <c r="CS27" s="32"/>
      <c r="CT27" s="32"/>
    </row>
    <row r="28" customFormat="false" ht="12.75" hidden="false" customHeight="false" outlineLevel="0" collapsed="false">
      <c r="A28" s="28" t="n">
        <v>35004</v>
      </c>
      <c r="B28" s="29"/>
      <c r="C28" s="30" t="n">
        <v>0.0827</v>
      </c>
      <c r="D28" s="31" t="n">
        <v>0.0918</v>
      </c>
      <c r="E28" s="32" t="n">
        <v>0.0276</v>
      </c>
      <c r="F28" s="31" t="n">
        <v>0.0933</v>
      </c>
      <c r="G28" s="32" t="n">
        <v>0.0859</v>
      </c>
      <c r="H28" s="33" t="n">
        <v>0.0703</v>
      </c>
      <c r="I28" s="29" t="n">
        <v>0.025</v>
      </c>
      <c r="J28" s="32"/>
      <c r="K28" s="34"/>
      <c r="L28" s="32"/>
      <c r="M28" s="29" t="n">
        <v>0.034</v>
      </c>
      <c r="N28" s="35" t="n">
        <v>0.015</v>
      </c>
      <c r="O28" s="34" t="n">
        <v>0.025111</v>
      </c>
      <c r="P28" s="34"/>
      <c r="Q28" s="34"/>
      <c r="R28" s="35"/>
      <c r="S28" s="22" t="n">
        <v>0.02</v>
      </c>
      <c r="T28" s="35"/>
      <c r="U28" s="35"/>
      <c r="V28" s="35"/>
      <c r="W28" s="35"/>
      <c r="X28" s="32"/>
      <c r="Y28" s="32"/>
      <c r="Z28" s="32"/>
      <c r="AA28" s="32"/>
      <c r="AB28" s="32"/>
      <c r="AC28" s="32"/>
      <c r="AD28" s="32"/>
      <c r="AE28" s="32"/>
      <c r="AF28" s="32"/>
      <c r="AG28" s="32"/>
      <c r="AH28" s="32"/>
      <c r="AI28" s="32"/>
      <c r="AJ28" s="32"/>
      <c r="AK28" s="32"/>
      <c r="AL28" s="32"/>
      <c r="AM28" s="32"/>
      <c r="AN28" s="32"/>
      <c r="AO28" s="32"/>
      <c r="AP28" s="32"/>
      <c r="AQ28" s="32"/>
      <c r="AR28" s="32"/>
      <c r="AS28" s="32"/>
      <c r="AT28" s="32"/>
      <c r="AU28" s="32"/>
      <c r="AV28" s="32"/>
      <c r="AW28" s="32"/>
      <c r="AX28" s="32"/>
      <c r="AY28" s="32"/>
      <c r="AZ28" s="32"/>
      <c r="BA28" s="32"/>
      <c r="BB28" s="32"/>
      <c r="BC28" s="32"/>
      <c r="BD28" s="32"/>
      <c r="BE28" s="32"/>
      <c r="BF28" s="32"/>
      <c r="BG28" s="32"/>
      <c r="BH28" s="32"/>
      <c r="BI28" s="32"/>
      <c r="BJ28" s="32"/>
      <c r="BK28" s="32"/>
      <c r="BL28" s="32"/>
      <c r="BM28" s="32"/>
      <c r="BN28" s="32"/>
      <c r="BO28" s="32"/>
      <c r="BP28" s="32"/>
      <c r="BQ28" s="32"/>
      <c r="BR28" s="32"/>
      <c r="BS28" s="32"/>
      <c r="BT28" s="32"/>
      <c r="BU28" s="32"/>
      <c r="BV28" s="32"/>
      <c r="BW28" s="32"/>
      <c r="BX28" s="32"/>
      <c r="BY28" s="32"/>
      <c r="BZ28" s="32"/>
      <c r="CA28" s="32"/>
      <c r="CB28" s="32"/>
      <c r="CC28" s="32"/>
      <c r="CD28" s="32"/>
      <c r="CE28" s="32"/>
      <c r="CF28" s="32"/>
      <c r="CG28" s="32"/>
      <c r="CH28" s="32"/>
      <c r="CI28" s="32"/>
      <c r="CJ28" s="32"/>
      <c r="CK28" s="32"/>
      <c r="CL28" s="32"/>
      <c r="CM28" s="32"/>
      <c r="CN28" s="32"/>
      <c r="CO28" s="32"/>
      <c r="CP28" s="32"/>
      <c r="CQ28" s="32"/>
      <c r="CR28" s="32"/>
      <c r="CS28" s="32"/>
      <c r="CT28" s="32"/>
    </row>
    <row r="29" customFormat="false" ht="12.75" hidden="false" customHeight="false" outlineLevel="0" collapsed="false">
      <c r="A29" s="28" t="n">
        <v>35034</v>
      </c>
      <c r="B29" s="29"/>
      <c r="C29" s="30" t="n">
        <v>0.0829</v>
      </c>
      <c r="D29" s="31" t="n">
        <v>0.0921</v>
      </c>
      <c r="E29" s="32" t="n">
        <v>0.0281</v>
      </c>
      <c r="F29" s="31" t="n">
        <v>0.0935</v>
      </c>
      <c r="G29" s="32" t="n">
        <v>0.0861</v>
      </c>
      <c r="H29" s="33" t="n">
        <v>0.0733</v>
      </c>
      <c r="I29" s="29" t="n">
        <v>0.025</v>
      </c>
      <c r="J29" s="32"/>
      <c r="K29" s="34"/>
      <c r="L29" s="32"/>
      <c r="M29" s="29" t="n">
        <v>0.034</v>
      </c>
      <c r="N29" s="35" t="n">
        <v>0.015</v>
      </c>
      <c r="O29" s="34" t="n">
        <v>0.026336</v>
      </c>
      <c r="P29" s="34"/>
      <c r="Q29" s="34"/>
      <c r="R29" s="35"/>
      <c r="S29" s="22" t="n">
        <v>0.02</v>
      </c>
      <c r="T29" s="35"/>
      <c r="U29" s="35"/>
      <c r="V29" s="35"/>
      <c r="W29" s="35"/>
      <c r="X29" s="32"/>
      <c r="Y29" s="32"/>
      <c r="Z29" s="32"/>
      <c r="AA29" s="32"/>
      <c r="AB29" s="32"/>
      <c r="AC29" s="32"/>
      <c r="AD29" s="32"/>
      <c r="AE29" s="32"/>
      <c r="AF29" s="32"/>
      <c r="AG29" s="32"/>
      <c r="AH29" s="32"/>
      <c r="AI29" s="32"/>
      <c r="AJ29" s="32"/>
      <c r="AK29" s="32"/>
      <c r="AL29" s="32"/>
      <c r="AM29" s="32"/>
      <c r="AN29" s="32"/>
      <c r="AO29" s="32"/>
      <c r="AP29" s="32"/>
      <c r="AQ29" s="32"/>
      <c r="AR29" s="32"/>
      <c r="AS29" s="32"/>
      <c r="AT29" s="32"/>
      <c r="AU29" s="32"/>
      <c r="AV29" s="32"/>
      <c r="AW29" s="32"/>
      <c r="AX29" s="32"/>
      <c r="AY29" s="32"/>
      <c r="AZ29" s="32"/>
      <c r="BA29" s="32"/>
      <c r="BB29" s="32"/>
      <c r="BC29" s="32"/>
      <c r="BD29" s="32"/>
      <c r="BE29" s="32"/>
      <c r="BF29" s="32"/>
      <c r="BG29" s="32"/>
      <c r="BH29" s="32"/>
      <c r="BI29" s="32"/>
      <c r="BJ29" s="32"/>
      <c r="BK29" s="32"/>
      <c r="BL29" s="32"/>
      <c r="BM29" s="32"/>
      <c r="BN29" s="32"/>
      <c r="BO29" s="32"/>
      <c r="BP29" s="32"/>
      <c r="BQ29" s="32"/>
      <c r="BR29" s="32"/>
      <c r="BS29" s="32"/>
      <c r="BT29" s="32"/>
      <c r="BU29" s="32"/>
      <c r="BV29" s="32"/>
      <c r="BW29" s="32"/>
      <c r="BX29" s="32"/>
      <c r="BY29" s="32"/>
      <c r="BZ29" s="32"/>
      <c r="CA29" s="32"/>
      <c r="CB29" s="32"/>
      <c r="CC29" s="32"/>
      <c r="CD29" s="32"/>
      <c r="CE29" s="32"/>
      <c r="CF29" s="32"/>
      <c r="CG29" s="32"/>
      <c r="CH29" s="32"/>
      <c r="CI29" s="32"/>
      <c r="CJ29" s="32"/>
      <c r="CK29" s="32"/>
      <c r="CL29" s="32"/>
      <c r="CM29" s="32"/>
      <c r="CN29" s="32"/>
      <c r="CO29" s="32"/>
      <c r="CP29" s="32"/>
      <c r="CQ29" s="32"/>
      <c r="CR29" s="32"/>
      <c r="CS29" s="32"/>
      <c r="CT29" s="32"/>
    </row>
    <row r="30" customFormat="false" ht="12.75" hidden="false" customHeight="false" outlineLevel="0" collapsed="false">
      <c r="A30" s="36" t="n">
        <v>35065</v>
      </c>
      <c r="B30" s="37" t="n">
        <v>0.078</v>
      </c>
      <c r="C30" s="38" t="n">
        <v>0.0873</v>
      </c>
      <c r="D30" s="39" t="n">
        <v>0.0966</v>
      </c>
      <c r="E30" s="40" t="n">
        <v>0.0298</v>
      </c>
      <c r="F30" s="39" t="n">
        <v>0.0989</v>
      </c>
      <c r="G30" s="40" t="n">
        <v>0.0907</v>
      </c>
      <c r="H30" s="41" t="n">
        <v>0.0773</v>
      </c>
      <c r="I30" s="37" t="n">
        <v>0.025</v>
      </c>
      <c r="J30" s="40"/>
      <c r="K30" s="42"/>
      <c r="L30" s="40"/>
      <c r="M30" s="37" t="n">
        <v>0.036</v>
      </c>
      <c r="N30" s="43" t="n">
        <v>0.013</v>
      </c>
      <c r="O30" s="42" t="n">
        <v>0.026336</v>
      </c>
      <c r="P30" s="42"/>
      <c r="Q30" s="42"/>
      <c r="R30" s="43"/>
      <c r="S30" s="40" t="n">
        <v>0.02</v>
      </c>
      <c r="T30" s="43"/>
      <c r="U30" s="43" t="n">
        <v>0.0243</v>
      </c>
      <c r="V30" s="43"/>
      <c r="W30" s="43"/>
      <c r="X30" s="40"/>
      <c r="Y30" s="40"/>
      <c r="Z30" s="40"/>
      <c r="AA30" s="40"/>
      <c r="AB30" s="40"/>
      <c r="AC30" s="40"/>
      <c r="AD30" s="40"/>
      <c r="AE30" s="40"/>
      <c r="AF30" s="40"/>
      <c r="AG30" s="40"/>
      <c r="AH30" s="40"/>
      <c r="AI30" s="40"/>
      <c r="AJ30" s="40"/>
      <c r="AK30" s="40"/>
      <c r="AL30" s="40"/>
      <c r="AM30" s="40"/>
      <c r="AN30" s="40"/>
      <c r="AO30" s="40"/>
      <c r="AP30" s="40"/>
      <c r="AQ30" s="40"/>
      <c r="AR30" s="40"/>
      <c r="AS30" s="40"/>
      <c r="AT30" s="40"/>
      <c r="AU30" s="40"/>
      <c r="AV30" s="40"/>
      <c r="AW30" s="40"/>
      <c r="AX30" s="40"/>
      <c r="AY30" s="40"/>
      <c r="AZ30" s="40"/>
      <c r="BA30" s="40"/>
      <c r="BB30" s="40"/>
      <c r="BC30" s="40"/>
      <c r="BD30" s="40"/>
      <c r="BE30" s="40"/>
      <c r="BF30" s="40"/>
      <c r="BG30" s="40"/>
      <c r="BH30" s="40"/>
      <c r="BI30" s="40"/>
      <c r="BJ30" s="40"/>
      <c r="BK30" s="40"/>
      <c r="BL30" s="40"/>
      <c r="BM30" s="40"/>
      <c r="BN30" s="40"/>
      <c r="BO30" s="40"/>
      <c r="BP30" s="40"/>
      <c r="BQ30" s="40"/>
      <c r="BR30" s="40"/>
      <c r="BS30" s="40"/>
      <c r="BT30" s="40"/>
      <c r="BU30" s="40"/>
      <c r="BV30" s="40"/>
      <c r="BW30" s="40"/>
      <c r="BX30" s="40"/>
      <c r="BY30" s="40"/>
      <c r="BZ30" s="40"/>
      <c r="CA30" s="40"/>
      <c r="CB30" s="40"/>
      <c r="CC30" s="40"/>
      <c r="CD30" s="40"/>
      <c r="CE30" s="40"/>
      <c r="CF30" s="40"/>
      <c r="CG30" s="40"/>
      <c r="CH30" s="40"/>
      <c r="CI30" s="40"/>
      <c r="CJ30" s="40"/>
      <c r="CK30" s="40"/>
      <c r="CL30" s="40"/>
      <c r="CM30" s="40"/>
      <c r="CN30" s="40"/>
      <c r="CO30" s="40"/>
      <c r="CP30" s="40"/>
      <c r="CQ30" s="40"/>
      <c r="CR30" s="40"/>
      <c r="CS30" s="40"/>
      <c r="CT30" s="40"/>
    </row>
    <row r="31" customFormat="false" ht="12.75" hidden="false" customHeight="false" outlineLevel="0" collapsed="false">
      <c r="A31" s="36" t="n">
        <v>35096</v>
      </c>
      <c r="B31" s="37" t="n">
        <v>0.0744</v>
      </c>
      <c r="C31" s="38" t="n">
        <v>0.0839</v>
      </c>
      <c r="D31" s="39" t="n">
        <v>0.0924</v>
      </c>
      <c r="E31" s="40" t="n">
        <v>0.0277</v>
      </c>
      <c r="F31" s="39" t="n">
        <v>0.095</v>
      </c>
      <c r="G31" s="40" t="n">
        <v>0.0869</v>
      </c>
      <c r="H31" s="41" t="n">
        <v>0.0737</v>
      </c>
      <c r="I31" s="37" t="n">
        <v>0.025</v>
      </c>
      <c r="J31" s="40"/>
      <c r="K31" s="42"/>
      <c r="L31" s="40"/>
      <c r="M31" s="37" t="n">
        <v>0.034</v>
      </c>
      <c r="N31" s="43" t="n">
        <v>0.013</v>
      </c>
      <c r="O31" s="42" t="n">
        <v>0.026336</v>
      </c>
      <c r="P31" s="42"/>
      <c r="Q31" s="42"/>
      <c r="R31" s="43"/>
      <c r="S31" s="40" t="n">
        <v>0.02</v>
      </c>
      <c r="T31" s="43"/>
      <c r="U31" s="43" t="n">
        <v>0.0243</v>
      </c>
      <c r="V31" s="43"/>
      <c r="W31" s="43"/>
      <c r="X31" s="40"/>
      <c r="Y31" s="40"/>
      <c r="Z31" s="40"/>
      <c r="AA31" s="40"/>
      <c r="AB31" s="40"/>
      <c r="AC31" s="40"/>
      <c r="AD31" s="40"/>
      <c r="AE31" s="40"/>
      <c r="AF31" s="40"/>
      <c r="AG31" s="40"/>
      <c r="AH31" s="40"/>
      <c r="AI31" s="40"/>
      <c r="AJ31" s="40"/>
      <c r="AK31" s="40"/>
      <c r="AL31" s="40"/>
      <c r="AM31" s="40"/>
      <c r="AN31" s="40"/>
      <c r="AO31" s="40"/>
      <c r="AP31" s="40"/>
      <c r="AQ31" s="40"/>
      <c r="AR31" s="40"/>
      <c r="AS31" s="40"/>
      <c r="AT31" s="40"/>
      <c r="AU31" s="40"/>
      <c r="AV31" s="40"/>
      <c r="AW31" s="40"/>
      <c r="AX31" s="40"/>
      <c r="AY31" s="40"/>
      <c r="AZ31" s="40"/>
      <c r="BA31" s="40"/>
      <c r="BB31" s="40"/>
      <c r="BC31" s="40"/>
      <c r="BD31" s="40"/>
      <c r="BE31" s="40"/>
      <c r="BF31" s="40"/>
      <c r="BG31" s="40"/>
      <c r="BH31" s="40"/>
      <c r="BI31" s="40"/>
      <c r="BJ31" s="40"/>
      <c r="BK31" s="40"/>
      <c r="BL31" s="40"/>
      <c r="BM31" s="40"/>
      <c r="BN31" s="40"/>
      <c r="BO31" s="40"/>
      <c r="BP31" s="40"/>
      <c r="BQ31" s="40"/>
      <c r="BR31" s="40"/>
      <c r="BS31" s="40"/>
      <c r="BT31" s="40"/>
      <c r="BU31" s="40"/>
      <c r="BV31" s="40"/>
      <c r="BW31" s="40"/>
      <c r="BX31" s="40"/>
      <c r="BY31" s="40"/>
      <c r="BZ31" s="40"/>
      <c r="CA31" s="40"/>
      <c r="CB31" s="40"/>
      <c r="CC31" s="40"/>
      <c r="CD31" s="40"/>
      <c r="CE31" s="40"/>
      <c r="CF31" s="40"/>
      <c r="CG31" s="40"/>
      <c r="CH31" s="40"/>
      <c r="CI31" s="40"/>
      <c r="CJ31" s="40"/>
      <c r="CK31" s="40"/>
      <c r="CL31" s="40"/>
      <c r="CM31" s="40"/>
      <c r="CN31" s="40"/>
      <c r="CO31" s="40"/>
      <c r="CP31" s="40"/>
      <c r="CQ31" s="40"/>
      <c r="CR31" s="40"/>
      <c r="CS31" s="40"/>
      <c r="CT31" s="40"/>
    </row>
    <row r="32" customFormat="false" ht="12.75" hidden="false" customHeight="false" outlineLevel="0" collapsed="false">
      <c r="A32" s="36" t="n">
        <v>35125</v>
      </c>
      <c r="B32" s="37" t="n">
        <v>0.0678</v>
      </c>
      <c r="C32" s="38" t="n">
        <v>0.0765</v>
      </c>
      <c r="D32" s="39" t="n">
        <v>0.0848</v>
      </c>
      <c r="E32" s="40" t="n">
        <v>0.0246</v>
      </c>
      <c r="F32" s="39" t="n">
        <v>0.0874</v>
      </c>
      <c r="G32" s="40" t="n">
        <v>0.0793</v>
      </c>
      <c r="H32" s="41" t="n">
        <v>0.0671</v>
      </c>
      <c r="I32" s="37" t="n">
        <v>0.025</v>
      </c>
      <c r="J32" s="40"/>
      <c r="K32" s="42"/>
      <c r="L32" s="40"/>
      <c r="M32" s="37" t="n">
        <v>0.034</v>
      </c>
      <c r="N32" s="43" t="n">
        <v>0.007</v>
      </c>
      <c r="O32" s="42" t="n">
        <v>0.026336</v>
      </c>
      <c r="P32" s="42"/>
      <c r="Q32" s="42"/>
      <c r="R32" s="43"/>
      <c r="S32" s="40" t="n">
        <v>0.02</v>
      </c>
      <c r="T32" s="43"/>
      <c r="U32" s="43" t="n">
        <v>0.0243</v>
      </c>
      <c r="V32" s="43"/>
      <c r="W32" s="43"/>
      <c r="X32" s="40"/>
      <c r="Y32" s="40"/>
      <c r="Z32" s="40"/>
      <c r="AA32" s="40"/>
      <c r="AB32" s="40"/>
      <c r="AC32" s="40"/>
      <c r="AD32" s="40"/>
      <c r="AE32" s="40"/>
      <c r="AF32" s="40"/>
      <c r="AG32" s="40"/>
      <c r="AH32" s="40"/>
      <c r="AI32" s="40"/>
      <c r="AJ32" s="40"/>
      <c r="AK32" s="40"/>
      <c r="AL32" s="40"/>
      <c r="AM32" s="40"/>
      <c r="AN32" s="40"/>
      <c r="AO32" s="40"/>
      <c r="AP32" s="40"/>
      <c r="AQ32" s="40"/>
      <c r="AR32" s="40"/>
      <c r="AS32" s="40"/>
      <c r="AT32" s="40"/>
      <c r="AU32" s="40"/>
      <c r="AV32" s="40"/>
      <c r="AW32" s="40"/>
      <c r="AX32" s="40"/>
      <c r="AY32" s="40"/>
      <c r="AZ32" s="40"/>
      <c r="BA32" s="40"/>
      <c r="BB32" s="40"/>
      <c r="BC32" s="40"/>
      <c r="BD32" s="40"/>
      <c r="BE32" s="40"/>
      <c r="BF32" s="40"/>
      <c r="BG32" s="40"/>
      <c r="BH32" s="40"/>
      <c r="BI32" s="40"/>
      <c r="BJ32" s="40"/>
      <c r="BK32" s="40"/>
      <c r="BL32" s="40"/>
      <c r="BM32" s="40"/>
      <c r="BN32" s="40"/>
      <c r="BO32" s="40"/>
      <c r="BP32" s="40"/>
      <c r="BQ32" s="40"/>
      <c r="BR32" s="40"/>
      <c r="BS32" s="40"/>
      <c r="BT32" s="40"/>
      <c r="BU32" s="40"/>
      <c r="BV32" s="40"/>
      <c r="BW32" s="40"/>
      <c r="BX32" s="40"/>
      <c r="BY32" s="40"/>
      <c r="BZ32" s="40"/>
      <c r="CA32" s="40"/>
      <c r="CB32" s="40"/>
      <c r="CC32" s="40"/>
      <c r="CD32" s="40"/>
      <c r="CE32" s="40"/>
      <c r="CF32" s="40"/>
      <c r="CG32" s="40"/>
      <c r="CH32" s="40"/>
      <c r="CI32" s="40"/>
      <c r="CJ32" s="40"/>
      <c r="CK32" s="40"/>
      <c r="CL32" s="40"/>
      <c r="CM32" s="40"/>
      <c r="CN32" s="40"/>
      <c r="CO32" s="40"/>
      <c r="CP32" s="40"/>
      <c r="CQ32" s="40"/>
      <c r="CR32" s="40"/>
      <c r="CS32" s="40"/>
      <c r="CT32" s="40"/>
    </row>
    <row r="33" customFormat="false" ht="12.75" hidden="false" customHeight="false" outlineLevel="0" collapsed="false">
      <c r="A33" s="36" t="n">
        <v>35156</v>
      </c>
      <c r="B33" s="37" t="n">
        <v>0.077</v>
      </c>
      <c r="C33" s="38" t="n">
        <v>0.0868</v>
      </c>
      <c r="D33" s="39" t="n">
        <v>0.0954</v>
      </c>
      <c r="E33" s="40" t="n">
        <v>0.0287</v>
      </c>
      <c r="F33" s="39" t="n">
        <v>0.098</v>
      </c>
      <c r="G33" s="40" t="n">
        <v>0.0899</v>
      </c>
      <c r="H33" s="41" t="n">
        <v>0.0763</v>
      </c>
      <c r="I33" s="37" t="n">
        <v>0.013</v>
      </c>
      <c r="J33" s="40"/>
      <c r="K33" s="42"/>
      <c r="L33" s="40"/>
      <c r="M33" s="37" t="n">
        <v>0.031</v>
      </c>
      <c r="N33" s="43" t="n">
        <v>0.002</v>
      </c>
      <c r="O33" s="42" t="n">
        <v>0.021436</v>
      </c>
      <c r="P33" s="42"/>
      <c r="Q33" s="42"/>
      <c r="R33" s="43"/>
      <c r="S33" s="40" t="n">
        <v>0.02</v>
      </c>
      <c r="T33" s="43"/>
      <c r="U33" s="43" t="n">
        <v>0.0243</v>
      </c>
      <c r="V33" s="43"/>
      <c r="W33" s="43" t="n">
        <v>0.0158</v>
      </c>
      <c r="X33" s="40"/>
      <c r="Y33" s="40"/>
      <c r="Z33" s="40"/>
      <c r="AA33" s="40"/>
      <c r="AB33" s="40"/>
      <c r="AC33" s="40"/>
      <c r="AD33" s="40"/>
      <c r="AE33" s="40"/>
      <c r="AF33" s="40"/>
      <c r="AG33" s="40"/>
      <c r="AH33" s="40"/>
      <c r="AI33" s="40"/>
      <c r="AJ33" s="40"/>
      <c r="AK33" s="40"/>
      <c r="AL33" s="40"/>
      <c r="AM33" s="40"/>
      <c r="AN33" s="40"/>
      <c r="AO33" s="40"/>
      <c r="AP33" s="40"/>
      <c r="AQ33" s="40"/>
      <c r="AR33" s="40"/>
      <c r="AS33" s="40"/>
      <c r="AT33" s="40"/>
      <c r="AU33" s="40"/>
      <c r="AV33" s="40"/>
      <c r="AW33" s="40"/>
      <c r="AX33" s="40"/>
      <c r="AY33" s="40"/>
      <c r="AZ33" s="40"/>
      <c r="BA33" s="40"/>
      <c r="BB33" s="40"/>
      <c r="BC33" s="40"/>
      <c r="BD33" s="40"/>
      <c r="BE33" s="40"/>
      <c r="BF33" s="40"/>
      <c r="BG33" s="40"/>
      <c r="BH33" s="40"/>
      <c r="BI33" s="40"/>
      <c r="BJ33" s="40"/>
      <c r="BK33" s="40"/>
      <c r="BL33" s="40"/>
      <c r="BM33" s="40"/>
      <c r="BN33" s="40"/>
      <c r="BO33" s="40"/>
      <c r="BP33" s="40"/>
      <c r="BQ33" s="40"/>
      <c r="BR33" s="40"/>
      <c r="BS33" s="40"/>
      <c r="BT33" s="40"/>
      <c r="BU33" s="40"/>
      <c r="BV33" s="40"/>
      <c r="BW33" s="40"/>
      <c r="BX33" s="40"/>
      <c r="BY33" s="40"/>
      <c r="BZ33" s="40"/>
      <c r="CA33" s="40"/>
      <c r="CB33" s="40"/>
      <c r="CC33" s="40"/>
      <c r="CD33" s="40"/>
      <c r="CE33" s="40"/>
      <c r="CF33" s="40"/>
      <c r="CG33" s="40"/>
      <c r="CH33" s="40"/>
      <c r="CI33" s="40"/>
      <c r="CJ33" s="40"/>
      <c r="CK33" s="40"/>
      <c r="CL33" s="40"/>
      <c r="CM33" s="40"/>
      <c r="CN33" s="40"/>
      <c r="CO33" s="40"/>
      <c r="CP33" s="40"/>
      <c r="CQ33" s="40"/>
      <c r="CR33" s="40"/>
      <c r="CS33" s="40"/>
      <c r="CT33" s="40"/>
    </row>
    <row r="34" customFormat="false" ht="12.75" hidden="false" customHeight="false" outlineLevel="0" collapsed="false">
      <c r="A34" s="36" t="n">
        <v>35186</v>
      </c>
      <c r="B34" s="37" t="n">
        <v>0.0716</v>
      </c>
      <c r="C34" s="38" t="n">
        <v>0.0804</v>
      </c>
      <c r="D34" s="39" t="n">
        <v>0.0888</v>
      </c>
      <c r="E34" s="40" t="n">
        <v>0.0278</v>
      </c>
      <c r="F34" s="39" t="n">
        <v>0.0914</v>
      </c>
      <c r="G34" s="40" t="n">
        <v>0.0833</v>
      </c>
      <c r="H34" s="41" t="n">
        <v>0.0709</v>
      </c>
      <c r="I34" s="37" t="n">
        <v>0.013</v>
      </c>
      <c r="J34" s="40"/>
      <c r="K34" s="42"/>
      <c r="L34" s="40"/>
      <c r="M34" s="37" t="n">
        <v>0.029</v>
      </c>
      <c r="N34" s="43" t="n">
        <v>0.002</v>
      </c>
      <c r="O34" s="42" t="n">
        <v>0.021436</v>
      </c>
      <c r="P34" s="42"/>
      <c r="Q34" s="42"/>
      <c r="R34" s="43"/>
      <c r="S34" s="40" t="n">
        <v>0.02</v>
      </c>
      <c r="T34" s="43"/>
      <c r="U34" s="43" t="n">
        <v>0.0243</v>
      </c>
      <c r="V34" s="43"/>
      <c r="W34" s="43" t="n">
        <v>0.0158</v>
      </c>
      <c r="X34" s="40"/>
      <c r="Y34" s="40"/>
      <c r="Z34" s="40"/>
      <c r="AA34" s="40"/>
      <c r="AB34" s="40"/>
      <c r="AC34" s="40"/>
      <c r="AD34" s="40"/>
      <c r="AE34" s="40"/>
      <c r="AF34" s="40"/>
      <c r="AG34" s="40"/>
      <c r="AH34" s="40"/>
      <c r="AI34" s="40"/>
      <c r="AJ34" s="40"/>
      <c r="AK34" s="40"/>
      <c r="AL34" s="40"/>
      <c r="AM34" s="40"/>
      <c r="AN34" s="40"/>
      <c r="AO34" s="40"/>
      <c r="AP34" s="40"/>
      <c r="AQ34" s="40"/>
      <c r="AR34" s="40"/>
      <c r="AS34" s="40"/>
      <c r="AT34" s="40"/>
      <c r="AU34" s="40"/>
      <c r="AV34" s="40"/>
      <c r="AW34" s="40"/>
      <c r="AX34" s="40"/>
      <c r="AY34" s="40"/>
      <c r="AZ34" s="40"/>
      <c r="BA34" s="40"/>
      <c r="BB34" s="40"/>
      <c r="BC34" s="40"/>
      <c r="BD34" s="40"/>
      <c r="BE34" s="40"/>
      <c r="BF34" s="40"/>
      <c r="BG34" s="40"/>
      <c r="BH34" s="40"/>
      <c r="BI34" s="40"/>
      <c r="BJ34" s="40"/>
      <c r="BK34" s="40"/>
      <c r="BL34" s="40"/>
      <c r="BM34" s="40"/>
      <c r="BN34" s="40"/>
      <c r="BO34" s="40"/>
      <c r="BP34" s="40"/>
      <c r="BQ34" s="40"/>
      <c r="BR34" s="40"/>
      <c r="BS34" s="40"/>
      <c r="BT34" s="40"/>
      <c r="BU34" s="40"/>
      <c r="BV34" s="40"/>
      <c r="BW34" s="40"/>
      <c r="BX34" s="40"/>
      <c r="BY34" s="40"/>
      <c r="BZ34" s="40"/>
      <c r="CA34" s="40"/>
      <c r="CB34" s="40"/>
      <c r="CC34" s="40"/>
      <c r="CD34" s="40"/>
      <c r="CE34" s="40"/>
      <c r="CF34" s="40"/>
      <c r="CG34" s="40"/>
      <c r="CH34" s="40"/>
      <c r="CI34" s="40"/>
      <c r="CJ34" s="40"/>
      <c r="CK34" s="40"/>
      <c r="CL34" s="40"/>
      <c r="CM34" s="40"/>
      <c r="CN34" s="40"/>
      <c r="CO34" s="40"/>
      <c r="CP34" s="40"/>
      <c r="CQ34" s="40"/>
      <c r="CR34" s="40"/>
      <c r="CS34" s="40"/>
      <c r="CT34" s="40"/>
    </row>
    <row r="35" customFormat="false" ht="12.75" hidden="false" customHeight="false" outlineLevel="0" collapsed="false">
      <c r="A35" s="36" t="n">
        <v>35217</v>
      </c>
      <c r="B35" s="37" t="n">
        <v>0.0719</v>
      </c>
      <c r="C35" s="38" t="n">
        <v>0.0811</v>
      </c>
      <c r="D35" s="39" t="n">
        <v>0.0895</v>
      </c>
      <c r="E35" s="40" t="n">
        <v>0.0262</v>
      </c>
      <c r="F35" s="39" t="n">
        <v>0.0922</v>
      </c>
      <c r="G35" s="40" t="n">
        <v>0.0841</v>
      </c>
      <c r="H35" s="41" t="n">
        <v>0.0712</v>
      </c>
      <c r="I35" s="37" t="n">
        <v>0.013</v>
      </c>
      <c r="J35" s="40"/>
      <c r="K35" s="42"/>
      <c r="L35" s="40"/>
      <c r="M35" s="37" t="n">
        <v>0.023</v>
      </c>
      <c r="N35" s="43" t="n">
        <v>0.002</v>
      </c>
      <c r="O35" s="42" t="n">
        <v>0.023273</v>
      </c>
      <c r="P35" s="42"/>
      <c r="Q35" s="42"/>
      <c r="R35" s="43" t="n">
        <v>0.006</v>
      </c>
      <c r="S35" s="40" t="n">
        <v>0.02</v>
      </c>
      <c r="T35" s="43"/>
      <c r="U35" s="43" t="n">
        <v>0.0243</v>
      </c>
      <c r="V35" s="43"/>
      <c r="W35" s="43" t="n">
        <v>0.0158</v>
      </c>
      <c r="X35" s="40"/>
      <c r="Y35" s="40"/>
      <c r="Z35" s="40"/>
      <c r="AA35" s="40"/>
      <c r="AB35" s="40"/>
      <c r="AC35" s="40"/>
      <c r="AD35" s="40"/>
      <c r="AE35" s="40"/>
      <c r="AF35" s="40"/>
      <c r="AG35" s="40"/>
      <c r="AH35" s="40"/>
      <c r="AI35" s="40"/>
      <c r="AJ35" s="40"/>
      <c r="AK35" s="40"/>
      <c r="AL35" s="40"/>
      <c r="AM35" s="40"/>
      <c r="AN35" s="40"/>
      <c r="AO35" s="40"/>
      <c r="AP35" s="40"/>
      <c r="AQ35" s="40"/>
      <c r="AR35" s="40"/>
      <c r="AS35" s="40"/>
      <c r="AT35" s="40"/>
      <c r="AU35" s="40"/>
      <c r="AV35" s="40"/>
      <c r="AW35" s="40"/>
      <c r="AX35" s="40"/>
      <c r="AY35" s="40"/>
      <c r="AZ35" s="40"/>
      <c r="BA35" s="40"/>
      <c r="BB35" s="40"/>
      <c r="BC35" s="40"/>
      <c r="BD35" s="40"/>
      <c r="BE35" s="40"/>
      <c r="BF35" s="40"/>
      <c r="BG35" s="40"/>
      <c r="BH35" s="40"/>
      <c r="BI35" s="40"/>
      <c r="BJ35" s="40"/>
      <c r="BK35" s="40"/>
      <c r="BL35" s="40"/>
      <c r="BM35" s="40"/>
      <c r="BN35" s="40"/>
      <c r="BO35" s="40"/>
      <c r="BP35" s="40"/>
      <c r="BQ35" s="40"/>
      <c r="BR35" s="40"/>
      <c r="BS35" s="40"/>
      <c r="BT35" s="40"/>
      <c r="BU35" s="40"/>
      <c r="BV35" s="40"/>
      <c r="BW35" s="40"/>
      <c r="BX35" s="40"/>
      <c r="BY35" s="40"/>
      <c r="BZ35" s="40"/>
      <c r="CA35" s="40"/>
      <c r="CB35" s="40"/>
      <c r="CC35" s="40"/>
      <c r="CD35" s="40"/>
      <c r="CE35" s="40"/>
      <c r="CF35" s="40"/>
      <c r="CG35" s="40"/>
      <c r="CH35" s="40"/>
      <c r="CI35" s="40"/>
      <c r="CJ35" s="40"/>
      <c r="CK35" s="40"/>
      <c r="CL35" s="40"/>
      <c r="CM35" s="40"/>
      <c r="CN35" s="40"/>
      <c r="CO35" s="40"/>
      <c r="CP35" s="40"/>
      <c r="CQ35" s="40"/>
      <c r="CR35" s="40"/>
      <c r="CS35" s="40"/>
      <c r="CT35" s="40"/>
    </row>
    <row r="36" customFormat="false" ht="12.75" hidden="false" customHeight="false" outlineLevel="0" collapsed="false">
      <c r="A36" s="36" t="n">
        <v>35247</v>
      </c>
      <c r="B36" s="37" t="n">
        <v>0.0725</v>
      </c>
      <c r="C36" s="38" t="n">
        <v>0.0814</v>
      </c>
      <c r="D36" s="39" t="n">
        <v>0.0898</v>
      </c>
      <c r="E36" s="40" t="n">
        <v>0.0284</v>
      </c>
      <c r="F36" s="39" t="n">
        <v>0.0924</v>
      </c>
      <c r="G36" s="40" t="n">
        <v>0.0843</v>
      </c>
      <c r="H36" s="41" t="n">
        <v>0.0719</v>
      </c>
      <c r="I36" s="37" t="n">
        <v>0.013</v>
      </c>
      <c r="J36" s="40"/>
      <c r="K36" s="42"/>
      <c r="L36" s="40"/>
      <c r="M36" s="37" t="n">
        <v>0.02</v>
      </c>
      <c r="N36" s="43" t="n">
        <v>0.005</v>
      </c>
      <c r="O36" s="42" t="n">
        <v>0.024498</v>
      </c>
      <c r="P36" s="42"/>
      <c r="Q36" s="42"/>
      <c r="R36" s="43" t="n">
        <v>0.006</v>
      </c>
      <c r="S36" s="40" t="n">
        <v>0.02</v>
      </c>
      <c r="T36" s="43"/>
      <c r="U36" s="43" t="n">
        <v>0.0243</v>
      </c>
      <c r="V36" s="43"/>
      <c r="W36" s="43" t="n">
        <v>0.0158</v>
      </c>
      <c r="X36" s="40"/>
      <c r="Y36" s="40"/>
      <c r="Z36" s="40"/>
      <c r="AA36" s="40"/>
      <c r="AB36" s="40"/>
      <c r="AC36" s="40"/>
      <c r="AD36" s="40"/>
      <c r="AE36" s="40"/>
      <c r="AF36" s="40"/>
      <c r="AG36" s="40"/>
      <c r="AH36" s="40"/>
      <c r="AI36" s="40"/>
      <c r="AJ36" s="40"/>
      <c r="AK36" s="40"/>
      <c r="AL36" s="40"/>
      <c r="AM36" s="40"/>
      <c r="AN36" s="40"/>
      <c r="AO36" s="40"/>
      <c r="AP36" s="40"/>
      <c r="AQ36" s="40"/>
      <c r="AR36" s="40"/>
      <c r="AS36" s="40"/>
      <c r="AT36" s="40"/>
      <c r="AU36" s="40"/>
      <c r="AV36" s="40"/>
      <c r="AW36" s="40"/>
      <c r="AX36" s="40"/>
      <c r="AY36" s="40"/>
      <c r="AZ36" s="40"/>
      <c r="BA36" s="40"/>
      <c r="BB36" s="40"/>
      <c r="BC36" s="40"/>
      <c r="BD36" s="40"/>
      <c r="BE36" s="40"/>
      <c r="BF36" s="40"/>
      <c r="BG36" s="40"/>
      <c r="BH36" s="40"/>
      <c r="BI36" s="40"/>
      <c r="BJ36" s="40"/>
      <c r="BK36" s="40"/>
      <c r="BL36" s="40"/>
      <c r="BM36" s="40"/>
      <c r="BN36" s="40"/>
      <c r="BO36" s="40"/>
      <c r="BP36" s="40"/>
      <c r="BQ36" s="40"/>
      <c r="BR36" s="40"/>
      <c r="BS36" s="40"/>
      <c r="BT36" s="40"/>
      <c r="BU36" s="40"/>
      <c r="BV36" s="40"/>
      <c r="BW36" s="40"/>
      <c r="BX36" s="40"/>
      <c r="BY36" s="40"/>
      <c r="BZ36" s="40"/>
      <c r="CA36" s="40"/>
      <c r="CB36" s="40"/>
      <c r="CC36" s="40"/>
      <c r="CD36" s="40"/>
      <c r="CE36" s="40"/>
      <c r="CF36" s="40"/>
      <c r="CG36" s="40"/>
      <c r="CH36" s="40"/>
      <c r="CI36" s="40"/>
      <c r="CJ36" s="40"/>
      <c r="CK36" s="40"/>
      <c r="CL36" s="40"/>
      <c r="CM36" s="40"/>
      <c r="CN36" s="40"/>
      <c r="CO36" s="40"/>
      <c r="CP36" s="40"/>
      <c r="CQ36" s="40"/>
      <c r="CR36" s="40"/>
      <c r="CS36" s="40"/>
      <c r="CT36" s="40"/>
    </row>
    <row r="37" customFormat="false" ht="12.75" hidden="false" customHeight="false" outlineLevel="0" collapsed="false">
      <c r="A37" s="36" t="n">
        <v>35278</v>
      </c>
      <c r="B37" s="37" t="n">
        <v>0.0748</v>
      </c>
      <c r="C37" s="38" t="n">
        <v>0.084</v>
      </c>
      <c r="D37" s="39" t="n">
        <v>0.0924</v>
      </c>
      <c r="E37" s="40" t="n">
        <v>0.0291</v>
      </c>
      <c r="F37" s="39" t="n">
        <v>0.0951</v>
      </c>
      <c r="G37" s="40" t="n">
        <v>0.0869</v>
      </c>
      <c r="H37" s="41" t="n">
        <v>0.0741</v>
      </c>
      <c r="I37" s="37" t="n">
        <v>0.013</v>
      </c>
      <c r="J37" s="40"/>
      <c r="K37" s="42"/>
      <c r="L37" s="40"/>
      <c r="M37" s="37" t="n">
        <v>0.018</v>
      </c>
      <c r="N37" s="43" t="n">
        <v>0.005</v>
      </c>
      <c r="O37" s="42" t="n">
        <v>0.026336</v>
      </c>
      <c r="P37" s="42"/>
      <c r="Q37" s="42"/>
      <c r="R37" s="43" t="n">
        <v>0.004</v>
      </c>
      <c r="S37" s="40" t="n">
        <v>0.02</v>
      </c>
      <c r="T37" s="43"/>
      <c r="U37" s="43" t="n">
        <v>0.0243</v>
      </c>
      <c r="V37" s="43"/>
      <c r="W37" s="43" t="n">
        <v>0.0158</v>
      </c>
      <c r="X37" s="40"/>
      <c r="Y37" s="40"/>
      <c r="Z37" s="40"/>
      <c r="AA37" s="40"/>
      <c r="AB37" s="40"/>
      <c r="AC37" s="40"/>
      <c r="AD37" s="40"/>
      <c r="AE37" s="40"/>
      <c r="AF37" s="40"/>
      <c r="AG37" s="40"/>
      <c r="AH37" s="40"/>
      <c r="AI37" s="40"/>
      <c r="AJ37" s="40"/>
      <c r="AK37" s="40"/>
      <c r="AL37" s="40"/>
      <c r="AM37" s="40"/>
      <c r="AN37" s="40"/>
      <c r="AO37" s="40"/>
      <c r="AP37" s="40"/>
      <c r="AQ37" s="40"/>
      <c r="AR37" s="40"/>
      <c r="AS37" s="40"/>
      <c r="AT37" s="40"/>
      <c r="AU37" s="40"/>
      <c r="AV37" s="40"/>
      <c r="AW37" s="40"/>
      <c r="AX37" s="40"/>
      <c r="AY37" s="40"/>
      <c r="AZ37" s="40"/>
      <c r="BA37" s="40"/>
      <c r="BB37" s="40"/>
      <c r="BC37" s="40"/>
      <c r="BD37" s="40"/>
      <c r="BE37" s="40"/>
      <c r="BF37" s="40"/>
      <c r="BG37" s="40"/>
      <c r="BH37" s="40"/>
      <c r="BI37" s="40"/>
      <c r="BJ37" s="40"/>
      <c r="BK37" s="40"/>
      <c r="BL37" s="40"/>
      <c r="BM37" s="40"/>
      <c r="BN37" s="40"/>
      <c r="BO37" s="40"/>
      <c r="BP37" s="40"/>
      <c r="BQ37" s="40"/>
      <c r="BR37" s="40"/>
      <c r="BS37" s="40"/>
      <c r="BT37" s="40"/>
      <c r="BU37" s="40"/>
      <c r="BV37" s="40"/>
      <c r="BW37" s="40"/>
      <c r="BX37" s="40"/>
      <c r="BY37" s="40"/>
      <c r="BZ37" s="40"/>
      <c r="CA37" s="40"/>
      <c r="CB37" s="40"/>
      <c r="CC37" s="40"/>
      <c r="CD37" s="40"/>
      <c r="CE37" s="40"/>
      <c r="CF37" s="40"/>
      <c r="CG37" s="40"/>
      <c r="CH37" s="40"/>
      <c r="CI37" s="40"/>
      <c r="CJ37" s="40"/>
      <c r="CK37" s="40"/>
      <c r="CL37" s="40"/>
      <c r="CM37" s="40"/>
      <c r="CN37" s="40"/>
      <c r="CO37" s="40"/>
      <c r="CP37" s="40"/>
      <c r="CQ37" s="40"/>
      <c r="CR37" s="40"/>
      <c r="CS37" s="40"/>
      <c r="CT37" s="40"/>
    </row>
    <row r="38" customFormat="false" ht="12.75" hidden="false" customHeight="false" outlineLevel="0" collapsed="false">
      <c r="A38" s="36" t="n">
        <v>35309</v>
      </c>
      <c r="B38" s="37" t="n">
        <v>0.0662</v>
      </c>
      <c r="C38" s="38" t="n">
        <v>0.0747</v>
      </c>
      <c r="D38" s="39" t="n">
        <v>0.0829</v>
      </c>
      <c r="E38" s="40" t="n">
        <v>0.0241</v>
      </c>
      <c r="F38" s="39" t="n">
        <v>0.0855</v>
      </c>
      <c r="G38" s="40" t="n">
        <v>0.0774</v>
      </c>
      <c r="H38" s="41" t="n">
        <v>0.0656</v>
      </c>
      <c r="I38" s="37" t="n">
        <v>0.013</v>
      </c>
      <c r="J38" s="40"/>
      <c r="K38" s="42"/>
      <c r="L38" s="40"/>
      <c r="M38" s="37" t="n">
        <v>0.018</v>
      </c>
      <c r="N38" s="43" t="n">
        <v>0.005</v>
      </c>
      <c r="O38" s="42" t="n">
        <v>0.026948</v>
      </c>
      <c r="P38" s="42"/>
      <c r="Q38" s="42"/>
      <c r="R38" s="43" t="n">
        <v>0.004</v>
      </c>
      <c r="S38" s="40" t="n">
        <v>0.02</v>
      </c>
      <c r="T38" s="43"/>
      <c r="U38" s="43" t="n">
        <v>0.0243</v>
      </c>
      <c r="V38" s="43"/>
      <c r="W38" s="43" t="n">
        <v>0.0158</v>
      </c>
      <c r="X38" s="40"/>
      <c r="Y38" s="40"/>
      <c r="Z38" s="40"/>
      <c r="AA38" s="40"/>
      <c r="AB38" s="40"/>
      <c r="AC38" s="40"/>
      <c r="AD38" s="40"/>
      <c r="AE38" s="40"/>
      <c r="AF38" s="40"/>
      <c r="AG38" s="40"/>
      <c r="AH38" s="40"/>
      <c r="AI38" s="40"/>
      <c r="AJ38" s="40"/>
      <c r="AK38" s="40"/>
      <c r="AL38" s="40"/>
      <c r="AM38" s="40"/>
      <c r="AN38" s="40"/>
      <c r="AO38" s="40"/>
      <c r="AP38" s="40"/>
      <c r="AQ38" s="40"/>
      <c r="AR38" s="40"/>
      <c r="AS38" s="40"/>
      <c r="AT38" s="40"/>
      <c r="AU38" s="40"/>
      <c r="AV38" s="40"/>
      <c r="AW38" s="40"/>
      <c r="AX38" s="40"/>
      <c r="AY38" s="40"/>
      <c r="AZ38" s="40"/>
      <c r="BA38" s="40"/>
      <c r="BB38" s="40"/>
      <c r="BC38" s="40"/>
      <c r="BD38" s="40"/>
      <c r="BE38" s="40"/>
      <c r="BF38" s="40"/>
      <c r="BG38" s="40"/>
      <c r="BH38" s="40"/>
      <c r="BI38" s="40"/>
      <c r="BJ38" s="40"/>
      <c r="BK38" s="40"/>
      <c r="BL38" s="40"/>
      <c r="BM38" s="40"/>
      <c r="BN38" s="40"/>
      <c r="BO38" s="40"/>
      <c r="BP38" s="40"/>
      <c r="BQ38" s="40"/>
      <c r="BR38" s="40"/>
      <c r="BS38" s="40"/>
      <c r="BT38" s="40"/>
      <c r="BU38" s="40"/>
      <c r="BV38" s="40"/>
      <c r="BW38" s="40"/>
      <c r="BX38" s="40"/>
      <c r="BY38" s="40"/>
      <c r="BZ38" s="40"/>
      <c r="CA38" s="40"/>
      <c r="CB38" s="40"/>
      <c r="CC38" s="40"/>
      <c r="CD38" s="40"/>
      <c r="CE38" s="40"/>
      <c r="CF38" s="40"/>
      <c r="CG38" s="40"/>
      <c r="CH38" s="40"/>
      <c r="CI38" s="40"/>
      <c r="CJ38" s="40"/>
      <c r="CK38" s="40"/>
      <c r="CL38" s="40"/>
      <c r="CM38" s="40"/>
      <c r="CN38" s="40"/>
      <c r="CO38" s="40"/>
      <c r="CP38" s="40"/>
      <c r="CQ38" s="40"/>
      <c r="CR38" s="40"/>
      <c r="CS38" s="40"/>
      <c r="CT38" s="40"/>
    </row>
    <row r="39" customFormat="false" ht="12.75" hidden="false" customHeight="false" outlineLevel="0" collapsed="false">
      <c r="A39" s="36" t="n">
        <v>35339</v>
      </c>
      <c r="B39" s="37" t="n">
        <v>0.0676</v>
      </c>
      <c r="C39" s="38" t="n">
        <v>0.0762</v>
      </c>
      <c r="D39" s="39" t="n">
        <v>0.0844</v>
      </c>
      <c r="E39" s="40" t="n">
        <v>0.0249</v>
      </c>
      <c r="F39" s="39" t="n">
        <v>0.087</v>
      </c>
      <c r="G39" s="40" t="n">
        <v>0.0789</v>
      </c>
      <c r="H39" s="41" t="n">
        <v>0.0669</v>
      </c>
      <c r="I39" s="37" t="n">
        <v>0.013</v>
      </c>
      <c r="J39" s="40"/>
      <c r="K39" s="42"/>
      <c r="L39" s="40"/>
      <c r="M39" s="37" t="n">
        <v>0.02</v>
      </c>
      <c r="N39" s="43" t="n">
        <v>0.005</v>
      </c>
      <c r="O39" s="42" t="n">
        <v>0.027561</v>
      </c>
      <c r="P39" s="42"/>
      <c r="Q39" s="42"/>
      <c r="R39" s="43" t="n">
        <v>0.004</v>
      </c>
      <c r="S39" s="40" t="n">
        <v>0.02</v>
      </c>
      <c r="T39" s="43"/>
      <c r="U39" s="43" t="n">
        <v>0.0243</v>
      </c>
      <c r="V39" s="43"/>
      <c r="W39" s="43" t="n">
        <v>0.0158</v>
      </c>
      <c r="X39" s="40"/>
      <c r="Y39" s="40"/>
      <c r="Z39" s="40"/>
      <c r="AA39" s="40"/>
      <c r="AB39" s="40"/>
      <c r="AC39" s="40"/>
      <c r="AD39" s="40"/>
      <c r="AE39" s="40"/>
      <c r="AF39" s="40"/>
      <c r="AG39" s="40"/>
      <c r="AH39" s="40"/>
      <c r="AI39" s="40"/>
      <c r="AJ39" s="40"/>
      <c r="AK39" s="40"/>
      <c r="AL39" s="40"/>
      <c r="AM39" s="40"/>
      <c r="AN39" s="40"/>
      <c r="AO39" s="40"/>
      <c r="AP39" s="40"/>
      <c r="AQ39" s="40"/>
      <c r="AR39" s="40"/>
      <c r="AS39" s="40"/>
      <c r="AT39" s="40"/>
      <c r="AU39" s="40"/>
      <c r="AV39" s="40"/>
      <c r="AW39" s="40"/>
      <c r="AX39" s="40"/>
      <c r="AY39" s="40"/>
      <c r="AZ39" s="40"/>
      <c r="BA39" s="40"/>
      <c r="BB39" s="40"/>
      <c r="BC39" s="40"/>
      <c r="BD39" s="40"/>
      <c r="BE39" s="40"/>
      <c r="BF39" s="40"/>
      <c r="BG39" s="40"/>
      <c r="BH39" s="40"/>
      <c r="BI39" s="40"/>
      <c r="BJ39" s="40"/>
      <c r="BK39" s="40"/>
      <c r="BL39" s="40"/>
      <c r="BM39" s="40"/>
      <c r="BN39" s="40"/>
      <c r="BO39" s="40"/>
      <c r="BP39" s="40"/>
      <c r="BQ39" s="40"/>
      <c r="BR39" s="40"/>
      <c r="BS39" s="40"/>
      <c r="BT39" s="40"/>
      <c r="BU39" s="40"/>
      <c r="BV39" s="40"/>
      <c r="BW39" s="40"/>
      <c r="BX39" s="40"/>
      <c r="BY39" s="40"/>
      <c r="BZ39" s="40"/>
      <c r="CA39" s="40"/>
      <c r="CB39" s="40"/>
      <c r="CC39" s="40"/>
      <c r="CD39" s="40"/>
      <c r="CE39" s="40"/>
      <c r="CF39" s="40"/>
      <c r="CG39" s="40"/>
      <c r="CH39" s="40"/>
      <c r="CI39" s="40"/>
      <c r="CJ39" s="40"/>
      <c r="CK39" s="40"/>
      <c r="CL39" s="40"/>
      <c r="CM39" s="40"/>
      <c r="CN39" s="40"/>
      <c r="CO39" s="40"/>
      <c r="CP39" s="40"/>
      <c r="CQ39" s="40"/>
      <c r="CR39" s="40"/>
      <c r="CS39" s="40"/>
      <c r="CT39" s="40"/>
    </row>
    <row r="40" customFormat="false" ht="12.75" hidden="false" customHeight="false" outlineLevel="0" collapsed="false">
      <c r="A40" s="36" t="n">
        <v>35370</v>
      </c>
      <c r="B40" s="37" t="n">
        <v>0.0677</v>
      </c>
      <c r="C40" s="38" t="n">
        <v>0.076</v>
      </c>
      <c r="D40" s="39" t="n">
        <v>0.0786</v>
      </c>
      <c r="E40" s="40" t="n">
        <v>0.0261</v>
      </c>
      <c r="F40" s="39" t="n">
        <v>0.0868</v>
      </c>
      <c r="G40" s="40" t="n">
        <v>0.0786</v>
      </c>
      <c r="H40" s="41" t="n">
        <v>0.0671</v>
      </c>
      <c r="I40" s="37" t="n">
        <v>0.025</v>
      </c>
      <c r="J40" s="40"/>
      <c r="K40" s="42"/>
      <c r="L40" s="40"/>
      <c r="M40" s="37" t="n">
        <v>0.029</v>
      </c>
      <c r="N40" s="43" t="n">
        <v>0.005</v>
      </c>
      <c r="O40" s="42" t="n">
        <v>0.027561</v>
      </c>
      <c r="P40" s="42"/>
      <c r="Q40" s="42"/>
      <c r="R40" s="43" t="n">
        <v>0.008</v>
      </c>
      <c r="S40" s="40" t="n">
        <v>0.02</v>
      </c>
      <c r="T40" s="43"/>
      <c r="U40" s="43" t="n">
        <v>0.0243</v>
      </c>
      <c r="V40" s="43"/>
      <c r="W40" s="43" t="n">
        <v>0.0158</v>
      </c>
      <c r="X40" s="40"/>
      <c r="Y40" s="40"/>
      <c r="Z40" s="40"/>
      <c r="AA40" s="40"/>
      <c r="AB40" s="40"/>
      <c r="AC40" s="40"/>
      <c r="AD40" s="40"/>
      <c r="AE40" s="40"/>
      <c r="AF40" s="40"/>
      <c r="AG40" s="40"/>
      <c r="AH40" s="40"/>
      <c r="AI40" s="40"/>
      <c r="AJ40" s="40"/>
      <c r="AK40" s="40"/>
      <c r="AL40" s="40"/>
      <c r="AM40" s="40"/>
      <c r="AN40" s="40"/>
      <c r="AO40" s="40"/>
      <c r="AP40" s="40"/>
      <c r="AQ40" s="40"/>
      <c r="AR40" s="40"/>
      <c r="AS40" s="40"/>
      <c r="AT40" s="40"/>
      <c r="AU40" s="40"/>
      <c r="AV40" s="40"/>
      <c r="AW40" s="40"/>
      <c r="AX40" s="40"/>
      <c r="AY40" s="40"/>
      <c r="AZ40" s="40"/>
      <c r="BA40" s="40"/>
      <c r="BB40" s="40"/>
      <c r="BC40" s="40"/>
      <c r="BD40" s="40"/>
      <c r="BE40" s="40"/>
      <c r="BF40" s="40"/>
      <c r="BG40" s="40"/>
      <c r="BH40" s="40"/>
      <c r="BI40" s="40"/>
      <c r="BJ40" s="40"/>
      <c r="BK40" s="40"/>
      <c r="BL40" s="40"/>
      <c r="BM40" s="40"/>
      <c r="BN40" s="40"/>
      <c r="BO40" s="40"/>
      <c r="BP40" s="40"/>
      <c r="BQ40" s="40"/>
      <c r="BR40" s="40"/>
      <c r="BS40" s="40"/>
      <c r="BT40" s="40"/>
      <c r="BU40" s="40"/>
      <c r="BV40" s="40"/>
      <c r="BW40" s="40"/>
      <c r="BX40" s="40"/>
      <c r="BY40" s="40"/>
      <c r="BZ40" s="40"/>
      <c r="CA40" s="40"/>
      <c r="CB40" s="40"/>
      <c r="CC40" s="40"/>
      <c r="CD40" s="40"/>
      <c r="CE40" s="40"/>
      <c r="CF40" s="40"/>
      <c r="CG40" s="40"/>
      <c r="CH40" s="40"/>
      <c r="CI40" s="40"/>
      <c r="CJ40" s="40"/>
      <c r="CK40" s="40"/>
      <c r="CL40" s="40"/>
      <c r="CM40" s="40"/>
      <c r="CN40" s="40"/>
      <c r="CO40" s="40"/>
      <c r="CP40" s="40"/>
      <c r="CQ40" s="40"/>
      <c r="CR40" s="40"/>
      <c r="CS40" s="40"/>
      <c r="CT40" s="40"/>
    </row>
    <row r="41" customFormat="false" ht="12.75" hidden="false" customHeight="false" outlineLevel="0" collapsed="false">
      <c r="A41" s="36" t="n">
        <v>35400</v>
      </c>
      <c r="B41" s="37" t="n">
        <v>0.0707</v>
      </c>
      <c r="C41" s="38" t="n">
        <v>0.0793</v>
      </c>
      <c r="D41" s="39" t="n">
        <v>0.082</v>
      </c>
      <c r="E41" s="40" t="n">
        <v>0.0279</v>
      </c>
      <c r="F41" s="39" t="n">
        <v>0.0824</v>
      </c>
      <c r="G41" s="40" t="n">
        <v>0.0819</v>
      </c>
      <c r="H41" s="41" t="n">
        <v>0.0701</v>
      </c>
      <c r="I41" s="37" t="n">
        <v>0.025</v>
      </c>
      <c r="J41" s="40"/>
      <c r="K41" s="42"/>
      <c r="L41" s="40"/>
      <c r="M41" s="37"/>
      <c r="N41" s="43" t="n">
        <v>0.007</v>
      </c>
      <c r="O41" s="42" t="n">
        <v>0.027561</v>
      </c>
      <c r="P41" s="42"/>
      <c r="Q41" s="42"/>
      <c r="R41" s="43" t="n">
        <v>0.006</v>
      </c>
      <c r="S41" s="40" t="n">
        <v>0.02</v>
      </c>
      <c r="T41" s="43"/>
      <c r="U41" s="43" t="n">
        <v>0.0243</v>
      </c>
      <c r="V41" s="43"/>
      <c r="W41" s="43" t="n">
        <v>0.0158</v>
      </c>
      <c r="X41" s="40"/>
      <c r="Y41" s="40"/>
      <c r="Z41" s="40"/>
      <c r="AA41" s="40"/>
      <c r="AB41" s="40"/>
      <c r="AC41" s="40"/>
      <c r="AD41" s="40"/>
      <c r="AE41" s="40"/>
      <c r="AF41" s="40"/>
      <c r="AG41" s="40"/>
      <c r="AH41" s="40"/>
      <c r="AI41" s="40"/>
      <c r="AJ41" s="40"/>
      <c r="AK41" s="40"/>
      <c r="AL41" s="40"/>
      <c r="AM41" s="40"/>
      <c r="AN41" s="40"/>
      <c r="AO41" s="40"/>
      <c r="AP41" s="40"/>
      <c r="AQ41" s="40"/>
      <c r="AR41" s="40"/>
      <c r="AS41" s="40"/>
      <c r="AT41" s="40"/>
      <c r="AU41" s="40"/>
      <c r="AV41" s="40"/>
      <c r="AW41" s="40"/>
      <c r="AX41" s="40"/>
      <c r="AY41" s="40"/>
      <c r="AZ41" s="40"/>
      <c r="BA41" s="40"/>
      <c r="BB41" s="40"/>
      <c r="BC41" s="40"/>
      <c r="BD41" s="40"/>
      <c r="BE41" s="40"/>
      <c r="BF41" s="40"/>
      <c r="BG41" s="40"/>
      <c r="BH41" s="40"/>
      <c r="BI41" s="40"/>
      <c r="BJ41" s="40"/>
      <c r="BK41" s="40"/>
      <c r="BL41" s="40"/>
      <c r="BM41" s="40"/>
      <c r="BN41" s="40"/>
      <c r="BO41" s="40"/>
      <c r="BP41" s="40"/>
      <c r="BQ41" s="40"/>
      <c r="BR41" s="40"/>
      <c r="BS41" s="40"/>
      <c r="BT41" s="40"/>
      <c r="BU41" s="40"/>
      <c r="BV41" s="40"/>
      <c r="BW41" s="40"/>
      <c r="BX41" s="40"/>
      <c r="BY41" s="40"/>
      <c r="BZ41" s="40"/>
      <c r="CA41" s="40"/>
      <c r="CB41" s="40"/>
      <c r="CC41" s="40"/>
      <c r="CD41" s="40"/>
      <c r="CE41" s="40"/>
      <c r="CF41" s="40"/>
      <c r="CG41" s="40"/>
      <c r="CH41" s="40"/>
      <c r="CI41" s="40"/>
      <c r="CJ41" s="40"/>
      <c r="CK41" s="40"/>
      <c r="CL41" s="40"/>
      <c r="CM41" s="40"/>
      <c r="CN41" s="40"/>
      <c r="CO41" s="40"/>
      <c r="CP41" s="40"/>
      <c r="CQ41" s="40"/>
      <c r="CR41" s="40"/>
      <c r="CS41" s="40"/>
      <c r="CT41" s="40"/>
    </row>
    <row r="42" customFormat="false" ht="12.75" hidden="false" customHeight="false" outlineLevel="0" collapsed="false">
      <c r="A42" s="44" t="n">
        <v>35431</v>
      </c>
      <c r="B42" s="45" t="n">
        <v>0.0723</v>
      </c>
      <c r="C42" s="46" t="n">
        <v>0.0812</v>
      </c>
      <c r="D42" s="47" t="n">
        <v>0.084</v>
      </c>
      <c r="E42" s="27" t="n">
        <v>0.0276</v>
      </c>
      <c r="F42" s="47" t="n">
        <v>0.0844</v>
      </c>
      <c r="G42" s="27" t="n">
        <v>0.084</v>
      </c>
      <c r="H42" s="48" t="n">
        <v>0.0716</v>
      </c>
      <c r="I42" s="29" t="n">
        <v>0.025</v>
      </c>
      <c r="J42" s="32"/>
      <c r="K42" s="34" t="n">
        <v>0.04</v>
      </c>
      <c r="L42" s="32" t="n">
        <v>0.004</v>
      </c>
      <c r="M42" s="29"/>
      <c r="N42" s="35" t="n">
        <v>0.01</v>
      </c>
      <c r="O42" s="34" t="n">
        <v>0.03491</v>
      </c>
      <c r="P42" s="34" t="n">
        <v>0.0114</v>
      </c>
      <c r="Q42" s="34"/>
      <c r="R42" s="35" t="n">
        <v>0.004</v>
      </c>
      <c r="S42" s="32" t="n">
        <v>0.02</v>
      </c>
      <c r="T42" s="49" t="n">
        <v>0.0475</v>
      </c>
      <c r="U42" s="49" t="n">
        <v>0.0243</v>
      </c>
      <c r="V42" s="35" t="n">
        <v>0.01795</v>
      </c>
      <c r="W42" s="43" t="n">
        <v>0.0158</v>
      </c>
      <c r="X42" s="27"/>
      <c r="Y42" s="27"/>
      <c r="Z42" s="27"/>
      <c r="AA42" s="27"/>
      <c r="AB42" s="27"/>
      <c r="AC42" s="27"/>
      <c r="AD42" s="27"/>
      <c r="AE42" s="27"/>
      <c r="AF42" s="27"/>
      <c r="AG42" s="27"/>
      <c r="AH42" s="27"/>
      <c r="AI42" s="27"/>
      <c r="AJ42" s="27"/>
      <c r="AK42" s="27"/>
      <c r="AL42" s="27"/>
      <c r="AM42" s="27"/>
      <c r="AN42" s="27"/>
      <c r="AO42" s="27"/>
      <c r="AP42" s="27"/>
      <c r="AQ42" s="27"/>
      <c r="AR42" s="27"/>
      <c r="AS42" s="27"/>
      <c r="AT42" s="27"/>
      <c r="AU42" s="27"/>
      <c r="AV42" s="27"/>
      <c r="AW42" s="27"/>
      <c r="AX42" s="27"/>
      <c r="AY42" s="27"/>
      <c r="AZ42" s="27"/>
      <c r="BA42" s="27"/>
      <c r="BB42" s="27"/>
      <c r="BC42" s="27"/>
      <c r="BD42" s="27"/>
      <c r="BE42" s="27"/>
      <c r="BF42" s="27"/>
      <c r="BG42" s="27"/>
      <c r="BH42" s="27"/>
      <c r="BI42" s="27"/>
      <c r="BJ42" s="27"/>
      <c r="BK42" s="27"/>
      <c r="BL42" s="27"/>
      <c r="BM42" s="27"/>
      <c r="BN42" s="27"/>
      <c r="BO42" s="27"/>
      <c r="BP42" s="27"/>
      <c r="BQ42" s="27"/>
      <c r="BR42" s="27"/>
      <c r="BS42" s="27"/>
      <c r="BT42" s="27"/>
      <c r="BU42" s="27"/>
      <c r="BV42" s="27"/>
      <c r="BW42" s="27"/>
      <c r="BX42" s="27"/>
      <c r="BY42" s="27"/>
      <c r="BZ42" s="27"/>
      <c r="CA42" s="27"/>
      <c r="CB42" s="27"/>
      <c r="CC42" s="27"/>
      <c r="CD42" s="27"/>
      <c r="CE42" s="27"/>
      <c r="CF42" s="27"/>
      <c r="CG42" s="27"/>
      <c r="CH42" s="27"/>
      <c r="CI42" s="27"/>
      <c r="CJ42" s="27"/>
      <c r="CK42" s="27"/>
      <c r="CL42" s="27"/>
      <c r="CM42" s="27"/>
      <c r="CN42" s="27"/>
      <c r="CO42" s="27"/>
      <c r="CP42" s="27"/>
      <c r="CQ42" s="27"/>
      <c r="CR42" s="27"/>
      <c r="CS42" s="27"/>
      <c r="CT42" s="27"/>
    </row>
    <row r="43" customFormat="false" ht="12.75" hidden="false" customHeight="false" outlineLevel="0" collapsed="false">
      <c r="A43" s="44" t="n">
        <v>35462</v>
      </c>
      <c r="B43" s="45" t="n">
        <v>0.0697</v>
      </c>
      <c r="C43" s="46" t="n">
        <v>0.0783</v>
      </c>
      <c r="D43" s="47" t="n">
        <v>0.081</v>
      </c>
      <c r="E43" s="27" t="n">
        <v>0.0268</v>
      </c>
      <c r="F43" s="47" t="n">
        <v>0.0814</v>
      </c>
      <c r="G43" s="27" t="n">
        <v>0.081</v>
      </c>
      <c r="H43" s="48" t="n">
        <v>0.0783</v>
      </c>
      <c r="I43" s="29" t="n">
        <v>0.025</v>
      </c>
      <c r="J43" s="32"/>
      <c r="K43" s="34" t="n">
        <v>0.04</v>
      </c>
      <c r="L43" s="32" t="n">
        <v>0.004</v>
      </c>
      <c r="M43" s="29"/>
      <c r="N43" s="35" t="n">
        <v>0.008</v>
      </c>
      <c r="O43" s="34" t="n">
        <v>0.03491</v>
      </c>
      <c r="P43" s="34" t="n">
        <v>0.0114</v>
      </c>
      <c r="Q43" s="34"/>
      <c r="R43" s="35" t="n">
        <v>0.008</v>
      </c>
      <c r="S43" s="32" t="n">
        <v>0.02</v>
      </c>
      <c r="T43" s="49" t="n">
        <v>0.05</v>
      </c>
      <c r="U43" s="49" t="n">
        <v>0.0243</v>
      </c>
      <c r="V43" s="35" t="n">
        <v>0.01795</v>
      </c>
      <c r="W43" s="43" t="n">
        <v>0.0158</v>
      </c>
      <c r="X43" s="27"/>
      <c r="Y43" s="27"/>
      <c r="Z43" s="27"/>
      <c r="AA43" s="27"/>
      <c r="AB43" s="27"/>
      <c r="AC43" s="27"/>
      <c r="AD43" s="27"/>
      <c r="AE43" s="27"/>
      <c r="AF43" s="27"/>
      <c r="AG43" s="27"/>
      <c r="AH43" s="27"/>
      <c r="AI43" s="27"/>
      <c r="AJ43" s="27"/>
      <c r="AK43" s="27"/>
      <c r="AL43" s="27"/>
      <c r="AM43" s="27"/>
      <c r="AN43" s="27"/>
      <c r="AO43" s="27"/>
      <c r="AP43" s="27"/>
      <c r="AQ43" s="27"/>
      <c r="AR43" s="27"/>
      <c r="AS43" s="27"/>
      <c r="AT43" s="27"/>
      <c r="AU43" s="27"/>
      <c r="AV43" s="27"/>
      <c r="AW43" s="27"/>
      <c r="AX43" s="27"/>
      <c r="AY43" s="27"/>
      <c r="AZ43" s="27"/>
      <c r="BA43" s="27"/>
      <c r="BB43" s="27"/>
      <c r="BC43" s="27"/>
      <c r="BD43" s="27"/>
      <c r="BE43" s="27"/>
      <c r="BF43" s="27"/>
      <c r="BG43" s="27"/>
      <c r="BH43" s="27"/>
      <c r="BI43" s="27"/>
      <c r="BJ43" s="27"/>
      <c r="BK43" s="27"/>
      <c r="BL43" s="27"/>
      <c r="BM43" s="27"/>
      <c r="BN43" s="27"/>
      <c r="BO43" s="27"/>
      <c r="BP43" s="27"/>
      <c r="BQ43" s="27"/>
      <c r="BR43" s="27"/>
      <c r="BS43" s="27"/>
      <c r="BT43" s="27"/>
      <c r="BU43" s="27"/>
      <c r="BV43" s="27"/>
      <c r="BW43" s="27"/>
      <c r="BX43" s="27"/>
      <c r="BY43" s="27"/>
      <c r="BZ43" s="27"/>
      <c r="CA43" s="27"/>
      <c r="CB43" s="27"/>
      <c r="CC43" s="27"/>
      <c r="CD43" s="27"/>
      <c r="CE43" s="27"/>
      <c r="CF43" s="27"/>
      <c r="CG43" s="27"/>
      <c r="CH43" s="27"/>
      <c r="CI43" s="27"/>
      <c r="CJ43" s="27"/>
      <c r="CK43" s="27"/>
      <c r="CL43" s="27"/>
      <c r="CM43" s="27"/>
      <c r="CN43" s="27"/>
      <c r="CO43" s="27"/>
      <c r="CP43" s="27"/>
      <c r="CQ43" s="27"/>
      <c r="CR43" s="27"/>
      <c r="CS43" s="27"/>
      <c r="CT43" s="27"/>
    </row>
    <row r="44" customFormat="false" ht="12.75" hidden="false" customHeight="false" outlineLevel="0" collapsed="false">
      <c r="A44" s="44" t="n">
        <v>35490</v>
      </c>
      <c r="B44" s="45" t="n">
        <v>0.0683</v>
      </c>
      <c r="C44" s="46" t="n">
        <v>0.0767</v>
      </c>
      <c r="D44" s="47" t="n">
        <v>0.0793</v>
      </c>
      <c r="E44" s="27" t="n">
        <v>0.0266</v>
      </c>
      <c r="F44" s="47" t="n">
        <v>0.0797</v>
      </c>
      <c r="G44" s="27" t="n">
        <v>0.0793</v>
      </c>
      <c r="H44" s="48" t="n">
        <v>0.0767</v>
      </c>
      <c r="I44" s="29" t="n">
        <v>0.025</v>
      </c>
      <c r="J44" s="32"/>
      <c r="K44" s="34" t="n">
        <v>0.04</v>
      </c>
      <c r="L44" s="32" t="n">
        <v>0.004</v>
      </c>
      <c r="M44" s="29"/>
      <c r="N44" s="35" t="n">
        <v>0.003</v>
      </c>
      <c r="O44" s="34" t="n">
        <v>0.03491</v>
      </c>
      <c r="P44" s="34" t="n">
        <v>0.0114</v>
      </c>
      <c r="Q44" s="34"/>
      <c r="R44" s="49" t="n">
        <v>0</v>
      </c>
      <c r="S44" s="32" t="n">
        <v>0.02</v>
      </c>
      <c r="T44" s="49" t="n">
        <v>0.0475</v>
      </c>
      <c r="U44" s="50" t="n">
        <v>0.0221</v>
      </c>
      <c r="V44" s="35" t="n">
        <v>0.01795</v>
      </c>
      <c r="W44" s="43" t="n">
        <v>0.0158</v>
      </c>
      <c r="X44" s="27"/>
      <c r="Y44" s="27"/>
      <c r="Z44" s="27"/>
      <c r="AA44" s="27"/>
      <c r="AB44" s="27"/>
      <c r="AC44" s="27"/>
      <c r="AD44" s="27"/>
      <c r="AE44" s="27"/>
      <c r="AF44" s="27"/>
      <c r="AG44" s="27"/>
      <c r="AH44" s="27"/>
      <c r="AI44" s="27"/>
      <c r="AJ44" s="27"/>
      <c r="AK44" s="27"/>
      <c r="AL44" s="27"/>
      <c r="AM44" s="27"/>
      <c r="AN44" s="27"/>
      <c r="AO44" s="27"/>
      <c r="AP44" s="27"/>
      <c r="AQ44" s="27"/>
      <c r="AR44" s="27"/>
      <c r="AS44" s="27"/>
      <c r="AT44" s="27"/>
      <c r="AU44" s="27"/>
      <c r="AV44" s="27"/>
      <c r="AW44" s="27"/>
      <c r="AX44" s="27"/>
      <c r="AY44" s="27"/>
      <c r="AZ44" s="27"/>
      <c r="BA44" s="27"/>
      <c r="BB44" s="27"/>
      <c r="BC44" s="27"/>
      <c r="BD44" s="27"/>
      <c r="BE44" s="27"/>
      <c r="BF44" s="27"/>
      <c r="BG44" s="27"/>
      <c r="BH44" s="27"/>
      <c r="BI44" s="27"/>
      <c r="BJ44" s="27"/>
      <c r="BK44" s="27"/>
      <c r="BL44" s="27"/>
      <c r="BM44" s="27"/>
      <c r="BN44" s="27"/>
      <c r="BO44" s="27"/>
      <c r="BP44" s="27"/>
      <c r="BQ44" s="27"/>
      <c r="BR44" s="27"/>
      <c r="BS44" s="27"/>
      <c r="BT44" s="27"/>
      <c r="BU44" s="27"/>
      <c r="BV44" s="27"/>
      <c r="BW44" s="27"/>
      <c r="BX44" s="27"/>
      <c r="BY44" s="27"/>
      <c r="BZ44" s="27"/>
      <c r="CA44" s="27"/>
      <c r="CB44" s="27"/>
      <c r="CC44" s="27"/>
      <c r="CD44" s="27"/>
      <c r="CE44" s="27"/>
      <c r="CF44" s="27"/>
      <c r="CG44" s="27"/>
      <c r="CH44" s="27"/>
      <c r="CI44" s="27"/>
      <c r="CJ44" s="27"/>
      <c r="CK44" s="27"/>
      <c r="CL44" s="27"/>
      <c r="CM44" s="27"/>
      <c r="CN44" s="27"/>
      <c r="CO44" s="27"/>
      <c r="CP44" s="27"/>
      <c r="CQ44" s="27"/>
      <c r="CR44" s="27"/>
      <c r="CS44" s="27"/>
      <c r="CT44" s="27"/>
    </row>
    <row r="45" customFormat="false" ht="12.75" hidden="false" customHeight="false" outlineLevel="0" collapsed="false">
      <c r="A45" s="44" t="n">
        <v>35521</v>
      </c>
      <c r="B45" s="45" t="n">
        <v>0.0721</v>
      </c>
      <c r="C45" s="46" t="n">
        <v>0.081</v>
      </c>
      <c r="D45" s="47" t="n">
        <v>0.0838</v>
      </c>
      <c r="E45" s="27" t="n">
        <v>0.0276</v>
      </c>
      <c r="F45" s="47" t="n">
        <v>0.0842</v>
      </c>
      <c r="G45" s="27" t="n">
        <v>0.0838</v>
      </c>
      <c r="H45" s="48" t="n">
        <v>0.081</v>
      </c>
      <c r="I45" s="29" t="n">
        <v>0.018</v>
      </c>
      <c r="J45" s="32" t="n">
        <v>0.021</v>
      </c>
      <c r="K45" s="34" t="n">
        <v>0.04</v>
      </c>
      <c r="L45" s="32" t="n">
        <v>0.004</v>
      </c>
      <c r="M45" s="29"/>
      <c r="N45" s="50"/>
      <c r="O45" s="51" t="n">
        <v>0.030011</v>
      </c>
      <c r="P45" s="34" t="n">
        <v>0.0114</v>
      </c>
      <c r="Q45" s="34"/>
      <c r="R45" s="49" t="n">
        <v>0</v>
      </c>
      <c r="S45" s="32" t="n">
        <v>0.02</v>
      </c>
      <c r="T45" s="49" t="n">
        <v>0.05</v>
      </c>
      <c r="U45" s="50" t="n">
        <v>0.0221</v>
      </c>
      <c r="V45" s="35" t="n">
        <v>0.01795</v>
      </c>
      <c r="W45" s="35" t="n">
        <v>0.019</v>
      </c>
      <c r="X45" s="27"/>
      <c r="Y45" s="27"/>
      <c r="Z45" s="27"/>
      <c r="AA45" s="27"/>
      <c r="AB45" s="27"/>
      <c r="AC45" s="27"/>
      <c r="AD45" s="27"/>
      <c r="AE45" s="27"/>
      <c r="AF45" s="27"/>
      <c r="AG45" s="27"/>
      <c r="AH45" s="27"/>
      <c r="AI45" s="27"/>
      <c r="AJ45" s="27"/>
      <c r="AK45" s="27"/>
      <c r="AL45" s="27"/>
      <c r="AM45" s="27"/>
      <c r="AN45" s="27"/>
      <c r="AO45" s="27"/>
      <c r="AP45" s="27"/>
      <c r="AQ45" s="27"/>
      <c r="AR45" s="27"/>
      <c r="AS45" s="27"/>
      <c r="AT45" s="27"/>
      <c r="AU45" s="27"/>
      <c r="AV45" s="27"/>
      <c r="AW45" s="27"/>
      <c r="AX45" s="27"/>
      <c r="AY45" s="27"/>
      <c r="AZ45" s="27"/>
      <c r="BA45" s="27"/>
      <c r="BB45" s="27"/>
      <c r="BC45" s="27"/>
      <c r="BD45" s="27"/>
      <c r="BE45" s="27"/>
      <c r="BF45" s="27"/>
      <c r="BG45" s="27"/>
      <c r="BH45" s="27"/>
      <c r="BI45" s="27"/>
      <c r="BJ45" s="27"/>
      <c r="BK45" s="27"/>
      <c r="BL45" s="27"/>
      <c r="BM45" s="27"/>
      <c r="BN45" s="27"/>
      <c r="BO45" s="27"/>
      <c r="BP45" s="27"/>
      <c r="BQ45" s="27"/>
      <c r="BR45" s="27"/>
      <c r="BS45" s="27"/>
      <c r="BT45" s="27"/>
      <c r="BU45" s="27"/>
      <c r="BV45" s="27"/>
      <c r="BW45" s="27"/>
      <c r="BX45" s="27"/>
      <c r="BY45" s="27"/>
      <c r="BZ45" s="27"/>
      <c r="CA45" s="27"/>
      <c r="CB45" s="27"/>
      <c r="CC45" s="27"/>
      <c r="CD45" s="27"/>
      <c r="CE45" s="27"/>
      <c r="CF45" s="27"/>
      <c r="CG45" s="27"/>
      <c r="CH45" s="27"/>
      <c r="CI45" s="27"/>
      <c r="CJ45" s="27"/>
      <c r="CK45" s="27"/>
      <c r="CL45" s="27"/>
      <c r="CM45" s="27"/>
      <c r="CN45" s="27"/>
      <c r="CO45" s="27"/>
      <c r="CP45" s="27"/>
      <c r="CQ45" s="27"/>
      <c r="CR45" s="27"/>
      <c r="CS45" s="27"/>
      <c r="CT45" s="27"/>
    </row>
    <row r="46" customFormat="false" ht="12.75" hidden="false" customHeight="false" outlineLevel="0" collapsed="false">
      <c r="A46" s="44" t="n">
        <v>35551</v>
      </c>
      <c r="B46" s="45" t="n">
        <v>0.0701</v>
      </c>
      <c r="C46" s="46" t="n">
        <v>0.0787</v>
      </c>
      <c r="D46" s="47" t="n">
        <v>0.0817</v>
      </c>
      <c r="E46" s="27" t="n">
        <v>0.0262</v>
      </c>
      <c r="F46" s="47" t="n">
        <v>0.0818</v>
      </c>
      <c r="G46" s="27" t="n">
        <v>0.0816</v>
      </c>
      <c r="H46" s="48" t="n">
        <v>0.0787</v>
      </c>
      <c r="I46" s="29" t="n">
        <v>0.017</v>
      </c>
      <c r="J46" s="32" t="n">
        <v>0.02</v>
      </c>
      <c r="K46" s="34" t="n">
        <v>0.04</v>
      </c>
      <c r="L46" s="32" t="n">
        <v>0.004</v>
      </c>
      <c r="M46" s="29"/>
      <c r="N46" s="50"/>
      <c r="O46" s="51" t="n">
        <v>0.030011</v>
      </c>
      <c r="P46" s="34" t="n">
        <v>0.0114</v>
      </c>
      <c r="Q46" s="34"/>
      <c r="R46" s="49"/>
      <c r="S46" s="32" t="n">
        <v>0.02</v>
      </c>
      <c r="T46" s="49" t="n">
        <v>0.0475</v>
      </c>
      <c r="U46" s="50" t="n">
        <v>0.0221</v>
      </c>
      <c r="V46" s="35" t="n">
        <v>0.01795</v>
      </c>
      <c r="W46" s="35" t="n">
        <v>0.019</v>
      </c>
      <c r="X46" s="27"/>
      <c r="Y46" s="27"/>
      <c r="Z46" s="27"/>
      <c r="AA46" s="27"/>
      <c r="AB46" s="27"/>
      <c r="AC46" s="27"/>
      <c r="AD46" s="27"/>
      <c r="AE46" s="27"/>
      <c r="AF46" s="27"/>
      <c r="AG46" s="27"/>
      <c r="AH46" s="27"/>
      <c r="AI46" s="27"/>
      <c r="AJ46" s="27"/>
      <c r="AK46" s="27"/>
      <c r="AL46" s="27"/>
      <c r="AM46" s="27"/>
      <c r="AN46" s="27"/>
      <c r="AO46" s="27"/>
      <c r="AP46" s="27"/>
      <c r="AQ46" s="27"/>
      <c r="AR46" s="27"/>
      <c r="AS46" s="27"/>
      <c r="AT46" s="27"/>
      <c r="AU46" s="27"/>
      <c r="AV46" s="27"/>
      <c r="AW46" s="27"/>
      <c r="AX46" s="27"/>
      <c r="AY46" s="27"/>
      <c r="AZ46" s="27"/>
      <c r="BA46" s="27"/>
      <c r="BB46" s="27"/>
      <c r="BC46" s="27"/>
      <c r="BD46" s="27"/>
      <c r="BE46" s="27"/>
      <c r="BF46" s="27"/>
      <c r="BG46" s="27"/>
      <c r="BH46" s="27"/>
      <c r="BI46" s="27"/>
      <c r="BJ46" s="27"/>
      <c r="BK46" s="27"/>
      <c r="BL46" s="27"/>
      <c r="BM46" s="27"/>
      <c r="BN46" s="27"/>
      <c r="BO46" s="27"/>
      <c r="BP46" s="27"/>
      <c r="BQ46" s="27"/>
      <c r="BR46" s="27"/>
      <c r="BS46" s="27"/>
      <c r="BT46" s="27"/>
      <c r="BU46" s="27"/>
      <c r="BV46" s="27"/>
      <c r="BW46" s="27"/>
      <c r="BX46" s="27"/>
      <c r="BY46" s="27"/>
      <c r="BZ46" s="27"/>
      <c r="CA46" s="27"/>
      <c r="CB46" s="27"/>
      <c r="CC46" s="27"/>
      <c r="CD46" s="27"/>
      <c r="CE46" s="27"/>
      <c r="CF46" s="27"/>
      <c r="CG46" s="27"/>
      <c r="CH46" s="27"/>
      <c r="CI46" s="27"/>
      <c r="CJ46" s="27"/>
      <c r="CK46" s="27"/>
      <c r="CL46" s="27"/>
      <c r="CM46" s="27"/>
      <c r="CN46" s="27"/>
      <c r="CO46" s="27"/>
      <c r="CP46" s="27"/>
      <c r="CQ46" s="27"/>
      <c r="CR46" s="27"/>
      <c r="CS46" s="27"/>
      <c r="CT46" s="27"/>
    </row>
    <row r="47" customFormat="false" ht="12.75" hidden="false" customHeight="false" outlineLevel="0" collapsed="false">
      <c r="A47" s="44" t="n">
        <v>35582</v>
      </c>
      <c r="B47" s="45" t="n">
        <v>0.0716</v>
      </c>
      <c r="C47" s="46" t="n">
        <v>0.0803</v>
      </c>
      <c r="D47" s="47" t="n">
        <v>0.0834</v>
      </c>
      <c r="E47" s="27" t="n">
        <v>0.027</v>
      </c>
      <c r="F47" s="47" t="n">
        <v>0.0835</v>
      </c>
      <c r="G47" s="27" t="n">
        <v>0.0833</v>
      </c>
      <c r="H47" s="48" t="n">
        <v>0.0709</v>
      </c>
      <c r="I47" s="29" t="n">
        <v>0.015</v>
      </c>
      <c r="J47" s="32" t="n">
        <v>0.018</v>
      </c>
      <c r="K47" s="34" t="n">
        <v>0.04</v>
      </c>
      <c r="L47" s="32" t="n">
        <v>0.004</v>
      </c>
      <c r="M47" s="29"/>
      <c r="N47" s="50" t="n">
        <v>0.006</v>
      </c>
      <c r="O47" s="51" t="n">
        <v>0.026948</v>
      </c>
      <c r="P47" s="34" t="n">
        <v>0.012204</v>
      </c>
      <c r="Q47" s="34"/>
      <c r="R47" s="50" t="n">
        <v>0.006</v>
      </c>
      <c r="S47" s="32" t="n">
        <v>0.02</v>
      </c>
      <c r="T47" s="49" t="n">
        <v>0.05</v>
      </c>
      <c r="U47" s="50" t="n">
        <v>0.0221</v>
      </c>
      <c r="V47" s="35" t="n">
        <v>0.01795</v>
      </c>
      <c r="W47" s="35" t="n">
        <v>0.019</v>
      </c>
      <c r="X47" s="27"/>
      <c r="Y47" s="27"/>
      <c r="Z47" s="27"/>
      <c r="AA47" s="27"/>
      <c r="AB47" s="27"/>
      <c r="AC47" s="27"/>
      <c r="AD47" s="27"/>
      <c r="AE47" s="27"/>
      <c r="AF47" s="27"/>
      <c r="AG47" s="27"/>
      <c r="AH47" s="27"/>
      <c r="AI47" s="27"/>
      <c r="AJ47" s="27"/>
      <c r="AK47" s="27"/>
      <c r="AL47" s="27"/>
      <c r="AM47" s="27"/>
      <c r="AN47" s="27"/>
      <c r="AO47" s="27"/>
      <c r="AP47" s="27"/>
      <c r="AQ47" s="27"/>
      <c r="AR47" s="27"/>
      <c r="AS47" s="27"/>
      <c r="AT47" s="27"/>
      <c r="AU47" s="27"/>
      <c r="AV47" s="27"/>
      <c r="AW47" s="27"/>
      <c r="AX47" s="27"/>
      <c r="AY47" s="27"/>
      <c r="AZ47" s="27"/>
      <c r="BA47" s="27"/>
      <c r="BB47" s="27"/>
      <c r="BC47" s="27"/>
      <c r="BD47" s="27"/>
      <c r="BE47" s="27"/>
      <c r="BF47" s="27"/>
      <c r="BG47" s="27"/>
      <c r="BH47" s="27"/>
      <c r="BI47" s="27"/>
      <c r="BJ47" s="27"/>
      <c r="BK47" s="27"/>
      <c r="BL47" s="27"/>
      <c r="BM47" s="27"/>
      <c r="BN47" s="27"/>
      <c r="BO47" s="27"/>
      <c r="BP47" s="27"/>
      <c r="BQ47" s="27"/>
      <c r="BR47" s="27"/>
      <c r="BS47" s="27"/>
      <c r="BT47" s="27"/>
      <c r="BU47" s="27"/>
      <c r="BV47" s="27"/>
      <c r="BW47" s="27"/>
      <c r="BX47" s="27"/>
      <c r="BY47" s="27"/>
      <c r="BZ47" s="27"/>
      <c r="CA47" s="27"/>
      <c r="CB47" s="27"/>
      <c r="CC47" s="27"/>
      <c r="CD47" s="27"/>
      <c r="CE47" s="27"/>
      <c r="CF47" s="27"/>
      <c r="CG47" s="27"/>
      <c r="CH47" s="27"/>
      <c r="CI47" s="27"/>
      <c r="CJ47" s="27"/>
      <c r="CK47" s="27"/>
      <c r="CL47" s="27"/>
      <c r="CM47" s="27"/>
      <c r="CN47" s="27"/>
      <c r="CO47" s="27"/>
      <c r="CP47" s="27"/>
      <c r="CQ47" s="27"/>
      <c r="CR47" s="27"/>
      <c r="CS47" s="27"/>
      <c r="CT47" s="27"/>
    </row>
    <row r="48" customFormat="false" ht="12.75" hidden="false" customHeight="false" outlineLevel="0" collapsed="false">
      <c r="A48" s="44" t="n">
        <v>35612</v>
      </c>
      <c r="B48" s="45" t="n">
        <v>0.0686</v>
      </c>
      <c r="C48" s="46" t="n">
        <v>0.0771</v>
      </c>
      <c r="D48" s="47" t="n">
        <v>0.08</v>
      </c>
      <c r="E48" s="27" t="n">
        <v>0.0252</v>
      </c>
      <c r="F48" s="47" t="n">
        <v>0.0801</v>
      </c>
      <c r="G48" s="27" t="n">
        <v>0.0799</v>
      </c>
      <c r="H48" s="48" t="n">
        <v>0.0679</v>
      </c>
      <c r="I48" s="45" t="n">
        <v>0.014</v>
      </c>
      <c r="J48" s="27" t="n">
        <v>0.017</v>
      </c>
      <c r="K48" s="34" t="n">
        <v>0.04</v>
      </c>
      <c r="L48" s="27" t="n">
        <v>0.006</v>
      </c>
      <c r="M48" s="45"/>
      <c r="N48" s="52" t="n">
        <v>0.009</v>
      </c>
      <c r="O48" s="53" t="n">
        <v>0.026948</v>
      </c>
      <c r="P48" s="53" t="n">
        <v>0.012204</v>
      </c>
      <c r="Q48" s="53"/>
      <c r="R48" s="52"/>
      <c r="S48" s="32" t="n">
        <v>0.02</v>
      </c>
      <c r="T48" s="54" t="n">
        <v>0.0475</v>
      </c>
      <c r="U48" s="52" t="n">
        <v>0.0221</v>
      </c>
      <c r="V48" s="52" t="n">
        <v>0.0184</v>
      </c>
      <c r="W48" s="35" t="n">
        <v>0.019</v>
      </c>
      <c r="X48" s="27"/>
      <c r="Y48" s="27"/>
      <c r="Z48" s="27"/>
      <c r="AA48" s="27"/>
      <c r="AB48" s="27"/>
      <c r="AC48" s="27"/>
      <c r="AD48" s="27"/>
      <c r="AE48" s="27"/>
      <c r="AF48" s="27"/>
      <c r="AG48" s="27"/>
      <c r="AH48" s="27"/>
      <c r="AI48" s="27"/>
      <c r="AJ48" s="27"/>
      <c r="AK48" s="27"/>
      <c r="AL48" s="27"/>
      <c r="AM48" s="27"/>
      <c r="AN48" s="27"/>
      <c r="AO48" s="27"/>
      <c r="AP48" s="27"/>
      <c r="AQ48" s="27"/>
      <c r="AR48" s="27"/>
      <c r="AS48" s="27"/>
      <c r="AT48" s="27"/>
      <c r="AU48" s="27"/>
      <c r="AV48" s="27"/>
      <c r="AW48" s="27"/>
      <c r="AX48" s="27"/>
      <c r="AY48" s="27"/>
      <c r="AZ48" s="27"/>
      <c r="BA48" s="27"/>
      <c r="BB48" s="27"/>
      <c r="BC48" s="27"/>
      <c r="BD48" s="27"/>
      <c r="BE48" s="27"/>
      <c r="BF48" s="27"/>
      <c r="BG48" s="27"/>
      <c r="BH48" s="27"/>
      <c r="BI48" s="27"/>
      <c r="BJ48" s="27"/>
      <c r="BK48" s="27"/>
      <c r="BL48" s="27"/>
      <c r="BM48" s="27"/>
      <c r="BN48" s="27"/>
      <c r="BO48" s="27"/>
      <c r="BP48" s="27"/>
      <c r="BQ48" s="27"/>
      <c r="BR48" s="27"/>
      <c r="BS48" s="27"/>
      <c r="BT48" s="27"/>
      <c r="BU48" s="27"/>
      <c r="BV48" s="27"/>
      <c r="BW48" s="27"/>
      <c r="BX48" s="27"/>
      <c r="BY48" s="27"/>
      <c r="BZ48" s="27"/>
      <c r="CA48" s="27"/>
      <c r="CB48" s="27"/>
      <c r="CC48" s="27"/>
      <c r="CD48" s="27"/>
      <c r="CE48" s="27"/>
      <c r="CF48" s="27"/>
      <c r="CG48" s="27"/>
      <c r="CH48" s="27"/>
      <c r="CI48" s="27"/>
      <c r="CJ48" s="27"/>
      <c r="CK48" s="27"/>
      <c r="CL48" s="27"/>
      <c r="CM48" s="27"/>
      <c r="CN48" s="27"/>
      <c r="CO48" s="27"/>
      <c r="CP48" s="27"/>
      <c r="CQ48" s="27"/>
      <c r="CR48" s="27"/>
      <c r="CS48" s="27"/>
      <c r="CT48" s="27"/>
    </row>
    <row r="49" customFormat="false" ht="12.75" hidden="false" customHeight="false" outlineLevel="0" collapsed="false">
      <c r="A49" s="44" t="n">
        <v>35643</v>
      </c>
      <c r="B49" s="45" t="n">
        <v>0.0719</v>
      </c>
      <c r="C49" s="46" t="n">
        <v>0.0639</v>
      </c>
      <c r="D49" s="47" t="n">
        <v>0.0747</v>
      </c>
      <c r="E49" s="27" t="n">
        <v>0.0231</v>
      </c>
      <c r="F49" s="47" t="n">
        <v>0.0748</v>
      </c>
      <c r="G49" s="27" t="n">
        <v>0.0746</v>
      </c>
      <c r="H49" s="48" t="n">
        <v>0.0633</v>
      </c>
      <c r="I49" s="45" t="n">
        <v>0.015</v>
      </c>
      <c r="J49" s="27" t="n">
        <v>0.018</v>
      </c>
      <c r="K49" s="34" t="n">
        <v>0.04</v>
      </c>
      <c r="L49" s="27" t="n">
        <v>0.006</v>
      </c>
      <c r="M49" s="45"/>
      <c r="N49" s="52" t="n">
        <v>0.011</v>
      </c>
      <c r="O49" s="53" t="n">
        <v>0.028173</v>
      </c>
      <c r="P49" s="53" t="n">
        <v>0.012759</v>
      </c>
      <c r="Q49" s="53"/>
      <c r="R49" s="52"/>
      <c r="S49" s="32" t="n">
        <v>0.02</v>
      </c>
      <c r="T49" s="52" t="n">
        <v>0.033486</v>
      </c>
      <c r="U49" s="52" t="n">
        <v>0.0221</v>
      </c>
      <c r="V49" s="52" t="n">
        <v>0.0184</v>
      </c>
      <c r="W49" s="35" t="n">
        <v>0.019</v>
      </c>
      <c r="X49" s="27"/>
      <c r="Y49" s="27"/>
      <c r="Z49" s="27"/>
      <c r="AA49" s="27"/>
      <c r="AB49" s="27"/>
      <c r="AC49" s="27"/>
      <c r="AD49" s="27"/>
      <c r="AE49" s="27"/>
      <c r="AF49" s="27"/>
      <c r="AG49" s="27"/>
      <c r="AH49" s="27"/>
      <c r="AI49" s="27"/>
      <c r="AJ49" s="27"/>
      <c r="AK49" s="27"/>
      <c r="AL49" s="27"/>
      <c r="AM49" s="27"/>
      <c r="AN49" s="27"/>
      <c r="AO49" s="27"/>
      <c r="AP49" s="27"/>
      <c r="AQ49" s="27"/>
      <c r="AR49" s="27"/>
      <c r="AS49" s="27"/>
      <c r="AT49" s="27"/>
      <c r="AU49" s="27"/>
      <c r="AV49" s="27"/>
      <c r="AW49" s="27"/>
      <c r="AX49" s="27"/>
      <c r="AY49" s="27"/>
      <c r="AZ49" s="27"/>
      <c r="BA49" s="27"/>
      <c r="BB49" s="27"/>
      <c r="BC49" s="27"/>
      <c r="BD49" s="27"/>
      <c r="BE49" s="27"/>
      <c r="BF49" s="27"/>
      <c r="BG49" s="27"/>
      <c r="BH49" s="27"/>
      <c r="BI49" s="27"/>
      <c r="BJ49" s="27"/>
      <c r="BK49" s="27"/>
      <c r="BL49" s="27"/>
      <c r="BM49" s="27"/>
      <c r="BN49" s="27"/>
      <c r="BO49" s="27"/>
      <c r="BP49" s="27"/>
      <c r="BQ49" s="27"/>
      <c r="BR49" s="27"/>
      <c r="BS49" s="27"/>
      <c r="BT49" s="27"/>
      <c r="BU49" s="27"/>
      <c r="BV49" s="27"/>
      <c r="BW49" s="27"/>
      <c r="BX49" s="27"/>
      <c r="BY49" s="27"/>
      <c r="BZ49" s="27"/>
      <c r="CA49" s="27"/>
      <c r="CB49" s="27"/>
      <c r="CC49" s="27"/>
      <c r="CD49" s="27"/>
      <c r="CE49" s="27"/>
      <c r="CF49" s="27"/>
      <c r="CG49" s="27"/>
      <c r="CH49" s="27"/>
      <c r="CI49" s="27"/>
      <c r="CJ49" s="27"/>
      <c r="CK49" s="27"/>
      <c r="CL49" s="27"/>
      <c r="CM49" s="27"/>
      <c r="CN49" s="27"/>
      <c r="CO49" s="27"/>
      <c r="CP49" s="27"/>
      <c r="CQ49" s="27"/>
      <c r="CR49" s="27"/>
      <c r="CS49" s="27"/>
      <c r="CT49" s="27"/>
    </row>
    <row r="50" customFormat="false" ht="12.75" hidden="false" customHeight="false" outlineLevel="0" collapsed="false">
      <c r="A50" s="44" t="n">
        <v>35674</v>
      </c>
      <c r="B50" s="45" t="n">
        <v>0.0645</v>
      </c>
      <c r="C50" s="46" t="n">
        <v>0.0723</v>
      </c>
      <c r="D50" s="47" t="n">
        <v>0.0751</v>
      </c>
      <c r="E50" s="27" t="n">
        <v>0.0244</v>
      </c>
      <c r="F50" s="47" t="n">
        <v>0.0752</v>
      </c>
      <c r="G50" s="27" t="n">
        <v>0.075</v>
      </c>
      <c r="H50" s="48" t="n">
        <v>0.0639</v>
      </c>
      <c r="I50" s="45" t="n">
        <v>0.016</v>
      </c>
      <c r="J50" s="27" t="n">
        <v>0.019</v>
      </c>
      <c r="K50" s="34" t="n">
        <v>0.04</v>
      </c>
      <c r="L50" s="27"/>
      <c r="M50" s="45"/>
      <c r="N50" s="52" t="n">
        <v>0.011</v>
      </c>
      <c r="O50" s="53" t="n">
        <v>0.028173</v>
      </c>
      <c r="P50" s="53" t="n">
        <v>0.012759</v>
      </c>
      <c r="Q50" s="53"/>
      <c r="R50" s="52" t="n">
        <v>0.008</v>
      </c>
      <c r="S50" s="32" t="n">
        <v>0.02</v>
      </c>
      <c r="T50" s="52" t="n">
        <v>0.04594184</v>
      </c>
      <c r="U50" s="52" t="n">
        <v>0.0221</v>
      </c>
      <c r="V50" s="52" t="n">
        <v>0.0184</v>
      </c>
      <c r="W50" s="35" t="n">
        <v>0.019</v>
      </c>
      <c r="X50" s="27"/>
      <c r="Y50" s="27"/>
      <c r="Z50" s="27"/>
      <c r="AA50" s="27"/>
      <c r="AB50" s="27"/>
      <c r="AC50" s="27"/>
      <c r="AD50" s="27"/>
      <c r="AE50" s="27"/>
      <c r="AF50" s="27"/>
      <c r="AG50" s="27"/>
      <c r="AH50" s="27"/>
      <c r="AI50" s="27"/>
      <c r="AJ50" s="27"/>
      <c r="AK50" s="27"/>
      <c r="AL50" s="27"/>
      <c r="AM50" s="27"/>
      <c r="AN50" s="27"/>
      <c r="AO50" s="27"/>
      <c r="AP50" s="27"/>
      <c r="AQ50" s="27"/>
      <c r="AR50" s="27"/>
      <c r="AS50" s="27"/>
      <c r="AT50" s="27"/>
      <c r="AU50" s="27"/>
      <c r="AV50" s="27"/>
      <c r="AW50" s="27"/>
      <c r="AX50" s="27"/>
      <c r="AY50" s="27"/>
      <c r="AZ50" s="27"/>
      <c r="BA50" s="27"/>
      <c r="BB50" s="27"/>
      <c r="BC50" s="27"/>
      <c r="BD50" s="27"/>
      <c r="BE50" s="27"/>
      <c r="BF50" s="27"/>
      <c r="BG50" s="27"/>
      <c r="BH50" s="27"/>
      <c r="BI50" s="27"/>
      <c r="BJ50" s="27"/>
      <c r="BK50" s="27"/>
      <c r="BL50" s="27"/>
      <c r="BM50" s="27"/>
      <c r="BN50" s="27"/>
      <c r="BO50" s="27"/>
      <c r="BP50" s="27"/>
      <c r="BQ50" s="27"/>
      <c r="BR50" s="27"/>
      <c r="BS50" s="27"/>
      <c r="BT50" s="27"/>
      <c r="BU50" s="27"/>
      <c r="BV50" s="27"/>
      <c r="BW50" s="27"/>
      <c r="BX50" s="27"/>
      <c r="BY50" s="27"/>
      <c r="BZ50" s="27"/>
      <c r="CA50" s="27"/>
      <c r="CB50" s="27"/>
      <c r="CC50" s="27"/>
      <c r="CD50" s="27"/>
      <c r="CE50" s="27"/>
      <c r="CF50" s="27"/>
      <c r="CG50" s="27"/>
      <c r="CH50" s="27"/>
      <c r="CI50" s="27"/>
      <c r="CJ50" s="27"/>
      <c r="CK50" s="27"/>
      <c r="CL50" s="27"/>
      <c r="CM50" s="27"/>
      <c r="CN50" s="27"/>
      <c r="CO50" s="27"/>
      <c r="CP50" s="27"/>
      <c r="CQ50" s="27"/>
      <c r="CR50" s="27"/>
      <c r="CS50" s="27"/>
      <c r="CT50" s="27"/>
    </row>
    <row r="51" customFormat="false" ht="12.75" hidden="false" customHeight="false" outlineLevel="0" collapsed="false">
      <c r="A51" s="44" t="n">
        <v>35704</v>
      </c>
      <c r="B51" s="45" t="n">
        <v>0.059</v>
      </c>
      <c r="C51" s="46" t="n">
        <v>0.0667</v>
      </c>
      <c r="D51" s="47" t="n">
        <v>0.0693</v>
      </c>
      <c r="E51" s="27" t="n">
        <v>0.02</v>
      </c>
      <c r="F51" s="47" t="n">
        <v>0.0695</v>
      </c>
      <c r="G51" s="27" t="n">
        <v>0.0693</v>
      </c>
      <c r="H51" s="48" t="n">
        <v>0.0585</v>
      </c>
      <c r="I51" s="45" t="n">
        <v>0.019</v>
      </c>
      <c r="J51" s="27" t="n">
        <v>0.022</v>
      </c>
      <c r="K51" s="34" t="n">
        <v>0.04</v>
      </c>
      <c r="L51" s="27" t="n">
        <v>0.005</v>
      </c>
      <c r="M51" s="45" t="n">
        <v>0.032</v>
      </c>
      <c r="N51" s="52" t="n">
        <v>0.011</v>
      </c>
      <c r="O51" s="53" t="n">
        <v>0.030011</v>
      </c>
      <c r="P51" s="53" t="n">
        <v>0.013591</v>
      </c>
      <c r="Q51" s="53"/>
      <c r="R51" s="52" t="n">
        <v>0.002</v>
      </c>
      <c r="S51" s="32" t="n">
        <v>0.02</v>
      </c>
      <c r="T51" s="52" t="n">
        <v>0.0380927</v>
      </c>
      <c r="U51" s="52" t="n">
        <v>0.0221</v>
      </c>
      <c r="V51" s="52" t="n">
        <v>0.0184</v>
      </c>
      <c r="W51" s="35" t="n">
        <v>0.019</v>
      </c>
      <c r="X51" s="27"/>
      <c r="Y51" s="27"/>
      <c r="Z51" s="27"/>
      <c r="AA51" s="27"/>
      <c r="AB51" s="27"/>
      <c r="AC51" s="27"/>
      <c r="AD51" s="27"/>
      <c r="AE51" s="27"/>
      <c r="AF51" s="27"/>
      <c r="AG51" s="27"/>
      <c r="AH51" s="27"/>
      <c r="AI51" s="27"/>
      <c r="AJ51" s="27"/>
      <c r="AK51" s="27"/>
      <c r="AL51" s="27"/>
      <c r="AM51" s="27"/>
      <c r="AN51" s="27"/>
      <c r="AO51" s="27"/>
      <c r="AP51" s="27"/>
      <c r="AQ51" s="27"/>
      <c r="AR51" s="27"/>
      <c r="AS51" s="27"/>
      <c r="AT51" s="27"/>
      <c r="AU51" s="27"/>
      <c r="AV51" s="27"/>
      <c r="AW51" s="27"/>
      <c r="AX51" s="27"/>
      <c r="AY51" s="27"/>
      <c r="AZ51" s="27"/>
      <c r="BA51" s="27"/>
      <c r="BB51" s="27"/>
      <c r="BC51" s="27"/>
      <c r="BD51" s="27"/>
      <c r="BE51" s="27"/>
      <c r="BF51" s="27"/>
      <c r="BG51" s="27"/>
      <c r="BH51" s="27"/>
      <c r="BI51" s="27"/>
      <c r="BJ51" s="27"/>
      <c r="BK51" s="27"/>
      <c r="BL51" s="27"/>
      <c r="BM51" s="27"/>
      <c r="BN51" s="27"/>
      <c r="BO51" s="27"/>
      <c r="BP51" s="27"/>
      <c r="BQ51" s="27"/>
      <c r="BR51" s="27"/>
      <c r="BS51" s="27"/>
      <c r="BT51" s="27"/>
      <c r="BU51" s="27"/>
      <c r="BV51" s="27"/>
      <c r="BW51" s="27"/>
      <c r="BX51" s="27"/>
      <c r="BY51" s="27"/>
      <c r="BZ51" s="27"/>
      <c r="CA51" s="27"/>
      <c r="CB51" s="27"/>
      <c r="CC51" s="27"/>
      <c r="CD51" s="27"/>
      <c r="CE51" s="27"/>
      <c r="CF51" s="27"/>
      <c r="CG51" s="27"/>
      <c r="CH51" s="27"/>
      <c r="CI51" s="27"/>
      <c r="CJ51" s="27"/>
      <c r="CK51" s="27"/>
      <c r="CL51" s="27"/>
      <c r="CM51" s="27"/>
      <c r="CN51" s="27"/>
      <c r="CO51" s="27"/>
      <c r="CP51" s="27"/>
      <c r="CQ51" s="27"/>
      <c r="CR51" s="27"/>
      <c r="CS51" s="27"/>
      <c r="CT51" s="27"/>
    </row>
    <row r="52" customFormat="false" ht="12.75" hidden="false" customHeight="false" outlineLevel="0" collapsed="false">
      <c r="A52" s="44" t="n">
        <v>35735</v>
      </c>
      <c r="B52" s="45" t="n">
        <v>0.0624</v>
      </c>
      <c r="C52" s="46" t="n">
        <v>0.0701</v>
      </c>
      <c r="D52" s="47" t="n">
        <v>0.0727</v>
      </c>
      <c r="E52" s="27" t="n">
        <v>0.0231</v>
      </c>
      <c r="F52" s="47" t="n">
        <v>0.0728</v>
      </c>
      <c r="G52" s="27" t="n">
        <v>0.0727</v>
      </c>
      <c r="H52" s="48" t="n">
        <v>0.0618</v>
      </c>
      <c r="I52" s="45" t="n">
        <v>0.022</v>
      </c>
      <c r="J52" s="27" t="n">
        <v>0.026</v>
      </c>
      <c r="K52" s="34" t="n">
        <v>0.04</v>
      </c>
      <c r="L52" s="27" t="n">
        <v>0.005</v>
      </c>
      <c r="M52" s="45" t="n">
        <v>0.039</v>
      </c>
      <c r="N52" s="52" t="n">
        <v>0.014</v>
      </c>
      <c r="O52" s="53" t="n">
        <v>0.029398</v>
      </c>
      <c r="P52" s="53" t="n">
        <v>0.013314</v>
      </c>
      <c r="Q52" s="53" t="n">
        <v>0.0161</v>
      </c>
      <c r="R52" s="52" t="n">
        <v>0.004</v>
      </c>
      <c r="S52" s="32" t="n">
        <v>0.02</v>
      </c>
      <c r="T52" s="52" t="n">
        <v>0.0430626</v>
      </c>
      <c r="U52" s="52" t="n">
        <v>0.0265</v>
      </c>
      <c r="V52" s="52" t="n">
        <v>0.0184</v>
      </c>
      <c r="W52" s="35" t="n">
        <v>0.019</v>
      </c>
      <c r="X52" s="27"/>
      <c r="Y52" s="27"/>
      <c r="Z52" s="27"/>
      <c r="AA52" s="27"/>
      <c r="AB52" s="27"/>
      <c r="AC52" s="27"/>
      <c r="AD52" s="27"/>
      <c r="AE52" s="27"/>
      <c r="AF52" s="27"/>
      <c r="AG52" s="27"/>
      <c r="AH52" s="27"/>
      <c r="AI52" s="27"/>
      <c r="AJ52" s="27"/>
      <c r="AK52" s="27"/>
      <c r="AL52" s="27"/>
      <c r="AM52" s="27"/>
      <c r="AN52" s="27"/>
      <c r="AO52" s="27"/>
      <c r="AP52" s="27"/>
      <c r="AQ52" s="27"/>
      <c r="AR52" s="27"/>
      <c r="AS52" s="27"/>
      <c r="AT52" s="27"/>
      <c r="AU52" s="27"/>
      <c r="AV52" s="27"/>
      <c r="AW52" s="27"/>
      <c r="AX52" s="27"/>
      <c r="AY52" s="27"/>
      <c r="AZ52" s="27"/>
      <c r="BA52" s="27"/>
      <c r="BB52" s="27"/>
      <c r="BC52" s="27"/>
      <c r="BD52" s="27"/>
      <c r="BE52" s="27"/>
      <c r="BF52" s="27"/>
      <c r="BG52" s="27"/>
      <c r="BH52" s="27"/>
      <c r="BI52" s="27"/>
      <c r="BJ52" s="27"/>
      <c r="BK52" s="27"/>
      <c r="BL52" s="27"/>
      <c r="BM52" s="27"/>
      <c r="BN52" s="27"/>
      <c r="BO52" s="27"/>
      <c r="BP52" s="27"/>
      <c r="BQ52" s="27"/>
      <c r="BR52" s="27"/>
      <c r="BS52" s="27"/>
      <c r="BT52" s="27"/>
      <c r="BU52" s="27"/>
      <c r="BV52" s="27"/>
      <c r="BW52" s="27"/>
      <c r="BX52" s="27"/>
      <c r="BY52" s="27"/>
      <c r="BZ52" s="27"/>
      <c r="CA52" s="27"/>
      <c r="CB52" s="27"/>
      <c r="CC52" s="27"/>
      <c r="CD52" s="27"/>
      <c r="CE52" s="27"/>
      <c r="CF52" s="27"/>
      <c r="CG52" s="27"/>
      <c r="CH52" s="27"/>
      <c r="CI52" s="27"/>
      <c r="CJ52" s="27"/>
      <c r="CK52" s="27"/>
      <c r="CL52" s="27"/>
      <c r="CM52" s="27"/>
      <c r="CN52" s="27"/>
      <c r="CO52" s="27"/>
      <c r="CP52" s="27"/>
      <c r="CQ52" s="27"/>
      <c r="CR52" s="27"/>
      <c r="CS52" s="27"/>
      <c r="CT52" s="27"/>
    </row>
    <row r="53" customFormat="false" ht="12.75" hidden="false" customHeight="false" outlineLevel="0" collapsed="false">
      <c r="A53" s="44" t="n">
        <v>35765</v>
      </c>
      <c r="B53" s="55" t="n">
        <v>0.0688</v>
      </c>
      <c r="C53" s="56" t="n">
        <v>0.0767</v>
      </c>
      <c r="D53" s="57" t="n">
        <v>0.0797</v>
      </c>
      <c r="E53" s="58" t="n">
        <v>0.027</v>
      </c>
      <c r="F53" s="57" t="n">
        <v>0.0799</v>
      </c>
      <c r="G53" s="58" t="n">
        <v>0.0797</v>
      </c>
      <c r="H53" s="59" t="n">
        <v>0.0681</v>
      </c>
      <c r="I53" s="55" t="n">
        <v>0.02</v>
      </c>
      <c r="J53" s="58" t="n">
        <v>0.023</v>
      </c>
      <c r="K53" s="34" t="n">
        <v>0.04</v>
      </c>
      <c r="L53" s="58" t="n">
        <v>0.006</v>
      </c>
      <c r="M53" s="55" t="n">
        <v>0.032</v>
      </c>
      <c r="N53" s="60" t="n">
        <v>0.014</v>
      </c>
      <c r="O53" s="61" t="n">
        <v>0.029398</v>
      </c>
      <c r="P53" s="61" t="n">
        <v>0.013314</v>
      </c>
      <c r="Q53" s="61" t="n">
        <v>0.0161</v>
      </c>
      <c r="R53" s="60" t="n">
        <v>0.002</v>
      </c>
      <c r="S53" s="58" t="n">
        <v>0.02</v>
      </c>
      <c r="T53" s="60" t="n">
        <v>0.0466941</v>
      </c>
      <c r="U53" s="60" t="n">
        <v>0.0265</v>
      </c>
      <c r="V53" s="60" t="n">
        <v>0.0184</v>
      </c>
      <c r="W53" s="35" t="n">
        <v>0.019</v>
      </c>
      <c r="X53" s="27"/>
      <c r="Y53" s="27"/>
      <c r="Z53" s="27"/>
      <c r="AA53" s="27"/>
      <c r="AB53" s="27"/>
      <c r="AC53" s="27"/>
      <c r="AD53" s="27"/>
      <c r="AE53" s="27"/>
      <c r="AF53" s="27"/>
      <c r="AG53" s="27"/>
      <c r="AH53" s="27"/>
      <c r="AI53" s="27"/>
      <c r="AJ53" s="27"/>
      <c r="AK53" s="27"/>
      <c r="AL53" s="27"/>
      <c r="AM53" s="27"/>
      <c r="AN53" s="27"/>
      <c r="AO53" s="27"/>
      <c r="AP53" s="27"/>
      <c r="AQ53" s="27"/>
      <c r="AR53" s="27"/>
      <c r="AS53" s="27"/>
      <c r="AT53" s="27"/>
      <c r="AU53" s="27"/>
      <c r="AV53" s="27"/>
      <c r="AW53" s="27"/>
      <c r="AX53" s="27"/>
      <c r="AY53" s="27"/>
      <c r="AZ53" s="27"/>
      <c r="BA53" s="27"/>
      <c r="BB53" s="27"/>
      <c r="BC53" s="27"/>
      <c r="BD53" s="27"/>
      <c r="BE53" s="27"/>
      <c r="BF53" s="27"/>
      <c r="BG53" s="27"/>
      <c r="BH53" s="27"/>
      <c r="BI53" s="27"/>
      <c r="BJ53" s="27"/>
      <c r="BK53" s="27"/>
      <c r="BL53" s="27"/>
      <c r="BM53" s="27"/>
      <c r="BN53" s="27"/>
      <c r="BO53" s="27"/>
      <c r="BP53" s="27"/>
      <c r="BQ53" s="27"/>
      <c r="BR53" s="27"/>
      <c r="BS53" s="27"/>
      <c r="BT53" s="27"/>
      <c r="BU53" s="27"/>
      <c r="BV53" s="27"/>
      <c r="BW53" s="27"/>
      <c r="BX53" s="27"/>
      <c r="BY53" s="27"/>
      <c r="BZ53" s="27"/>
      <c r="CA53" s="27"/>
      <c r="CB53" s="27"/>
      <c r="CC53" s="27"/>
      <c r="CD53" s="27"/>
      <c r="CE53" s="27"/>
      <c r="CF53" s="27"/>
      <c r="CG53" s="27"/>
      <c r="CH53" s="27"/>
      <c r="CI53" s="27"/>
      <c r="CJ53" s="27"/>
      <c r="CK53" s="27"/>
      <c r="CL53" s="27"/>
      <c r="CM53" s="27"/>
      <c r="CN53" s="27"/>
      <c r="CO53" s="27"/>
      <c r="CP53" s="27"/>
      <c r="CQ53" s="27"/>
      <c r="CR53" s="27"/>
      <c r="CS53" s="27"/>
      <c r="CT53" s="27"/>
    </row>
    <row r="54" customFormat="false" ht="12.75" hidden="false" customHeight="false" outlineLevel="0" collapsed="false">
      <c r="A54" s="62" t="n">
        <v>35796</v>
      </c>
      <c r="B54" s="63" t="n">
        <v>0.0687</v>
      </c>
      <c r="C54" s="64" t="n">
        <v>0.0768</v>
      </c>
      <c r="D54" s="65" t="n">
        <v>0.0799</v>
      </c>
      <c r="E54" s="66" t="n">
        <v>0.0259</v>
      </c>
      <c r="F54" s="65" t="n">
        <v>0.0801</v>
      </c>
      <c r="G54" s="66" t="n">
        <v>0.0799</v>
      </c>
      <c r="H54" s="67" t="n">
        <v>0.0681</v>
      </c>
      <c r="I54" s="66" t="n">
        <v>0.021</v>
      </c>
      <c r="J54" s="66" t="n">
        <v>0.025</v>
      </c>
      <c r="K54" s="66" t="n">
        <v>0.04</v>
      </c>
      <c r="L54" s="66" t="n">
        <v>0.006</v>
      </c>
      <c r="M54" s="66" t="n">
        <v>0.038</v>
      </c>
      <c r="N54" s="66" t="n">
        <v>0.011</v>
      </c>
      <c r="O54" s="66" t="n">
        <v>0.029398</v>
      </c>
      <c r="P54" s="66" t="n">
        <v>0.0133</v>
      </c>
      <c r="Q54" s="66"/>
      <c r="R54" s="66" t="n">
        <v>0</v>
      </c>
      <c r="S54" s="66" t="n">
        <v>0.02</v>
      </c>
      <c r="T54" s="66" t="n">
        <v>0.0471</v>
      </c>
      <c r="U54" s="66" t="n">
        <v>0.0221</v>
      </c>
      <c r="V54" s="66" t="n">
        <v>0.0181</v>
      </c>
      <c r="W54" s="68" t="n">
        <v>0.019</v>
      </c>
      <c r="X54" s="27"/>
      <c r="Y54" s="27"/>
      <c r="Z54" s="27"/>
      <c r="AA54" s="27"/>
      <c r="AB54" s="27"/>
      <c r="AC54" s="27"/>
      <c r="AD54" s="27"/>
      <c r="AE54" s="27"/>
      <c r="AF54" s="27"/>
      <c r="AG54" s="27"/>
      <c r="AH54" s="27"/>
      <c r="AI54" s="27"/>
      <c r="AJ54" s="27"/>
      <c r="AK54" s="27"/>
      <c r="AL54" s="27"/>
      <c r="AM54" s="27"/>
      <c r="AN54" s="27"/>
      <c r="AO54" s="27"/>
      <c r="AP54" s="27"/>
      <c r="AQ54" s="27"/>
      <c r="AR54" s="27"/>
      <c r="AS54" s="27"/>
      <c r="AT54" s="27"/>
      <c r="AU54" s="27"/>
      <c r="AV54" s="27"/>
      <c r="AW54" s="27"/>
      <c r="AX54" s="27"/>
      <c r="AY54" s="27"/>
      <c r="AZ54" s="27"/>
      <c r="BA54" s="27"/>
      <c r="BB54" s="27"/>
      <c r="BC54" s="27"/>
      <c r="BD54" s="27"/>
      <c r="BE54" s="27"/>
      <c r="BF54" s="27"/>
      <c r="BG54" s="27"/>
      <c r="BH54" s="27"/>
      <c r="BI54" s="27"/>
      <c r="BJ54" s="27"/>
      <c r="BK54" s="27"/>
      <c r="BL54" s="27"/>
      <c r="BM54" s="27"/>
      <c r="BN54" s="27"/>
      <c r="BO54" s="27"/>
      <c r="BP54" s="27"/>
      <c r="BQ54" s="27"/>
      <c r="BR54" s="27"/>
      <c r="BS54" s="27"/>
      <c r="BT54" s="27"/>
      <c r="BU54" s="27"/>
      <c r="BV54" s="27"/>
      <c r="BW54" s="27"/>
      <c r="BX54" s="27"/>
      <c r="BY54" s="27"/>
      <c r="BZ54" s="27"/>
      <c r="CA54" s="27"/>
      <c r="CB54" s="27"/>
      <c r="CC54" s="27"/>
      <c r="CD54" s="27"/>
      <c r="CE54" s="27"/>
      <c r="CF54" s="27"/>
      <c r="CG54" s="27"/>
      <c r="CH54" s="27"/>
      <c r="CI54" s="27"/>
      <c r="CJ54" s="27"/>
      <c r="CK54" s="27"/>
      <c r="CL54" s="27"/>
      <c r="CM54" s="27"/>
      <c r="CN54" s="27"/>
      <c r="CO54" s="27"/>
      <c r="CP54" s="27"/>
      <c r="CQ54" s="27"/>
      <c r="CR54" s="27"/>
      <c r="CS54" s="27"/>
      <c r="CT54" s="27"/>
    </row>
    <row r="55" customFormat="false" ht="12.75" hidden="false" customHeight="false" outlineLevel="0" collapsed="false">
      <c r="A55" s="62" t="n">
        <v>35827</v>
      </c>
      <c r="B55" s="45" t="n">
        <v>0.0724</v>
      </c>
      <c r="C55" s="46" t="n">
        <v>0.081</v>
      </c>
      <c r="D55" s="47" t="n">
        <v>0.0842</v>
      </c>
      <c r="E55" s="27" t="n">
        <v>0.0273</v>
      </c>
      <c r="F55" s="47" t="n">
        <v>0.0844</v>
      </c>
      <c r="G55" s="27" t="n">
        <v>0.0842</v>
      </c>
      <c r="H55" s="48" t="n">
        <v>0.0717</v>
      </c>
      <c r="I55" s="27" t="n">
        <v>0.02</v>
      </c>
      <c r="J55" s="27" t="n">
        <v>0.023</v>
      </c>
      <c r="K55" s="27" t="n">
        <v>0.04</v>
      </c>
      <c r="L55" s="27" t="n">
        <v>0.006</v>
      </c>
      <c r="M55" s="27" t="n">
        <v>0.036</v>
      </c>
      <c r="N55" s="27" t="n">
        <v>0.014</v>
      </c>
      <c r="O55" s="27" t="n">
        <v>0.029398</v>
      </c>
      <c r="P55" s="27" t="n">
        <v>0.0133</v>
      </c>
      <c r="Q55" s="27"/>
      <c r="R55" s="27" t="n">
        <v>0</v>
      </c>
      <c r="S55" s="27" t="n">
        <v>0.02</v>
      </c>
      <c r="T55" s="27" t="n">
        <v>0.0499</v>
      </c>
      <c r="U55" s="27" t="n">
        <v>0.0221</v>
      </c>
      <c r="V55" s="27" t="n">
        <v>0.0181</v>
      </c>
      <c r="W55" s="34" t="n">
        <v>0.019</v>
      </c>
      <c r="X55" s="27"/>
      <c r="Y55" s="27"/>
      <c r="Z55" s="27"/>
      <c r="AA55" s="27"/>
      <c r="AB55" s="27"/>
      <c r="AC55" s="27"/>
      <c r="AD55" s="27"/>
      <c r="AE55" s="27"/>
      <c r="AF55" s="27"/>
      <c r="AG55" s="27"/>
      <c r="AH55" s="27"/>
      <c r="AI55" s="27"/>
      <c r="AJ55" s="27"/>
      <c r="AK55" s="27"/>
      <c r="AL55" s="27"/>
      <c r="AM55" s="27"/>
      <c r="AN55" s="27"/>
      <c r="AO55" s="27"/>
      <c r="AP55" s="27"/>
      <c r="AQ55" s="27"/>
      <c r="AR55" s="27"/>
      <c r="AS55" s="27"/>
      <c r="AT55" s="27"/>
      <c r="AU55" s="27"/>
      <c r="AV55" s="27"/>
      <c r="AW55" s="27"/>
      <c r="AX55" s="27"/>
      <c r="AY55" s="27"/>
      <c r="AZ55" s="27"/>
      <c r="BA55" s="27"/>
      <c r="BB55" s="27"/>
      <c r="BC55" s="27"/>
      <c r="BD55" s="27"/>
      <c r="BE55" s="27"/>
      <c r="BF55" s="27"/>
      <c r="BG55" s="27"/>
      <c r="BH55" s="27"/>
      <c r="BI55" s="27"/>
      <c r="BJ55" s="27"/>
      <c r="BK55" s="27"/>
      <c r="BL55" s="27"/>
      <c r="BM55" s="27"/>
      <c r="BN55" s="27"/>
      <c r="BO55" s="27"/>
      <c r="BP55" s="27"/>
      <c r="BQ55" s="27"/>
      <c r="BR55" s="27"/>
      <c r="BS55" s="27"/>
      <c r="BT55" s="27"/>
      <c r="BU55" s="27"/>
      <c r="BV55" s="27"/>
      <c r="BW55" s="27"/>
      <c r="BX55" s="27"/>
      <c r="BY55" s="27"/>
      <c r="BZ55" s="27"/>
      <c r="CA55" s="27"/>
      <c r="CB55" s="27"/>
      <c r="CC55" s="27"/>
      <c r="CD55" s="27"/>
      <c r="CE55" s="27"/>
      <c r="CF55" s="27"/>
      <c r="CG55" s="27"/>
      <c r="CH55" s="27"/>
      <c r="CI55" s="27"/>
      <c r="CJ55" s="27"/>
      <c r="CK55" s="27"/>
      <c r="CL55" s="27"/>
      <c r="CM55" s="27"/>
      <c r="CN55" s="27"/>
      <c r="CO55" s="27"/>
      <c r="CP55" s="27"/>
      <c r="CQ55" s="27"/>
      <c r="CR55" s="27"/>
      <c r="CS55" s="27"/>
      <c r="CT55" s="27"/>
    </row>
    <row r="56" customFormat="false" ht="12.75" hidden="false" customHeight="false" outlineLevel="0" collapsed="false">
      <c r="A56" s="62" t="n">
        <v>35855</v>
      </c>
      <c r="B56" s="45" t="n">
        <v>0.0731</v>
      </c>
      <c r="C56" s="46" t="n">
        <v>0.0816</v>
      </c>
      <c r="D56" s="47" t="n">
        <v>0.0849</v>
      </c>
      <c r="E56" s="27" t="n">
        <v>0.0281</v>
      </c>
      <c r="F56" s="47" t="n">
        <v>0.0851</v>
      </c>
      <c r="G56" s="27" t="n">
        <v>0.0848</v>
      </c>
      <c r="H56" s="48" t="n">
        <v>0.0724</v>
      </c>
      <c r="I56" s="27" t="n">
        <v>0.019</v>
      </c>
      <c r="J56" s="27" t="n">
        <v>0.023</v>
      </c>
      <c r="K56" s="27" t="n">
        <v>0.04</v>
      </c>
      <c r="L56" s="27" t="n">
        <v>0.005</v>
      </c>
      <c r="M56" s="27" t="n">
        <v>0.032</v>
      </c>
      <c r="N56" s="27" t="n">
        <v>0.011</v>
      </c>
      <c r="O56" s="27" t="n">
        <v>0.027561</v>
      </c>
      <c r="P56" s="27" t="n">
        <v>0.0133</v>
      </c>
      <c r="Q56" s="27" t="n">
        <v>0.0151</v>
      </c>
      <c r="R56" s="27" t="n">
        <v>0</v>
      </c>
      <c r="S56" s="27" t="n">
        <v>0.02</v>
      </c>
      <c r="T56" s="27" t="n">
        <v>0.0516</v>
      </c>
      <c r="U56" s="27" t="n">
        <v>0.0221</v>
      </c>
      <c r="V56" s="27" t="n">
        <v>0.0181</v>
      </c>
      <c r="W56" s="34" t="n">
        <v>0.019</v>
      </c>
      <c r="X56" s="27"/>
      <c r="Y56" s="27"/>
      <c r="Z56" s="27"/>
      <c r="AA56" s="27"/>
      <c r="AB56" s="27"/>
      <c r="AC56" s="27"/>
      <c r="AD56" s="27"/>
      <c r="AE56" s="27"/>
      <c r="AF56" s="27"/>
      <c r="AG56" s="27"/>
      <c r="AH56" s="27"/>
      <c r="AI56" s="27"/>
      <c r="AJ56" s="27"/>
      <c r="AK56" s="27"/>
      <c r="AL56" s="27"/>
      <c r="AM56" s="27"/>
      <c r="AN56" s="27"/>
      <c r="AO56" s="27"/>
      <c r="AP56" s="27"/>
      <c r="AQ56" s="27"/>
      <c r="AR56" s="27"/>
      <c r="AS56" s="27"/>
      <c r="AT56" s="27"/>
      <c r="AU56" s="27"/>
      <c r="AV56" s="27"/>
      <c r="AW56" s="27"/>
      <c r="AX56" s="27"/>
      <c r="AY56" s="27"/>
      <c r="AZ56" s="27"/>
      <c r="BA56" s="27"/>
      <c r="BB56" s="27"/>
      <c r="BC56" s="27"/>
      <c r="BD56" s="27"/>
      <c r="BE56" s="27"/>
      <c r="BF56" s="27"/>
      <c r="BG56" s="27"/>
      <c r="BH56" s="27"/>
      <c r="BI56" s="27"/>
      <c r="BJ56" s="27"/>
      <c r="BK56" s="27"/>
      <c r="BL56" s="27"/>
      <c r="BM56" s="27"/>
      <c r="BN56" s="27"/>
      <c r="BO56" s="27"/>
      <c r="BP56" s="27"/>
      <c r="BQ56" s="27"/>
      <c r="BR56" s="27"/>
      <c r="BS56" s="27"/>
      <c r="BT56" s="27"/>
      <c r="BU56" s="27"/>
      <c r="BV56" s="27"/>
      <c r="BW56" s="27"/>
      <c r="BX56" s="27"/>
      <c r="BY56" s="27"/>
      <c r="BZ56" s="27"/>
      <c r="CA56" s="27"/>
      <c r="CB56" s="27"/>
      <c r="CC56" s="27"/>
      <c r="CD56" s="27"/>
      <c r="CE56" s="27"/>
      <c r="CF56" s="27"/>
      <c r="CG56" s="27"/>
      <c r="CH56" s="27"/>
      <c r="CI56" s="27"/>
      <c r="CJ56" s="27"/>
      <c r="CK56" s="27"/>
      <c r="CL56" s="27"/>
      <c r="CM56" s="27"/>
      <c r="CN56" s="27"/>
      <c r="CO56" s="27"/>
      <c r="CP56" s="27"/>
      <c r="CQ56" s="27"/>
      <c r="CR56" s="27"/>
      <c r="CS56" s="27"/>
      <c r="CT56" s="27"/>
    </row>
    <row r="57" customFormat="false" ht="12.75" hidden="false" customHeight="false" outlineLevel="0" collapsed="false">
      <c r="A57" s="62" t="n">
        <v>35886</v>
      </c>
      <c r="B57" s="45" t="n">
        <v>0.0783</v>
      </c>
      <c r="C57" s="46" t="n">
        <v>0.0873</v>
      </c>
      <c r="D57" s="47" t="n">
        <v>0.0908</v>
      </c>
      <c r="E57" s="27" t="n">
        <v>0.0303</v>
      </c>
      <c r="F57" s="47" t="n">
        <v>0.091</v>
      </c>
      <c r="G57" s="27" t="n">
        <v>0.0908</v>
      </c>
      <c r="H57" s="48" t="n">
        <v>0.0775</v>
      </c>
      <c r="I57" s="27" t="n">
        <v>0.022</v>
      </c>
      <c r="J57" s="27" t="n">
        <v>0.026</v>
      </c>
      <c r="K57" s="27" t="n">
        <v>0.04</v>
      </c>
      <c r="L57" s="27" t="n">
        <v>0.005</v>
      </c>
      <c r="M57" s="27" t="n">
        <v>0.032</v>
      </c>
      <c r="N57" s="27" t="n">
        <v>0.011</v>
      </c>
      <c r="O57" s="27" t="n">
        <v>0.0263</v>
      </c>
      <c r="P57" s="27" t="n">
        <v>0.0119</v>
      </c>
      <c r="Q57" s="27" t="n">
        <v>0.0144</v>
      </c>
      <c r="R57" s="27" t="n">
        <v>0</v>
      </c>
      <c r="S57" s="27" t="n">
        <v>0.02</v>
      </c>
      <c r="T57" s="27" t="n">
        <v>0.0527</v>
      </c>
      <c r="U57" s="27" t="n">
        <v>0.0221</v>
      </c>
      <c r="V57" s="27" t="n">
        <v>0.0181</v>
      </c>
      <c r="W57" s="34" t="n">
        <v>0.0123</v>
      </c>
      <c r="X57" s="27"/>
      <c r="Y57" s="27"/>
      <c r="Z57" s="27"/>
      <c r="AA57" s="27"/>
      <c r="AB57" s="27"/>
      <c r="AC57" s="27"/>
      <c r="AD57" s="27"/>
      <c r="AE57" s="27"/>
      <c r="AF57" s="27"/>
      <c r="AG57" s="27"/>
      <c r="AH57" s="27"/>
      <c r="AI57" s="27"/>
      <c r="AJ57" s="27"/>
      <c r="AK57" s="27"/>
      <c r="AL57" s="27"/>
      <c r="AM57" s="27"/>
      <c r="AN57" s="27"/>
      <c r="AO57" s="27"/>
      <c r="AP57" s="27"/>
      <c r="AQ57" s="27"/>
      <c r="AR57" s="27"/>
      <c r="AS57" s="27"/>
      <c r="AT57" s="27"/>
      <c r="AU57" s="27"/>
      <c r="AV57" s="27"/>
      <c r="AW57" s="27"/>
      <c r="AX57" s="27"/>
      <c r="AY57" s="27"/>
      <c r="AZ57" s="27"/>
      <c r="BA57" s="27"/>
      <c r="BB57" s="27"/>
      <c r="BC57" s="27"/>
      <c r="BD57" s="27"/>
      <c r="BE57" s="27"/>
      <c r="BF57" s="27"/>
      <c r="BG57" s="27"/>
      <c r="BH57" s="27"/>
      <c r="BI57" s="27"/>
      <c r="BJ57" s="27"/>
      <c r="BK57" s="27"/>
      <c r="BL57" s="27"/>
      <c r="BM57" s="27"/>
      <c r="BN57" s="27"/>
      <c r="BO57" s="27"/>
      <c r="BP57" s="27"/>
      <c r="BQ57" s="27"/>
      <c r="BR57" s="27"/>
      <c r="BS57" s="27"/>
      <c r="BT57" s="27"/>
      <c r="BU57" s="27"/>
      <c r="BV57" s="27"/>
      <c r="BW57" s="27"/>
      <c r="BX57" s="27"/>
      <c r="BY57" s="27"/>
      <c r="BZ57" s="27"/>
      <c r="CA57" s="27"/>
      <c r="CB57" s="27"/>
      <c r="CC57" s="27"/>
      <c r="CD57" s="27"/>
      <c r="CE57" s="27"/>
      <c r="CF57" s="27"/>
      <c r="CG57" s="27"/>
      <c r="CH57" s="27"/>
      <c r="CI57" s="27"/>
      <c r="CJ57" s="27"/>
      <c r="CK57" s="27"/>
      <c r="CL57" s="27"/>
      <c r="CM57" s="27"/>
      <c r="CN57" s="27"/>
      <c r="CO57" s="27"/>
      <c r="CP57" s="27"/>
      <c r="CQ57" s="27"/>
      <c r="CR57" s="27"/>
      <c r="CS57" s="27"/>
      <c r="CT57" s="27"/>
    </row>
    <row r="58" customFormat="false" ht="12.75" hidden="false" customHeight="false" outlineLevel="0" collapsed="false">
      <c r="A58" s="62" t="n">
        <v>35916</v>
      </c>
      <c r="B58" s="45" t="n">
        <v>0.0745</v>
      </c>
      <c r="C58" s="46" t="n">
        <v>0.083</v>
      </c>
      <c r="D58" s="47" t="n">
        <v>0.0863</v>
      </c>
      <c r="E58" s="27" t="n">
        <v>0.0285</v>
      </c>
      <c r="F58" s="47" t="n">
        <v>0.0857</v>
      </c>
      <c r="G58" s="27" t="n">
        <v>0.0863</v>
      </c>
      <c r="H58" s="48" t="n">
        <v>0.0738</v>
      </c>
      <c r="I58" s="27" t="n">
        <v>0.023</v>
      </c>
      <c r="J58" s="27" t="n">
        <v>0.027</v>
      </c>
      <c r="K58" s="27" t="n">
        <v>0.04</v>
      </c>
      <c r="L58" s="27" t="n">
        <v>0.005</v>
      </c>
      <c r="M58" s="27" t="n">
        <v>0.032</v>
      </c>
      <c r="N58" s="27" t="n">
        <v>0.012</v>
      </c>
      <c r="O58" s="27" t="n">
        <v>0.0269</v>
      </c>
      <c r="P58" s="27" t="n">
        <v>0.0122</v>
      </c>
      <c r="Q58" s="27" t="n">
        <v>0.0147</v>
      </c>
      <c r="R58" s="27" t="n">
        <v>0.006</v>
      </c>
      <c r="S58" s="27" t="n">
        <v>0.02</v>
      </c>
      <c r="T58" s="27" t="n">
        <v>0.0497</v>
      </c>
      <c r="U58" s="27" t="n">
        <v>0.0221</v>
      </c>
      <c r="V58" s="27" t="n">
        <v>0.0181</v>
      </c>
      <c r="W58" s="34" t="n">
        <v>0.0123</v>
      </c>
      <c r="X58" s="27"/>
      <c r="Y58" s="27"/>
      <c r="Z58" s="27"/>
      <c r="AA58" s="27"/>
      <c r="AB58" s="27"/>
      <c r="AC58" s="27"/>
      <c r="AD58" s="27"/>
      <c r="AE58" s="27"/>
      <c r="AF58" s="27"/>
      <c r="AG58" s="27"/>
      <c r="AH58" s="27"/>
      <c r="AI58" s="27"/>
      <c r="AJ58" s="27"/>
      <c r="AK58" s="27"/>
      <c r="AL58" s="27"/>
      <c r="AM58" s="27"/>
      <c r="AN58" s="27"/>
      <c r="AO58" s="27"/>
      <c r="AP58" s="27"/>
      <c r="AQ58" s="27"/>
      <c r="AR58" s="27"/>
      <c r="AS58" s="27"/>
      <c r="AT58" s="27"/>
      <c r="AU58" s="27"/>
      <c r="AV58" s="27"/>
      <c r="AW58" s="27"/>
      <c r="AX58" s="27"/>
      <c r="AY58" s="27"/>
      <c r="AZ58" s="27"/>
      <c r="BA58" s="27"/>
      <c r="BB58" s="27"/>
      <c r="BC58" s="27"/>
      <c r="BD58" s="27"/>
      <c r="BE58" s="27"/>
      <c r="BF58" s="27"/>
      <c r="BG58" s="27"/>
      <c r="BH58" s="27"/>
      <c r="BI58" s="27"/>
      <c r="BJ58" s="27"/>
      <c r="BK58" s="27"/>
      <c r="BL58" s="27"/>
      <c r="BM58" s="27"/>
      <c r="BN58" s="27"/>
      <c r="BO58" s="27"/>
      <c r="BP58" s="27"/>
      <c r="BQ58" s="27"/>
      <c r="BR58" s="27"/>
      <c r="BS58" s="27"/>
      <c r="BT58" s="27"/>
      <c r="BU58" s="27"/>
      <c r="BV58" s="27"/>
      <c r="BW58" s="27"/>
      <c r="BX58" s="27"/>
      <c r="BY58" s="27"/>
      <c r="BZ58" s="27"/>
      <c r="CA58" s="27"/>
      <c r="CB58" s="27"/>
      <c r="CC58" s="27"/>
      <c r="CD58" s="27"/>
      <c r="CE58" s="27"/>
      <c r="CF58" s="27"/>
      <c r="CG58" s="27"/>
      <c r="CH58" s="27"/>
      <c r="CI58" s="27"/>
      <c r="CJ58" s="27"/>
      <c r="CK58" s="27"/>
      <c r="CL58" s="27"/>
      <c r="CM58" s="27"/>
      <c r="CN58" s="27"/>
      <c r="CO58" s="27"/>
      <c r="CP58" s="27"/>
      <c r="CQ58" s="27"/>
      <c r="CR58" s="27"/>
      <c r="CS58" s="27"/>
      <c r="CT58" s="27"/>
    </row>
    <row r="59" customFormat="false" ht="12.75" hidden="false" customHeight="false" outlineLevel="0" collapsed="false">
      <c r="A59" s="62" t="n">
        <v>35947</v>
      </c>
      <c r="B59" s="45" t="n">
        <v>0.066</v>
      </c>
      <c r="C59" s="46" t="n">
        <v>0.0743</v>
      </c>
      <c r="D59" s="47" t="n">
        <v>0.078</v>
      </c>
      <c r="E59" s="27" t="n">
        <v>0.0215</v>
      </c>
      <c r="F59" s="47" t="n">
        <v>0.0769</v>
      </c>
      <c r="G59" s="27" t="n">
        <v>0.0775</v>
      </c>
      <c r="H59" s="48" t="n">
        <v>0.0654</v>
      </c>
      <c r="I59" s="27" t="n">
        <v>0.016</v>
      </c>
      <c r="J59" s="27" t="n">
        <v>0.019</v>
      </c>
      <c r="K59" s="27" t="n">
        <v>0.04</v>
      </c>
      <c r="L59" s="27" t="n">
        <v>0.005</v>
      </c>
      <c r="M59" s="27" t="n">
        <v>0.032</v>
      </c>
      <c r="N59" s="27" t="n">
        <v>0.012</v>
      </c>
      <c r="O59" s="27" t="n">
        <v>0.0269</v>
      </c>
      <c r="P59" s="27" t="n">
        <v>0.0122</v>
      </c>
      <c r="Q59" s="27" t="n">
        <v>0.0147</v>
      </c>
      <c r="R59" s="27" t="n">
        <v>0.005</v>
      </c>
      <c r="S59" s="27" t="n">
        <v>0.02</v>
      </c>
      <c r="T59" s="27" t="n">
        <v>0.0458</v>
      </c>
      <c r="U59" s="27" t="n">
        <v>0.0221</v>
      </c>
      <c r="V59" s="27" t="n">
        <v>0.0181</v>
      </c>
      <c r="W59" s="34" t="n">
        <v>0.0123</v>
      </c>
      <c r="X59" s="27"/>
      <c r="Y59" s="27"/>
      <c r="Z59" s="27"/>
      <c r="AA59" s="27"/>
      <c r="AB59" s="27"/>
      <c r="AC59" s="27"/>
      <c r="AD59" s="27"/>
      <c r="AE59" s="27"/>
      <c r="AF59" s="27"/>
      <c r="AG59" s="27"/>
      <c r="AH59" s="27"/>
      <c r="AI59" s="27"/>
      <c r="AJ59" s="27"/>
      <c r="AK59" s="27"/>
      <c r="AL59" s="27"/>
      <c r="AM59" s="27"/>
      <c r="AN59" s="27"/>
      <c r="AO59" s="27"/>
      <c r="AP59" s="27"/>
      <c r="AQ59" s="27"/>
      <c r="AR59" s="27"/>
      <c r="AS59" s="27"/>
      <c r="AT59" s="27"/>
      <c r="AU59" s="27"/>
      <c r="AV59" s="27"/>
      <c r="AW59" s="27"/>
      <c r="AX59" s="27"/>
      <c r="AY59" s="27"/>
      <c r="AZ59" s="27"/>
      <c r="BA59" s="27"/>
      <c r="BB59" s="27"/>
      <c r="BC59" s="27"/>
      <c r="BD59" s="27"/>
      <c r="BE59" s="27"/>
      <c r="BF59" s="27"/>
      <c r="BG59" s="27"/>
      <c r="BH59" s="27"/>
      <c r="BI59" s="27"/>
      <c r="BJ59" s="27"/>
      <c r="BK59" s="27"/>
      <c r="BL59" s="27"/>
      <c r="BM59" s="27"/>
      <c r="BN59" s="27"/>
      <c r="BO59" s="27"/>
      <c r="BP59" s="27"/>
      <c r="BQ59" s="27"/>
      <c r="BR59" s="27"/>
      <c r="BS59" s="27"/>
      <c r="BT59" s="27"/>
      <c r="BU59" s="27"/>
      <c r="BV59" s="27"/>
      <c r="BW59" s="27"/>
      <c r="BX59" s="27"/>
      <c r="BY59" s="27"/>
      <c r="BZ59" s="27"/>
      <c r="CA59" s="27"/>
      <c r="CB59" s="27"/>
      <c r="CC59" s="27"/>
      <c r="CD59" s="27"/>
      <c r="CE59" s="27"/>
      <c r="CF59" s="27"/>
      <c r="CG59" s="27"/>
      <c r="CH59" s="27"/>
      <c r="CI59" s="27"/>
      <c r="CJ59" s="27"/>
      <c r="CK59" s="27"/>
      <c r="CL59" s="27"/>
      <c r="CM59" s="27"/>
      <c r="CN59" s="27"/>
      <c r="CO59" s="27"/>
      <c r="CP59" s="27"/>
      <c r="CQ59" s="27"/>
      <c r="CR59" s="27"/>
      <c r="CS59" s="27"/>
      <c r="CT59" s="27"/>
    </row>
    <row r="60" customFormat="false" ht="12.75" hidden="false" customHeight="false" outlineLevel="0" collapsed="false">
      <c r="A60" s="62" t="n">
        <v>35977</v>
      </c>
      <c r="B60" s="45" t="n">
        <v>0.0653</v>
      </c>
      <c r="C60" s="46" t="n">
        <v>0.073</v>
      </c>
      <c r="D60" s="47" t="n">
        <v>0.0759</v>
      </c>
      <c r="E60" s="27" t="n">
        <v>0.0239</v>
      </c>
      <c r="F60" s="47" t="n">
        <v>0.0813</v>
      </c>
      <c r="G60" s="27" t="n">
        <v>0.0747</v>
      </c>
      <c r="H60" s="48" t="n">
        <v>0.0646</v>
      </c>
      <c r="I60" s="27" t="n">
        <v>0.016</v>
      </c>
      <c r="J60" s="27" t="n">
        <v>0.019</v>
      </c>
      <c r="K60" s="27" t="n">
        <v>0.04</v>
      </c>
      <c r="L60" s="27" t="n">
        <v>0.005</v>
      </c>
      <c r="M60" s="27" t="n">
        <v>0.032</v>
      </c>
      <c r="N60" s="27" t="n">
        <v>0.012</v>
      </c>
      <c r="O60" s="27" t="n">
        <v>0.0269</v>
      </c>
      <c r="P60" s="27" t="n">
        <v>0.0122</v>
      </c>
      <c r="Q60" s="27" t="n">
        <v>0.0147</v>
      </c>
      <c r="R60" s="27" t="n">
        <v>0</v>
      </c>
      <c r="S60" s="27" t="n">
        <v>0.02</v>
      </c>
      <c r="T60" s="27" t="n">
        <v>0.0458</v>
      </c>
      <c r="U60" s="27" t="n">
        <v>0.0221</v>
      </c>
      <c r="V60" s="27" t="n">
        <v>0.0181</v>
      </c>
      <c r="W60" s="34" t="n">
        <v>0.0123</v>
      </c>
      <c r="X60" s="27"/>
      <c r="Y60" s="27"/>
      <c r="Z60" s="27"/>
      <c r="AA60" s="27"/>
      <c r="AB60" s="27"/>
      <c r="AC60" s="27"/>
      <c r="AD60" s="27"/>
      <c r="AE60" s="27"/>
      <c r="AF60" s="27"/>
      <c r="AG60" s="27"/>
      <c r="AH60" s="27"/>
      <c r="AI60" s="27"/>
      <c r="AJ60" s="27"/>
      <c r="AK60" s="27"/>
      <c r="AL60" s="27"/>
      <c r="AM60" s="27"/>
      <c r="AN60" s="27"/>
      <c r="AO60" s="27"/>
      <c r="AP60" s="27"/>
      <c r="AQ60" s="27"/>
      <c r="AR60" s="27"/>
      <c r="AS60" s="27"/>
      <c r="AT60" s="27"/>
      <c r="AU60" s="27"/>
      <c r="AV60" s="27"/>
      <c r="AW60" s="27"/>
      <c r="AX60" s="27"/>
      <c r="AY60" s="27"/>
      <c r="AZ60" s="27"/>
      <c r="BA60" s="27"/>
      <c r="BB60" s="27"/>
      <c r="BC60" s="27"/>
      <c r="BD60" s="27"/>
      <c r="BE60" s="27"/>
      <c r="BF60" s="27"/>
      <c r="BG60" s="27"/>
      <c r="BH60" s="27"/>
      <c r="BI60" s="27"/>
      <c r="BJ60" s="27"/>
      <c r="BK60" s="27"/>
      <c r="BL60" s="27"/>
      <c r="BM60" s="27"/>
      <c r="BN60" s="27"/>
      <c r="BO60" s="27"/>
      <c r="BP60" s="27"/>
      <c r="BQ60" s="27"/>
      <c r="BR60" s="27"/>
      <c r="BS60" s="27"/>
      <c r="BT60" s="27"/>
      <c r="BU60" s="27"/>
      <c r="BV60" s="27"/>
      <c r="BW60" s="27"/>
      <c r="BX60" s="27"/>
      <c r="BY60" s="27"/>
      <c r="BZ60" s="27"/>
      <c r="CA60" s="27"/>
      <c r="CB60" s="27"/>
      <c r="CC60" s="27"/>
      <c r="CD60" s="27"/>
      <c r="CE60" s="27"/>
      <c r="CF60" s="27"/>
      <c r="CG60" s="27"/>
      <c r="CH60" s="27"/>
      <c r="CI60" s="27"/>
      <c r="CJ60" s="27"/>
      <c r="CK60" s="27"/>
      <c r="CL60" s="27"/>
      <c r="CM60" s="27"/>
      <c r="CN60" s="27"/>
      <c r="CO60" s="27"/>
      <c r="CP60" s="27"/>
      <c r="CQ60" s="27"/>
      <c r="CR60" s="27"/>
      <c r="CS60" s="27"/>
      <c r="CT60" s="27"/>
    </row>
    <row r="61" customFormat="false" ht="12.75" hidden="false" customHeight="false" outlineLevel="0" collapsed="false">
      <c r="A61" s="62" t="n">
        <v>36008</v>
      </c>
      <c r="B61" s="45" t="n">
        <v>0.0645</v>
      </c>
      <c r="C61" s="46" t="n">
        <v>0.0718</v>
      </c>
      <c r="D61" s="47" t="n">
        <v>0.0747</v>
      </c>
      <c r="E61" s="27" t="n">
        <v>0.0251</v>
      </c>
      <c r="F61" s="47" t="n">
        <v>0.0813</v>
      </c>
      <c r="G61" s="27" t="n">
        <v>0.0746</v>
      </c>
      <c r="H61" s="48" t="n">
        <v>0.0639</v>
      </c>
      <c r="I61" s="27" t="n">
        <v>0.018</v>
      </c>
      <c r="J61" s="27" t="n">
        <v>0.019</v>
      </c>
      <c r="K61" s="27" t="n">
        <v>0.04</v>
      </c>
      <c r="L61" s="27" t="n">
        <v>0.005</v>
      </c>
      <c r="M61" s="27" t="n">
        <v>0.032</v>
      </c>
      <c r="N61" s="27" t="n">
        <v>0.012</v>
      </c>
      <c r="O61" s="27" t="n">
        <v>0.02939</v>
      </c>
      <c r="P61" s="27" t="n">
        <v>0.0122</v>
      </c>
      <c r="Q61" s="27" t="n">
        <v>0.0147</v>
      </c>
      <c r="R61" s="27" t="n">
        <v>0</v>
      </c>
      <c r="S61" s="27" t="n">
        <v>0.02</v>
      </c>
      <c r="T61" s="27" t="n">
        <v>0.0458</v>
      </c>
      <c r="U61" s="27" t="n">
        <v>0.0221</v>
      </c>
      <c r="V61" s="27" t="n">
        <v>0.0181</v>
      </c>
      <c r="W61" s="34" t="n">
        <v>0.0123</v>
      </c>
      <c r="X61" s="27"/>
      <c r="Y61" s="27"/>
      <c r="Z61" s="27"/>
      <c r="AA61" s="27"/>
      <c r="AB61" s="27"/>
      <c r="AC61" s="27"/>
      <c r="AD61" s="27"/>
      <c r="AE61" s="27"/>
      <c r="AF61" s="27"/>
      <c r="AG61" s="27"/>
      <c r="AH61" s="27"/>
      <c r="AI61" s="27"/>
      <c r="AJ61" s="27"/>
      <c r="AK61" s="27"/>
      <c r="AL61" s="27"/>
      <c r="AM61" s="27"/>
      <c r="AN61" s="27"/>
      <c r="AO61" s="27"/>
      <c r="AP61" s="27"/>
      <c r="AQ61" s="27"/>
      <c r="AR61" s="27"/>
      <c r="AS61" s="27"/>
      <c r="AT61" s="27"/>
      <c r="AU61" s="27"/>
      <c r="AV61" s="27"/>
      <c r="AW61" s="27"/>
      <c r="AX61" s="27"/>
      <c r="AY61" s="27"/>
      <c r="AZ61" s="27"/>
      <c r="BA61" s="27"/>
      <c r="BB61" s="27"/>
      <c r="BC61" s="27"/>
      <c r="BD61" s="27"/>
      <c r="BE61" s="27"/>
      <c r="BF61" s="27"/>
      <c r="BG61" s="27"/>
      <c r="BH61" s="27"/>
      <c r="BI61" s="27"/>
      <c r="BJ61" s="27"/>
      <c r="BK61" s="27"/>
      <c r="BL61" s="27"/>
      <c r="BM61" s="27"/>
      <c r="BN61" s="27"/>
      <c r="BO61" s="27"/>
      <c r="BP61" s="27"/>
      <c r="BQ61" s="27"/>
      <c r="BR61" s="27"/>
      <c r="BS61" s="27"/>
      <c r="BT61" s="27"/>
      <c r="BU61" s="27"/>
      <c r="BV61" s="27"/>
      <c r="BW61" s="27"/>
      <c r="BX61" s="27"/>
      <c r="BY61" s="27"/>
      <c r="BZ61" s="27"/>
      <c r="CA61" s="27"/>
      <c r="CB61" s="27"/>
      <c r="CC61" s="27"/>
      <c r="CD61" s="27"/>
      <c r="CE61" s="27"/>
      <c r="CF61" s="27"/>
      <c r="CG61" s="27"/>
      <c r="CH61" s="27"/>
      <c r="CI61" s="27"/>
      <c r="CJ61" s="27"/>
      <c r="CK61" s="27"/>
      <c r="CL61" s="27"/>
      <c r="CM61" s="27"/>
      <c r="CN61" s="27"/>
      <c r="CO61" s="27"/>
      <c r="CP61" s="27"/>
      <c r="CQ61" s="27"/>
      <c r="CR61" s="27"/>
      <c r="CS61" s="27"/>
      <c r="CT61" s="27"/>
    </row>
    <row r="62" customFormat="false" ht="12.75" hidden="false" customHeight="false" outlineLevel="0" collapsed="false">
      <c r="A62" s="62" t="n">
        <v>36039</v>
      </c>
      <c r="B62" s="45" t="n">
        <v>0.0669</v>
      </c>
      <c r="C62" s="46" t="n">
        <v>0.0744</v>
      </c>
      <c r="D62" s="47" t="n">
        <v>0.0772</v>
      </c>
      <c r="E62" s="27" t="n">
        <v>0.0269</v>
      </c>
      <c r="F62" s="47" t="n">
        <v>0.0767</v>
      </c>
      <c r="G62" s="27" t="n">
        <v>0.0772</v>
      </c>
      <c r="H62" s="48" t="n">
        <v>0.0663</v>
      </c>
      <c r="I62" s="27" t="n">
        <v>0.016</v>
      </c>
      <c r="J62" s="27" t="n">
        <v>0.019</v>
      </c>
      <c r="K62" s="27" t="n">
        <v>0.04</v>
      </c>
      <c r="L62" s="27" t="n">
        <v>0.006</v>
      </c>
      <c r="M62" s="27" t="n">
        <v>0.032</v>
      </c>
      <c r="N62" s="27" t="n">
        <v>0.012</v>
      </c>
      <c r="O62" s="27" t="n">
        <v>0.0269</v>
      </c>
      <c r="P62" s="27" t="n">
        <v>0.0122</v>
      </c>
      <c r="Q62" s="27" t="n">
        <v>0.0147</v>
      </c>
      <c r="R62" s="27" t="n">
        <v>0</v>
      </c>
      <c r="S62" s="27" t="n">
        <v>0.02</v>
      </c>
      <c r="T62" s="27" t="n">
        <v>0.0458</v>
      </c>
      <c r="U62" s="27" t="n">
        <v>0.0221</v>
      </c>
      <c r="V62" s="27" t="n">
        <v>0.0181</v>
      </c>
      <c r="W62" s="34" t="n">
        <v>0.0123</v>
      </c>
      <c r="X62" s="27"/>
      <c r="Y62" s="27"/>
      <c r="Z62" s="27"/>
      <c r="AA62" s="27"/>
      <c r="AB62" s="27"/>
      <c r="AC62" s="27"/>
      <c r="AD62" s="27"/>
      <c r="AE62" s="27"/>
      <c r="AF62" s="27"/>
      <c r="AG62" s="27"/>
      <c r="AH62" s="27"/>
      <c r="AI62" s="27"/>
      <c r="AJ62" s="27"/>
      <c r="AK62" s="27"/>
      <c r="AL62" s="27"/>
      <c r="AM62" s="27"/>
      <c r="AN62" s="27"/>
      <c r="AO62" s="27"/>
      <c r="AP62" s="27"/>
      <c r="AQ62" s="27"/>
      <c r="AR62" s="27"/>
      <c r="AS62" s="27"/>
      <c r="AT62" s="27"/>
      <c r="AU62" s="27"/>
      <c r="AV62" s="27"/>
      <c r="AW62" s="27"/>
      <c r="AX62" s="27"/>
      <c r="AY62" s="27"/>
      <c r="AZ62" s="27"/>
      <c r="BA62" s="27"/>
      <c r="BB62" s="27"/>
      <c r="BC62" s="27"/>
      <c r="BD62" s="27"/>
      <c r="BE62" s="27"/>
      <c r="BF62" s="27"/>
      <c r="BG62" s="27"/>
      <c r="BH62" s="27"/>
      <c r="BI62" s="27"/>
      <c r="BJ62" s="27"/>
      <c r="BK62" s="27"/>
      <c r="BL62" s="27"/>
      <c r="BM62" s="27"/>
      <c r="BN62" s="27"/>
      <c r="BO62" s="27"/>
      <c r="BP62" s="27"/>
      <c r="BQ62" s="27"/>
      <c r="BR62" s="27"/>
      <c r="BS62" s="27"/>
      <c r="BT62" s="27"/>
      <c r="BU62" s="27"/>
      <c r="BV62" s="27"/>
      <c r="BW62" s="27"/>
      <c r="BX62" s="27"/>
      <c r="BY62" s="27"/>
      <c r="BZ62" s="27"/>
      <c r="CA62" s="27"/>
      <c r="CB62" s="27"/>
      <c r="CC62" s="27"/>
      <c r="CD62" s="27"/>
      <c r="CE62" s="27"/>
      <c r="CF62" s="27"/>
      <c r="CG62" s="27"/>
      <c r="CH62" s="27"/>
      <c r="CI62" s="27"/>
      <c r="CJ62" s="27"/>
      <c r="CK62" s="27"/>
      <c r="CL62" s="27"/>
      <c r="CM62" s="27"/>
      <c r="CN62" s="27"/>
      <c r="CO62" s="27"/>
      <c r="CP62" s="27"/>
      <c r="CQ62" s="27"/>
      <c r="CR62" s="27"/>
      <c r="CS62" s="27"/>
      <c r="CT62" s="27"/>
    </row>
    <row r="63" customFormat="false" ht="12.75" hidden="false" customHeight="false" outlineLevel="0" collapsed="false">
      <c r="A63" s="62" t="n">
        <v>36069</v>
      </c>
      <c r="B63" s="45" t="n">
        <v>0.0671</v>
      </c>
      <c r="C63" s="46" t="n">
        <v>0.0748</v>
      </c>
      <c r="D63" s="47" t="n">
        <v>0.0779</v>
      </c>
      <c r="E63" s="27" t="n">
        <v>0.0249</v>
      </c>
      <c r="F63" s="47" t="n">
        <v>0.078</v>
      </c>
      <c r="G63" s="27" t="n">
        <v>0.0778</v>
      </c>
      <c r="H63" s="48" t="n">
        <v>0.0665</v>
      </c>
      <c r="I63" s="27" t="n">
        <v>0.017</v>
      </c>
      <c r="J63" s="27" t="n">
        <v>0.02</v>
      </c>
      <c r="K63" s="27" t="n">
        <v>0.04</v>
      </c>
      <c r="L63" s="27" t="n">
        <v>0.006</v>
      </c>
      <c r="M63" s="27" t="n">
        <v>0.032</v>
      </c>
      <c r="N63" s="27" t="n">
        <v>0.01</v>
      </c>
      <c r="O63" s="27" t="n">
        <v>0.0269</v>
      </c>
      <c r="P63" s="27" t="n">
        <v>0.0122</v>
      </c>
      <c r="Q63" s="27" t="n">
        <v>0.0147</v>
      </c>
      <c r="R63" s="27" t="n">
        <v>0</v>
      </c>
      <c r="S63" s="27" t="n">
        <v>0.02</v>
      </c>
      <c r="T63" s="27" t="n">
        <v>0.0458</v>
      </c>
      <c r="U63" s="27" t="n">
        <v>0.0242</v>
      </c>
      <c r="V63" s="27" t="n">
        <v>0.0181</v>
      </c>
      <c r="W63" s="34" t="n">
        <v>0.0123</v>
      </c>
      <c r="X63" s="27"/>
      <c r="Y63" s="27"/>
      <c r="Z63" s="27"/>
      <c r="AA63" s="27"/>
      <c r="AB63" s="27"/>
      <c r="AC63" s="27"/>
      <c r="AD63" s="27"/>
      <c r="AE63" s="27"/>
      <c r="AF63" s="27"/>
      <c r="AG63" s="27"/>
      <c r="AH63" s="27"/>
      <c r="AI63" s="27"/>
      <c r="AJ63" s="27"/>
      <c r="AK63" s="27"/>
      <c r="AL63" s="27"/>
      <c r="AM63" s="27"/>
      <c r="AN63" s="27"/>
      <c r="AO63" s="27"/>
      <c r="AP63" s="27"/>
      <c r="AQ63" s="27"/>
      <c r="AR63" s="27"/>
      <c r="AS63" s="27"/>
      <c r="AT63" s="27"/>
      <c r="AU63" s="27"/>
      <c r="AV63" s="27"/>
      <c r="AW63" s="27"/>
      <c r="AX63" s="27"/>
      <c r="AY63" s="27"/>
      <c r="AZ63" s="27"/>
      <c r="BA63" s="27"/>
      <c r="BB63" s="27"/>
      <c r="BC63" s="27"/>
      <c r="BD63" s="27"/>
      <c r="BE63" s="27"/>
      <c r="BF63" s="27"/>
      <c r="BG63" s="27"/>
      <c r="BH63" s="27"/>
      <c r="BI63" s="27"/>
      <c r="BJ63" s="27"/>
      <c r="BK63" s="27"/>
      <c r="BL63" s="27"/>
      <c r="BM63" s="27"/>
      <c r="BN63" s="27"/>
      <c r="BO63" s="27"/>
      <c r="BP63" s="27"/>
      <c r="BQ63" s="27"/>
      <c r="BR63" s="27"/>
      <c r="BS63" s="27"/>
      <c r="BT63" s="27"/>
      <c r="BU63" s="27"/>
      <c r="BV63" s="27"/>
      <c r="BW63" s="27"/>
      <c r="BX63" s="27"/>
      <c r="BY63" s="27"/>
      <c r="BZ63" s="27"/>
      <c r="CA63" s="27"/>
      <c r="CB63" s="27"/>
      <c r="CC63" s="27"/>
      <c r="CD63" s="27"/>
      <c r="CE63" s="27"/>
      <c r="CF63" s="27"/>
      <c r="CG63" s="27"/>
      <c r="CH63" s="27"/>
      <c r="CI63" s="27"/>
      <c r="CJ63" s="27"/>
      <c r="CK63" s="27"/>
      <c r="CL63" s="27"/>
      <c r="CM63" s="27"/>
      <c r="CN63" s="27"/>
      <c r="CO63" s="27"/>
      <c r="CP63" s="27"/>
      <c r="CQ63" s="27"/>
      <c r="CR63" s="27"/>
      <c r="CS63" s="27"/>
      <c r="CT63" s="27"/>
    </row>
    <row r="64" customFormat="false" ht="12.75" hidden="false" customHeight="false" outlineLevel="0" collapsed="false">
      <c r="A64" s="62" t="n">
        <v>36100</v>
      </c>
      <c r="B64" s="45" t="n">
        <v>0.0794</v>
      </c>
      <c r="C64" s="46" t="n">
        <v>0.0748</v>
      </c>
      <c r="D64" s="47"/>
      <c r="E64" s="27" t="n">
        <v>0.0252</v>
      </c>
      <c r="F64" s="47" t="n">
        <v>0.0899</v>
      </c>
      <c r="G64" s="27" t="n">
        <v>0.0779</v>
      </c>
      <c r="H64" s="48"/>
      <c r="I64" s="27" t="n">
        <v>0.017</v>
      </c>
      <c r="J64" s="27" t="n">
        <v>0.02</v>
      </c>
      <c r="K64" s="27" t="n">
        <v>0.04</v>
      </c>
      <c r="L64" s="27" t="n">
        <v>0.008</v>
      </c>
      <c r="M64" s="27" t="n">
        <v>0.032</v>
      </c>
      <c r="N64" s="27" t="n">
        <v>0.01</v>
      </c>
      <c r="O64" s="27" t="n">
        <v>0.0294</v>
      </c>
      <c r="P64" s="27" t="n">
        <v>0.0133</v>
      </c>
      <c r="Q64" s="27" t="n">
        <v>0.0242</v>
      </c>
      <c r="R64" s="27" t="n">
        <v>0</v>
      </c>
      <c r="S64" s="27" t="n">
        <v>0.02</v>
      </c>
      <c r="T64" s="27" t="n">
        <v>0.0458</v>
      </c>
      <c r="U64" s="27" t="n">
        <v>0.0242</v>
      </c>
      <c r="V64" s="27" t="n">
        <v>0.0181</v>
      </c>
      <c r="W64" s="34" t="n">
        <v>0.0123</v>
      </c>
      <c r="X64" s="27"/>
      <c r="Y64" s="27"/>
      <c r="Z64" s="27"/>
      <c r="AA64" s="27"/>
      <c r="AB64" s="27"/>
      <c r="AC64" s="27"/>
      <c r="AD64" s="27"/>
      <c r="AE64" s="27"/>
      <c r="AF64" s="27"/>
      <c r="AG64" s="27"/>
      <c r="AH64" s="27"/>
      <c r="AI64" s="27"/>
      <c r="AJ64" s="27"/>
      <c r="AK64" s="27"/>
      <c r="AL64" s="27"/>
      <c r="AM64" s="27"/>
      <c r="AN64" s="27"/>
      <c r="AO64" s="27"/>
      <c r="AP64" s="27"/>
      <c r="AQ64" s="27"/>
      <c r="AR64" s="27"/>
      <c r="AS64" s="27"/>
      <c r="AT64" s="27"/>
      <c r="AU64" s="27"/>
      <c r="AV64" s="27"/>
      <c r="AW64" s="27"/>
      <c r="AX64" s="27"/>
      <c r="AY64" s="27"/>
      <c r="AZ64" s="27"/>
      <c r="BA64" s="27"/>
      <c r="BB64" s="27"/>
      <c r="BC64" s="27"/>
      <c r="BD64" s="27"/>
      <c r="BE64" s="27"/>
      <c r="BF64" s="27"/>
      <c r="BG64" s="27"/>
      <c r="BH64" s="27"/>
      <c r="BI64" s="27"/>
      <c r="BJ64" s="27"/>
      <c r="BK64" s="27"/>
      <c r="BL64" s="27"/>
      <c r="BM64" s="27"/>
      <c r="BN64" s="27"/>
      <c r="BO64" s="27"/>
      <c r="BP64" s="27"/>
      <c r="BQ64" s="27"/>
      <c r="BR64" s="27"/>
      <c r="BS64" s="27"/>
      <c r="BT64" s="27"/>
      <c r="BU64" s="27"/>
      <c r="BV64" s="27"/>
      <c r="BW64" s="27"/>
      <c r="BX64" s="27"/>
      <c r="BY64" s="27"/>
      <c r="BZ64" s="27"/>
      <c r="CA64" s="27"/>
      <c r="CB64" s="27"/>
      <c r="CC64" s="27"/>
      <c r="CD64" s="27"/>
      <c r="CE64" s="27"/>
      <c r="CF64" s="27"/>
      <c r="CG64" s="27"/>
      <c r="CH64" s="27"/>
      <c r="CI64" s="27"/>
      <c r="CJ64" s="27"/>
      <c r="CK64" s="27"/>
      <c r="CL64" s="27"/>
      <c r="CM64" s="27"/>
      <c r="CN64" s="27"/>
      <c r="CO64" s="27"/>
      <c r="CP64" s="27"/>
      <c r="CQ64" s="27"/>
      <c r="CR64" s="27"/>
      <c r="CS64" s="27"/>
      <c r="CT64" s="27"/>
    </row>
    <row r="65" customFormat="false" ht="12.75" hidden="false" customHeight="false" outlineLevel="0" collapsed="false">
      <c r="A65" s="62" t="n">
        <v>36130</v>
      </c>
      <c r="B65" s="55" t="n">
        <v>0.075</v>
      </c>
      <c r="C65" s="56" t="n">
        <v>0.0834</v>
      </c>
      <c r="D65" s="57" t="n">
        <v>0.0868</v>
      </c>
      <c r="E65" s="58" t="n">
        <v>0.0288</v>
      </c>
      <c r="F65" s="57" t="n">
        <v>0.0869</v>
      </c>
      <c r="G65" s="58" t="n">
        <v>0.0868</v>
      </c>
      <c r="H65" s="59" t="n">
        <v>0.0743</v>
      </c>
      <c r="I65" s="58" t="n">
        <v>0.017</v>
      </c>
      <c r="J65" s="58" t="n">
        <v>0.02</v>
      </c>
      <c r="K65" s="58" t="n">
        <v>0.04</v>
      </c>
      <c r="L65" s="58" t="n">
        <v>0.006</v>
      </c>
      <c r="M65" s="58" t="n">
        <v>0.032</v>
      </c>
      <c r="N65" s="58" t="n">
        <v>0.011</v>
      </c>
      <c r="O65" s="58" t="n">
        <v>0.0294</v>
      </c>
      <c r="P65" s="58" t="n">
        <v>0.0133</v>
      </c>
      <c r="Q65" s="58" t="n">
        <v>0.0242</v>
      </c>
      <c r="R65" s="58" t="n">
        <v>0.002</v>
      </c>
      <c r="S65" s="58" t="n">
        <v>0.02</v>
      </c>
      <c r="T65" s="58" t="n">
        <v>0.0458</v>
      </c>
      <c r="U65" s="58" t="n">
        <v>0.0242</v>
      </c>
      <c r="V65" s="58" t="n">
        <v>0.0181</v>
      </c>
      <c r="W65" s="69" t="n">
        <v>0.0123</v>
      </c>
      <c r="X65" s="27"/>
      <c r="Y65" s="27"/>
      <c r="Z65" s="27"/>
      <c r="AA65" s="27"/>
      <c r="AB65" s="27"/>
      <c r="AC65" s="27"/>
      <c r="AD65" s="27"/>
      <c r="AE65" s="27"/>
      <c r="AF65" s="27"/>
      <c r="AG65" s="27"/>
      <c r="AH65" s="27"/>
      <c r="AI65" s="27"/>
      <c r="AJ65" s="27"/>
      <c r="AK65" s="27"/>
      <c r="AL65" s="27"/>
      <c r="AM65" s="27"/>
      <c r="AN65" s="27"/>
      <c r="AO65" s="27"/>
      <c r="AP65" s="27"/>
      <c r="AQ65" s="27"/>
      <c r="AR65" s="27"/>
      <c r="AS65" s="27"/>
      <c r="AT65" s="27"/>
      <c r="AU65" s="27"/>
      <c r="AV65" s="27"/>
      <c r="AW65" s="27"/>
      <c r="AX65" s="27"/>
      <c r="AY65" s="27"/>
      <c r="AZ65" s="27"/>
      <c r="BA65" s="27"/>
      <c r="BB65" s="27"/>
      <c r="BC65" s="27"/>
      <c r="BD65" s="27"/>
      <c r="BE65" s="27"/>
      <c r="BF65" s="27"/>
      <c r="BG65" s="27"/>
      <c r="BH65" s="27"/>
      <c r="BI65" s="27"/>
      <c r="BJ65" s="27"/>
      <c r="BK65" s="27"/>
      <c r="BL65" s="27"/>
      <c r="BM65" s="27"/>
      <c r="BN65" s="27"/>
      <c r="BO65" s="27"/>
      <c r="BP65" s="27"/>
      <c r="BQ65" s="27"/>
      <c r="BR65" s="27"/>
      <c r="BS65" s="27"/>
      <c r="BT65" s="27"/>
      <c r="BU65" s="27"/>
      <c r="BV65" s="27"/>
      <c r="BW65" s="27"/>
      <c r="BX65" s="27"/>
      <c r="BY65" s="27"/>
      <c r="BZ65" s="27"/>
      <c r="CA65" s="27"/>
      <c r="CB65" s="27"/>
      <c r="CC65" s="27"/>
      <c r="CD65" s="27"/>
      <c r="CE65" s="27"/>
      <c r="CF65" s="27"/>
      <c r="CG65" s="27"/>
      <c r="CH65" s="27"/>
      <c r="CI65" s="27"/>
      <c r="CJ65" s="27"/>
      <c r="CK65" s="27"/>
      <c r="CL65" s="27"/>
      <c r="CM65" s="27"/>
      <c r="CN65" s="27"/>
      <c r="CO65" s="27"/>
      <c r="CP65" s="27"/>
      <c r="CQ65" s="27"/>
      <c r="CR65" s="27"/>
      <c r="CS65" s="27"/>
      <c r="CT65" s="27"/>
    </row>
    <row r="66" customFormat="false" ht="12.75" hidden="false" customHeight="false" outlineLevel="0" collapsed="false">
      <c r="A66" s="70" t="n">
        <v>36161</v>
      </c>
      <c r="B66" s="45" t="n">
        <v>0.076</v>
      </c>
      <c r="C66" s="46" t="n">
        <v>0.0844</v>
      </c>
      <c r="D66" s="47" t="n">
        <v>0.0952</v>
      </c>
      <c r="E66" s="27" t="n">
        <v>0.0299</v>
      </c>
      <c r="F66" s="47" t="n">
        <v>0.0953</v>
      </c>
      <c r="G66" s="27" t="n">
        <v>0.0878</v>
      </c>
      <c r="H66" s="48" t="n">
        <v>0.0753</v>
      </c>
      <c r="I66" s="27" t="n">
        <v>0.03</v>
      </c>
      <c r="J66" s="27" t="n">
        <v>0.035</v>
      </c>
      <c r="K66" s="27" t="n">
        <v>0.044</v>
      </c>
      <c r="L66" s="27" t="n">
        <v>0.006</v>
      </c>
      <c r="M66" s="27" t="n">
        <v>0.032</v>
      </c>
      <c r="N66" s="27" t="n">
        <v>0.013</v>
      </c>
      <c r="O66" s="27" t="n">
        <v>0.029398</v>
      </c>
      <c r="P66" s="27" t="n">
        <v>0.0114</v>
      </c>
      <c r="Q66" s="27" t="n">
        <v>0.0137</v>
      </c>
      <c r="R66" s="27" t="n">
        <v>0</v>
      </c>
      <c r="S66" s="27" t="n">
        <v>0.02</v>
      </c>
      <c r="T66" s="27" t="n">
        <v>0.0458</v>
      </c>
      <c r="U66" s="27" t="n">
        <v>0.0242</v>
      </c>
      <c r="V66" s="27" t="n">
        <v>0.0181</v>
      </c>
      <c r="W66" s="34" t="n">
        <v>0.0123</v>
      </c>
      <c r="X66" s="27"/>
      <c r="Y66" s="27"/>
      <c r="Z66" s="27"/>
      <c r="AA66" s="27"/>
      <c r="AB66" s="27"/>
      <c r="AC66" s="27"/>
      <c r="AD66" s="27"/>
      <c r="AE66" s="27"/>
      <c r="AF66" s="27"/>
      <c r="AG66" s="27"/>
      <c r="AH66" s="27"/>
      <c r="AI66" s="27"/>
      <c r="AJ66" s="27"/>
      <c r="AK66" s="27"/>
      <c r="AL66" s="27"/>
      <c r="AM66" s="27"/>
      <c r="AN66" s="27"/>
      <c r="AO66" s="27"/>
      <c r="AP66" s="27"/>
      <c r="AQ66" s="27"/>
      <c r="AR66" s="27"/>
      <c r="AS66" s="27"/>
      <c r="AT66" s="27"/>
      <c r="AU66" s="27"/>
      <c r="AV66" s="27"/>
      <c r="AW66" s="27"/>
      <c r="AX66" s="27"/>
      <c r="AY66" s="27"/>
      <c r="AZ66" s="27"/>
      <c r="BA66" s="27"/>
      <c r="BB66" s="27"/>
      <c r="BC66" s="27"/>
      <c r="BD66" s="27"/>
      <c r="BE66" s="27"/>
      <c r="BF66" s="27"/>
      <c r="BG66" s="27"/>
      <c r="BH66" s="27"/>
      <c r="BI66" s="27"/>
      <c r="BJ66" s="27"/>
      <c r="BK66" s="27"/>
      <c r="BL66" s="27"/>
      <c r="BM66" s="27"/>
      <c r="BN66" s="27"/>
      <c r="BO66" s="27"/>
      <c r="BP66" s="27"/>
      <c r="BQ66" s="27"/>
      <c r="BR66" s="27"/>
      <c r="BS66" s="27"/>
      <c r="BT66" s="27"/>
      <c r="BU66" s="27"/>
      <c r="BV66" s="27"/>
      <c r="BW66" s="27"/>
      <c r="BX66" s="27"/>
      <c r="BY66" s="27"/>
      <c r="BZ66" s="27"/>
      <c r="CA66" s="27"/>
      <c r="CB66" s="27"/>
      <c r="CC66" s="27"/>
      <c r="CD66" s="27"/>
      <c r="CE66" s="27"/>
      <c r="CF66" s="27"/>
      <c r="CG66" s="27"/>
      <c r="CH66" s="27"/>
      <c r="CI66" s="27"/>
      <c r="CJ66" s="27"/>
      <c r="CK66" s="27"/>
      <c r="CL66" s="27"/>
      <c r="CM66" s="27"/>
      <c r="CN66" s="27"/>
      <c r="CO66" s="27"/>
      <c r="CP66" s="27"/>
      <c r="CQ66" s="27"/>
      <c r="CR66" s="27"/>
      <c r="CS66" s="27"/>
      <c r="CT66" s="27"/>
    </row>
    <row r="67" customFormat="false" ht="12.75" hidden="false" customHeight="false" outlineLevel="0" collapsed="false">
      <c r="A67" s="70" t="n">
        <v>36192</v>
      </c>
      <c r="B67" s="45" t="n">
        <v>0.0744</v>
      </c>
      <c r="C67" s="46" t="n">
        <v>0.0825</v>
      </c>
      <c r="D67" s="47" t="n">
        <v>0.0931</v>
      </c>
      <c r="E67" s="27" t="n">
        <v>0.0306</v>
      </c>
      <c r="F67" s="47" t="n">
        <v>0.0853</v>
      </c>
      <c r="G67" s="27" t="n">
        <v>0.0779</v>
      </c>
      <c r="H67" s="48" t="n">
        <v>0.0737</v>
      </c>
      <c r="I67" s="27" t="n">
        <v>0.03</v>
      </c>
      <c r="J67" s="27"/>
      <c r="K67" s="27" t="n">
        <v>0.044</v>
      </c>
      <c r="L67" s="27" t="n">
        <v>0.0055</v>
      </c>
      <c r="M67" s="27" t="n">
        <v>0.032</v>
      </c>
      <c r="N67" s="27" t="n">
        <v>0.012</v>
      </c>
      <c r="O67" s="27" t="n">
        <v>0.025723</v>
      </c>
      <c r="P67" s="27" t="n">
        <v>0.0117</v>
      </c>
      <c r="Q67" s="27" t="n">
        <v>0.0141</v>
      </c>
      <c r="R67" s="27" t="n">
        <v>0</v>
      </c>
      <c r="S67" s="27" t="n">
        <v>0.02</v>
      </c>
      <c r="T67" s="27" t="n">
        <v>0.0424387</v>
      </c>
      <c r="U67" s="27" t="n">
        <v>0.0242</v>
      </c>
      <c r="V67" s="27" t="n">
        <v>0.0181</v>
      </c>
      <c r="W67" s="34" t="n">
        <v>0.0123</v>
      </c>
      <c r="X67" s="27"/>
      <c r="Y67" s="27"/>
      <c r="Z67" s="27"/>
      <c r="AA67" s="27"/>
      <c r="AB67" s="27"/>
      <c r="AC67" s="27"/>
      <c r="AD67" s="27"/>
      <c r="AE67" s="27"/>
      <c r="AF67" s="27"/>
      <c r="AG67" s="27"/>
      <c r="AH67" s="27"/>
      <c r="AI67" s="27"/>
      <c r="AJ67" s="27"/>
      <c r="AK67" s="27"/>
      <c r="AL67" s="27"/>
      <c r="AM67" s="27"/>
      <c r="AN67" s="27"/>
      <c r="AO67" s="27"/>
      <c r="AP67" s="27"/>
      <c r="AQ67" s="27"/>
      <c r="AR67" s="27"/>
      <c r="AS67" s="27"/>
      <c r="AT67" s="27"/>
      <c r="AU67" s="27"/>
      <c r="AV67" s="27"/>
      <c r="AW67" s="27"/>
      <c r="AX67" s="27"/>
      <c r="AY67" s="27"/>
      <c r="AZ67" s="27"/>
      <c r="BA67" s="27"/>
      <c r="BB67" s="27"/>
      <c r="BC67" s="27"/>
      <c r="BD67" s="27"/>
      <c r="BE67" s="27"/>
      <c r="BF67" s="27"/>
      <c r="BG67" s="27"/>
      <c r="BH67" s="27"/>
      <c r="BI67" s="27"/>
      <c r="BJ67" s="27"/>
      <c r="BK67" s="27"/>
      <c r="BL67" s="27"/>
      <c r="BM67" s="27"/>
      <c r="BN67" s="27"/>
      <c r="BO67" s="27"/>
      <c r="BP67" s="27"/>
      <c r="BQ67" s="27"/>
      <c r="BR67" s="27"/>
      <c r="BS67" s="27"/>
      <c r="BT67" s="27"/>
      <c r="BU67" s="27"/>
      <c r="BV67" s="27"/>
      <c r="BW67" s="27"/>
      <c r="BX67" s="27"/>
      <c r="BY67" s="27"/>
      <c r="BZ67" s="27"/>
      <c r="CA67" s="27"/>
      <c r="CB67" s="27"/>
      <c r="CC67" s="27"/>
      <c r="CD67" s="27"/>
      <c r="CE67" s="27"/>
      <c r="CF67" s="27"/>
      <c r="CG67" s="27"/>
      <c r="CH67" s="27"/>
      <c r="CI67" s="27"/>
      <c r="CJ67" s="27"/>
      <c r="CK67" s="27"/>
      <c r="CL67" s="27"/>
      <c r="CM67" s="27"/>
      <c r="CN67" s="27"/>
      <c r="CO67" s="27"/>
      <c r="CP67" s="27"/>
      <c r="CQ67" s="27"/>
      <c r="CR67" s="27"/>
      <c r="CS67" s="27"/>
      <c r="CT67" s="27"/>
    </row>
    <row r="68" customFormat="false" ht="12.75" hidden="false" customHeight="false" outlineLevel="0" collapsed="false">
      <c r="A68" s="70" t="n">
        <v>36220</v>
      </c>
      <c r="B68" s="45" t="n">
        <v>0.0635</v>
      </c>
      <c r="C68" s="46" t="n">
        <v>0.0707</v>
      </c>
      <c r="D68" s="47" t="n">
        <v>0.081</v>
      </c>
      <c r="E68" s="27" t="n">
        <v>0.0239</v>
      </c>
      <c r="F68" s="47" t="n">
        <v>0.0811</v>
      </c>
      <c r="G68" s="27" t="n">
        <v>0.0737</v>
      </c>
      <c r="H68" s="48" t="n">
        <v>0.0629</v>
      </c>
      <c r="I68" s="27" t="n">
        <v>0.029</v>
      </c>
      <c r="J68" s="27"/>
      <c r="K68" s="27" t="n">
        <v>0.043</v>
      </c>
      <c r="L68" s="27" t="n">
        <v>0.005</v>
      </c>
      <c r="M68" s="27" t="n">
        <v>0.032</v>
      </c>
      <c r="N68" s="27" t="n">
        <v>0.012</v>
      </c>
      <c r="O68" s="27" t="n">
        <v>0.022</v>
      </c>
      <c r="P68" s="27" t="n">
        <v>0.01</v>
      </c>
      <c r="Q68" s="27" t="n">
        <v>0.0121</v>
      </c>
      <c r="R68" s="27" t="n">
        <v>0</v>
      </c>
      <c r="S68" s="27" t="n">
        <v>0.02</v>
      </c>
      <c r="T68" s="27" t="n">
        <v>0.0458</v>
      </c>
      <c r="U68" s="27" t="n">
        <v>0.0242</v>
      </c>
      <c r="V68" s="27" t="n">
        <v>0.0181</v>
      </c>
      <c r="W68" s="34" t="n">
        <v>0.0123</v>
      </c>
      <c r="X68" s="27"/>
      <c r="Y68" s="27"/>
      <c r="Z68" s="27"/>
      <c r="AA68" s="27"/>
      <c r="AB68" s="27"/>
      <c r="AC68" s="27"/>
      <c r="AD68" s="27"/>
      <c r="AE68" s="27"/>
      <c r="AF68" s="27"/>
      <c r="AG68" s="27"/>
      <c r="AH68" s="27"/>
      <c r="AI68" s="27"/>
      <c r="AJ68" s="27"/>
      <c r="AK68" s="27"/>
      <c r="AL68" s="27"/>
      <c r="AM68" s="27"/>
      <c r="AN68" s="27"/>
      <c r="AO68" s="27"/>
      <c r="AP68" s="27"/>
      <c r="AQ68" s="27"/>
      <c r="AR68" s="27"/>
      <c r="AS68" s="27"/>
      <c r="AT68" s="27"/>
      <c r="AU68" s="27"/>
      <c r="AV68" s="27"/>
      <c r="AW68" s="27"/>
      <c r="AX68" s="27"/>
      <c r="AY68" s="27"/>
      <c r="AZ68" s="27"/>
      <c r="BA68" s="27"/>
      <c r="BB68" s="27"/>
      <c r="BC68" s="27"/>
      <c r="BD68" s="27"/>
      <c r="BE68" s="27"/>
      <c r="BF68" s="27"/>
      <c r="BG68" s="27"/>
      <c r="BH68" s="27"/>
      <c r="BI68" s="27"/>
      <c r="BJ68" s="27"/>
      <c r="BK68" s="27"/>
      <c r="BL68" s="27"/>
      <c r="BM68" s="27"/>
      <c r="BN68" s="27"/>
      <c r="BO68" s="27"/>
      <c r="BP68" s="27"/>
      <c r="BQ68" s="27"/>
      <c r="BR68" s="27"/>
      <c r="BS68" s="27"/>
      <c r="BT68" s="27"/>
      <c r="BU68" s="27"/>
      <c r="BV68" s="27"/>
      <c r="BW68" s="27"/>
      <c r="BX68" s="27"/>
      <c r="BY68" s="27"/>
      <c r="BZ68" s="27"/>
      <c r="CA68" s="27"/>
      <c r="CB68" s="27"/>
      <c r="CC68" s="27"/>
      <c r="CD68" s="27"/>
      <c r="CE68" s="27"/>
      <c r="CF68" s="27"/>
      <c r="CG68" s="27"/>
      <c r="CH68" s="27"/>
      <c r="CI68" s="27"/>
      <c r="CJ68" s="27"/>
      <c r="CK68" s="27"/>
      <c r="CL68" s="27"/>
      <c r="CM68" s="27"/>
      <c r="CN68" s="27"/>
      <c r="CO68" s="27"/>
      <c r="CP68" s="27"/>
      <c r="CQ68" s="27"/>
      <c r="CR68" s="27"/>
      <c r="CS68" s="27"/>
      <c r="CT68" s="27"/>
    </row>
    <row r="69" customFormat="false" ht="12.75" hidden="false" customHeight="false" outlineLevel="0" collapsed="false">
      <c r="A69" s="70" t="n">
        <v>36251</v>
      </c>
      <c r="B69" s="45" t="n">
        <v>0.0712</v>
      </c>
      <c r="C69" s="46" t="n">
        <v>0.079</v>
      </c>
      <c r="D69" s="47" t="n">
        <v>0.0896</v>
      </c>
      <c r="E69" s="27" t="n">
        <v>0.0284</v>
      </c>
      <c r="F69" s="47" t="n">
        <v>0.0896</v>
      </c>
      <c r="G69" s="27" t="n">
        <v>0.0822</v>
      </c>
      <c r="H69" s="48" t="n">
        <v>0.0705</v>
      </c>
      <c r="I69" s="27" t="n">
        <v>0.028</v>
      </c>
      <c r="J69" s="27" t="n">
        <v>0.034</v>
      </c>
      <c r="K69" s="27" t="n">
        <v>0.041</v>
      </c>
      <c r="L69" s="27" t="n">
        <v>0.005</v>
      </c>
      <c r="M69" s="27" t="n">
        <v>0.032</v>
      </c>
      <c r="N69" s="27" t="n">
        <v>0.011</v>
      </c>
      <c r="O69" s="27" t="n">
        <v>0.021436</v>
      </c>
      <c r="P69" s="27" t="n">
        <v>0.01</v>
      </c>
      <c r="Q69" s="27" t="n">
        <v>0.012</v>
      </c>
      <c r="R69" s="27" t="n">
        <v>0.002</v>
      </c>
      <c r="S69" s="27" t="n">
        <v>0.02</v>
      </c>
      <c r="T69" s="27" t="n">
        <v>0.0458</v>
      </c>
      <c r="U69" s="27" t="n">
        <v>0.0242</v>
      </c>
      <c r="V69" s="27" t="n">
        <v>0.0181</v>
      </c>
      <c r="W69" s="34" t="n">
        <v>0.01</v>
      </c>
      <c r="X69" s="27"/>
      <c r="Y69" s="27"/>
      <c r="Z69" s="27"/>
      <c r="AA69" s="27"/>
      <c r="AB69" s="27"/>
      <c r="AC69" s="27"/>
      <c r="AD69" s="27"/>
      <c r="AE69" s="27"/>
      <c r="AF69" s="27"/>
      <c r="AG69" s="27"/>
      <c r="AH69" s="27"/>
      <c r="AI69" s="27"/>
      <c r="AJ69" s="27"/>
      <c r="AK69" s="27"/>
      <c r="AL69" s="27"/>
      <c r="AM69" s="27"/>
      <c r="AN69" s="27"/>
      <c r="AO69" s="27"/>
      <c r="AP69" s="27"/>
      <c r="AQ69" s="27"/>
      <c r="AR69" s="27"/>
      <c r="AS69" s="27"/>
      <c r="AT69" s="27"/>
      <c r="AU69" s="27"/>
      <c r="AV69" s="27"/>
      <c r="AW69" s="27"/>
      <c r="AX69" s="27"/>
      <c r="AY69" s="27"/>
      <c r="AZ69" s="27"/>
      <c r="BA69" s="27"/>
      <c r="BB69" s="27"/>
      <c r="BC69" s="27"/>
      <c r="BD69" s="27"/>
      <c r="BE69" s="27"/>
      <c r="BF69" s="27"/>
      <c r="BG69" s="27"/>
      <c r="BH69" s="27"/>
      <c r="BI69" s="27"/>
      <c r="BJ69" s="27"/>
      <c r="BK69" s="27"/>
      <c r="BL69" s="27"/>
      <c r="BM69" s="27"/>
      <c r="BN69" s="27"/>
      <c r="BO69" s="27"/>
      <c r="BP69" s="27"/>
      <c r="BQ69" s="27"/>
      <c r="BR69" s="27"/>
      <c r="BS69" s="27"/>
      <c r="BT69" s="27"/>
      <c r="BU69" s="27"/>
      <c r="BV69" s="27"/>
      <c r="BW69" s="27"/>
      <c r="BX69" s="27"/>
      <c r="BY69" s="27"/>
      <c r="BZ69" s="27"/>
      <c r="CA69" s="27"/>
      <c r="CB69" s="27"/>
      <c r="CC69" s="27"/>
      <c r="CD69" s="27"/>
      <c r="CE69" s="27"/>
      <c r="CF69" s="27"/>
      <c r="CG69" s="27"/>
      <c r="CH69" s="27"/>
      <c r="CI69" s="27"/>
      <c r="CJ69" s="27"/>
      <c r="CK69" s="27"/>
      <c r="CL69" s="27"/>
      <c r="CM69" s="27"/>
      <c r="CN69" s="27"/>
      <c r="CO69" s="27"/>
      <c r="CP69" s="27"/>
      <c r="CQ69" s="27"/>
      <c r="CR69" s="27"/>
      <c r="CS69" s="27"/>
      <c r="CT69" s="27"/>
    </row>
    <row r="70" customFormat="false" ht="12.75" hidden="false" customHeight="false" outlineLevel="0" collapsed="false">
      <c r="A70" s="70" t="n">
        <v>36281</v>
      </c>
      <c r="B70" s="45" t="n">
        <v>0.065</v>
      </c>
      <c r="C70" s="46" t="n">
        <v>0.0723</v>
      </c>
      <c r="D70" s="47" t="n">
        <v>0.0826</v>
      </c>
      <c r="E70" s="27" t="n">
        <v>0.0253</v>
      </c>
      <c r="F70" s="47" t="n">
        <v>0.0827</v>
      </c>
      <c r="G70" s="27" t="n">
        <v>0.0753</v>
      </c>
      <c r="H70" s="48" t="n">
        <v>0.0644</v>
      </c>
      <c r="I70" s="27" t="n">
        <v>0.022</v>
      </c>
      <c r="J70" s="27" t="n">
        <v>0.026</v>
      </c>
      <c r="K70" s="27" t="n">
        <v>0.032</v>
      </c>
      <c r="L70" s="27" t="n">
        <v>0.0055</v>
      </c>
      <c r="M70" s="27" t="n">
        <v>0.032</v>
      </c>
      <c r="N70" s="27" t="n">
        <v>0.007</v>
      </c>
      <c r="O70" s="27" t="n">
        <v>0.0214</v>
      </c>
      <c r="P70" s="27" t="n">
        <v>0.01</v>
      </c>
      <c r="Q70" s="27" t="n">
        <v>0.0121</v>
      </c>
      <c r="R70" s="27" t="n">
        <v>0.01</v>
      </c>
      <c r="S70" s="27" t="n">
        <v>0.02</v>
      </c>
      <c r="T70" s="27" t="n">
        <v>0.0458</v>
      </c>
      <c r="U70" s="27" t="n">
        <v>0.0228</v>
      </c>
      <c r="V70" s="27" t="n">
        <v>0.018</v>
      </c>
      <c r="W70" s="34" t="n">
        <v>0.0084</v>
      </c>
      <c r="X70" s="27"/>
      <c r="Y70" s="27"/>
      <c r="Z70" s="27"/>
      <c r="AA70" s="27"/>
      <c r="AB70" s="27"/>
      <c r="AC70" s="27"/>
      <c r="AD70" s="27"/>
      <c r="AE70" s="27"/>
      <c r="AF70" s="27"/>
      <c r="AG70" s="27"/>
      <c r="AH70" s="27"/>
      <c r="AI70" s="27"/>
      <c r="AJ70" s="27"/>
      <c r="AK70" s="27"/>
      <c r="AL70" s="27"/>
      <c r="AM70" s="27"/>
      <c r="AN70" s="27"/>
      <c r="AO70" s="27"/>
      <c r="AP70" s="27"/>
      <c r="AQ70" s="27"/>
      <c r="AR70" s="27"/>
      <c r="AS70" s="27"/>
      <c r="AT70" s="27"/>
      <c r="AU70" s="27"/>
      <c r="AV70" s="27"/>
      <c r="AW70" s="27"/>
      <c r="AX70" s="27"/>
      <c r="AY70" s="27"/>
      <c r="AZ70" s="27"/>
      <c r="BA70" s="27"/>
      <c r="BB70" s="27"/>
      <c r="BC70" s="27"/>
      <c r="BD70" s="27"/>
      <c r="BE70" s="27"/>
      <c r="BF70" s="27"/>
      <c r="BG70" s="27"/>
      <c r="BH70" s="27"/>
      <c r="BI70" s="27"/>
      <c r="BJ70" s="27"/>
      <c r="BK70" s="27"/>
      <c r="BL70" s="27"/>
      <c r="BM70" s="27"/>
      <c r="BN70" s="27"/>
      <c r="BO70" s="27"/>
      <c r="BP70" s="27"/>
      <c r="BQ70" s="27"/>
      <c r="BR70" s="27"/>
      <c r="BS70" s="27"/>
      <c r="BT70" s="27"/>
      <c r="BU70" s="27"/>
      <c r="BV70" s="27"/>
      <c r="BW70" s="27"/>
      <c r="BX70" s="27"/>
      <c r="BY70" s="27"/>
      <c r="BZ70" s="27"/>
      <c r="CA70" s="27"/>
      <c r="CB70" s="27"/>
      <c r="CC70" s="27"/>
      <c r="CD70" s="27"/>
      <c r="CE70" s="27"/>
      <c r="CF70" s="27"/>
      <c r="CG70" s="27"/>
      <c r="CH70" s="27"/>
      <c r="CI70" s="27"/>
      <c r="CJ70" s="27"/>
      <c r="CK70" s="27"/>
      <c r="CL70" s="27"/>
      <c r="CM70" s="27"/>
      <c r="CN70" s="27"/>
      <c r="CO70" s="27"/>
      <c r="CP70" s="27"/>
      <c r="CQ70" s="27"/>
      <c r="CR70" s="27"/>
      <c r="CS70" s="27"/>
      <c r="CT70" s="27"/>
    </row>
    <row r="71" customFormat="false" ht="12.75" hidden="false" customHeight="false" outlineLevel="0" collapsed="false">
      <c r="A71" s="70" t="n">
        <v>36312</v>
      </c>
      <c r="B71" s="45" t="n">
        <v>0.0298</v>
      </c>
      <c r="C71" s="46" t="n">
        <v>0.0663</v>
      </c>
      <c r="D71" s="47" t="n">
        <v>0.0764</v>
      </c>
      <c r="E71" s="27" t="n">
        <v>0.0241</v>
      </c>
      <c r="F71" s="47" t="n">
        <v>0.0764</v>
      </c>
      <c r="G71" s="27" t="n">
        <v>0.069</v>
      </c>
      <c r="H71" s="48" t="n">
        <v>0.0592</v>
      </c>
      <c r="I71" s="27" t="n">
        <v>0.019</v>
      </c>
      <c r="J71" s="27" t="n">
        <v>0.022</v>
      </c>
      <c r="K71" s="27" t="n">
        <v>0.027</v>
      </c>
      <c r="L71" s="27" t="n">
        <v>0.0065</v>
      </c>
      <c r="M71" s="27" t="n">
        <v>0.032</v>
      </c>
      <c r="N71" s="27" t="n">
        <v>0.011</v>
      </c>
      <c r="O71" s="27" t="n">
        <v>0.0214</v>
      </c>
      <c r="P71" s="27" t="n">
        <v>0.0097</v>
      </c>
      <c r="Q71" s="27" t="n">
        <v>0.0117</v>
      </c>
      <c r="R71" s="27" t="n">
        <v>0.006</v>
      </c>
      <c r="S71" s="27" t="n">
        <v>0.02</v>
      </c>
      <c r="T71" s="27" t="n">
        <v>0.0458</v>
      </c>
      <c r="U71" s="27" t="n">
        <v>0.0319</v>
      </c>
      <c r="V71" s="27" t="n">
        <v>0.0181</v>
      </c>
      <c r="W71" s="34" t="n">
        <v>0.0084</v>
      </c>
      <c r="X71" s="27"/>
      <c r="Y71" s="27"/>
      <c r="Z71" s="27"/>
      <c r="AA71" s="27"/>
      <c r="AB71" s="27"/>
      <c r="AC71" s="27"/>
      <c r="AD71" s="27"/>
      <c r="AE71" s="27"/>
      <c r="AF71" s="27"/>
      <c r="AG71" s="27"/>
      <c r="AH71" s="27"/>
      <c r="AI71" s="27"/>
      <c r="AJ71" s="27"/>
      <c r="AK71" s="27"/>
      <c r="AL71" s="27"/>
      <c r="AM71" s="27"/>
      <c r="AN71" s="27"/>
      <c r="AO71" s="27"/>
      <c r="AP71" s="27"/>
      <c r="AQ71" s="27"/>
      <c r="AR71" s="27"/>
      <c r="AS71" s="27"/>
      <c r="AT71" s="27"/>
      <c r="AU71" s="27"/>
      <c r="AV71" s="27"/>
      <c r="AW71" s="27"/>
      <c r="AX71" s="27"/>
      <c r="AY71" s="27"/>
      <c r="AZ71" s="27"/>
      <c r="BA71" s="27"/>
      <c r="BB71" s="27"/>
      <c r="BC71" s="27"/>
      <c r="BD71" s="27"/>
      <c r="BE71" s="27"/>
      <c r="BF71" s="27"/>
      <c r="BG71" s="27"/>
      <c r="BH71" s="27"/>
      <c r="BI71" s="27"/>
      <c r="BJ71" s="27"/>
      <c r="BK71" s="27"/>
      <c r="BL71" s="27"/>
      <c r="BM71" s="27"/>
      <c r="BN71" s="27"/>
      <c r="BO71" s="27"/>
      <c r="BP71" s="27"/>
      <c r="BQ71" s="27"/>
      <c r="BR71" s="27"/>
      <c r="BS71" s="27"/>
      <c r="BT71" s="27"/>
      <c r="BU71" s="27"/>
      <c r="BV71" s="27"/>
      <c r="BW71" s="27"/>
      <c r="BX71" s="27"/>
      <c r="BY71" s="27"/>
      <c r="BZ71" s="27"/>
      <c r="CA71" s="27"/>
      <c r="CB71" s="27"/>
      <c r="CC71" s="27"/>
      <c r="CD71" s="27"/>
      <c r="CE71" s="27"/>
      <c r="CF71" s="27"/>
      <c r="CG71" s="27"/>
      <c r="CH71" s="27"/>
      <c r="CI71" s="27"/>
      <c r="CJ71" s="27"/>
      <c r="CK71" s="27"/>
      <c r="CL71" s="27"/>
      <c r="CM71" s="27"/>
      <c r="CN71" s="27"/>
      <c r="CO71" s="27"/>
      <c r="CP71" s="27"/>
      <c r="CQ71" s="27"/>
      <c r="CR71" s="27"/>
      <c r="CS71" s="27"/>
      <c r="CT71" s="27"/>
    </row>
    <row r="72" customFormat="false" ht="12.75" hidden="false" customHeight="false" outlineLevel="0" collapsed="false">
      <c r="A72" s="70" t="n">
        <v>36342</v>
      </c>
      <c r="B72" s="45" t="n">
        <v>0.0552</v>
      </c>
      <c r="C72" s="46" t="n">
        <v>0.0618</v>
      </c>
      <c r="D72" s="47" t="n">
        <v>0.0707</v>
      </c>
      <c r="E72" s="27" t="n">
        <v>0.0209</v>
      </c>
      <c r="F72" s="47" t="n">
        <v>0.0695</v>
      </c>
      <c r="G72" s="27" t="n">
        <v>0.0645</v>
      </c>
      <c r="H72" s="48" t="n">
        <v>0.0547</v>
      </c>
      <c r="I72" s="27" t="n">
        <v>0.016</v>
      </c>
      <c r="J72" s="27" t="n">
        <v>0.019</v>
      </c>
      <c r="K72" s="27" t="n">
        <v>0.024</v>
      </c>
      <c r="L72" s="27" t="n">
        <v>0.008</v>
      </c>
      <c r="M72" s="27" t="n">
        <v>0.032</v>
      </c>
      <c r="N72" s="27" t="n">
        <v>0.011</v>
      </c>
      <c r="O72" s="27" t="n">
        <v>0.0233</v>
      </c>
      <c r="P72" s="27" t="n">
        <v>0.01</v>
      </c>
      <c r="Q72" s="27" t="n">
        <v>0.0127</v>
      </c>
      <c r="R72" s="27" t="n">
        <v>0.01</v>
      </c>
      <c r="S72" s="27" t="n">
        <v>0.02</v>
      </c>
      <c r="T72" s="27" t="n">
        <v>0.0458</v>
      </c>
      <c r="U72" s="27" t="n">
        <v>0.0319</v>
      </c>
      <c r="V72" s="27" t="n">
        <v>0.0181</v>
      </c>
      <c r="W72" s="34" t="n">
        <v>0.0084</v>
      </c>
      <c r="X72" s="27"/>
      <c r="Y72" s="27"/>
      <c r="Z72" s="27"/>
      <c r="AA72" s="27"/>
      <c r="AB72" s="27"/>
      <c r="AC72" s="27"/>
      <c r="AD72" s="27"/>
      <c r="AE72" s="27"/>
      <c r="AF72" s="27"/>
      <c r="AG72" s="27"/>
      <c r="AH72" s="27"/>
      <c r="AI72" s="27"/>
      <c r="AJ72" s="27"/>
      <c r="AK72" s="27"/>
      <c r="AL72" s="27"/>
      <c r="AM72" s="27"/>
      <c r="AN72" s="27"/>
      <c r="AO72" s="27"/>
      <c r="AP72" s="27"/>
      <c r="AQ72" s="27"/>
      <c r="AR72" s="27"/>
      <c r="AS72" s="27"/>
      <c r="AT72" s="27"/>
      <c r="AU72" s="27"/>
      <c r="AV72" s="27"/>
      <c r="AW72" s="27"/>
      <c r="AX72" s="27"/>
      <c r="AY72" s="27"/>
      <c r="AZ72" s="27"/>
      <c r="BA72" s="27"/>
      <c r="BB72" s="27"/>
      <c r="BC72" s="27"/>
      <c r="BD72" s="27"/>
      <c r="BE72" s="27"/>
      <c r="BF72" s="27"/>
      <c r="BG72" s="27"/>
      <c r="BH72" s="27"/>
      <c r="BI72" s="27"/>
      <c r="BJ72" s="27"/>
      <c r="BK72" s="27"/>
      <c r="BL72" s="27"/>
      <c r="BM72" s="27"/>
      <c r="BN72" s="27"/>
      <c r="BO72" s="27"/>
      <c r="BP72" s="27"/>
      <c r="BQ72" s="27"/>
      <c r="BR72" s="27"/>
      <c r="BS72" s="27"/>
      <c r="BT72" s="27"/>
      <c r="BU72" s="27"/>
      <c r="BV72" s="27"/>
      <c r="BW72" s="27"/>
      <c r="BX72" s="27"/>
      <c r="BY72" s="27"/>
      <c r="BZ72" s="27"/>
      <c r="CA72" s="27"/>
      <c r="CB72" s="27"/>
      <c r="CC72" s="27"/>
      <c r="CD72" s="27"/>
      <c r="CE72" s="27"/>
      <c r="CF72" s="27"/>
      <c r="CG72" s="27"/>
      <c r="CH72" s="27"/>
      <c r="CI72" s="27"/>
      <c r="CJ72" s="27"/>
      <c r="CK72" s="27"/>
      <c r="CL72" s="27"/>
      <c r="CM72" s="27"/>
      <c r="CN72" s="27"/>
      <c r="CO72" s="27"/>
      <c r="CP72" s="27"/>
      <c r="CQ72" s="27"/>
      <c r="CR72" s="27"/>
      <c r="CS72" s="27"/>
      <c r="CT72" s="27"/>
    </row>
    <row r="73" customFormat="false" ht="12.75" hidden="false" customHeight="false" outlineLevel="0" collapsed="false">
      <c r="A73" s="70" t="n">
        <v>40026</v>
      </c>
      <c r="B73" s="45" t="n">
        <v>0.0596</v>
      </c>
      <c r="C73" s="46" t="n">
        <v>0.066</v>
      </c>
      <c r="D73" s="47" t="n">
        <v>0.0755</v>
      </c>
      <c r="E73" s="27" t="n">
        <v>0.0237</v>
      </c>
      <c r="F73" s="47" t="n">
        <v>0.0743</v>
      </c>
      <c r="G73" s="27" t="n">
        <v>0.0688</v>
      </c>
      <c r="H73" s="48" t="n">
        <v>0.0591</v>
      </c>
      <c r="I73" s="27" t="n">
        <v>0.027</v>
      </c>
      <c r="J73" s="27" t="n">
        <v>0.031</v>
      </c>
      <c r="K73" s="27" t="n">
        <v>0.039</v>
      </c>
      <c r="L73" s="27" t="n">
        <v>0.008</v>
      </c>
      <c r="M73" s="27" t="n">
        <v>0.032</v>
      </c>
      <c r="N73" s="27" t="n">
        <v>0.008</v>
      </c>
      <c r="O73" s="27" t="n">
        <v>0.0184</v>
      </c>
      <c r="P73" s="27" t="n">
        <v>0.01</v>
      </c>
      <c r="Q73" s="27" t="n">
        <v>0.0101</v>
      </c>
      <c r="R73" s="27" t="n">
        <v>0.01</v>
      </c>
      <c r="S73" s="27" t="n">
        <v>0.02</v>
      </c>
      <c r="T73" s="27" t="n">
        <v>0.0458</v>
      </c>
      <c r="U73" s="27" t="n">
        <v>0.0319</v>
      </c>
      <c r="V73" s="27" t="n">
        <v>0.0181</v>
      </c>
      <c r="W73" s="34" t="n">
        <v>0.0084</v>
      </c>
      <c r="X73" s="27"/>
      <c r="Y73" s="27"/>
      <c r="Z73" s="27"/>
      <c r="AA73" s="27"/>
      <c r="AB73" s="27"/>
      <c r="AC73" s="27"/>
      <c r="AD73" s="27"/>
      <c r="AE73" s="27"/>
      <c r="AF73" s="27"/>
      <c r="AG73" s="27"/>
      <c r="AH73" s="27"/>
      <c r="AI73" s="27"/>
      <c r="AJ73" s="27"/>
      <c r="AK73" s="27"/>
      <c r="AL73" s="27"/>
      <c r="AM73" s="27"/>
      <c r="AN73" s="27"/>
      <c r="AO73" s="27"/>
      <c r="AP73" s="27"/>
      <c r="AQ73" s="27"/>
      <c r="AR73" s="27"/>
      <c r="AS73" s="27"/>
      <c r="AT73" s="27"/>
      <c r="AU73" s="27"/>
      <c r="AV73" s="27"/>
      <c r="AW73" s="27"/>
      <c r="AX73" s="27"/>
      <c r="AY73" s="27"/>
      <c r="AZ73" s="27"/>
      <c r="BA73" s="27"/>
      <c r="BB73" s="27"/>
      <c r="BC73" s="27"/>
      <c r="BD73" s="27"/>
      <c r="BE73" s="27"/>
      <c r="BF73" s="27"/>
      <c r="BG73" s="27"/>
      <c r="BH73" s="27"/>
      <c r="BI73" s="27"/>
      <c r="BJ73" s="27"/>
      <c r="BK73" s="27"/>
      <c r="BL73" s="27"/>
      <c r="BM73" s="27"/>
      <c r="BN73" s="27"/>
      <c r="BO73" s="27"/>
      <c r="BP73" s="27"/>
      <c r="BQ73" s="27"/>
      <c r="BR73" s="27"/>
      <c r="BS73" s="27"/>
      <c r="BT73" s="27"/>
      <c r="BU73" s="27"/>
      <c r="BV73" s="27"/>
      <c r="BW73" s="27"/>
      <c r="BX73" s="27"/>
      <c r="BY73" s="27"/>
      <c r="BZ73" s="27"/>
      <c r="CA73" s="27"/>
      <c r="CB73" s="27"/>
      <c r="CC73" s="27"/>
      <c r="CD73" s="27"/>
      <c r="CE73" s="27"/>
      <c r="CF73" s="27"/>
      <c r="CG73" s="27"/>
      <c r="CH73" s="27"/>
      <c r="CI73" s="27"/>
      <c r="CJ73" s="27"/>
      <c r="CK73" s="27"/>
      <c r="CL73" s="27"/>
      <c r="CM73" s="27"/>
      <c r="CN73" s="27"/>
      <c r="CO73" s="27"/>
      <c r="CP73" s="27"/>
      <c r="CQ73" s="27"/>
      <c r="CR73" s="27"/>
      <c r="CS73" s="27"/>
      <c r="CT73" s="27"/>
    </row>
    <row r="74" customFormat="false" ht="12.75" hidden="false" customHeight="false" outlineLevel="0" collapsed="false">
      <c r="A74" s="70" t="n">
        <v>36404</v>
      </c>
      <c r="B74" s="45" t="n">
        <v>0.0669</v>
      </c>
      <c r="C74" s="46" t="n">
        <v>0.0749</v>
      </c>
      <c r="D74" s="47" t="n">
        <v>0.0842</v>
      </c>
      <c r="E74" s="27" t="n">
        <v>0.0246</v>
      </c>
      <c r="F74" s="47" t="n">
        <v>0.083</v>
      </c>
      <c r="G74" s="27" t="n">
        <v>0.0774</v>
      </c>
      <c r="H74" s="48" t="n">
        <v>0.0663</v>
      </c>
      <c r="I74" s="27" t="n">
        <v>0.029</v>
      </c>
      <c r="J74" s="27" t="n">
        <v>0.034</v>
      </c>
      <c r="K74" s="27" t="n">
        <v>0.043</v>
      </c>
      <c r="L74" s="27"/>
      <c r="M74" s="27" t="n">
        <v>0.032</v>
      </c>
      <c r="N74" s="27" t="n">
        <v>0.008</v>
      </c>
      <c r="O74" s="27" t="n">
        <v>0.0245</v>
      </c>
      <c r="P74" s="27" t="n">
        <v>0.011</v>
      </c>
      <c r="Q74" s="27" t="n">
        <v>0.0134</v>
      </c>
      <c r="R74" s="27" t="n">
        <v>0.01</v>
      </c>
      <c r="S74" s="27" t="n">
        <v>0.02</v>
      </c>
      <c r="T74" s="27" t="n">
        <v>0.0458</v>
      </c>
      <c r="U74" s="27" t="n">
        <v>0.0319</v>
      </c>
      <c r="V74" s="27" t="n">
        <v>0.0181</v>
      </c>
      <c r="W74" s="34" t="n">
        <v>0.0084</v>
      </c>
      <c r="X74" s="27"/>
      <c r="Y74" s="27"/>
      <c r="Z74" s="27"/>
      <c r="AA74" s="27"/>
      <c r="AB74" s="27"/>
      <c r="AC74" s="27"/>
      <c r="AD74" s="27"/>
      <c r="AE74" s="27"/>
      <c r="AF74" s="27"/>
      <c r="AG74" s="27"/>
      <c r="AH74" s="27"/>
      <c r="AI74" s="27"/>
      <c r="AJ74" s="27"/>
      <c r="AK74" s="27"/>
      <c r="AL74" s="27"/>
      <c r="AM74" s="27"/>
      <c r="AN74" s="27"/>
      <c r="AO74" s="27"/>
      <c r="AP74" s="27"/>
      <c r="AQ74" s="27"/>
      <c r="AR74" s="27"/>
      <c r="AS74" s="27"/>
      <c r="AT74" s="27"/>
      <c r="AU74" s="27"/>
      <c r="AV74" s="27"/>
      <c r="AW74" s="27"/>
      <c r="AX74" s="27"/>
      <c r="AY74" s="27"/>
      <c r="AZ74" s="27"/>
      <c r="BA74" s="27"/>
      <c r="BB74" s="27"/>
      <c r="BC74" s="27"/>
      <c r="BD74" s="27"/>
      <c r="BE74" s="27"/>
      <c r="BF74" s="27"/>
      <c r="BG74" s="27"/>
      <c r="BH74" s="27"/>
      <c r="BI74" s="27"/>
      <c r="BJ74" s="27"/>
      <c r="BK74" s="27"/>
      <c r="BL74" s="27"/>
      <c r="BM74" s="27"/>
      <c r="BN74" s="27"/>
      <c r="BO74" s="27"/>
      <c r="BP74" s="27"/>
      <c r="BQ74" s="27"/>
      <c r="BR74" s="27"/>
      <c r="BS74" s="27"/>
      <c r="BT74" s="27"/>
      <c r="BU74" s="27"/>
      <c r="BV74" s="27"/>
      <c r="BW74" s="27"/>
      <c r="BX74" s="27"/>
      <c r="BY74" s="27"/>
      <c r="BZ74" s="27"/>
      <c r="CA74" s="27"/>
      <c r="CB74" s="27"/>
      <c r="CC74" s="27"/>
      <c r="CD74" s="27"/>
      <c r="CE74" s="27"/>
      <c r="CF74" s="27"/>
      <c r="CG74" s="27"/>
      <c r="CH74" s="27"/>
      <c r="CI74" s="27"/>
      <c r="CJ74" s="27"/>
      <c r="CK74" s="27"/>
      <c r="CL74" s="27"/>
      <c r="CM74" s="27"/>
      <c r="CN74" s="27"/>
      <c r="CO74" s="27"/>
      <c r="CP74" s="27"/>
      <c r="CQ74" s="27"/>
      <c r="CR74" s="27"/>
      <c r="CS74" s="27"/>
      <c r="CT74" s="27"/>
    </row>
    <row r="75" customFormat="false" ht="12.75" hidden="false" customHeight="false" outlineLevel="0" collapsed="false">
      <c r="A75" s="70" t="n">
        <v>36434</v>
      </c>
      <c r="B75" s="45" t="n">
        <v>0.0724</v>
      </c>
      <c r="C75" s="46" t="n">
        <v>0.0809</v>
      </c>
      <c r="D75" s="47" t="n">
        <v>0.0904</v>
      </c>
      <c r="E75" s="27" t="n">
        <v>0.0283</v>
      </c>
      <c r="F75" s="47" t="n">
        <v>0.0892</v>
      </c>
      <c r="G75" s="27" t="n">
        <v>0.0842</v>
      </c>
      <c r="H75" s="48" t="n">
        <v>0.0718</v>
      </c>
      <c r="I75" s="27" t="n">
        <v>0.032</v>
      </c>
      <c r="J75" s="27" t="n">
        <v>0.037</v>
      </c>
      <c r="K75" s="27" t="n">
        <v>0.047</v>
      </c>
      <c r="L75" s="27" t="n">
        <v>0.006</v>
      </c>
      <c r="M75" s="27" t="n">
        <v>0.032</v>
      </c>
      <c r="N75" s="27" t="n">
        <v>0.011</v>
      </c>
      <c r="O75" s="27" t="n">
        <v>0.0245</v>
      </c>
      <c r="P75" s="27" t="n">
        <v>0.011</v>
      </c>
      <c r="Q75" s="27" t="n">
        <v>0.0134</v>
      </c>
      <c r="R75" s="27" t="n">
        <v>0.01</v>
      </c>
      <c r="S75" s="27" t="n">
        <v>0.02</v>
      </c>
      <c r="T75" s="27" t="n">
        <v>0.0458</v>
      </c>
      <c r="U75" s="27" t="n">
        <v>0.0319</v>
      </c>
      <c r="V75" s="27" t="n">
        <v>0.0181</v>
      </c>
      <c r="W75" s="34" t="n">
        <v>0.0084</v>
      </c>
      <c r="X75" s="27"/>
      <c r="Y75" s="27"/>
      <c r="Z75" s="27"/>
      <c r="AA75" s="27"/>
      <c r="AB75" s="27"/>
      <c r="AC75" s="27"/>
      <c r="AD75" s="27"/>
      <c r="AE75" s="27"/>
      <c r="AF75" s="27"/>
      <c r="AG75" s="27"/>
      <c r="AH75" s="27"/>
      <c r="AI75" s="27"/>
      <c r="AJ75" s="27"/>
      <c r="AK75" s="27"/>
      <c r="AL75" s="27"/>
      <c r="AM75" s="27"/>
      <c r="AN75" s="27"/>
      <c r="AO75" s="27"/>
      <c r="AP75" s="27"/>
      <c r="AQ75" s="27"/>
      <c r="AR75" s="27"/>
      <c r="AS75" s="27"/>
      <c r="AT75" s="27"/>
      <c r="AU75" s="27"/>
      <c r="AV75" s="27"/>
      <c r="AW75" s="27"/>
      <c r="AX75" s="27"/>
      <c r="AY75" s="27"/>
      <c r="AZ75" s="27"/>
      <c r="BA75" s="27"/>
      <c r="BB75" s="27"/>
      <c r="BC75" s="27"/>
      <c r="BD75" s="27"/>
      <c r="BE75" s="27"/>
      <c r="BF75" s="27"/>
      <c r="BG75" s="27"/>
      <c r="BH75" s="27"/>
      <c r="BI75" s="27"/>
      <c r="BJ75" s="27"/>
      <c r="BK75" s="27"/>
      <c r="BL75" s="27"/>
      <c r="BM75" s="27"/>
      <c r="BN75" s="27"/>
      <c r="BO75" s="27"/>
      <c r="BP75" s="27"/>
      <c r="BQ75" s="27"/>
      <c r="BR75" s="27"/>
      <c r="BS75" s="27"/>
      <c r="BT75" s="27"/>
      <c r="BU75" s="27"/>
      <c r="BV75" s="27"/>
      <c r="BW75" s="27"/>
      <c r="BX75" s="27"/>
      <c r="BY75" s="27"/>
      <c r="BZ75" s="27"/>
      <c r="CA75" s="27"/>
      <c r="CB75" s="27"/>
      <c r="CC75" s="27"/>
      <c r="CD75" s="27"/>
      <c r="CE75" s="27"/>
      <c r="CF75" s="27"/>
      <c r="CG75" s="27"/>
      <c r="CH75" s="27"/>
      <c r="CI75" s="27"/>
      <c r="CJ75" s="27"/>
      <c r="CK75" s="27"/>
      <c r="CL75" s="27"/>
      <c r="CM75" s="27"/>
      <c r="CN75" s="27"/>
      <c r="CO75" s="27"/>
      <c r="CP75" s="27"/>
      <c r="CQ75" s="27"/>
      <c r="CR75" s="27"/>
      <c r="CS75" s="27"/>
      <c r="CT75" s="27"/>
    </row>
    <row r="76" customFormat="false" ht="12.75" hidden="false" customHeight="false" outlineLevel="0" collapsed="false">
      <c r="A76" s="70" t="n">
        <v>36465</v>
      </c>
      <c r="B76" s="45" t="n">
        <v>0.062</v>
      </c>
      <c r="C76" s="46" t="n">
        <v>0.0739</v>
      </c>
      <c r="D76" s="47" t="n">
        <v>0.0764</v>
      </c>
      <c r="E76" s="27" t="n">
        <v>0.026</v>
      </c>
      <c r="F76" s="47" t="n">
        <v>0.0766</v>
      </c>
      <c r="G76" s="27" t="n">
        <v>0.0764</v>
      </c>
      <c r="H76" s="48" t="n">
        <v>0.0656</v>
      </c>
      <c r="I76" s="27" t="n">
        <v>0.016</v>
      </c>
      <c r="J76" s="27" t="n">
        <v>0.019</v>
      </c>
      <c r="K76" s="27" t="n">
        <v>0.024</v>
      </c>
      <c r="L76" s="27" t="n">
        <v>0.0065</v>
      </c>
      <c r="M76" s="27" t="n">
        <v>0.032</v>
      </c>
      <c r="N76" s="27" t="n">
        <v>0.016</v>
      </c>
      <c r="O76" s="27" t="n">
        <v>0.0245</v>
      </c>
      <c r="P76" s="27" t="n">
        <v>0.011</v>
      </c>
      <c r="Q76" s="27" t="n">
        <v>0.0134</v>
      </c>
      <c r="R76" s="27" t="n">
        <v>0.01</v>
      </c>
      <c r="S76" s="27" t="n">
        <v>0.02</v>
      </c>
      <c r="T76" s="27" t="n">
        <v>0.0458</v>
      </c>
      <c r="U76" s="27" t="n">
        <v>0.0319</v>
      </c>
      <c r="V76" s="27" t="n">
        <v>0.0181</v>
      </c>
      <c r="W76" s="34" t="n">
        <v>0.0084</v>
      </c>
      <c r="X76" s="27"/>
      <c r="Y76" s="27"/>
      <c r="Z76" s="27"/>
      <c r="AA76" s="27"/>
      <c r="AB76" s="27"/>
      <c r="AC76" s="27"/>
      <c r="AD76" s="27"/>
      <c r="AE76" s="27"/>
      <c r="AF76" s="27"/>
      <c r="AG76" s="27"/>
      <c r="AH76" s="27"/>
      <c r="AI76" s="27"/>
      <c r="AJ76" s="27"/>
      <c r="AK76" s="27"/>
      <c r="AL76" s="27"/>
      <c r="AM76" s="27"/>
      <c r="AN76" s="27"/>
      <c r="AO76" s="27"/>
      <c r="AP76" s="27"/>
      <c r="AQ76" s="27"/>
      <c r="AR76" s="27"/>
      <c r="AS76" s="27"/>
      <c r="AT76" s="27"/>
      <c r="AU76" s="27"/>
      <c r="AV76" s="27"/>
      <c r="AW76" s="27"/>
      <c r="AX76" s="27"/>
      <c r="AY76" s="27"/>
      <c r="AZ76" s="27"/>
      <c r="BA76" s="27"/>
      <c r="BB76" s="27"/>
      <c r="BC76" s="27"/>
      <c r="BD76" s="27"/>
      <c r="BE76" s="27"/>
      <c r="BF76" s="27"/>
      <c r="BG76" s="27"/>
      <c r="BH76" s="27"/>
      <c r="BI76" s="27"/>
      <c r="BJ76" s="27"/>
      <c r="BK76" s="27"/>
      <c r="BL76" s="27"/>
      <c r="BM76" s="27"/>
      <c r="BN76" s="27"/>
      <c r="BO76" s="27"/>
      <c r="BP76" s="27"/>
      <c r="BQ76" s="27"/>
      <c r="BR76" s="27"/>
      <c r="BS76" s="27"/>
      <c r="BT76" s="27"/>
      <c r="BU76" s="27"/>
      <c r="BV76" s="27"/>
      <c r="BW76" s="27"/>
      <c r="BX76" s="27"/>
      <c r="BY76" s="27"/>
      <c r="BZ76" s="27"/>
      <c r="CA76" s="27"/>
      <c r="CB76" s="27"/>
      <c r="CC76" s="27"/>
      <c r="CD76" s="27"/>
      <c r="CE76" s="27"/>
      <c r="CF76" s="27"/>
      <c r="CG76" s="27"/>
      <c r="CH76" s="27"/>
      <c r="CI76" s="27"/>
      <c r="CJ76" s="27"/>
      <c r="CK76" s="27"/>
      <c r="CL76" s="27"/>
      <c r="CM76" s="27"/>
      <c r="CN76" s="27"/>
      <c r="CO76" s="27"/>
      <c r="CP76" s="27"/>
      <c r="CQ76" s="27"/>
      <c r="CR76" s="27"/>
      <c r="CS76" s="27"/>
      <c r="CT76" s="27"/>
    </row>
    <row r="77" customFormat="false" ht="12.75" hidden="false" customHeight="false" outlineLevel="0" collapsed="false">
      <c r="A77" s="70" t="n">
        <v>36495</v>
      </c>
      <c r="B77" s="55" t="n">
        <v>0.0644</v>
      </c>
      <c r="C77" s="56" t="n">
        <v>0.0719</v>
      </c>
      <c r="D77" s="57" t="n">
        <v>0.0811</v>
      </c>
      <c r="E77" s="58" t="n">
        <v>0.0252</v>
      </c>
      <c r="F77" s="57" t="n">
        <v>0.0745</v>
      </c>
      <c r="G77" s="58" t="n">
        <v>0.0743</v>
      </c>
      <c r="H77" s="59" t="n">
        <v>0.0638</v>
      </c>
      <c r="I77" s="58" t="n">
        <v>0.019</v>
      </c>
      <c r="J77" s="58" t="n">
        <v>0.022</v>
      </c>
      <c r="K77" s="58" t="n">
        <v>0.028</v>
      </c>
      <c r="L77" s="58" t="n">
        <v>0.007</v>
      </c>
      <c r="M77" s="58" t="n">
        <v>0.032</v>
      </c>
      <c r="N77" s="58" t="n">
        <v>0.016</v>
      </c>
      <c r="O77" s="58" t="n">
        <v>0.024498</v>
      </c>
      <c r="P77" s="58" t="n">
        <v>0.0111</v>
      </c>
      <c r="Q77" s="58" t="n">
        <v>0.0134</v>
      </c>
      <c r="R77" s="58" t="n">
        <v>0.01</v>
      </c>
      <c r="S77" s="58" t="n">
        <v>0.02</v>
      </c>
      <c r="T77" s="58" t="n">
        <v>0.0458</v>
      </c>
      <c r="U77" s="58" t="n">
        <v>0.0319</v>
      </c>
      <c r="V77" s="58" t="n">
        <v>0.0181</v>
      </c>
      <c r="W77" s="69" t="n">
        <v>0.0084</v>
      </c>
      <c r="X77" s="27"/>
      <c r="Y77" s="27"/>
      <c r="Z77" s="27"/>
      <c r="AA77" s="27"/>
      <c r="AB77" s="27"/>
      <c r="AC77" s="27"/>
      <c r="AD77" s="27"/>
      <c r="AE77" s="27"/>
      <c r="AF77" s="27"/>
      <c r="AG77" s="27"/>
      <c r="AH77" s="27"/>
      <c r="AI77" s="27"/>
      <c r="AJ77" s="27"/>
      <c r="AK77" s="27"/>
      <c r="AL77" s="27"/>
      <c r="AM77" s="27"/>
      <c r="AN77" s="27"/>
      <c r="AO77" s="27"/>
      <c r="AP77" s="27"/>
      <c r="AQ77" s="27"/>
      <c r="AR77" s="27"/>
      <c r="AS77" s="27"/>
      <c r="AT77" s="27"/>
      <c r="AU77" s="27"/>
      <c r="AV77" s="27"/>
      <c r="AW77" s="27"/>
      <c r="AX77" s="27"/>
      <c r="AY77" s="27"/>
      <c r="AZ77" s="27"/>
      <c r="BA77" s="27"/>
      <c r="BB77" s="27"/>
      <c r="BC77" s="27"/>
      <c r="BD77" s="27"/>
      <c r="BE77" s="27"/>
      <c r="BF77" s="27"/>
      <c r="BG77" s="27"/>
      <c r="BH77" s="27"/>
      <c r="BI77" s="27"/>
      <c r="BJ77" s="27"/>
      <c r="BK77" s="27"/>
      <c r="BL77" s="27"/>
      <c r="BM77" s="27"/>
      <c r="BN77" s="27"/>
      <c r="BO77" s="27"/>
      <c r="BP77" s="27"/>
      <c r="BQ77" s="27"/>
      <c r="BR77" s="27"/>
      <c r="BS77" s="27"/>
      <c r="BT77" s="27"/>
      <c r="BU77" s="27"/>
      <c r="BV77" s="27"/>
      <c r="BW77" s="27"/>
      <c r="BX77" s="27"/>
      <c r="BY77" s="27"/>
      <c r="BZ77" s="27"/>
      <c r="CA77" s="27"/>
      <c r="CB77" s="27"/>
      <c r="CC77" s="27"/>
      <c r="CD77" s="27"/>
      <c r="CE77" s="27"/>
      <c r="CF77" s="27"/>
      <c r="CG77" s="27"/>
      <c r="CH77" s="27"/>
      <c r="CI77" s="27"/>
      <c r="CJ77" s="27"/>
      <c r="CK77" s="27"/>
      <c r="CL77" s="27"/>
      <c r="CM77" s="27"/>
      <c r="CN77" s="27"/>
      <c r="CO77" s="27"/>
      <c r="CP77" s="27"/>
      <c r="CQ77" s="27"/>
      <c r="CR77" s="27"/>
      <c r="CS77" s="27"/>
      <c r="CT77" s="27"/>
    </row>
    <row r="78" customFormat="false" ht="12.75" hidden="false" customHeight="false" outlineLevel="0" collapsed="false">
      <c r="A78" s="71" t="n">
        <v>36526</v>
      </c>
      <c r="B78" s="45" t="n">
        <v>0.068</v>
      </c>
      <c r="C78" s="46" t="n">
        <v>0.068</v>
      </c>
      <c r="D78" s="47" t="n">
        <v>0.0699</v>
      </c>
      <c r="E78" s="27" t="n">
        <v>0.0238</v>
      </c>
      <c r="F78" s="47" t="n">
        <v>0.0703</v>
      </c>
      <c r="G78" s="27" t="n">
        <v>0.0699</v>
      </c>
      <c r="H78" s="48" t="n">
        <v>0.0602</v>
      </c>
      <c r="I78" s="27" t="n">
        <v>0.028</v>
      </c>
      <c r="J78" s="27"/>
      <c r="K78" s="27" t="n">
        <v>0.041</v>
      </c>
      <c r="L78" s="27" t="n">
        <v>0.007</v>
      </c>
      <c r="M78" s="27" t="n">
        <v>0.032</v>
      </c>
      <c r="N78" s="27" t="n">
        <v>0.016</v>
      </c>
      <c r="O78" s="27" t="n">
        <v>0.0282</v>
      </c>
      <c r="P78" s="27" t="n">
        <v>0.0128</v>
      </c>
      <c r="Q78" s="27" t="n">
        <v>0.0154</v>
      </c>
      <c r="R78" s="27" t="n">
        <v>0.008</v>
      </c>
      <c r="S78" s="27" t="n">
        <v>0.02</v>
      </c>
      <c r="T78" s="27" t="n">
        <v>0.0458</v>
      </c>
      <c r="U78" s="27" t="n">
        <v>0.0319</v>
      </c>
      <c r="V78" s="27" t="n">
        <v>0.0181</v>
      </c>
      <c r="W78" s="34" t="n">
        <v>0.0084</v>
      </c>
      <c r="X78" s="27"/>
      <c r="Y78" s="27"/>
      <c r="Z78" s="27"/>
      <c r="AA78" s="27"/>
      <c r="AB78" s="27"/>
      <c r="AC78" s="27"/>
      <c r="AD78" s="27"/>
      <c r="AE78" s="27"/>
      <c r="AF78" s="27"/>
      <c r="AG78" s="27"/>
      <c r="AH78" s="27"/>
      <c r="AI78" s="27"/>
      <c r="AJ78" s="27"/>
      <c r="AK78" s="27"/>
      <c r="AL78" s="27"/>
      <c r="AM78" s="27"/>
      <c r="AN78" s="27"/>
      <c r="AO78" s="27"/>
      <c r="AP78" s="27"/>
      <c r="AQ78" s="27"/>
      <c r="AR78" s="27"/>
      <c r="AS78" s="27"/>
      <c r="AT78" s="27"/>
      <c r="AU78" s="27"/>
      <c r="AV78" s="27"/>
      <c r="AW78" s="27"/>
      <c r="AX78" s="27"/>
      <c r="AY78" s="27"/>
      <c r="AZ78" s="27"/>
      <c r="BA78" s="27"/>
      <c r="BB78" s="27"/>
      <c r="BC78" s="27"/>
      <c r="BD78" s="27"/>
      <c r="BE78" s="27"/>
      <c r="BF78" s="27"/>
      <c r="BG78" s="27"/>
      <c r="BH78" s="27"/>
      <c r="BI78" s="27"/>
      <c r="BJ78" s="27"/>
      <c r="BK78" s="27"/>
      <c r="BL78" s="27"/>
      <c r="BM78" s="27"/>
      <c r="BN78" s="27"/>
      <c r="BO78" s="27"/>
      <c r="BP78" s="27"/>
      <c r="BQ78" s="27"/>
      <c r="BR78" s="27"/>
      <c r="BS78" s="27"/>
      <c r="BT78" s="27"/>
      <c r="BU78" s="27"/>
      <c r="BV78" s="27"/>
      <c r="BW78" s="27"/>
      <c r="BX78" s="27"/>
      <c r="BY78" s="27"/>
      <c r="BZ78" s="27"/>
      <c r="CA78" s="27"/>
      <c r="CB78" s="27"/>
      <c r="CC78" s="27"/>
      <c r="CD78" s="27"/>
      <c r="CE78" s="27"/>
      <c r="CF78" s="27"/>
      <c r="CG78" s="27"/>
      <c r="CH78" s="27"/>
      <c r="CI78" s="27"/>
      <c r="CJ78" s="27"/>
      <c r="CK78" s="27"/>
      <c r="CL78" s="27"/>
      <c r="CM78" s="27"/>
      <c r="CN78" s="27"/>
      <c r="CO78" s="27"/>
      <c r="CP78" s="27"/>
      <c r="CQ78" s="27"/>
      <c r="CR78" s="27"/>
      <c r="CS78" s="27"/>
      <c r="CT78" s="27"/>
    </row>
    <row r="79" customFormat="false" ht="12.75" hidden="false" customHeight="false" outlineLevel="0" collapsed="false">
      <c r="A79" s="71" t="n">
        <v>36557</v>
      </c>
      <c r="B79" s="45" t="n">
        <v>0.0675</v>
      </c>
      <c r="C79" s="46" t="n">
        <v>0.0675</v>
      </c>
      <c r="D79" s="47" t="n">
        <v>0.0695</v>
      </c>
      <c r="E79" s="27" t="n">
        <v>0.0236</v>
      </c>
      <c r="F79" s="47" t="n">
        <v>0.0698</v>
      </c>
      <c r="G79" s="27" t="n">
        <v>0.0694</v>
      </c>
      <c r="H79" s="48" t="n">
        <v>0.0598</v>
      </c>
      <c r="I79" s="27" t="n">
        <v>0.026</v>
      </c>
      <c r="J79" s="27"/>
      <c r="K79" s="27" t="n">
        <v>0.039</v>
      </c>
      <c r="L79" s="27" t="n">
        <v>0.006</v>
      </c>
      <c r="M79" s="27" t="n">
        <v>0.032</v>
      </c>
      <c r="N79" s="27" t="n">
        <v>0.013</v>
      </c>
      <c r="O79" s="27" t="n">
        <v>0.0282</v>
      </c>
      <c r="P79" s="27" t="n">
        <v>0.0128</v>
      </c>
      <c r="Q79" s="27" t="n">
        <v>0.0154</v>
      </c>
      <c r="R79" s="27" t="n">
        <v>0.008</v>
      </c>
      <c r="S79" s="27" t="n">
        <v>0.02</v>
      </c>
      <c r="T79" s="27" t="n">
        <v>0.0408095</v>
      </c>
      <c r="U79" s="27" t="n">
        <v>0.0319</v>
      </c>
      <c r="V79" s="27" t="n">
        <v>0.0181</v>
      </c>
      <c r="W79" s="34" t="n">
        <v>0.0084</v>
      </c>
      <c r="X79" s="27"/>
      <c r="Y79" s="27"/>
      <c r="Z79" s="27"/>
      <c r="AA79" s="27"/>
      <c r="AB79" s="27"/>
      <c r="AC79" s="27"/>
      <c r="AD79" s="27"/>
      <c r="AE79" s="27"/>
      <c r="AF79" s="27"/>
      <c r="AG79" s="27"/>
      <c r="AH79" s="27"/>
      <c r="AI79" s="27"/>
      <c r="AJ79" s="27"/>
      <c r="AK79" s="27"/>
      <c r="AL79" s="27"/>
      <c r="AM79" s="27"/>
      <c r="AN79" s="27"/>
      <c r="AO79" s="27"/>
      <c r="AP79" s="27"/>
      <c r="AQ79" s="27"/>
      <c r="AR79" s="27"/>
      <c r="AS79" s="27"/>
      <c r="AT79" s="27"/>
      <c r="AU79" s="27"/>
      <c r="AV79" s="27"/>
      <c r="AW79" s="27"/>
      <c r="AX79" s="27"/>
      <c r="AY79" s="27"/>
      <c r="AZ79" s="27"/>
      <c r="BA79" s="27"/>
      <c r="BB79" s="27"/>
      <c r="BC79" s="27"/>
      <c r="BD79" s="27"/>
      <c r="BE79" s="27"/>
      <c r="BF79" s="27"/>
      <c r="BG79" s="27"/>
      <c r="BH79" s="27"/>
      <c r="BI79" s="27"/>
      <c r="BJ79" s="27"/>
      <c r="BK79" s="27"/>
      <c r="BL79" s="27"/>
      <c r="BM79" s="27"/>
      <c r="BN79" s="27"/>
      <c r="BO79" s="27"/>
      <c r="BP79" s="27"/>
      <c r="BQ79" s="27"/>
      <c r="BR79" s="27"/>
      <c r="BS79" s="27"/>
      <c r="BT79" s="27"/>
      <c r="BU79" s="27"/>
      <c r="BV79" s="27"/>
      <c r="BW79" s="27"/>
      <c r="BX79" s="27"/>
      <c r="BY79" s="27"/>
      <c r="BZ79" s="27"/>
      <c r="CA79" s="27"/>
      <c r="CB79" s="27"/>
      <c r="CC79" s="27"/>
      <c r="CD79" s="27"/>
      <c r="CE79" s="27"/>
      <c r="CF79" s="27"/>
      <c r="CG79" s="27"/>
      <c r="CH79" s="27"/>
      <c r="CI79" s="27"/>
      <c r="CJ79" s="27"/>
      <c r="CK79" s="27"/>
      <c r="CL79" s="27"/>
      <c r="CM79" s="27"/>
      <c r="CN79" s="27"/>
      <c r="CO79" s="27"/>
      <c r="CP79" s="27"/>
      <c r="CQ79" s="27"/>
      <c r="CR79" s="27"/>
      <c r="CS79" s="27"/>
      <c r="CT79" s="27"/>
    </row>
    <row r="80" customFormat="false" ht="12.75" hidden="false" customHeight="false" outlineLevel="0" collapsed="false">
      <c r="A80" s="71" t="n">
        <v>36586</v>
      </c>
      <c r="B80" s="45" t="n">
        <v>0.0749</v>
      </c>
      <c r="C80" s="45" t="n">
        <v>0.0749</v>
      </c>
      <c r="D80" s="47" t="n">
        <v>0.077</v>
      </c>
      <c r="E80" s="27" t="n">
        <v>0.0265</v>
      </c>
      <c r="F80" s="47" t="n">
        <v>0.0774</v>
      </c>
      <c r="G80" s="27" t="n">
        <v>0.077</v>
      </c>
      <c r="H80" s="48" t="n">
        <v>0.0663</v>
      </c>
      <c r="I80" s="27" t="n">
        <v>0.026</v>
      </c>
      <c r="J80" s="27" t="n">
        <v>0.031</v>
      </c>
      <c r="K80" s="27" t="n">
        <v>0.039</v>
      </c>
      <c r="L80" s="27" t="n">
        <v>0.008</v>
      </c>
      <c r="M80" s="27" t="n">
        <v>0.032</v>
      </c>
      <c r="N80" s="27" t="n">
        <v>0.0107</v>
      </c>
      <c r="O80" s="27" t="n">
        <v>0.0282</v>
      </c>
      <c r="P80" s="27" t="n">
        <v>0.0128</v>
      </c>
      <c r="Q80" s="27" t="n">
        <f aca="false">0.0282-P80</f>
        <v>0.0154</v>
      </c>
      <c r="R80" s="27" t="n">
        <v>0.01</v>
      </c>
      <c r="S80" s="27" t="n">
        <v>0.02</v>
      </c>
      <c r="T80" s="27" t="n">
        <v>0.0360588</v>
      </c>
      <c r="U80" s="27"/>
      <c r="V80" s="27"/>
      <c r="W80" s="34" t="n">
        <v>0.0084</v>
      </c>
      <c r="X80" s="27"/>
      <c r="Y80" s="27"/>
      <c r="Z80" s="27"/>
      <c r="AA80" s="27"/>
      <c r="AB80" s="27"/>
      <c r="AC80" s="27"/>
      <c r="AD80" s="27"/>
      <c r="AE80" s="27"/>
      <c r="AF80" s="27"/>
      <c r="AG80" s="27"/>
      <c r="AH80" s="27"/>
      <c r="AI80" s="27"/>
      <c r="AJ80" s="27"/>
      <c r="AK80" s="27"/>
      <c r="AL80" s="27"/>
      <c r="AM80" s="27"/>
      <c r="AN80" s="27"/>
      <c r="AO80" s="27"/>
      <c r="AP80" s="27"/>
      <c r="AQ80" s="27"/>
      <c r="AR80" s="27"/>
      <c r="AS80" s="27"/>
      <c r="AT80" s="27"/>
      <c r="AU80" s="27"/>
      <c r="AV80" s="27"/>
      <c r="AW80" s="27"/>
      <c r="AX80" s="27"/>
      <c r="AY80" s="27"/>
      <c r="AZ80" s="27"/>
      <c r="BA80" s="27"/>
      <c r="BB80" s="27"/>
      <c r="BC80" s="27"/>
      <c r="BD80" s="27"/>
      <c r="BE80" s="27"/>
      <c r="BF80" s="27"/>
      <c r="BG80" s="27"/>
      <c r="BH80" s="27"/>
      <c r="BI80" s="27"/>
      <c r="BJ80" s="27"/>
      <c r="BK80" s="27"/>
      <c r="BL80" s="27"/>
      <c r="BM80" s="27"/>
      <c r="BN80" s="27"/>
      <c r="BO80" s="27"/>
      <c r="BP80" s="27"/>
      <c r="BQ80" s="27"/>
      <c r="BR80" s="27"/>
      <c r="BS80" s="27"/>
      <c r="BT80" s="27"/>
      <c r="BU80" s="27"/>
      <c r="BV80" s="27"/>
      <c r="BW80" s="27"/>
      <c r="BX80" s="27"/>
      <c r="BY80" s="27"/>
      <c r="BZ80" s="27"/>
      <c r="CA80" s="27"/>
      <c r="CB80" s="27"/>
      <c r="CC80" s="27"/>
      <c r="CD80" s="27"/>
      <c r="CE80" s="27"/>
      <c r="CF80" s="27"/>
      <c r="CG80" s="27"/>
      <c r="CH80" s="27"/>
      <c r="CI80" s="27"/>
      <c r="CJ80" s="27"/>
      <c r="CK80" s="27"/>
      <c r="CL80" s="27"/>
      <c r="CM80" s="27"/>
      <c r="CN80" s="27"/>
      <c r="CO80" s="27"/>
      <c r="CP80" s="27"/>
      <c r="CQ80" s="27"/>
      <c r="CR80" s="27"/>
      <c r="CS80" s="27"/>
      <c r="CT80" s="27"/>
    </row>
    <row r="81" customFormat="false" ht="12.75" hidden="false" customHeight="false" outlineLevel="0" collapsed="false">
      <c r="A81" s="71" t="n">
        <v>36617</v>
      </c>
      <c r="B81" s="45" t="n">
        <v>0.0754</v>
      </c>
      <c r="C81" s="45" t="n">
        <v>0.0754</v>
      </c>
      <c r="D81" s="47" t="n">
        <v>0.0775</v>
      </c>
      <c r="E81" s="27" t="n">
        <v>0.0278</v>
      </c>
      <c r="F81" s="47" t="n">
        <v>0.0779</v>
      </c>
      <c r="G81" s="27" t="n">
        <v>0.0775</v>
      </c>
      <c r="H81" s="48" t="n">
        <v>0.067</v>
      </c>
      <c r="I81" s="27"/>
      <c r="J81" s="27"/>
      <c r="K81" s="27"/>
      <c r="L81" s="27"/>
      <c r="M81" s="27" t="n">
        <v>0.0347</v>
      </c>
      <c r="N81" s="27" t="n">
        <v>0.012</v>
      </c>
      <c r="O81" s="27" t="n">
        <v>0.01959872</v>
      </c>
      <c r="P81" s="27" t="n">
        <v>0.00887584</v>
      </c>
      <c r="Q81" s="27" t="n">
        <v>0.01072288</v>
      </c>
      <c r="R81" s="27" t="n">
        <v>0.01</v>
      </c>
      <c r="S81" s="27" t="n">
        <v>0.02</v>
      </c>
      <c r="T81" s="27" t="n">
        <v>0.03354</v>
      </c>
      <c r="U81" s="27"/>
      <c r="V81" s="27"/>
      <c r="W81" s="32" t="n">
        <v>0.0149</v>
      </c>
      <c r="X81" s="27"/>
      <c r="Y81" s="27"/>
      <c r="Z81" s="27"/>
      <c r="AA81" s="27"/>
      <c r="AB81" s="27"/>
      <c r="AC81" s="27"/>
      <c r="AD81" s="27"/>
      <c r="AE81" s="27"/>
      <c r="AF81" s="27"/>
      <c r="AG81" s="27"/>
      <c r="AH81" s="27"/>
      <c r="AI81" s="27"/>
      <c r="AJ81" s="27"/>
      <c r="AK81" s="27"/>
      <c r="AL81" s="27"/>
      <c r="AM81" s="27"/>
      <c r="AN81" s="27"/>
      <c r="AO81" s="27"/>
      <c r="AP81" s="27"/>
      <c r="AQ81" s="27"/>
      <c r="AR81" s="27"/>
      <c r="AS81" s="27"/>
      <c r="AT81" s="27"/>
      <c r="AU81" s="27"/>
      <c r="AV81" s="27"/>
      <c r="AW81" s="27"/>
      <c r="AX81" s="27"/>
      <c r="AY81" s="27"/>
      <c r="AZ81" s="27"/>
      <c r="BA81" s="27"/>
      <c r="BB81" s="27"/>
      <c r="BC81" s="27"/>
      <c r="BD81" s="27"/>
      <c r="BE81" s="27"/>
      <c r="BF81" s="27"/>
      <c r="BG81" s="27"/>
      <c r="BH81" s="27"/>
      <c r="BI81" s="27"/>
      <c r="BJ81" s="27"/>
      <c r="BK81" s="27"/>
      <c r="BL81" s="27"/>
      <c r="BM81" s="27"/>
      <c r="BN81" s="27"/>
      <c r="BO81" s="27"/>
      <c r="BP81" s="27"/>
      <c r="BQ81" s="27"/>
      <c r="BR81" s="27"/>
      <c r="BS81" s="27"/>
      <c r="BT81" s="27"/>
      <c r="BU81" s="27"/>
      <c r="BV81" s="27"/>
      <c r="BW81" s="27"/>
      <c r="BX81" s="27"/>
      <c r="BY81" s="27"/>
      <c r="BZ81" s="27"/>
      <c r="CA81" s="27"/>
      <c r="CB81" s="27"/>
      <c r="CC81" s="27"/>
      <c r="CD81" s="27"/>
      <c r="CE81" s="27"/>
      <c r="CF81" s="27"/>
      <c r="CG81" s="27"/>
      <c r="CH81" s="27"/>
      <c r="CI81" s="27"/>
      <c r="CJ81" s="27"/>
      <c r="CK81" s="27"/>
      <c r="CL81" s="27"/>
      <c r="CM81" s="27"/>
      <c r="CN81" s="27"/>
      <c r="CO81" s="27"/>
      <c r="CP81" s="27"/>
      <c r="CQ81" s="27"/>
      <c r="CR81" s="27"/>
      <c r="CS81" s="27"/>
      <c r="CT81" s="27"/>
    </row>
    <row r="82" customFormat="false" ht="12.75" hidden="false" customHeight="false" outlineLevel="0" collapsed="false">
      <c r="A82" s="71" t="n">
        <v>36647</v>
      </c>
      <c r="B82" s="45" t="n">
        <v>0.0715</v>
      </c>
      <c r="C82" s="45" t="n">
        <v>0.0715</v>
      </c>
      <c r="D82" s="47" t="n">
        <v>0.0736</v>
      </c>
      <c r="E82" s="27" t="n">
        <v>0.0252</v>
      </c>
      <c r="F82" s="47" t="n">
        <v>0.0739</v>
      </c>
      <c r="G82" s="27" t="n">
        <v>0.0735</v>
      </c>
      <c r="H82" s="48" t="n">
        <v>0.0634</v>
      </c>
      <c r="I82" s="27"/>
      <c r="J82" s="27"/>
      <c r="K82" s="27"/>
      <c r="L82" s="27"/>
      <c r="M82" s="27" t="n">
        <v>0.0225</v>
      </c>
      <c r="N82" s="27" t="n">
        <v>0.002</v>
      </c>
      <c r="O82" s="27" t="n">
        <v>0.01959872</v>
      </c>
      <c r="P82" s="27" t="n">
        <v>0.00887584</v>
      </c>
      <c r="Q82" s="27" t="n">
        <v>0.01072288</v>
      </c>
      <c r="R82" s="27" t="n">
        <v>0.01</v>
      </c>
      <c r="S82" s="27" t="n">
        <v>0.02</v>
      </c>
      <c r="T82" s="27" t="n">
        <v>0.03448</v>
      </c>
      <c r="U82" s="27"/>
      <c r="V82" s="27"/>
      <c r="W82" s="32" t="n">
        <v>0.0149</v>
      </c>
      <c r="X82" s="27"/>
      <c r="Y82" s="27"/>
      <c r="Z82" s="27"/>
      <c r="AA82" s="27"/>
      <c r="AB82" s="27"/>
      <c r="AC82" s="27"/>
      <c r="AD82" s="27"/>
      <c r="AE82" s="27"/>
      <c r="AF82" s="27"/>
      <c r="AG82" s="27"/>
      <c r="AH82" s="27"/>
      <c r="AI82" s="27"/>
      <c r="AJ82" s="27"/>
      <c r="AK82" s="27"/>
      <c r="AL82" s="27"/>
      <c r="AM82" s="27"/>
      <c r="AN82" s="27"/>
      <c r="AO82" s="27"/>
      <c r="AP82" s="27"/>
      <c r="AQ82" s="27"/>
      <c r="AR82" s="27"/>
      <c r="AS82" s="27"/>
      <c r="AT82" s="27"/>
      <c r="AU82" s="27"/>
      <c r="AV82" s="27"/>
      <c r="AW82" s="27"/>
      <c r="AX82" s="27"/>
      <c r="AY82" s="27"/>
      <c r="AZ82" s="27"/>
      <c r="BA82" s="27"/>
      <c r="BB82" s="27"/>
      <c r="BC82" s="27"/>
      <c r="BD82" s="27"/>
      <c r="BE82" s="27"/>
      <c r="BF82" s="27"/>
      <c r="BG82" s="27"/>
      <c r="BH82" s="27"/>
      <c r="BI82" s="27"/>
      <c r="BJ82" s="27"/>
      <c r="BK82" s="27"/>
      <c r="BL82" s="27"/>
      <c r="BM82" s="27"/>
      <c r="BN82" s="27"/>
      <c r="BO82" s="27"/>
      <c r="BP82" s="27"/>
      <c r="BQ82" s="27"/>
      <c r="BR82" s="27"/>
      <c r="BS82" s="27"/>
      <c r="BT82" s="27"/>
      <c r="BU82" s="27"/>
      <c r="BV82" s="27"/>
      <c r="BW82" s="27"/>
      <c r="BX82" s="27"/>
      <c r="BY82" s="27"/>
      <c r="BZ82" s="27"/>
      <c r="CA82" s="27"/>
      <c r="CB82" s="27"/>
      <c r="CC82" s="27"/>
      <c r="CD82" s="27"/>
      <c r="CE82" s="27"/>
      <c r="CF82" s="27"/>
      <c r="CG82" s="27"/>
      <c r="CH82" s="27"/>
      <c r="CI82" s="27"/>
      <c r="CJ82" s="27"/>
      <c r="CK82" s="27"/>
      <c r="CL82" s="27"/>
      <c r="CM82" s="27"/>
      <c r="CN82" s="27"/>
      <c r="CO82" s="27"/>
      <c r="CP82" s="27"/>
      <c r="CQ82" s="27"/>
      <c r="CR82" s="27"/>
      <c r="CS82" s="27"/>
      <c r="CT82" s="27"/>
    </row>
    <row r="83" customFormat="false" ht="12.75" hidden="false" customHeight="false" outlineLevel="0" collapsed="false">
      <c r="A83" s="71" t="n">
        <v>36678</v>
      </c>
      <c r="B83" s="45" t="n">
        <v>0.0621</v>
      </c>
      <c r="C83" s="45" t="n">
        <v>0.0621</v>
      </c>
      <c r="D83" s="47" t="n">
        <v>0.0639</v>
      </c>
      <c r="E83" s="27" t="n">
        <v>0.0216</v>
      </c>
      <c r="F83" s="47" t="n">
        <v>0.0642</v>
      </c>
      <c r="G83" s="27" t="n">
        <v>0.0638</v>
      </c>
      <c r="H83" s="48" t="n">
        <v>0.0549</v>
      </c>
      <c r="I83" s="27" t="n">
        <v>0.023</v>
      </c>
      <c r="J83" s="27" t="n">
        <v>0.028</v>
      </c>
      <c r="K83" s="27" t="n">
        <v>0.035</v>
      </c>
      <c r="L83" s="27"/>
      <c r="M83" s="27" t="n">
        <v>0.022</v>
      </c>
      <c r="N83" s="27" t="n">
        <v>0.003</v>
      </c>
      <c r="O83" s="27" t="n">
        <v>0.02082364</v>
      </c>
      <c r="P83" s="27" t="n">
        <v>0.00943058</v>
      </c>
      <c r="Q83" s="27" t="n">
        <v>0.01139306</v>
      </c>
      <c r="R83" s="27" t="n">
        <v>0.01</v>
      </c>
      <c r="S83" s="27" t="n">
        <v>0.02</v>
      </c>
      <c r="T83" s="27" t="n">
        <v>0.03583</v>
      </c>
      <c r="U83" s="27"/>
      <c r="V83" s="27"/>
      <c r="W83" s="32" t="n">
        <v>0.0149</v>
      </c>
      <c r="X83" s="27"/>
      <c r="Y83" s="27"/>
      <c r="Z83" s="27"/>
      <c r="AA83" s="27"/>
      <c r="AB83" s="27"/>
      <c r="AC83" s="27"/>
      <c r="AD83" s="27"/>
      <c r="AE83" s="27"/>
      <c r="AF83" s="27"/>
      <c r="AG83" s="27"/>
      <c r="AH83" s="27"/>
      <c r="AI83" s="27"/>
      <c r="AJ83" s="27"/>
      <c r="AK83" s="27"/>
      <c r="AL83" s="27"/>
      <c r="AM83" s="27"/>
      <c r="AN83" s="27"/>
      <c r="AO83" s="27"/>
      <c r="AP83" s="27"/>
      <c r="AQ83" s="27"/>
      <c r="AR83" s="27"/>
      <c r="AS83" s="27"/>
      <c r="AT83" s="27"/>
      <c r="AU83" s="27"/>
      <c r="AV83" s="27"/>
      <c r="AW83" s="27"/>
      <c r="AX83" s="27"/>
      <c r="AY83" s="27"/>
      <c r="AZ83" s="27"/>
      <c r="BA83" s="27"/>
      <c r="BB83" s="27"/>
      <c r="BC83" s="27"/>
      <c r="BD83" s="27"/>
      <c r="BE83" s="27"/>
      <c r="BF83" s="27"/>
      <c r="BG83" s="27"/>
      <c r="BH83" s="27"/>
      <c r="BI83" s="27"/>
      <c r="BJ83" s="27"/>
      <c r="BK83" s="27"/>
      <c r="BL83" s="27"/>
      <c r="BM83" s="27"/>
      <c r="BN83" s="27"/>
      <c r="BO83" s="27"/>
      <c r="BP83" s="27"/>
      <c r="BQ83" s="27"/>
      <c r="BR83" s="27"/>
      <c r="BS83" s="27"/>
      <c r="BT83" s="27"/>
      <c r="BU83" s="27"/>
      <c r="BV83" s="27"/>
      <c r="BW83" s="27"/>
      <c r="BX83" s="27"/>
      <c r="BY83" s="27"/>
      <c r="BZ83" s="27"/>
      <c r="CA83" s="27"/>
      <c r="CB83" s="27"/>
      <c r="CC83" s="27"/>
      <c r="CD83" s="27"/>
      <c r="CE83" s="27"/>
      <c r="CF83" s="27"/>
      <c r="CG83" s="27"/>
      <c r="CH83" s="27"/>
      <c r="CI83" s="27"/>
      <c r="CJ83" s="27"/>
      <c r="CK83" s="27"/>
      <c r="CL83" s="27"/>
      <c r="CM83" s="27"/>
      <c r="CN83" s="27"/>
      <c r="CO83" s="27"/>
      <c r="CP83" s="27"/>
      <c r="CQ83" s="27"/>
      <c r="CR83" s="27"/>
      <c r="CS83" s="27"/>
      <c r="CT83" s="27"/>
    </row>
    <row r="84" customFormat="false" ht="12.75" hidden="false" customHeight="false" outlineLevel="0" collapsed="false">
      <c r="A84" s="71" t="n">
        <v>36708</v>
      </c>
      <c r="B84" s="45" t="n">
        <v>0.0662</v>
      </c>
      <c r="C84" s="45" t="n">
        <v>0.0662</v>
      </c>
      <c r="D84" s="47" t="n">
        <v>0.0681</v>
      </c>
      <c r="E84" s="27" t="n">
        <v>0.0239</v>
      </c>
      <c r="F84" s="47" t="n">
        <v>0.0683</v>
      </c>
      <c r="G84" s="27" t="n">
        <v>0.068</v>
      </c>
      <c r="H84" s="48" t="n">
        <v>0.0587</v>
      </c>
      <c r="I84" s="27" t="n">
        <v>0.022</v>
      </c>
      <c r="J84" s="27" t="n">
        <v>0.026</v>
      </c>
      <c r="K84" s="27" t="n">
        <v>0.033</v>
      </c>
      <c r="L84" s="27"/>
      <c r="M84" s="27" t="n">
        <v>0.0264</v>
      </c>
      <c r="N84" s="27" t="n">
        <v>0.007</v>
      </c>
      <c r="O84" s="27" t="n">
        <v>0.02633578</v>
      </c>
      <c r="P84" s="27" t="n">
        <v>0.01192691</v>
      </c>
      <c r="Q84" s="27" t="n">
        <v>0.01440887</v>
      </c>
      <c r="R84" s="27" t="n">
        <v>0.01</v>
      </c>
      <c r="S84" s="27" t="n">
        <v>0.02</v>
      </c>
      <c r="T84" s="27" t="n">
        <v>0.03543</v>
      </c>
      <c r="U84" s="27"/>
      <c r="V84" s="27"/>
      <c r="W84" s="32" t="n">
        <v>0.0149</v>
      </c>
      <c r="X84" s="27"/>
      <c r="Y84" s="27"/>
      <c r="Z84" s="27"/>
      <c r="AA84" s="27"/>
      <c r="AB84" s="27"/>
      <c r="AC84" s="27"/>
      <c r="AD84" s="27"/>
      <c r="AE84" s="27"/>
      <c r="AF84" s="27"/>
      <c r="AG84" s="27"/>
      <c r="AH84" s="27"/>
      <c r="AI84" s="27"/>
      <c r="AJ84" s="27"/>
      <c r="AK84" s="27"/>
      <c r="AL84" s="27"/>
      <c r="AM84" s="27"/>
      <c r="AN84" s="27"/>
      <c r="AO84" s="27"/>
      <c r="AP84" s="27"/>
      <c r="AQ84" s="27"/>
      <c r="AR84" s="27"/>
      <c r="AS84" s="27"/>
      <c r="AT84" s="27"/>
      <c r="AU84" s="27"/>
      <c r="AV84" s="27"/>
      <c r="AW84" s="27"/>
      <c r="AX84" s="27"/>
      <c r="AY84" s="27"/>
      <c r="AZ84" s="27"/>
      <c r="BA84" s="27"/>
      <c r="BB84" s="27"/>
      <c r="BC84" s="27"/>
      <c r="BD84" s="27"/>
      <c r="BE84" s="27"/>
      <c r="BF84" s="27"/>
      <c r="BG84" s="27"/>
      <c r="BH84" s="27"/>
      <c r="BI84" s="27"/>
      <c r="BJ84" s="27"/>
      <c r="BK84" s="27"/>
      <c r="BL84" s="27"/>
      <c r="BM84" s="27"/>
      <c r="BN84" s="27"/>
      <c r="BO84" s="27"/>
      <c r="BP84" s="27"/>
      <c r="BQ84" s="27"/>
      <c r="BR84" s="27"/>
      <c r="BS84" s="27"/>
      <c r="BT84" s="27"/>
      <c r="BU84" s="27"/>
      <c r="BV84" s="27"/>
      <c r="BW84" s="27"/>
      <c r="BX84" s="27"/>
      <c r="BY84" s="27"/>
      <c r="BZ84" s="27"/>
      <c r="CA84" s="27"/>
      <c r="CB84" s="27"/>
      <c r="CC84" s="27"/>
      <c r="CD84" s="27"/>
      <c r="CE84" s="27"/>
      <c r="CF84" s="27"/>
      <c r="CG84" s="27"/>
      <c r="CH84" s="27"/>
      <c r="CI84" s="27"/>
      <c r="CJ84" s="27"/>
      <c r="CK84" s="27"/>
      <c r="CL84" s="27"/>
      <c r="CM84" s="27"/>
      <c r="CN84" s="27"/>
      <c r="CO84" s="27"/>
      <c r="CP84" s="27"/>
      <c r="CQ84" s="27"/>
      <c r="CR84" s="27"/>
      <c r="CS84" s="27"/>
      <c r="CT84" s="27"/>
    </row>
    <row r="85" customFormat="false" ht="12.75" hidden="false" customHeight="false" outlineLevel="0" collapsed="false">
      <c r="A85" s="71" t="n">
        <v>36739</v>
      </c>
      <c r="B85" s="45" t="n">
        <v>0.0684</v>
      </c>
      <c r="C85" s="45" t="n">
        <v>0.0684</v>
      </c>
      <c r="D85" s="47" t="n">
        <v>0.0703</v>
      </c>
      <c r="E85" s="27" t="n">
        <v>0.0242</v>
      </c>
      <c r="F85" s="47" t="n">
        <v>0.0706</v>
      </c>
      <c r="G85" s="27" t="n">
        <v>0.0703</v>
      </c>
      <c r="H85" s="48" t="n">
        <v>0.0606</v>
      </c>
      <c r="I85" s="27" t="n">
        <v>0.02</v>
      </c>
      <c r="J85" s="27" t="n">
        <v>0.024</v>
      </c>
      <c r="K85" s="27" t="n">
        <v>0.03</v>
      </c>
      <c r="L85" s="27"/>
      <c r="M85" s="27" t="n">
        <v>0.017</v>
      </c>
      <c r="N85" s="27" t="n">
        <v>0.008</v>
      </c>
      <c r="O85" s="27" t="n">
        <v>0.02878562</v>
      </c>
      <c r="P85" s="27" t="n">
        <v>0.01303639</v>
      </c>
      <c r="Q85" s="27" t="n">
        <v>0.01574923</v>
      </c>
      <c r="R85" s="27" t="n">
        <v>0.01</v>
      </c>
      <c r="S85" s="27" t="n">
        <v>0.02</v>
      </c>
      <c r="T85" s="27" t="n">
        <v>0.03793</v>
      </c>
      <c r="U85" s="27"/>
      <c r="V85" s="27"/>
      <c r="W85" s="32" t="n">
        <v>0.0149</v>
      </c>
      <c r="X85" s="27"/>
      <c r="Y85" s="27"/>
      <c r="Z85" s="27"/>
      <c r="AA85" s="27"/>
      <c r="AB85" s="27"/>
      <c r="AC85" s="27"/>
      <c r="AD85" s="27"/>
      <c r="AE85" s="27"/>
      <c r="AF85" s="27"/>
      <c r="AG85" s="27"/>
      <c r="AH85" s="27"/>
      <c r="AI85" s="27"/>
      <c r="AJ85" s="27"/>
      <c r="AK85" s="27"/>
      <c r="AL85" s="27"/>
      <c r="AM85" s="27"/>
      <c r="AN85" s="27"/>
      <c r="AO85" s="27"/>
      <c r="AP85" s="27"/>
      <c r="AQ85" s="27"/>
      <c r="AR85" s="27"/>
      <c r="AS85" s="27"/>
      <c r="AT85" s="27"/>
      <c r="AU85" s="27"/>
      <c r="AV85" s="27"/>
      <c r="AW85" s="27"/>
      <c r="AX85" s="27"/>
      <c r="AY85" s="27"/>
      <c r="AZ85" s="27"/>
      <c r="BA85" s="27"/>
      <c r="BB85" s="27"/>
      <c r="BC85" s="27"/>
      <c r="BD85" s="27"/>
      <c r="BE85" s="27"/>
      <c r="BF85" s="27"/>
      <c r="BG85" s="27"/>
      <c r="BH85" s="27"/>
      <c r="BI85" s="27"/>
      <c r="BJ85" s="27"/>
      <c r="BK85" s="27"/>
      <c r="BL85" s="27"/>
      <c r="BM85" s="27"/>
      <c r="BN85" s="27"/>
      <c r="BO85" s="27"/>
      <c r="BP85" s="27"/>
      <c r="BQ85" s="27"/>
      <c r="BR85" s="27"/>
      <c r="BS85" s="27"/>
      <c r="BT85" s="27"/>
      <c r="BU85" s="27"/>
      <c r="BV85" s="27"/>
      <c r="BW85" s="27"/>
      <c r="BX85" s="27"/>
      <c r="BY85" s="27"/>
      <c r="BZ85" s="27"/>
      <c r="CA85" s="27"/>
      <c r="CB85" s="27"/>
      <c r="CC85" s="27"/>
      <c r="CD85" s="27"/>
      <c r="CE85" s="27"/>
      <c r="CF85" s="27"/>
      <c r="CG85" s="27"/>
      <c r="CH85" s="27"/>
      <c r="CI85" s="27"/>
      <c r="CJ85" s="27"/>
      <c r="CK85" s="27"/>
      <c r="CL85" s="27"/>
      <c r="CM85" s="27"/>
      <c r="CN85" s="27"/>
      <c r="CO85" s="27"/>
      <c r="CP85" s="27"/>
      <c r="CQ85" s="27"/>
      <c r="CR85" s="27"/>
      <c r="CS85" s="27"/>
      <c r="CT85" s="27"/>
    </row>
    <row r="86" customFormat="false" ht="12.75" hidden="false" customHeight="false" outlineLevel="0" collapsed="false">
      <c r="A86" s="71" t="n">
        <v>36770</v>
      </c>
      <c r="B86" s="45" t="n">
        <v>0.0713</v>
      </c>
      <c r="C86" s="45" t="n">
        <v>0.0713</v>
      </c>
      <c r="D86" s="47" t="n">
        <v>0.0734</v>
      </c>
      <c r="E86" s="27" t="n">
        <v>0.0245</v>
      </c>
      <c r="F86" s="47" t="n">
        <v>0.0737</v>
      </c>
      <c r="G86" s="27" t="n">
        <v>0.0733</v>
      </c>
      <c r="H86" s="48" t="n">
        <v>0.063</v>
      </c>
      <c r="I86" s="27" t="n">
        <v>0.024</v>
      </c>
      <c r="J86" s="27" t="n">
        <v>0.029</v>
      </c>
      <c r="K86" s="27" t="n">
        <v>0.036</v>
      </c>
      <c r="L86" s="27"/>
      <c r="M86" s="27" t="n">
        <v>0.022</v>
      </c>
      <c r="N86" s="27" t="n">
        <v>0.009</v>
      </c>
      <c r="O86" s="27" t="n">
        <v>0.02878562</v>
      </c>
      <c r="P86" s="27" t="n">
        <v>0.01303639</v>
      </c>
      <c r="Q86" s="27" t="n">
        <v>0.01574923</v>
      </c>
      <c r="R86" s="27" t="n">
        <v>0.01</v>
      </c>
      <c r="S86" s="27" t="n">
        <v>0.02</v>
      </c>
      <c r="T86" s="27" t="n">
        <v>0.03452</v>
      </c>
      <c r="U86" s="27"/>
      <c r="V86" s="27"/>
      <c r="W86" s="32" t="n">
        <v>0.0149</v>
      </c>
      <c r="X86" s="27"/>
      <c r="Y86" s="27"/>
      <c r="Z86" s="27"/>
      <c r="AA86" s="27"/>
      <c r="AB86" s="27"/>
      <c r="AC86" s="27"/>
      <c r="AD86" s="27"/>
      <c r="AE86" s="27"/>
      <c r="AF86" s="27"/>
      <c r="AG86" s="27"/>
      <c r="AH86" s="27"/>
      <c r="AI86" s="27"/>
      <c r="AJ86" s="27"/>
      <c r="AK86" s="27"/>
      <c r="AL86" s="27"/>
      <c r="AM86" s="27"/>
      <c r="AN86" s="27"/>
      <c r="AO86" s="27"/>
      <c r="AP86" s="27"/>
      <c r="AQ86" s="27"/>
      <c r="AR86" s="27"/>
      <c r="AS86" s="27"/>
      <c r="AT86" s="27"/>
      <c r="AU86" s="27"/>
      <c r="AV86" s="27"/>
      <c r="AW86" s="27"/>
      <c r="AX86" s="27"/>
      <c r="AY86" s="27"/>
      <c r="AZ86" s="27"/>
      <c r="BA86" s="27"/>
      <c r="BB86" s="27"/>
      <c r="BC86" s="27"/>
      <c r="BD86" s="27"/>
      <c r="BE86" s="27"/>
      <c r="BF86" s="27"/>
      <c r="BG86" s="27"/>
      <c r="BH86" s="27"/>
      <c r="BI86" s="27"/>
      <c r="BJ86" s="27"/>
      <c r="BK86" s="27"/>
      <c r="BL86" s="27"/>
      <c r="BM86" s="27"/>
      <c r="BN86" s="27"/>
      <c r="BO86" s="27"/>
      <c r="BP86" s="27"/>
      <c r="BQ86" s="27"/>
      <c r="BR86" s="27"/>
      <c r="BS86" s="27"/>
      <c r="BT86" s="27"/>
      <c r="BU86" s="27"/>
      <c r="BV86" s="27"/>
      <c r="BW86" s="27"/>
      <c r="BX86" s="27"/>
      <c r="BY86" s="27"/>
      <c r="BZ86" s="27"/>
      <c r="CA86" s="27"/>
      <c r="CB86" s="27"/>
      <c r="CC86" s="27"/>
      <c r="CD86" s="27"/>
      <c r="CE86" s="27"/>
      <c r="CF86" s="27"/>
      <c r="CG86" s="27"/>
      <c r="CH86" s="27"/>
      <c r="CI86" s="27"/>
      <c r="CJ86" s="27"/>
      <c r="CK86" s="27"/>
      <c r="CL86" s="27"/>
      <c r="CM86" s="27"/>
      <c r="CN86" s="27"/>
      <c r="CO86" s="27"/>
      <c r="CP86" s="27"/>
      <c r="CQ86" s="27"/>
      <c r="CR86" s="27"/>
      <c r="CS86" s="27"/>
      <c r="CT86" s="27"/>
    </row>
    <row r="87" customFormat="false" ht="12.75" hidden="false" customHeight="false" outlineLevel="0" collapsed="false">
      <c r="A87" s="71" t="n">
        <v>36800</v>
      </c>
      <c r="B87" s="45" t="n">
        <v>0.0687</v>
      </c>
      <c r="C87" s="45" t="n">
        <v>0.0687</v>
      </c>
      <c r="D87" s="47" t="n">
        <v>0.0707</v>
      </c>
      <c r="E87" s="27" t="n">
        <v>0.0234</v>
      </c>
      <c r="F87" s="47" t="n">
        <v>0.071</v>
      </c>
      <c r="G87" s="27" t="n">
        <v>0.0706</v>
      </c>
      <c r="H87" s="48" t="n">
        <v>0.0607</v>
      </c>
      <c r="I87" s="27" t="n">
        <v>0.025</v>
      </c>
      <c r="J87" s="27" t="n">
        <v>0.029</v>
      </c>
      <c r="K87" s="27" t="n">
        <v>0.036</v>
      </c>
      <c r="L87" s="27"/>
      <c r="M87" s="27" t="n">
        <v>0.028</v>
      </c>
      <c r="N87" s="27" t="n">
        <v>0.011</v>
      </c>
      <c r="O87" s="27" t="n">
        <v>0.02878562</v>
      </c>
      <c r="P87" s="27" t="n">
        <v>0.01303639</v>
      </c>
      <c r="Q87" s="27" t="n">
        <v>0.01574923</v>
      </c>
      <c r="R87" s="27" t="n">
        <v>0.01</v>
      </c>
      <c r="S87" s="27" t="n">
        <v>0.02</v>
      </c>
      <c r="T87" s="27" t="n">
        <v>0.03914</v>
      </c>
      <c r="U87" s="27"/>
      <c r="V87" s="27"/>
      <c r="W87" s="32" t="n">
        <v>0.0149</v>
      </c>
      <c r="X87" s="27"/>
      <c r="Y87" s="27"/>
      <c r="Z87" s="27"/>
      <c r="AA87" s="27"/>
      <c r="AB87" s="27"/>
      <c r="AC87" s="27"/>
      <c r="AD87" s="27"/>
      <c r="AE87" s="27"/>
      <c r="AF87" s="27"/>
      <c r="AG87" s="27"/>
      <c r="AH87" s="27"/>
      <c r="AI87" s="27"/>
      <c r="AJ87" s="27"/>
      <c r="AK87" s="27"/>
      <c r="AL87" s="27"/>
      <c r="AM87" s="27"/>
      <c r="AN87" s="27"/>
      <c r="AO87" s="27"/>
      <c r="AP87" s="27"/>
      <c r="AQ87" s="27"/>
      <c r="AR87" s="27"/>
      <c r="AS87" s="27"/>
      <c r="AT87" s="27"/>
      <c r="AU87" s="27"/>
      <c r="AV87" s="27"/>
      <c r="AW87" s="27"/>
      <c r="AX87" s="27"/>
      <c r="AY87" s="27"/>
      <c r="AZ87" s="27"/>
      <c r="BA87" s="27"/>
      <c r="BB87" s="27"/>
      <c r="BC87" s="27"/>
      <c r="BD87" s="27"/>
      <c r="BE87" s="27"/>
      <c r="BF87" s="27"/>
      <c r="BG87" s="27"/>
      <c r="BH87" s="27"/>
      <c r="BI87" s="27"/>
      <c r="BJ87" s="27"/>
      <c r="BK87" s="27"/>
      <c r="BL87" s="27"/>
      <c r="BM87" s="27"/>
      <c r="BN87" s="27"/>
      <c r="BO87" s="27"/>
      <c r="BP87" s="27"/>
      <c r="BQ87" s="27"/>
      <c r="BR87" s="27"/>
      <c r="BS87" s="27"/>
      <c r="BT87" s="27"/>
      <c r="BU87" s="27"/>
      <c r="BV87" s="27"/>
      <c r="BW87" s="27"/>
      <c r="BX87" s="27"/>
      <c r="BY87" s="27"/>
      <c r="BZ87" s="27"/>
      <c r="CA87" s="27"/>
      <c r="CB87" s="27"/>
      <c r="CC87" s="27"/>
      <c r="CD87" s="27"/>
      <c r="CE87" s="27"/>
      <c r="CF87" s="27"/>
      <c r="CG87" s="27"/>
      <c r="CH87" s="27"/>
      <c r="CI87" s="27"/>
      <c r="CJ87" s="27"/>
      <c r="CK87" s="27"/>
      <c r="CL87" s="27"/>
      <c r="CM87" s="27"/>
      <c r="CN87" s="27"/>
      <c r="CO87" s="27"/>
      <c r="CP87" s="27"/>
      <c r="CQ87" s="27"/>
      <c r="CR87" s="27"/>
      <c r="CS87" s="27"/>
      <c r="CT87" s="27"/>
    </row>
    <row r="88" customFormat="false" ht="12.75" hidden="false" customHeight="false" outlineLevel="0" collapsed="false">
      <c r="A88" s="71" t="n">
        <v>36831</v>
      </c>
      <c r="B88" s="45" t="n">
        <v>0.0663</v>
      </c>
      <c r="C88" s="45" t="n">
        <v>0.0663</v>
      </c>
      <c r="D88" s="47" t="n">
        <v>0.0682</v>
      </c>
      <c r="E88" s="27" t="n">
        <v>0.0233</v>
      </c>
      <c r="F88" s="47" t="n">
        <v>0.0685</v>
      </c>
      <c r="G88" s="27" t="n">
        <v>0.0682</v>
      </c>
      <c r="H88" s="48" t="n">
        <v>0.0587</v>
      </c>
      <c r="I88" s="27" t="n">
        <v>0.021</v>
      </c>
      <c r="J88" s="27" t="n">
        <v>0.025</v>
      </c>
      <c r="K88" s="27" t="n">
        <v>0.032</v>
      </c>
      <c r="L88" s="27"/>
      <c r="M88" s="27" t="n">
        <v>0.03</v>
      </c>
      <c r="N88" s="27" t="n">
        <v>0.013</v>
      </c>
      <c r="O88" s="27" t="n">
        <v>0.02878562</v>
      </c>
      <c r="P88" s="27" t="n">
        <v>0.01303639</v>
      </c>
      <c r="Q88" s="27" t="n">
        <v>0.01574923</v>
      </c>
      <c r="R88" s="27" t="n">
        <v>0.01</v>
      </c>
      <c r="S88" s="27" t="n">
        <v>0.02</v>
      </c>
      <c r="T88" s="27" t="n">
        <v>0.03467</v>
      </c>
      <c r="U88" s="27"/>
      <c r="V88" s="27"/>
      <c r="W88" s="32" t="n">
        <v>0.0149</v>
      </c>
      <c r="X88" s="27"/>
      <c r="Y88" s="27"/>
      <c r="Z88" s="27"/>
      <c r="AA88" s="27"/>
      <c r="AB88" s="27"/>
      <c r="AC88" s="27"/>
      <c r="AD88" s="27"/>
      <c r="AE88" s="27"/>
      <c r="AF88" s="27"/>
      <c r="AG88" s="27"/>
      <c r="AH88" s="27"/>
      <c r="AI88" s="27"/>
      <c r="AJ88" s="27"/>
      <c r="AK88" s="27"/>
      <c r="AL88" s="27"/>
      <c r="AM88" s="27"/>
      <c r="AN88" s="27"/>
      <c r="AO88" s="27"/>
      <c r="AP88" s="27"/>
      <c r="AQ88" s="27"/>
      <c r="AR88" s="27"/>
      <c r="AS88" s="27"/>
      <c r="AT88" s="27"/>
      <c r="AU88" s="27"/>
      <c r="AV88" s="27"/>
      <c r="AW88" s="27"/>
      <c r="AX88" s="27"/>
      <c r="AY88" s="27"/>
      <c r="AZ88" s="27"/>
      <c r="BA88" s="27"/>
      <c r="BB88" s="27"/>
      <c r="BC88" s="27"/>
      <c r="BD88" s="27"/>
      <c r="BE88" s="27"/>
      <c r="BF88" s="27"/>
      <c r="BG88" s="27"/>
      <c r="BH88" s="27"/>
      <c r="BI88" s="27"/>
      <c r="BJ88" s="27"/>
      <c r="BK88" s="27"/>
      <c r="BL88" s="27"/>
      <c r="BM88" s="27"/>
      <c r="BN88" s="27"/>
      <c r="BO88" s="27"/>
      <c r="BP88" s="27"/>
      <c r="BQ88" s="27"/>
      <c r="BR88" s="27"/>
      <c r="BS88" s="27"/>
      <c r="BT88" s="27"/>
      <c r="BU88" s="27"/>
      <c r="BV88" s="27"/>
      <c r="BW88" s="27"/>
      <c r="BX88" s="27"/>
      <c r="BY88" s="27"/>
      <c r="BZ88" s="27"/>
      <c r="CA88" s="27"/>
      <c r="CB88" s="27"/>
      <c r="CC88" s="27"/>
      <c r="CD88" s="27"/>
      <c r="CE88" s="27"/>
      <c r="CF88" s="27"/>
      <c r="CG88" s="27"/>
      <c r="CH88" s="27"/>
      <c r="CI88" s="27"/>
      <c r="CJ88" s="27"/>
      <c r="CK88" s="27"/>
      <c r="CL88" s="27"/>
      <c r="CM88" s="27"/>
      <c r="CN88" s="27"/>
      <c r="CO88" s="27"/>
      <c r="CP88" s="27"/>
      <c r="CQ88" s="27"/>
      <c r="CR88" s="27"/>
      <c r="CS88" s="27"/>
      <c r="CT88" s="27"/>
    </row>
    <row r="89" customFormat="false" ht="12.75" hidden="false" customHeight="false" outlineLevel="0" collapsed="false">
      <c r="A89" s="71" t="n">
        <v>36861</v>
      </c>
      <c r="B89" s="55" t="n">
        <v>0.057</v>
      </c>
      <c r="C89" s="55" t="n">
        <v>0.057</v>
      </c>
      <c r="D89" s="57" t="n">
        <v>0.0587</v>
      </c>
      <c r="E89" s="58" t="n">
        <v>0.0207</v>
      </c>
      <c r="F89" s="57" t="n">
        <v>0.0589</v>
      </c>
      <c r="G89" s="58" t="n">
        <v>0.0586</v>
      </c>
      <c r="H89" s="48" t="n">
        <v>0.0506</v>
      </c>
      <c r="I89" s="58" t="n">
        <v>0.036</v>
      </c>
      <c r="J89" s="58" t="n">
        <v>0.042</v>
      </c>
      <c r="K89" s="58" t="n">
        <v>0.053</v>
      </c>
      <c r="L89" s="58" t="n">
        <v>0.007</v>
      </c>
      <c r="M89" s="58" t="n">
        <v>0.042</v>
      </c>
      <c r="N89" s="58" t="n">
        <v>0.014</v>
      </c>
      <c r="O89" s="58" t="n">
        <v>0.02878562</v>
      </c>
      <c r="P89" s="58" t="n">
        <v>0.01303639</v>
      </c>
      <c r="Q89" s="58" t="n">
        <v>0.01574923</v>
      </c>
      <c r="R89" s="27" t="n">
        <v>0.01</v>
      </c>
      <c r="S89" s="27" t="n">
        <v>0.02</v>
      </c>
      <c r="T89" s="58" t="n">
        <v>0.0351</v>
      </c>
      <c r="U89" s="58"/>
      <c r="V89" s="58"/>
      <c r="W89" s="32" t="n">
        <v>0.0149</v>
      </c>
      <c r="X89" s="27"/>
      <c r="Y89" s="27"/>
      <c r="Z89" s="27"/>
      <c r="AA89" s="27"/>
      <c r="AB89" s="27"/>
      <c r="AC89" s="27"/>
      <c r="AD89" s="27"/>
      <c r="AE89" s="27"/>
      <c r="AF89" s="27"/>
      <c r="AG89" s="27"/>
      <c r="AH89" s="27"/>
      <c r="AI89" s="27"/>
      <c r="AJ89" s="27"/>
      <c r="AK89" s="27"/>
      <c r="AL89" s="27"/>
      <c r="AM89" s="27"/>
      <c r="AN89" s="27"/>
      <c r="AO89" s="27"/>
      <c r="AP89" s="27"/>
      <c r="AQ89" s="27"/>
      <c r="AR89" s="27"/>
      <c r="AS89" s="27"/>
      <c r="AT89" s="27"/>
      <c r="AU89" s="27"/>
      <c r="AV89" s="27"/>
      <c r="AW89" s="27"/>
      <c r="AX89" s="27"/>
      <c r="AY89" s="27"/>
      <c r="AZ89" s="27"/>
      <c r="BA89" s="27"/>
      <c r="BB89" s="27"/>
      <c r="BC89" s="27"/>
      <c r="BD89" s="27"/>
      <c r="BE89" s="27"/>
      <c r="BF89" s="27"/>
      <c r="BG89" s="27"/>
      <c r="BH89" s="27"/>
      <c r="BI89" s="27"/>
      <c r="BJ89" s="27"/>
      <c r="BK89" s="27"/>
      <c r="BL89" s="27"/>
      <c r="BM89" s="27"/>
      <c r="BN89" s="27"/>
      <c r="BO89" s="27"/>
      <c r="BP89" s="27"/>
      <c r="BQ89" s="27"/>
      <c r="BR89" s="27"/>
      <c r="BS89" s="27"/>
      <c r="BT89" s="27"/>
      <c r="BU89" s="27"/>
      <c r="BV89" s="27"/>
      <c r="BW89" s="27"/>
      <c r="BX89" s="27"/>
      <c r="BY89" s="27"/>
      <c r="BZ89" s="27"/>
      <c r="CA89" s="27"/>
      <c r="CB89" s="27"/>
      <c r="CC89" s="27"/>
      <c r="CD89" s="27"/>
      <c r="CE89" s="27"/>
      <c r="CF89" s="27"/>
      <c r="CG89" s="27"/>
      <c r="CH89" s="27"/>
      <c r="CI89" s="27"/>
      <c r="CJ89" s="27"/>
      <c r="CK89" s="27"/>
      <c r="CL89" s="27"/>
      <c r="CM89" s="27"/>
      <c r="CN89" s="27"/>
      <c r="CO89" s="27"/>
      <c r="CP89" s="27"/>
      <c r="CQ89" s="27"/>
      <c r="CR89" s="27"/>
      <c r="CS89" s="27"/>
      <c r="CT89" s="27"/>
    </row>
    <row r="90" customFormat="false" ht="12.75" hidden="false" customHeight="false" outlineLevel="0" collapsed="false">
      <c r="A90" s="71" t="n">
        <v>36892</v>
      </c>
      <c r="B90" s="45" t="n">
        <v>0.0529</v>
      </c>
      <c r="C90" s="45" t="n">
        <v>0.0529</v>
      </c>
      <c r="D90" s="47" t="n">
        <v>0.0545</v>
      </c>
      <c r="E90" s="27" t="n">
        <v>0.0175</v>
      </c>
      <c r="F90" s="47" t="n">
        <v>0.0547</v>
      </c>
      <c r="G90" s="27" t="n">
        <v>0.0544</v>
      </c>
      <c r="H90" s="48" t="n">
        <v>0.0467</v>
      </c>
      <c r="I90" s="72" t="n">
        <v>0.03</v>
      </c>
      <c r="J90" s="72" t="n">
        <v>0.036</v>
      </c>
      <c r="K90" s="27" t="n">
        <v>0.045</v>
      </c>
      <c r="L90" s="27"/>
      <c r="M90" s="27" t="n">
        <v>0.038</v>
      </c>
      <c r="N90" s="27" t="n">
        <v>0.014</v>
      </c>
      <c r="O90" s="27" t="n">
        <v>0.03123546</v>
      </c>
      <c r="P90" s="27" t="n">
        <v>0.01414587</v>
      </c>
      <c r="Q90" s="27" t="n">
        <v>0.01708959</v>
      </c>
      <c r="R90" s="27" t="n">
        <v>0.01</v>
      </c>
      <c r="S90" s="27" t="n">
        <v>0.02</v>
      </c>
      <c r="T90" s="27" t="n">
        <v>0.0304</v>
      </c>
      <c r="U90" s="27"/>
      <c r="V90" s="27"/>
      <c r="W90" s="32" t="n">
        <v>0.0149</v>
      </c>
      <c r="X90" s="27"/>
      <c r="Y90" s="27"/>
      <c r="Z90" s="27"/>
      <c r="AA90" s="27"/>
      <c r="AB90" s="27"/>
      <c r="AC90" s="27"/>
      <c r="AD90" s="27"/>
      <c r="AE90" s="27"/>
      <c r="AF90" s="27"/>
      <c r="AG90" s="27"/>
      <c r="AH90" s="27"/>
      <c r="AI90" s="27"/>
      <c r="AJ90" s="27"/>
      <c r="AK90" s="27"/>
      <c r="AL90" s="27"/>
      <c r="AM90" s="27"/>
      <c r="AN90" s="27"/>
      <c r="AO90" s="27"/>
      <c r="AP90" s="27"/>
      <c r="AQ90" s="27"/>
      <c r="AR90" s="27"/>
      <c r="AS90" s="27"/>
      <c r="AT90" s="27"/>
      <c r="AU90" s="27"/>
      <c r="AV90" s="27"/>
      <c r="AW90" s="27"/>
      <c r="AX90" s="27"/>
      <c r="AY90" s="27"/>
      <c r="AZ90" s="27"/>
      <c r="BA90" s="27"/>
      <c r="BB90" s="27"/>
      <c r="BC90" s="27"/>
      <c r="BD90" s="27"/>
      <c r="BE90" s="27"/>
      <c r="BF90" s="27"/>
      <c r="BG90" s="27"/>
      <c r="BH90" s="27"/>
      <c r="BI90" s="27"/>
      <c r="BJ90" s="27"/>
      <c r="BK90" s="27"/>
      <c r="BL90" s="27"/>
      <c r="BM90" s="27"/>
      <c r="BN90" s="27"/>
      <c r="BO90" s="27"/>
      <c r="BP90" s="27"/>
      <c r="BQ90" s="27"/>
      <c r="BR90" s="27"/>
      <c r="BS90" s="27"/>
      <c r="BT90" s="27"/>
      <c r="BU90" s="27"/>
      <c r="BV90" s="27"/>
      <c r="BW90" s="27"/>
      <c r="BX90" s="27"/>
      <c r="BY90" s="27"/>
      <c r="BZ90" s="27"/>
      <c r="CA90" s="27"/>
      <c r="CB90" s="27"/>
      <c r="CC90" s="27"/>
      <c r="CD90" s="27"/>
      <c r="CE90" s="27"/>
      <c r="CF90" s="27"/>
      <c r="CG90" s="27"/>
      <c r="CH90" s="27"/>
      <c r="CI90" s="27"/>
      <c r="CJ90" s="27"/>
      <c r="CK90" s="27"/>
      <c r="CL90" s="27"/>
      <c r="CM90" s="27"/>
      <c r="CN90" s="27"/>
      <c r="CO90" s="27"/>
      <c r="CP90" s="27"/>
      <c r="CQ90" s="27"/>
      <c r="CR90" s="27"/>
      <c r="CS90" s="27"/>
      <c r="CT90" s="27"/>
    </row>
    <row r="91" customFormat="false" ht="12.75" hidden="false" customHeight="false" outlineLevel="0" collapsed="false">
      <c r="A91" s="71" t="n">
        <v>36923</v>
      </c>
      <c r="B91" s="45" t="n">
        <v>0.0593</v>
      </c>
      <c r="C91" s="45" t="n">
        <v>0.0593</v>
      </c>
      <c r="D91" s="47" t="n">
        <v>0.0611</v>
      </c>
      <c r="E91" s="27" t="n">
        <v>0.0187</v>
      </c>
      <c r="F91" s="47" t="n">
        <v>0.0614</v>
      </c>
      <c r="G91" s="27" t="n">
        <v>0.0611</v>
      </c>
      <c r="H91" s="59" t="n">
        <v>0.0521</v>
      </c>
      <c r="I91" s="27" t="n">
        <v>0.03</v>
      </c>
      <c r="J91" s="27" t="n">
        <v>0.036</v>
      </c>
      <c r="K91" s="27" t="n">
        <v>0.045</v>
      </c>
      <c r="L91" s="27" t="n">
        <v>0.008</v>
      </c>
      <c r="M91" s="27" t="n">
        <v>0.032</v>
      </c>
      <c r="N91" s="27" t="n">
        <v>0.014</v>
      </c>
      <c r="O91" s="27" t="n">
        <v>0.03552268</v>
      </c>
      <c r="P91" s="27" t="n">
        <v>0.01608746</v>
      </c>
      <c r="Q91" s="27" t="n">
        <v>0.01943522</v>
      </c>
      <c r="R91" s="27" t="n">
        <v>0.01</v>
      </c>
      <c r="S91" s="27" t="n">
        <v>0.02</v>
      </c>
      <c r="T91" s="27" t="n">
        <v>0.03152</v>
      </c>
      <c r="U91" s="27"/>
      <c r="V91" s="27"/>
      <c r="W91" s="32" t="n">
        <v>0.0149</v>
      </c>
      <c r="X91" s="27"/>
      <c r="Y91" s="27"/>
      <c r="Z91" s="27"/>
      <c r="AA91" s="27"/>
      <c r="AB91" s="27"/>
      <c r="AC91" s="27"/>
      <c r="AD91" s="27"/>
      <c r="AE91" s="27"/>
      <c r="AF91" s="27"/>
      <c r="AG91" s="27"/>
      <c r="AH91" s="27"/>
      <c r="AI91" s="27"/>
      <c r="AJ91" s="27"/>
      <c r="AK91" s="27"/>
      <c r="AL91" s="27"/>
      <c r="AM91" s="27"/>
      <c r="AN91" s="27"/>
      <c r="AO91" s="27"/>
      <c r="AP91" s="27"/>
      <c r="AQ91" s="27"/>
      <c r="AR91" s="27"/>
      <c r="AS91" s="27"/>
      <c r="AT91" s="27"/>
      <c r="AU91" s="27"/>
      <c r="AV91" s="27"/>
      <c r="AW91" s="27"/>
      <c r="AX91" s="27"/>
      <c r="AY91" s="27"/>
      <c r="AZ91" s="27"/>
      <c r="BA91" s="27"/>
      <c r="BB91" s="27"/>
      <c r="BC91" s="27"/>
      <c r="BD91" s="27"/>
      <c r="BE91" s="27"/>
      <c r="BF91" s="27"/>
      <c r="BG91" s="27"/>
      <c r="BH91" s="27"/>
      <c r="BI91" s="27"/>
      <c r="BJ91" s="27"/>
      <c r="BK91" s="27"/>
      <c r="BL91" s="27"/>
      <c r="BM91" s="27"/>
      <c r="BN91" s="27"/>
      <c r="BO91" s="27"/>
      <c r="BP91" s="27"/>
      <c r="BQ91" s="27"/>
      <c r="BR91" s="27"/>
      <c r="BS91" s="27"/>
      <c r="BT91" s="27"/>
      <c r="BU91" s="27"/>
      <c r="BV91" s="27"/>
      <c r="BW91" s="27"/>
      <c r="BX91" s="27"/>
      <c r="BY91" s="27"/>
      <c r="BZ91" s="27"/>
      <c r="CA91" s="27"/>
      <c r="CB91" s="27"/>
      <c r="CC91" s="27"/>
      <c r="CD91" s="27"/>
      <c r="CE91" s="27"/>
      <c r="CF91" s="27"/>
      <c r="CG91" s="27"/>
      <c r="CH91" s="27"/>
      <c r="CI91" s="27"/>
      <c r="CJ91" s="27"/>
      <c r="CK91" s="27"/>
      <c r="CL91" s="27"/>
      <c r="CM91" s="27"/>
      <c r="CN91" s="27"/>
      <c r="CO91" s="27"/>
      <c r="CP91" s="27"/>
      <c r="CQ91" s="27"/>
      <c r="CR91" s="27"/>
      <c r="CS91" s="27"/>
      <c r="CT91" s="27"/>
    </row>
    <row r="92" customFormat="false" ht="12.75" hidden="false" customHeight="false" outlineLevel="0" collapsed="false">
      <c r="A92" s="71" t="n">
        <v>36951</v>
      </c>
      <c r="B92" s="45" t="n">
        <v>0.0617</v>
      </c>
      <c r="C92" s="45" t="n">
        <v>0.0617</v>
      </c>
      <c r="D92" s="47" t="n">
        <v>0.0626</v>
      </c>
      <c r="E92" s="27" t="n">
        <v>0.0216</v>
      </c>
      <c r="F92" s="47" t="n">
        <v>0.0627</v>
      </c>
      <c r="G92" s="27" t="n">
        <v>0.0625</v>
      </c>
      <c r="H92" s="48" t="n">
        <v>0.0538</v>
      </c>
      <c r="I92" s="27" t="n">
        <v>0.027</v>
      </c>
      <c r="J92" s="27" t="n">
        <v>0.031</v>
      </c>
      <c r="K92" s="27" t="n">
        <v>0.039</v>
      </c>
      <c r="L92" s="27" t="n">
        <v>0.009</v>
      </c>
      <c r="M92" s="27" t="n">
        <v>0.03</v>
      </c>
      <c r="N92" s="27" t="n">
        <v>0.014</v>
      </c>
      <c r="O92" s="27" t="n">
        <v>0.03429776</v>
      </c>
      <c r="P92" s="27" t="n">
        <v>0.01553272</v>
      </c>
      <c r="Q92" s="27" t="n">
        <v>0.01876504</v>
      </c>
      <c r="R92" s="27" t="n">
        <v>0.01</v>
      </c>
      <c r="S92" s="27" t="n">
        <v>0.02</v>
      </c>
      <c r="T92" s="27" t="n">
        <v>0.03345</v>
      </c>
      <c r="U92" s="27"/>
      <c r="V92" s="27"/>
      <c r="W92" s="32" t="n">
        <v>0.0149</v>
      </c>
      <c r="X92" s="27"/>
      <c r="Y92" s="27"/>
      <c r="Z92" s="27"/>
      <c r="AA92" s="27"/>
      <c r="AB92" s="27"/>
      <c r="AC92" s="27"/>
      <c r="AD92" s="27"/>
      <c r="AE92" s="27"/>
      <c r="AF92" s="27"/>
      <c r="AG92" s="27"/>
      <c r="AH92" s="27"/>
      <c r="AI92" s="27"/>
      <c r="AJ92" s="27"/>
      <c r="AK92" s="27"/>
      <c r="AL92" s="27"/>
      <c r="AM92" s="27"/>
      <c r="AN92" s="27"/>
      <c r="AO92" s="27"/>
      <c r="AP92" s="27"/>
      <c r="AQ92" s="27"/>
      <c r="AR92" s="27"/>
      <c r="AS92" s="27"/>
      <c r="AT92" s="27"/>
      <c r="AU92" s="27"/>
      <c r="AV92" s="27"/>
      <c r="AW92" s="27"/>
      <c r="AX92" s="27"/>
      <c r="AY92" s="27"/>
      <c r="AZ92" s="27"/>
      <c r="BA92" s="27"/>
      <c r="BB92" s="27"/>
      <c r="BC92" s="27"/>
      <c r="BD92" s="27"/>
      <c r="BE92" s="27"/>
      <c r="BF92" s="27"/>
      <c r="BG92" s="27"/>
      <c r="BH92" s="27"/>
      <c r="BI92" s="27"/>
      <c r="BJ92" s="27"/>
      <c r="BK92" s="27"/>
      <c r="BL92" s="27"/>
      <c r="BM92" s="27"/>
      <c r="BN92" s="27"/>
      <c r="BO92" s="27"/>
      <c r="BP92" s="27"/>
      <c r="BQ92" s="27"/>
      <c r="BR92" s="27"/>
      <c r="BS92" s="27"/>
      <c r="BT92" s="27"/>
      <c r="BU92" s="27"/>
      <c r="BV92" s="27"/>
      <c r="BW92" s="27"/>
      <c r="BX92" s="27"/>
      <c r="BY92" s="27"/>
      <c r="BZ92" s="27"/>
      <c r="CA92" s="27"/>
      <c r="CB92" s="27"/>
      <c r="CC92" s="27"/>
      <c r="CD92" s="27"/>
      <c r="CE92" s="27"/>
      <c r="CF92" s="27"/>
      <c r="CG92" s="27"/>
      <c r="CH92" s="27"/>
      <c r="CI92" s="27"/>
      <c r="CJ92" s="27"/>
      <c r="CK92" s="27"/>
      <c r="CL92" s="27"/>
      <c r="CM92" s="27"/>
      <c r="CN92" s="27"/>
      <c r="CO92" s="27"/>
      <c r="CP92" s="27"/>
      <c r="CQ92" s="27"/>
      <c r="CR92" s="27"/>
      <c r="CS92" s="27"/>
      <c r="CT92" s="27"/>
    </row>
    <row r="93" customFormat="false" ht="12.75" hidden="false" customHeight="false" outlineLevel="0" collapsed="false">
      <c r="A93" s="71" t="n">
        <v>36982</v>
      </c>
      <c r="B93" s="45" t="n">
        <v>0.0451</v>
      </c>
      <c r="C93" s="73" t="n">
        <v>0.0451</v>
      </c>
      <c r="D93" s="47" t="n">
        <v>0.0458</v>
      </c>
      <c r="E93" s="74" t="n">
        <v>0.0159</v>
      </c>
      <c r="F93" s="47" t="n">
        <v>0.0458</v>
      </c>
      <c r="G93" s="27" t="n">
        <v>0.0457</v>
      </c>
      <c r="H93" s="48" t="n">
        <v>0.0394</v>
      </c>
      <c r="I93" s="27" t="n">
        <v>0.021</v>
      </c>
      <c r="J93" s="27" t="n">
        <v>0.025</v>
      </c>
      <c r="K93" s="27" t="n">
        <v>0.031</v>
      </c>
      <c r="L93" s="27" t="n">
        <v>0.009</v>
      </c>
      <c r="M93" s="27" t="n">
        <v>0.033</v>
      </c>
      <c r="N93" s="27" t="n">
        <v>0.009019</v>
      </c>
      <c r="O93" s="27" t="n">
        <v>0.031235</v>
      </c>
      <c r="P93" s="27" t="n">
        <v>0.014146</v>
      </c>
      <c r="Q93" s="27" t="n">
        <v>0.01709</v>
      </c>
      <c r="R93" s="27" t="n">
        <v>0.01</v>
      </c>
      <c r="S93" s="27" t="n">
        <v>0.02</v>
      </c>
      <c r="T93" s="27" t="n">
        <v>0.03634</v>
      </c>
      <c r="U93" s="27"/>
      <c r="V93" s="27"/>
      <c r="W93" s="32" t="n">
        <v>0.0149</v>
      </c>
      <c r="X93" s="27"/>
      <c r="Y93" s="27"/>
      <c r="Z93" s="27"/>
      <c r="AA93" s="27"/>
      <c r="AB93" s="27"/>
      <c r="AC93" s="27"/>
      <c r="AD93" s="27"/>
      <c r="AE93" s="27"/>
      <c r="AF93" s="27"/>
      <c r="AG93" s="27"/>
      <c r="AH93" s="27"/>
      <c r="AI93" s="27"/>
      <c r="AJ93" s="27"/>
      <c r="AK93" s="27"/>
      <c r="AL93" s="27"/>
      <c r="AM93" s="27"/>
      <c r="AN93" s="27"/>
      <c r="AO93" s="27"/>
      <c r="AP93" s="27"/>
      <c r="AQ93" s="27"/>
      <c r="AR93" s="27"/>
      <c r="AS93" s="27"/>
      <c r="AT93" s="27"/>
      <c r="AU93" s="27"/>
      <c r="AV93" s="27"/>
      <c r="AW93" s="27"/>
      <c r="AX93" s="27"/>
      <c r="AY93" s="27"/>
      <c r="AZ93" s="27"/>
      <c r="BA93" s="27"/>
      <c r="BB93" s="27"/>
      <c r="BC93" s="27"/>
      <c r="BD93" s="27"/>
      <c r="BE93" s="27"/>
      <c r="BF93" s="27"/>
      <c r="BG93" s="27"/>
      <c r="BH93" s="27"/>
      <c r="BI93" s="27"/>
      <c r="BJ93" s="27"/>
      <c r="BK93" s="27"/>
      <c r="BL93" s="27"/>
      <c r="BM93" s="27"/>
      <c r="BN93" s="27"/>
      <c r="BO93" s="27"/>
      <c r="BP93" s="27"/>
      <c r="BQ93" s="27"/>
      <c r="BR93" s="27"/>
      <c r="BS93" s="27"/>
      <c r="BT93" s="27"/>
      <c r="BU93" s="27"/>
      <c r="BV93" s="27"/>
      <c r="BW93" s="27"/>
      <c r="BX93" s="27"/>
      <c r="BY93" s="27"/>
      <c r="BZ93" s="27"/>
      <c r="CA93" s="27"/>
      <c r="CB93" s="27"/>
      <c r="CC93" s="27"/>
      <c r="CD93" s="27"/>
      <c r="CE93" s="27"/>
      <c r="CF93" s="27"/>
      <c r="CG93" s="27"/>
      <c r="CH93" s="27"/>
      <c r="CI93" s="27"/>
      <c r="CJ93" s="27"/>
      <c r="CK93" s="27"/>
      <c r="CL93" s="27"/>
      <c r="CM93" s="27"/>
      <c r="CN93" s="27"/>
      <c r="CO93" s="27"/>
      <c r="CP93" s="27"/>
      <c r="CQ93" s="27"/>
      <c r="CR93" s="27"/>
      <c r="CS93" s="27"/>
      <c r="CT93" s="27"/>
    </row>
    <row r="94" customFormat="false" ht="12.75" hidden="false" customHeight="false" outlineLevel="0" collapsed="false">
      <c r="A94" s="71" t="n">
        <v>37012</v>
      </c>
      <c r="B94" s="45" t="n">
        <v>0.0417</v>
      </c>
      <c r="C94" s="73" t="n">
        <v>0.0417</v>
      </c>
      <c r="D94" s="47" t="n">
        <v>0.0471</v>
      </c>
      <c r="E94" s="74" t="n">
        <v>0.0153</v>
      </c>
      <c r="F94" s="47" t="n">
        <v>0.0474</v>
      </c>
      <c r="G94" s="27" t="n">
        <v>0.0433</v>
      </c>
      <c r="H94" s="48" t="n">
        <v>0.0363</v>
      </c>
      <c r="I94" s="27" t="n">
        <v>0.025</v>
      </c>
      <c r="J94" s="27" t="n">
        <v>0.029</v>
      </c>
      <c r="K94" s="27" t="n">
        <v>0.037</v>
      </c>
      <c r="L94" s="27" t="n">
        <v>0.009</v>
      </c>
      <c r="M94" s="27" t="n">
        <v>0.019</v>
      </c>
      <c r="N94" s="27" t="n">
        <v>0.009</v>
      </c>
      <c r="O94" s="27" t="n">
        <v>0.0263</v>
      </c>
      <c r="P94" s="27" t="n">
        <v>0.011927</v>
      </c>
      <c r="Q94" s="27" t="n">
        <v>0.014409</v>
      </c>
      <c r="R94" s="27" t="n">
        <v>0.01</v>
      </c>
      <c r="S94" s="27" t="n">
        <v>0.02</v>
      </c>
      <c r="T94" s="27" t="n">
        <v>0.02568</v>
      </c>
      <c r="U94" s="27"/>
      <c r="V94" s="27"/>
      <c r="W94" s="32" t="n">
        <v>0.0149</v>
      </c>
      <c r="X94" s="27"/>
      <c r="Y94" s="27"/>
      <c r="Z94" s="27"/>
      <c r="AA94" s="27"/>
      <c r="AB94" s="27"/>
      <c r="AC94" s="27"/>
      <c r="AD94" s="27"/>
      <c r="AE94" s="27"/>
      <c r="AF94" s="27"/>
      <c r="AG94" s="27"/>
      <c r="AH94" s="27"/>
      <c r="AI94" s="27"/>
      <c r="AJ94" s="27"/>
      <c r="AK94" s="27"/>
      <c r="AL94" s="27"/>
      <c r="AM94" s="27"/>
      <c r="AN94" s="27"/>
      <c r="AO94" s="27"/>
      <c r="AP94" s="27"/>
      <c r="AQ94" s="27"/>
      <c r="AR94" s="27"/>
      <c r="AS94" s="27"/>
      <c r="AT94" s="27"/>
      <c r="AU94" s="27"/>
      <c r="AV94" s="27"/>
      <c r="AW94" s="27"/>
      <c r="AX94" s="27"/>
      <c r="AY94" s="27"/>
      <c r="AZ94" s="27"/>
      <c r="BA94" s="27"/>
      <c r="BB94" s="27"/>
      <c r="BC94" s="27"/>
      <c r="BD94" s="27"/>
      <c r="BE94" s="27"/>
      <c r="BF94" s="27"/>
      <c r="BG94" s="27"/>
      <c r="BH94" s="27"/>
      <c r="BI94" s="27"/>
      <c r="BJ94" s="27"/>
      <c r="BK94" s="27"/>
      <c r="BL94" s="27"/>
      <c r="BM94" s="27"/>
      <c r="BN94" s="27"/>
      <c r="BO94" s="27"/>
      <c r="BP94" s="27"/>
      <c r="BQ94" s="27"/>
      <c r="BR94" s="27"/>
      <c r="BS94" s="27"/>
      <c r="BT94" s="27"/>
      <c r="BU94" s="27"/>
      <c r="BV94" s="27"/>
      <c r="BW94" s="27"/>
      <c r="BX94" s="27"/>
      <c r="BY94" s="27"/>
      <c r="BZ94" s="27"/>
      <c r="CA94" s="27"/>
      <c r="CB94" s="27"/>
      <c r="CC94" s="27"/>
      <c r="CD94" s="27"/>
      <c r="CE94" s="27"/>
      <c r="CF94" s="27"/>
      <c r="CG94" s="27"/>
      <c r="CH94" s="27"/>
      <c r="CI94" s="27"/>
      <c r="CJ94" s="27"/>
      <c r="CK94" s="27"/>
      <c r="CL94" s="27"/>
      <c r="CM94" s="27"/>
      <c r="CN94" s="27"/>
      <c r="CO94" s="27"/>
      <c r="CP94" s="27"/>
      <c r="CQ94" s="27"/>
      <c r="CR94" s="27"/>
      <c r="CS94" s="27"/>
      <c r="CT94" s="27"/>
    </row>
    <row r="95" customFormat="false" ht="12.75" hidden="false" customHeight="false" outlineLevel="0" collapsed="false">
      <c r="A95" s="71" t="n">
        <v>37043</v>
      </c>
      <c r="B95" s="45" t="n">
        <v>0.0402</v>
      </c>
      <c r="C95" s="73" t="n">
        <v>0.0402</v>
      </c>
      <c r="D95" s="47" t="n">
        <v>0.0408</v>
      </c>
      <c r="E95" s="74" t="n">
        <v>0.0131</v>
      </c>
      <c r="F95" s="47" t="n">
        <v>0.0409</v>
      </c>
      <c r="G95" s="27" t="n">
        <v>0.0408</v>
      </c>
      <c r="H95" s="48" t="n">
        <v>0.0349</v>
      </c>
      <c r="I95" s="27" t="n">
        <v>0.019</v>
      </c>
      <c r="J95" s="27" t="n">
        <v>0.022</v>
      </c>
      <c r="K95" s="27" t="n">
        <v>0.028</v>
      </c>
      <c r="L95" s="27" t="n">
        <v>0.007</v>
      </c>
      <c r="M95" s="27" t="n">
        <v>0.016</v>
      </c>
      <c r="N95" s="27" t="n">
        <v>0.013</v>
      </c>
      <c r="O95" s="27" t="n">
        <v>0.023886</v>
      </c>
      <c r="P95" s="27" t="n">
        <v>0.0108</v>
      </c>
      <c r="Q95" s="27" t="n">
        <v>0.0131</v>
      </c>
      <c r="R95" s="27" t="n">
        <v>0.01</v>
      </c>
      <c r="S95" s="27" t="n">
        <v>0.02</v>
      </c>
      <c r="T95" s="27" t="n">
        <v>0.02028</v>
      </c>
      <c r="U95" s="27"/>
      <c r="V95" s="27"/>
      <c r="W95" s="32" t="n">
        <v>0.0149</v>
      </c>
      <c r="X95" s="27"/>
      <c r="Y95" s="27"/>
      <c r="Z95" s="27"/>
      <c r="AA95" s="27"/>
      <c r="AB95" s="27"/>
      <c r="AC95" s="27"/>
      <c r="AD95" s="27"/>
      <c r="AE95" s="27"/>
      <c r="AF95" s="27"/>
      <c r="AG95" s="27"/>
      <c r="AH95" s="27"/>
      <c r="AI95" s="27"/>
      <c r="AJ95" s="27"/>
      <c r="AK95" s="27"/>
      <c r="AL95" s="27"/>
      <c r="AM95" s="27"/>
      <c r="AN95" s="27"/>
      <c r="AO95" s="27"/>
      <c r="AP95" s="27"/>
      <c r="AQ95" s="27"/>
      <c r="AR95" s="27"/>
      <c r="AS95" s="27"/>
      <c r="AT95" s="27"/>
      <c r="AU95" s="27"/>
      <c r="AV95" s="27"/>
      <c r="AW95" s="27"/>
      <c r="AX95" s="27"/>
      <c r="AY95" s="27"/>
      <c r="AZ95" s="27"/>
      <c r="BA95" s="27"/>
      <c r="BB95" s="27"/>
      <c r="BC95" s="27"/>
      <c r="BD95" s="27"/>
      <c r="BE95" s="27"/>
      <c r="BF95" s="27"/>
      <c r="BG95" s="27"/>
      <c r="BH95" s="27"/>
      <c r="BI95" s="27"/>
      <c r="BJ95" s="27"/>
      <c r="BK95" s="27"/>
      <c r="BL95" s="27"/>
      <c r="BM95" s="27"/>
      <c r="BN95" s="27"/>
      <c r="BO95" s="27"/>
      <c r="BP95" s="27"/>
      <c r="BQ95" s="27"/>
      <c r="BR95" s="27"/>
      <c r="BS95" s="27"/>
      <c r="BT95" s="27"/>
      <c r="BU95" s="27"/>
      <c r="BV95" s="27"/>
      <c r="BW95" s="27"/>
      <c r="BX95" s="27"/>
      <c r="BY95" s="27"/>
      <c r="BZ95" s="27"/>
      <c r="CA95" s="27"/>
      <c r="CB95" s="27"/>
      <c r="CC95" s="27"/>
      <c r="CD95" s="27"/>
      <c r="CE95" s="27"/>
      <c r="CF95" s="27"/>
      <c r="CG95" s="27"/>
      <c r="CH95" s="27"/>
      <c r="CI95" s="27"/>
      <c r="CJ95" s="27"/>
      <c r="CK95" s="27"/>
      <c r="CL95" s="27"/>
      <c r="CM95" s="27"/>
      <c r="CN95" s="27"/>
      <c r="CO95" s="27"/>
      <c r="CP95" s="27"/>
      <c r="CQ95" s="27"/>
      <c r="CR95" s="27"/>
      <c r="CS95" s="27"/>
      <c r="CT95" s="27"/>
    </row>
    <row r="96" customFormat="false" ht="12.75" hidden="false" customHeight="false" outlineLevel="0" collapsed="false">
      <c r="A96" s="71" t="n">
        <v>37073</v>
      </c>
      <c r="B96" s="45" t="n">
        <v>0.0403</v>
      </c>
      <c r="C96" s="73" t="n">
        <v>0.0403</v>
      </c>
      <c r="D96" s="47" t="n">
        <v>0.0409</v>
      </c>
      <c r="E96" s="74" t="n">
        <v>0.0123</v>
      </c>
      <c r="F96" s="47" t="n">
        <v>0.0409</v>
      </c>
      <c r="G96" s="27" t="n">
        <v>0.0408</v>
      </c>
      <c r="H96" s="48" t="n">
        <v>0.0348</v>
      </c>
      <c r="I96" s="27" t="n">
        <v>0.026</v>
      </c>
      <c r="J96" s="27" t="n">
        <v>0.031</v>
      </c>
      <c r="K96" s="27" t="n">
        <v>0.039</v>
      </c>
      <c r="L96" s="27" t="n">
        <v>0.0065</v>
      </c>
      <c r="M96" s="27" t="n">
        <v>0.016</v>
      </c>
      <c r="N96" s="27" t="n">
        <v>0.012</v>
      </c>
      <c r="O96" s="27" t="n">
        <v>0.022661</v>
      </c>
      <c r="P96" s="27" t="n">
        <v>0.0103</v>
      </c>
      <c r="Q96" s="27" t="n">
        <v>0.0124</v>
      </c>
      <c r="R96" s="27" t="n">
        <v>0.01</v>
      </c>
      <c r="S96" s="27" t="n">
        <v>0.02</v>
      </c>
      <c r="T96" s="27" t="n">
        <v>0.025</v>
      </c>
      <c r="U96" s="27"/>
      <c r="V96" s="27"/>
      <c r="W96" s="32" t="n">
        <v>0.0149</v>
      </c>
      <c r="X96" s="27"/>
      <c r="Y96" s="27"/>
      <c r="Z96" s="27"/>
      <c r="AA96" s="27"/>
      <c r="AB96" s="27"/>
      <c r="AC96" s="27"/>
      <c r="AD96" s="27"/>
      <c r="AE96" s="27"/>
      <c r="AF96" s="27"/>
      <c r="AG96" s="27"/>
      <c r="AH96" s="27"/>
      <c r="AI96" s="27"/>
      <c r="AJ96" s="27"/>
      <c r="AK96" s="27"/>
      <c r="AL96" s="27"/>
      <c r="AM96" s="27"/>
      <c r="AN96" s="27"/>
      <c r="AO96" s="27"/>
      <c r="AP96" s="27"/>
      <c r="AQ96" s="27"/>
      <c r="AR96" s="27"/>
      <c r="AS96" s="27"/>
      <c r="AT96" s="27"/>
      <c r="AU96" s="27"/>
      <c r="AV96" s="27"/>
      <c r="AW96" s="27"/>
      <c r="AX96" s="27"/>
      <c r="AY96" s="27"/>
      <c r="AZ96" s="27"/>
      <c r="BA96" s="27"/>
      <c r="BB96" s="27"/>
      <c r="BC96" s="27"/>
      <c r="BD96" s="27"/>
      <c r="BE96" s="27"/>
      <c r="BF96" s="27"/>
      <c r="BG96" s="27"/>
      <c r="BH96" s="27"/>
      <c r="BI96" s="27"/>
      <c r="BJ96" s="27"/>
      <c r="BK96" s="27"/>
      <c r="BL96" s="27"/>
      <c r="BM96" s="27"/>
      <c r="BN96" s="27"/>
      <c r="BO96" s="27"/>
      <c r="BP96" s="27"/>
      <c r="BQ96" s="27"/>
      <c r="BR96" s="27"/>
      <c r="BS96" s="27"/>
      <c r="BT96" s="27"/>
      <c r="BU96" s="27"/>
      <c r="BV96" s="27"/>
      <c r="BW96" s="27"/>
      <c r="BX96" s="27"/>
      <c r="BY96" s="27"/>
      <c r="BZ96" s="27"/>
      <c r="CA96" s="27"/>
      <c r="CB96" s="27"/>
      <c r="CC96" s="27"/>
      <c r="CD96" s="27"/>
      <c r="CE96" s="27"/>
      <c r="CF96" s="27"/>
      <c r="CG96" s="27"/>
      <c r="CH96" s="27"/>
      <c r="CI96" s="27"/>
      <c r="CJ96" s="27"/>
      <c r="CK96" s="27"/>
      <c r="CL96" s="27"/>
      <c r="CM96" s="27"/>
      <c r="CN96" s="27"/>
      <c r="CO96" s="27"/>
      <c r="CP96" s="27"/>
      <c r="CQ96" s="27"/>
      <c r="CR96" s="27"/>
      <c r="CS96" s="27"/>
      <c r="CT96" s="27"/>
    </row>
    <row r="97" customFormat="false" ht="12.75" hidden="false" customHeight="false" outlineLevel="0" collapsed="false">
      <c r="A97" s="71" t="n">
        <v>37104</v>
      </c>
      <c r="B97" s="45" t="n">
        <v>0.0544</v>
      </c>
      <c r="C97" s="75" t="n">
        <v>0.0544</v>
      </c>
      <c r="D97" s="57" t="n">
        <v>0.0552</v>
      </c>
      <c r="E97" s="76" t="n">
        <v>0.0183</v>
      </c>
      <c r="F97" s="57" t="n">
        <v>0.0553</v>
      </c>
      <c r="G97" s="27" t="n">
        <v>0.0551</v>
      </c>
      <c r="H97" s="59" t="n">
        <v>0.0473</v>
      </c>
      <c r="I97" s="27" t="n">
        <v>0.026</v>
      </c>
      <c r="J97" s="27" t="n">
        <v>0.031</v>
      </c>
      <c r="K97" s="27" t="n">
        <v>0.038</v>
      </c>
      <c r="L97" s="27" t="n">
        <v>0.0075</v>
      </c>
      <c r="M97" s="27" t="n">
        <v>0.016</v>
      </c>
      <c r="N97" s="27" t="n">
        <v>0.012</v>
      </c>
      <c r="O97" s="27" t="n">
        <v>0.022661</v>
      </c>
      <c r="P97" s="27" t="n">
        <v>0.010263</v>
      </c>
      <c r="Q97" s="27" t="n">
        <v>0.012398</v>
      </c>
      <c r="R97" s="27" t="n">
        <v>0.01</v>
      </c>
      <c r="S97" s="27" t="n">
        <v>0.02</v>
      </c>
      <c r="T97" s="27" t="n">
        <v>0.03064</v>
      </c>
      <c r="U97" s="27"/>
      <c r="V97" s="27"/>
      <c r="W97" s="32" t="n">
        <v>0.0149</v>
      </c>
      <c r="X97" s="27"/>
      <c r="Y97" s="27"/>
      <c r="Z97" s="27"/>
      <c r="AA97" s="27"/>
      <c r="AB97" s="27"/>
      <c r="AC97" s="27"/>
      <c r="AD97" s="27"/>
      <c r="AE97" s="27"/>
      <c r="AF97" s="27"/>
      <c r="AG97" s="27"/>
      <c r="AH97" s="27"/>
      <c r="AI97" s="27"/>
      <c r="AJ97" s="27"/>
      <c r="AK97" s="27"/>
      <c r="AL97" s="27"/>
      <c r="AM97" s="27"/>
      <c r="AN97" s="27"/>
      <c r="AO97" s="27"/>
      <c r="AP97" s="27"/>
      <c r="AQ97" s="27"/>
      <c r="AR97" s="27"/>
      <c r="AS97" s="27"/>
      <c r="AT97" s="27"/>
      <c r="AU97" s="27"/>
      <c r="AV97" s="27"/>
      <c r="AW97" s="27"/>
      <c r="AX97" s="27"/>
      <c r="AY97" s="27"/>
      <c r="AZ97" s="27"/>
      <c r="BA97" s="27"/>
      <c r="BB97" s="27"/>
      <c r="BC97" s="27"/>
      <c r="BD97" s="27"/>
      <c r="BE97" s="27"/>
      <c r="BF97" s="27"/>
      <c r="BG97" s="27"/>
      <c r="BH97" s="27"/>
      <c r="BI97" s="27"/>
      <c r="BJ97" s="27"/>
      <c r="BK97" s="27"/>
      <c r="BL97" s="27"/>
      <c r="BM97" s="27"/>
      <c r="BN97" s="27"/>
      <c r="BO97" s="27"/>
      <c r="BP97" s="27"/>
      <c r="BQ97" s="27"/>
      <c r="BR97" s="27"/>
      <c r="BS97" s="27"/>
      <c r="BT97" s="27"/>
      <c r="BU97" s="27"/>
      <c r="BV97" s="27"/>
      <c r="BW97" s="27"/>
      <c r="BX97" s="27"/>
      <c r="BY97" s="27"/>
      <c r="BZ97" s="27"/>
      <c r="CA97" s="27"/>
      <c r="CB97" s="27"/>
      <c r="CC97" s="27"/>
      <c r="CD97" s="27"/>
      <c r="CE97" s="27"/>
      <c r="CF97" s="27"/>
      <c r="CG97" s="27"/>
      <c r="CH97" s="27"/>
      <c r="CI97" s="27"/>
      <c r="CJ97" s="27"/>
      <c r="CK97" s="27"/>
      <c r="CL97" s="27"/>
      <c r="CM97" s="27"/>
      <c r="CN97" s="27"/>
      <c r="CO97" s="27"/>
      <c r="CP97" s="27"/>
      <c r="CQ97" s="27"/>
      <c r="CR97" s="27"/>
      <c r="CS97" s="27"/>
      <c r="CT97" s="27"/>
    </row>
    <row r="98" customFormat="false" ht="12.75" hidden="false" customHeight="false" outlineLevel="0" collapsed="false">
      <c r="A98" s="77" t="s">
        <v>29</v>
      </c>
      <c r="B98" s="78" t="n">
        <f aca="false">AVERAGE(B86:B97)</f>
        <v>0.0549083333333333</v>
      </c>
      <c r="C98" s="78" t="n">
        <f aca="false">AVERAGE(C86:C97)</f>
        <v>0.0549083333333333</v>
      </c>
      <c r="D98" s="78" t="n">
        <f aca="false">AVERAGE(D86:D97)</f>
        <v>0.0565833333333333</v>
      </c>
      <c r="E98" s="78" t="n">
        <f aca="false">AVERAGE(E86:E97)</f>
        <v>0.0187166666666667</v>
      </c>
      <c r="F98" s="78" t="n">
        <f aca="false">AVERAGE(F86:F97)</f>
        <v>0.0567666666666667</v>
      </c>
      <c r="G98" s="78" t="n">
        <f aca="false">AVERAGE(G86:G97)</f>
        <v>0.0562</v>
      </c>
      <c r="H98" s="79" t="n">
        <f aca="false">AVERAGE(H86:H97)</f>
        <v>0.0481916666666667</v>
      </c>
      <c r="I98" s="79" t="n">
        <f aca="false">AVERAGE(I86:I97)</f>
        <v>0.0258333333333333</v>
      </c>
      <c r="J98" s="79" t="n">
        <f aca="false">AVERAGE(J86:J97)</f>
        <v>0.0305</v>
      </c>
      <c r="K98" s="80" t="n">
        <f aca="false">AVERAGE(K86:K97)</f>
        <v>0.03825</v>
      </c>
      <c r="L98" s="78" t="n">
        <f aca="false">AVERAGE(L91:L97)</f>
        <v>0.008</v>
      </c>
      <c r="M98" s="78" t="n">
        <f aca="false">AVERAGE(M86:M97)</f>
        <v>0.0268333333333333</v>
      </c>
      <c r="N98" s="78" t="n">
        <f aca="false">AVERAGE(N86:N97)</f>
        <v>0.0120015833333333</v>
      </c>
      <c r="O98" s="78" t="n">
        <f aca="false">AVERAGE(O86:O97)</f>
        <v>0.0285784483333333</v>
      </c>
      <c r="P98" s="78" t="n">
        <f aca="false">AVERAGE(P86:P97)</f>
        <v>0.0129456341666667</v>
      </c>
      <c r="Q98" s="78" t="n">
        <f aca="false">AVERAGE(Q86:Q97)</f>
        <v>0.0156403141666667</v>
      </c>
      <c r="R98" s="78" t="n">
        <f aca="false">AVERAGE(R86:R97)</f>
        <v>0.01</v>
      </c>
      <c r="S98" s="78" t="n">
        <f aca="false">AVERAGE(S86:S97)</f>
        <v>0.02</v>
      </c>
      <c r="T98" s="78" t="n">
        <f aca="false">AVERAGE(T86:T97)</f>
        <v>0.031395</v>
      </c>
      <c r="U98" s="78" t="n">
        <f aca="false">U79</f>
        <v>0.0319</v>
      </c>
      <c r="V98" s="78" t="n">
        <f aca="false">V79</f>
        <v>0.0181</v>
      </c>
      <c r="W98" s="78" t="n">
        <f aca="false">AVERAGE(W86:W97)</f>
        <v>0.0149</v>
      </c>
      <c r="X98" s="27"/>
      <c r="Y98" s="27"/>
      <c r="Z98" s="27"/>
      <c r="AA98" s="27"/>
      <c r="AB98" s="27"/>
      <c r="AC98" s="27"/>
      <c r="AD98" s="27"/>
      <c r="AE98" s="27"/>
      <c r="AF98" s="27"/>
      <c r="AG98" s="27"/>
      <c r="AH98" s="27"/>
      <c r="AI98" s="27"/>
      <c r="AJ98" s="27"/>
      <c r="AK98" s="27"/>
      <c r="AL98" s="27"/>
      <c r="AM98" s="27"/>
      <c r="AN98" s="27"/>
      <c r="AO98" s="27"/>
      <c r="AP98" s="27"/>
      <c r="AQ98" s="27"/>
      <c r="AR98" s="27"/>
      <c r="AS98" s="27"/>
      <c r="AT98" s="27"/>
      <c r="AU98" s="27"/>
      <c r="AV98" s="27"/>
      <c r="AW98" s="27"/>
      <c r="AX98" s="27"/>
      <c r="AY98" s="27"/>
      <c r="AZ98" s="27"/>
      <c r="BA98" s="27"/>
      <c r="BB98" s="27"/>
      <c r="BC98" s="27"/>
      <c r="BD98" s="27"/>
      <c r="BE98" s="27"/>
      <c r="BF98" s="27"/>
      <c r="BG98" s="27"/>
      <c r="BH98" s="27"/>
      <c r="BI98" s="27"/>
      <c r="BJ98" s="27"/>
      <c r="BK98" s="27"/>
      <c r="BL98" s="27"/>
      <c r="BM98" s="27"/>
      <c r="BN98" s="27"/>
      <c r="BO98" s="27"/>
      <c r="BP98" s="27"/>
      <c r="BQ98" s="27"/>
      <c r="BR98" s="27"/>
      <c r="BS98" s="27"/>
      <c r="BT98" s="27"/>
      <c r="BU98" s="27"/>
      <c r="BV98" s="27"/>
      <c r="BW98" s="27"/>
      <c r="BX98" s="27"/>
      <c r="BY98" s="27"/>
      <c r="BZ98" s="27"/>
      <c r="CA98" s="27"/>
      <c r="CB98" s="27"/>
      <c r="CC98" s="27"/>
      <c r="CD98" s="27"/>
      <c r="CE98" s="27"/>
      <c r="CF98" s="27"/>
      <c r="CG98" s="27"/>
      <c r="CH98" s="27"/>
      <c r="CI98" s="27"/>
      <c r="CJ98" s="27"/>
      <c r="CK98" s="27"/>
      <c r="CL98" s="27"/>
      <c r="CM98" s="27"/>
      <c r="CN98" s="27"/>
      <c r="CO98" s="27"/>
      <c r="CP98" s="27"/>
      <c r="CQ98" s="27"/>
      <c r="CR98" s="27"/>
      <c r="CS98" s="27"/>
      <c r="CT98" s="27"/>
    </row>
    <row r="99" customFormat="false" ht="12.75" hidden="false" customHeight="false" outlineLevel="0" collapsed="false">
      <c r="A99" s="77" t="s">
        <v>30</v>
      </c>
      <c r="B99" s="63" t="n">
        <v>0</v>
      </c>
      <c r="C99" s="66" t="n">
        <v>0</v>
      </c>
      <c r="D99" s="81" t="n">
        <v>0.0048</v>
      </c>
      <c r="E99" s="82" t="n">
        <v>0.0009</v>
      </c>
      <c r="F99" s="81" t="n">
        <v>0.005</v>
      </c>
      <c r="G99" s="82" t="n">
        <v>0.001</v>
      </c>
      <c r="H99" s="67" t="n">
        <v>0</v>
      </c>
      <c r="I99" s="27"/>
      <c r="J99" s="27"/>
      <c r="K99" s="27"/>
      <c r="L99" s="27"/>
      <c r="M99" s="27"/>
      <c r="N99" s="27"/>
      <c r="O99" s="27"/>
      <c r="P99" s="27"/>
      <c r="Q99" s="27"/>
      <c r="R99" s="71"/>
      <c r="S99" s="27"/>
      <c r="T99" s="27"/>
      <c r="U99" s="27"/>
      <c r="V99" s="27"/>
      <c r="W99" s="27"/>
      <c r="X99" s="27"/>
      <c r="Y99" s="27"/>
      <c r="Z99" s="27"/>
      <c r="AA99" s="27"/>
      <c r="AB99" s="27"/>
      <c r="AC99" s="27"/>
      <c r="AD99" s="27"/>
      <c r="AE99" s="27"/>
      <c r="AF99" s="27"/>
      <c r="AG99" s="27"/>
      <c r="AH99" s="27"/>
      <c r="AI99" s="27"/>
      <c r="AJ99" s="27"/>
      <c r="AK99" s="27"/>
      <c r="AL99" s="27"/>
      <c r="AM99" s="27"/>
      <c r="AN99" s="27"/>
      <c r="AO99" s="27"/>
      <c r="AP99" s="27"/>
      <c r="AQ99" s="27"/>
      <c r="AR99" s="27"/>
      <c r="AS99" s="27"/>
      <c r="AT99" s="27"/>
      <c r="AU99" s="27"/>
      <c r="AV99" s="27"/>
      <c r="AW99" s="27"/>
      <c r="AX99" s="27"/>
      <c r="AY99" s="27"/>
      <c r="AZ99" s="27"/>
      <c r="BA99" s="27"/>
      <c r="BB99" s="27"/>
      <c r="BC99" s="27"/>
      <c r="BD99" s="27"/>
      <c r="BE99" s="27"/>
      <c r="BF99" s="27"/>
      <c r="BG99" s="27"/>
      <c r="BH99" s="27"/>
      <c r="BI99" s="27"/>
      <c r="BJ99" s="27"/>
      <c r="BK99" s="27"/>
      <c r="BL99" s="27"/>
      <c r="BM99" s="27"/>
      <c r="BN99" s="27"/>
      <c r="BO99" s="27"/>
      <c r="BP99" s="27"/>
      <c r="BQ99" s="27"/>
      <c r="BR99" s="27"/>
      <c r="BS99" s="27"/>
      <c r="BT99" s="27"/>
      <c r="BU99" s="27"/>
      <c r="BV99" s="27"/>
      <c r="BW99" s="27"/>
      <c r="BX99" s="27"/>
      <c r="BY99" s="27"/>
      <c r="BZ99" s="27"/>
      <c r="CA99" s="27"/>
      <c r="CB99" s="27"/>
      <c r="CC99" s="27"/>
      <c r="CD99" s="27"/>
      <c r="CE99" s="27"/>
      <c r="CF99" s="27"/>
      <c r="CG99" s="27"/>
      <c r="CH99" s="27"/>
      <c r="CI99" s="27"/>
      <c r="CJ99" s="27"/>
      <c r="CK99" s="27"/>
      <c r="CL99" s="27"/>
      <c r="CM99" s="27"/>
      <c r="CN99" s="27"/>
      <c r="CO99" s="27"/>
      <c r="CP99" s="27"/>
      <c r="CQ99" s="27"/>
      <c r="CR99" s="27"/>
      <c r="CS99" s="27"/>
      <c r="CT99" s="27"/>
      <c r="CU99" s="27"/>
    </row>
    <row r="100" customFormat="false" ht="13.5" hidden="false" customHeight="false" outlineLevel="0" collapsed="false">
      <c r="A100" s="77" t="s">
        <v>31</v>
      </c>
      <c r="B100" s="83" t="n">
        <f aca="false">B98+B99</f>
        <v>0.0549083333333333</v>
      </c>
      <c r="C100" s="83" t="n">
        <f aca="false">C98+C99</f>
        <v>0.0549083333333333</v>
      </c>
      <c r="D100" s="84" t="n">
        <f aca="false">SUM(D98:D99)</f>
        <v>0.0613833333333333</v>
      </c>
      <c r="E100" s="84" t="n">
        <f aca="false">SUM(E98:E99)</f>
        <v>0.0196166666666667</v>
      </c>
      <c r="F100" s="84" t="n">
        <f aca="false">SUM(F98:F99)</f>
        <v>0.0617666666666667</v>
      </c>
      <c r="G100" s="85" t="n">
        <f aca="false">G98+G99</f>
        <v>0.0572</v>
      </c>
      <c r="H100" s="86" t="n">
        <f aca="false">H98+H99</f>
        <v>0.0481916666666667</v>
      </c>
      <c r="I100" s="27"/>
      <c r="J100" s="27"/>
      <c r="K100" s="27"/>
      <c r="L100" s="27"/>
      <c r="M100" s="27"/>
      <c r="N100" s="27"/>
      <c r="O100" s="87"/>
      <c r="P100" s="87"/>
      <c r="Q100" s="87"/>
      <c r="R100" s="71"/>
      <c r="S100" s="27"/>
      <c r="T100" s="27"/>
      <c r="U100" s="27"/>
      <c r="V100" s="27"/>
      <c r="W100" s="27"/>
      <c r="X100" s="27"/>
      <c r="Y100" s="27"/>
      <c r="Z100" s="27"/>
      <c r="AA100" s="27"/>
      <c r="AB100" s="27"/>
      <c r="AC100" s="27"/>
      <c r="AD100" s="27"/>
      <c r="AE100" s="27"/>
      <c r="AF100" s="27"/>
      <c r="AG100" s="27"/>
      <c r="AH100" s="27"/>
      <c r="AI100" s="27"/>
      <c r="AJ100" s="27"/>
      <c r="AK100" s="27"/>
      <c r="AL100" s="27"/>
      <c r="AM100" s="27"/>
      <c r="AN100" s="27"/>
      <c r="AO100" s="27"/>
      <c r="AP100" s="27"/>
      <c r="AQ100" s="27"/>
      <c r="AR100" s="27"/>
      <c r="AS100" s="27"/>
      <c r="AT100" s="27"/>
      <c r="AU100" s="27"/>
      <c r="AV100" s="27"/>
      <c r="AW100" s="27"/>
      <c r="AX100" s="27"/>
      <c r="AY100" s="27"/>
      <c r="AZ100" s="27"/>
      <c r="BA100" s="27"/>
      <c r="BB100" s="27"/>
      <c r="BC100" s="27"/>
      <c r="BD100" s="27"/>
      <c r="BE100" s="27"/>
      <c r="BF100" s="27"/>
      <c r="BG100" s="27"/>
      <c r="BH100" s="27"/>
      <c r="BI100" s="27"/>
      <c r="BJ100" s="27"/>
      <c r="BK100" s="27"/>
      <c r="BL100" s="27"/>
      <c r="BM100" s="27"/>
      <c r="BN100" s="27"/>
      <c r="BO100" s="27"/>
      <c r="BP100" s="27"/>
      <c r="BQ100" s="27"/>
      <c r="BR100" s="27"/>
      <c r="BS100" s="27"/>
      <c r="BT100" s="27"/>
      <c r="BU100" s="27"/>
      <c r="BV100" s="27"/>
      <c r="BW100" s="27"/>
      <c r="BX100" s="27"/>
      <c r="BY100" s="27"/>
      <c r="BZ100" s="27"/>
      <c r="CA100" s="27"/>
      <c r="CB100" s="27"/>
      <c r="CC100" s="27"/>
      <c r="CD100" s="27"/>
      <c r="CE100" s="27"/>
      <c r="CF100" s="27"/>
      <c r="CG100" s="27"/>
      <c r="CH100" s="27"/>
      <c r="CI100" s="27"/>
      <c r="CJ100" s="27"/>
      <c r="CK100" s="27"/>
      <c r="CL100" s="27"/>
      <c r="CM100" s="27"/>
      <c r="CN100" s="27"/>
      <c r="CO100" s="27"/>
      <c r="CP100" s="27"/>
      <c r="CQ100" s="27"/>
      <c r="CR100" s="27"/>
      <c r="CS100" s="27"/>
      <c r="CT100" s="27"/>
      <c r="CU100" s="27"/>
    </row>
    <row r="101" customFormat="false" ht="12.75" hidden="false" customHeight="false" outlineLevel="0" collapsed="false">
      <c r="A101" s="71"/>
      <c r="B101" s="27"/>
      <c r="C101" s="27"/>
      <c r="D101" s="27"/>
      <c r="E101" s="27"/>
      <c r="F101" s="27"/>
      <c r="G101" s="27"/>
      <c r="H101" s="27"/>
      <c r="I101" s="27"/>
      <c r="Q101" s="27"/>
      <c r="R101" s="71"/>
      <c r="S101" s="27"/>
      <c r="T101" s="27"/>
      <c r="U101" s="27"/>
      <c r="V101" s="27"/>
      <c r="W101" s="27"/>
      <c r="X101" s="27"/>
      <c r="Y101" s="27"/>
      <c r="Z101" s="27"/>
      <c r="AA101" s="27"/>
      <c r="AB101" s="27"/>
      <c r="AC101" s="27"/>
      <c r="AD101" s="27"/>
      <c r="AE101" s="27"/>
      <c r="AF101" s="27"/>
      <c r="AG101" s="27"/>
      <c r="AH101" s="27"/>
      <c r="AI101" s="27"/>
      <c r="AJ101" s="27"/>
      <c r="AK101" s="27"/>
      <c r="AL101" s="27"/>
      <c r="AM101" s="27"/>
      <c r="AN101" s="27"/>
      <c r="AO101" s="27"/>
      <c r="AP101" s="27"/>
      <c r="AQ101" s="27"/>
      <c r="AR101" s="27"/>
      <c r="AS101" s="27"/>
      <c r="AT101" s="27"/>
      <c r="AU101" s="27"/>
      <c r="AV101" s="27"/>
      <c r="AW101" s="27"/>
      <c r="AX101" s="27"/>
      <c r="AY101" s="27"/>
      <c r="AZ101" s="27"/>
      <c r="BA101" s="27"/>
      <c r="BB101" s="27"/>
      <c r="BC101" s="27"/>
      <c r="BD101" s="27"/>
      <c r="BE101" s="27"/>
      <c r="BF101" s="27"/>
      <c r="BG101" s="27"/>
      <c r="BH101" s="27"/>
      <c r="BI101" s="27"/>
      <c r="BJ101" s="27"/>
      <c r="BK101" s="27"/>
      <c r="BL101" s="27"/>
      <c r="BM101" s="27"/>
      <c r="BN101" s="27"/>
      <c r="BO101" s="27"/>
      <c r="BP101" s="27"/>
      <c r="BQ101" s="27"/>
      <c r="BR101" s="27"/>
      <c r="BS101" s="27"/>
      <c r="BT101" s="27"/>
      <c r="BU101" s="27"/>
      <c r="BV101" s="27"/>
      <c r="BW101" s="27"/>
      <c r="BX101" s="27"/>
      <c r="BY101" s="27"/>
      <c r="BZ101" s="27"/>
      <c r="CA101" s="27"/>
      <c r="CB101" s="27"/>
      <c r="CC101" s="27"/>
      <c r="CD101" s="27"/>
      <c r="CE101" s="27"/>
      <c r="CF101" s="27"/>
      <c r="CG101" s="27"/>
      <c r="CH101" s="27"/>
      <c r="CI101" s="27"/>
      <c r="CJ101" s="27"/>
      <c r="CK101" s="27"/>
      <c r="CL101" s="27"/>
      <c r="CM101" s="27"/>
      <c r="CN101" s="27"/>
      <c r="CO101" s="27"/>
      <c r="CP101" s="27"/>
      <c r="CQ101" s="27"/>
      <c r="CR101" s="27"/>
      <c r="CS101" s="27"/>
      <c r="CT101" s="27"/>
      <c r="CU101" s="27"/>
    </row>
    <row r="102" customFormat="false" ht="12.75" hidden="false" customHeight="false" outlineLevel="0" collapsed="false">
      <c r="A102" s="71"/>
      <c r="B102" s="27"/>
      <c r="C102" s="27"/>
      <c r="D102" s="27"/>
      <c r="E102" s="27"/>
      <c r="F102" s="27"/>
      <c r="G102" s="27"/>
      <c r="H102" s="27"/>
      <c r="I102" s="27"/>
      <c r="J102" s="27"/>
      <c r="K102" s="27"/>
      <c r="L102" s="27"/>
      <c r="M102" s="27"/>
      <c r="N102" s="27"/>
      <c r="O102" s="27"/>
      <c r="P102" s="27"/>
      <c r="Q102" s="27"/>
      <c r="R102" s="71"/>
      <c r="S102" s="27"/>
      <c r="T102" s="27"/>
      <c r="U102" s="27"/>
      <c r="V102" s="27"/>
      <c r="W102" s="27"/>
      <c r="X102" s="27"/>
      <c r="Y102" s="27"/>
      <c r="Z102" s="27"/>
      <c r="AA102" s="27"/>
      <c r="AB102" s="27"/>
      <c r="AC102" s="27"/>
      <c r="AD102" s="27"/>
      <c r="AE102" s="27"/>
      <c r="AF102" s="27"/>
      <c r="AG102" s="27"/>
      <c r="AH102" s="27"/>
      <c r="AI102" s="27"/>
      <c r="AJ102" s="27"/>
      <c r="AK102" s="27"/>
      <c r="AL102" s="27"/>
      <c r="AM102" s="27"/>
      <c r="AN102" s="27"/>
      <c r="AO102" s="27"/>
      <c r="AP102" s="27"/>
      <c r="AQ102" s="27"/>
      <c r="AR102" s="27"/>
      <c r="AS102" s="27"/>
      <c r="AT102" s="27"/>
      <c r="AU102" s="27"/>
      <c r="AV102" s="27"/>
      <c r="AW102" s="27"/>
      <c r="AX102" s="27"/>
      <c r="AY102" s="27"/>
      <c r="AZ102" s="27"/>
      <c r="BA102" s="27"/>
      <c r="BB102" s="27"/>
      <c r="BC102" s="27"/>
      <c r="BD102" s="27"/>
      <c r="BE102" s="27"/>
      <c r="BF102" s="27"/>
      <c r="BG102" s="27"/>
      <c r="BH102" s="27"/>
      <c r="BI102" s="27"/>
      <c r="BJ102" s="27"/>
      <c r="BK102" s="27"/>
      <c r="BL102" s="27"/>
      <c r="BM102" s="27"/>
      <c r="BN102" s="27"/>
      <c r="BO102" s="27"/>
      <c r="BP102" s="27"/>
      <c r="BQ102" s="27"/>
      <c r="BR102" s="27"/>
      <c r="BS102" s="27"/>
      <c r="BT102" s="27"/>
      <c r="BU102" s="27"/>
      <c r="BV102" s="27"/>
      <c r="BW102" s="27"/>
      <c r="BX102" s="27"/>
      <c r="BY102" s="27"/>
      <c r="BZ102" s="27"/>
      <c r="CA102" s="27"/>
      <c r="CB102" s="27"/>
      <c r="CC102" s="27"/>
      <c r="CD102" s="27"/>
      <c r="CE102" s="27"/>
      <c r="CF102" s="27"/>
      <c r="CG102" s="27"/>
      <c r="CH102" s="27"/>
      <c r="CI102" s="27"/>
      <c r="CJ102" s="27"/>
      <c r="CK102" s="27"/>
      <c r="CL102" s="27"/>
      <c r="CM102" s="27"/>
      <c r="CN102" s="27"/>
      <c r="CO102" s="27"/>
      <c r="CP102" s="27"/>
      <c r="CQ102" s="27"/>
      <c r="CR102" s="27"/>
      <c r="CS102" s="27"/>
      <c r="CT102" s="27"/>
      <c r="CU102" s="27"/>
    </row>
    <row r="103" customFormat="false" ht="12.75" hidden="false" customHeight="false" outlineLevel="0" collapsed="false">
      <c r="A103" s="71"/>
      <c r="B103" s="27"/>
      <c r="C103" s="27"/>
      <c r="D103" s="27"/>
      <c r="E103" s="27"/>
      <c r="F103" s="27"/>
      <c r="G103" s="27"/>
      <c r="H103" s="27"/>
      <c r="I103" s="27"/>
      <c r="J103" s="27"/>
      <c r="K103" s="27"/>
      <c r="L103" s="27"/>
      <c r="M103" s="27"/>
      <c r="N103" s="27"/>
      <c r="O103" s="27"/>
      <c r="P103" s="27"/>
      <c r="Q103" s="27"/>
      <c r="R103" s="71"/>
      <c r="S103" s="27"/>
      <c r="T103" s="27"/>
      <c r="U103" s="27"/>
      <c r="V103" s="27"/>
      <c r="W103" s="27"/>
      <c r="X103" s="27"/>
      <c r="Y103" s="27"/>
      <c r="Z103" s="27"/>
      <c r="AA103" s="27"/>
      <c r="AB103" s="27"/>
      <c r="AC103" s="27"/>
      <c r="AD103" s="27"/>
      <c r="AE103" s="27"/>
      <c r="AF103" s="27"/>
      <c r="AG103" s="27"/>
      <c r="AH103" s="27"/>
      <c r="AI103" s="27"/>
      <c r="AJ103" s="27"/>
      <c r="AK103" s="27"/>
      <c r="AL103" s="27"/>
      <c r="AM103" s="27"/>
      <c r="AN103" s="27"/>
      <c r="AO103" s="27"/>
      <c r="AP103" s="27"/>
      <c r="AQ103" s="27"/>
      <c r="AR103" s="27"/>
      <c r="AS103" s="27"/>
      <c r="AT103" s="27"/>
      <c r="AU103" s="27"/>
      <c r="AV103" s="27"/>
      <c r="AW103" s="27"/>
      <c r="AX103" s="27"/>
      <c r="AY103" s="27"/>
      <c r="AZ103" s="27"/>
      <c r="BA103" s="27"/>
      <c r="BB103" s="27"/>
      <c r="BC103" s="27"/>
      <c r="BD103" s="27"/>
      <c r="BE103" s="27"/>
      <c r="BF103" s="27"/>
      <c r="BG103" s="27"/>
      <c r="BH103" s="27"/>
      <c r="BI103" s="27"/>
      <c r="BJ103" s="27"/>
      <c r="BK103" s="27"/>
      <c r="BL103" s="27"/>
      <c r="BM103" s="27"/>
      <c r="BN103" s="27"/>
      <c r="BO103" s="27"/>
      <c r="BP103" s="27"/>
      <c r="BQ103" s="27"/>
      <c r="BR103" s="27"/>
      <c r="BS103" s="27"/>
      <c r="BT103" s="27"/>
      <c r="BU103" s="27"/>
      <c r="BV103" s="27"/>
      <c r="BW103" s="27"/>
      <c r="BX103" s="27"/>
      <c r="BY103" s="27"/>
      <c r="BZ103" s="27"/>
      <c r="CA103" s="27"/>
      <c r="CB103" s="27"/>
      <c r="CC103" s="27"/>
      <c r="CD103" s="27"/>
      <c r="CE103" s="27"/>
      <c r="CF103" s="27"/>
      <c r="CG103" s="27"/>
      <c r="CH103" s="27"/>
      <c r="CI103" s="27"/>
      <c r="CJ103" s="27"/>
      <c r="CK103" s="27"/>
      <c r="CL103" s="27"/>
      <c r="CM103" s="27"/>
      <c r="CN103" s="27"/>
      <c r="CO103" s="27"/>
      <c r="CP103" s="27"/>
      <c r="CQ103" s="27"/>
      <c r="CR103" s="27"/>
      <c r="CS103" s="27"/>
      <c r="CT103" s="27"/>
      <c r="CU103" s="27"/>
    </row>
    <row r="104" customFormat="false" ht="12.75" hidden="false" customHeight="false" outlineLevel="0" collapsed="false">
      <c r="A104" s="71"/>
      <c r="B104" s="27"/>
      <c r="C104" s="27"/>
      <c r="D104" s="27"/>
      <c r="E104" s="27"/>
      <c r="F104" s="27"/>
      <c r="G104" s="27"/>
      <c r="H104" s="27"/>
      <c r="I104" s="27"/>
      <c r="J104" s="27"/>
      <c r="K104" s="27"/>
      <c r="L104" s="27"/>
      <c r="M104" s="27"/>
      <c r="N104" s="27"/>
      <c r="O104" s="27"/>
      <c r="P104" s="27"/>
      <c r="Q104" s="27"/>
      <c r="R104" s="71"/>
      <c r="S104" s="27"/>
      <c r="T104" s="27"/>
      <c r="U104" s="27"/>
      <c r="V104" s="27"/>
      <c r="W104" s="27"/>
      <c r="X104" s="27"/>
      <c r="Y104" s="27"/>
      <c r="Z104" s="27"/>
      <c r="AA104" s="27"/>
      <c r="AB104" s="27"/>
      <c r="AC104" s="27"/>
      <c r="AD104" s="27"/>
      <c r="AE104" s="27"/>
      <c r="AF104" s="27"/>
      <c r="AG104" s="27"/>
      <c r="AH104" s="27"/>
      <c r="AI104" s="27"/>
      <c r="AJ104" s="27"/>
      <c r="AK104" s="27"/>
      <c r="AL104" s="27"/>
      <c r="AM104" s="27"/>
      <c r="AN104" s="27"/>
      <c r="AO104" s="27"/>
      <c r="AP104" s="27"/>
      <c r="AQ104" s="27"/>
      <c r="AR104" s="27"/>
      <c r="AS104" s="27"/>
      <c r="AT104" s="27"/>
      <c r="AU104" s="27"/>
      <c r="AV104" s="27"/>
      <c r="AW104" s="27"/>
      <c r="AX104" s="27"/>
      <c r="AY104" s="27"/>
      <c r="AZ104" s="27"/>
      <c r="BA104" s="27"/>
      <c r="BB104" s="27"/>
      <c r="BC104" s="27"/>
      <c r="BD104" s="27"/>
      <c r="BE104" s="27"/>
      <c r="BF104" s="27"/>
      <c r="BG104" s="27"/>
      <c r="BH104" s="27"/>
      <c r="BI104" s="27"/>
      <c r="BJ104" s="27"/>
      <c r="BK104" s="27"/>
      <c r="BL104" s="27"/>
      <c r="BM104" s="27"/>
      <c r="BN104" s="27"/>
      <c r="BO104" s="27"/>
      <c r="BP104" s="27"/>
      <c r="BQ104" s="27"/>
      <c r="BR104" s="27"/>
      <c r="BS104" s="27"/>
      <c r="BT104" s="27"/>
      <c r="BU104" s="27"/>
      <c r="BV104" s="27"/>
      <c r="BW104" s="27"/>
      <c r="BX104" s="27"/>
      <c r="BY104" s="27"/>
      <c r="BZ104" s="27"/>
      <c r="CA104" s="27"/>
      <c r="CB104" s="27"/>
      <c r="CC104" s="27"/>
      <c r="CD104" s="27"/>
      <c r="CE104" s="27"/>
      <c r="CF104" s="27"/>
      <c r="CG104" s="27"/>
      <c r="CH104" s="27"/>
      <c r="CI104" s="27"/>
      <c r="CJ104" s="27"/>
      <c r="CK104" s="27"/>
      <c r="CL104" s="27"/>
      <c r="CM104" s="27"/>
      <c r="CN104" s="27"/>
      <c r="CO104" s="27"/>
      <c r="CP104" s="27"/>
      <c r="CQ104" s="27"/>
      <c r="CR104" s="27"/>
      <c r="CS104" s="27"/>
      <c r="CT104" s="27"/>
      <c r="CU104" s="27"/>
    </row>
    <row r="105" customFormat="false" ht="12.75" hidden="false" customHeight="false" outlineLevel="0" collapsed="false">
      <c r="A105" s="71"/>
      <c r="B105" s="27"/>
      <c r="C105" s="27"/>
      <c r="D105" s="27"/>
      <c r="E105" s="27"/>
      <c r="F105" s="27"/>
      <c r="G105" s="27"/>
      <c r="H105" s="27"/>
      <c r="I105" s="27"/>
      <c r="J105" s="27"/>
      <c r="K105" s="27"/>
      <c r="L105" s="27"/>
      <c r="M105" s="27"/>
      <c r="N105" s="27"/>
      <c r="O105" s="27"/>
      <c r="P105" s="27"/>
      <c r="Q105" s="27"/>
      <c r="R105" s="71"/>
      <c r="S105" s="27"/>
      <c r="T105" s="27"/>
      <c r="U105" s="27"/>
      <c r="V105" s="27"/>
      <c r="W105" s="27"/>
      <c r="X105" s="27"/>
      <c r="Y105" s="27"/>
      <c r="Z105" s="27"/>
      <c r="AA105" s="27"/>
      <c r="AB105" s="27"/>
      <c r="AC105" s="27"/>
      <c r="AD105" s="27"/>
      <c r="AE105" s="27"/>
      <c r="AF105" s="27"/>
      <c r="AG105" s="27"/>
      <c r="AH105" s="27"/>
      <c r="AI105" s="27"/>
      <c r="AJ105" s="27"/>
      <c r="AK105" s="27"/>
      <c r="AL105" s="27"/>
      <c r="AM105" s="27"/>
      <c r="AN105" s="27"/>
      <c r="AO105" s="27"/>
      <c r="AP105" s="27"/>
      <c r="AQ105" s="27"/>
      <c r="AR105" s="27"/>
      <c r="AS105" s="27"/>
      <c r="AT105" s="27"/>
      <c r="AU105" s="27"/>
      <c r="AV105" s="27"/>
      <c r="AW105" s="27"/>
      <c r="AX105" s="27"/>
      <c r="AY105" s="27"/>
      <c r="AZ105" s="27"/>
      <c r="BA105" s="27"/>
      <c r="BB105" s="27"/>
      <c r="BC105" s="27"/>
      <c r="BD105" s="27"/>
      <c r="BE105" s="27"/>
      <c r="BF105" s="27"/>
      <c r="BG105" s="27"/>
      <c r="BH105" s="27"/>
      <c r="BI105" s="27"/>
      <c r="BJ105" s="27"/>
      <c r="BK105" s="27"/>
      <c r="BL105" s="27"/>
      <c r="BM105" s="27"/>
      <c r="BN105" s="27"/>
      <c r="BO105" s="27"/>
      <c r="BP105" s="27"/>
      <c r="BQ105" s="27"/>
      <c r="BR105" s="27"/>
      <c r="BS105" s="27"/>
      <c r="BT105" s="27"/>
      <c r="BU105" s="27"/>
      <c r="BV105" s="27"/>
      <c r="BW105" s="27"/>
      <c r="BX105" s="27"/>
      <c r="BY105" s="27"/>
      <c r="BZ105" s="27"/>
      <c r="CA105" s="27"/>
      <c r="CB105" s="27"/>
      <c r="CC105" s="27"/>
      <c r="CD105" s="27"/>
      <c r="CE105" s="27"/>
      <c r="CF105" s="27"/>
      <c r="CG105" s="27"/>
      <c r="CH105" s="27"/>
      <c r="CI105" s="27"/>
      <c r="CJ105" s="27"/>
      <c r="CK105" s="27"/>
      <c r="CL105" s="27"/>
      <c r="CM105" s="27"/>
      <c r="CN105" s="27"/>
      <c r="CO105" s="27"/>
      <c r="CP105" s="27"/>
      <c r="CQ105" s="27"/>
      <c r="CR105" s="27"/>
      <c r="CS105" s="27"/>
      <c r="CT105" s="27"/>
      <c r="CU105" s="27"/>
    </row>
    <row r="106" customFormat="false" ht="12.75" hidden="false" customHeight="false" outlineLevel="0" collapsed="false">
      <c r="A106" s="71"/>
      <c r="B106" s="27"/>
      <c r="C106" s="27"/>
      <c r="D106" s="27"/>
      <c r="E106" s="27"/>
      <c r="F106" s="27"/>
      <c r="G106" s="27"/>
      <c r="H106" s="27"/>
      <c r="I106" s="27"/>
      <c r="J106" s="27"/>
      <c r="K106" s="27"/>
      <c r="L106" s="27"/>
      <c r="M106" s="27"/>
      <c r="N106" s="27"/>
      <c r="O106" s="27"/>
      <c r="P106" s="27"/>
      <c r="Q106" s="27"/>
      <c r="R106" s="71"/>
      <c r="S106" s="27"/>
      <c r="T106" s="27"/>
      <c r="U106" s="27"/>
      <c r="V106" s="27"/>
      <c r="W106" s="27"/>
      <c r="X106" s="27"/>
      <c r="Y106" s="27"/>
      <c r="Z106" s="27"/>
      <c r="AA106" s="27"/>
      <c r="AB106" s="27"/>
      <c r="AC106" s="27"/>
      <c r="AD106" s="27"/>
      <c r="AE106" s="27"/>
      <c r="AF106" s="27"/>
      <c r="AG106" s="27"/>
      <c r="AH106" s="27"/>
      <c r="AI106" s="27"/>
      <c r="AJ106" s="27"/>
      <c r="AK106" s="27"/>
      <c r="AL106" s="27"/>
      <c r="AM106" s="27"/>
      <c r="AN106" s="27"/>
      <c r="AO106" s="27"/>
      <c r="AP106" s="27"/>
      <c r="AQ106" s="27"/>
      <c r="AR106" s="27"/>
      <c r="AS106" s="27"/>
      <c r="AT106" s="27"/>
      <c r="AU106" s="27"/>
      <c r="AV106" s="27"/>
      <c r="AW106" s="27"/>
      <c r="AX106" s="27"/>
      <c r="AY106" s="27"/>
      <c r="AZ106" s="27"/>
      <c r="BA106" s="27"/>
      <c r="BB106" s="27"/>
      <c r="BC106" s="27"/>
      <c r="BD106" s="27"/>
      <c r="BE106" s="27"/>
      <c r="BF106" s="27"/>
      <c r="BG106" s="27"/>
      <c r="BH106" s="27"/>
      <c r="BI106" s="27"/>
      <c r="BJ106" s="27"/>
      <c r="BK106" s="27"/>
      <c r="BL106" s="27"/>
      <c r="BM106" s="27"/>
      <c r="BN106" s="27"/>
      <c r="BO106" s="27"/>
      <c r="BP106" s="27"/>
      <c r="BQ106" s="27"/>
      <c r="BR106" s="27"/>
      <c r="BS106" s="27"/>
      <c r="BT106" s="27"/>
      <c r="BU106" s="27"/>
      <c r="BV106" s="27"/>
      <c r="BW106" s="27"/>
      <c r="BX106" s="27"/>
      <c r="BY106" s="27"/>
      <c r="BZ106" s="27"/>
      <c r="CA106" s="27"/>
      <c r="CB106" s="27"/>
      <c r="CC106" s="27"/>
      <c r="CD106" s="27"/>
      <c r="CE106" s="27"/>
      <c r="CF106" s="27"/>
      <c r="CG106" s="27"/>
      <c r="CH106" s="27"/>
      <c r="CI106" s="27"/>
      <c r="CJ106" s="27"/>
      <c r="CK106" s="27"/>
      <c r="CL106" s="27"/>
      <c r="CM106" s="27"/>
      <c r="CN106" s="27"/>
      <c r="CO106" s="27"/>
      <c r="CP106" s="27"/>
      <c r="CQ106" s="27"/>
      <c r="CR106" s="27"/>
      <c r="CS106" s="27"/>
      <c r="CT106" s="27"/>
      <c r="CU106" s="27"/>
    </row>
    <row r="107" customFormat="false" ht="12.75" hidden="false" customHeight="false" outlineLevel="0" collapsed="false">
      <c r="A107" s="71"/>
      <c r="B107" s="27"/>
      <c r="C107" s="27"/>
      <c r="D107" s="27"/>
      <c r="E107" s="27"/>
      <c r="F107" s="27"/>
      <c r="G107" s="27"/>
      <c r="H107" s="27"/>
      <c r="I107" s="27"/>
      <c r="J107" s="27"/>
      <c r="K107" s="27"/>
      <c r="L107" s="27"/>
      <c r="M107" s="27"/>
      <c r="N107" s="27"/>
      <c r="O107" s="27"/>
      <c r="P107" s="27"/>
      <c r="Q107" s="27"/>
      <c r="R107" s="71"/>
      <c r="S107" s="27"/>
      <c r="T107" s="27"/>
      <c r="U107" s="27"/>
      <c r="V107" s="27"/>
      <c r="W107" s="27"/>
      <c r="X107" s="27"/>
      <c r="Y107" s="27"/>
      <c r="Z107" s="27"/>
      <c r="AA107" s="27"/>
      <c r="AB107" s="27"/>
      <c r="AC107" s="27"/>
      <c r="AD107" s="27"/>
      <c r="AE107" s="27"/>
      <c r="AF107" s="27"/>
      <c r="AG107" s="27"/>
      <c r="AH107" s="27"/>
      <c r="AI107" s="27"/>
      <c r="AJ107" s="27"/>
      <c r="AK107" s="27"/>
      <c r="AL107" s="27"/>
      <c r="AM107" s="27"/>
      <c r="AN107" s="27"/>
      <c r="AO107" s="27"/>
      <c r="AP107" s="27"/>
      <c r="AQ107" s="27"/>
      <c r="AR107" s="27"/>
      <c r="AS107" s="27"/>
      <c r="AT107" s="27"/>
      <c r="AU107" s="27"/>
      <c r="AV107" s="27"/>
      <c r="AW107" s="27"/>
      <c r="AX107" s="27"/>
      <c r="AY107" s="27"/>
      <c r="AZ107" s="27"/>
      <c r="BA107" s="27"/>
      <c r="BB107" s="27"/>
      <c r="BC107" s="27"/>
      <c r="BD107" s="27"/>
      <c r="BE107" s="27"/>
      <c r="BF107" s="27"/>
      <c r="BG107" s="27"/>
      <c r="BH107" s="27"/>
      <c r="BI107" s="27"/>
      <c r="BJ107" s="27"/>
      <c r="BK107" s="27"/>
      <c r="BL107" s="27"/>
      <c r="BM107" s="27"/>
      <c r="BN107" s="27"/>
      <c r="BO107" s="27"/>
      <c r="BP107" s="27"/>
      <c r="BQ107" s="27"/>
      <c r="BR107" s="27"/>
      <c r="BS107" s="27"/>
      <c r="BT107" s="27"/>
      <c r="BU107" s="27"/>
      <c r="BV107" s="27"/>
      <c r="BW107" s="27"/>
      <c r="BX107" s="27"/>
      <c r="BY107" s="27"/>
      <c r="BZ107" s="27"/>
      <c r="CA107" s="27"/>
      <c r="CB107" s="27"/>
      <c r="CC107" s="27"/>
      <c r="CD107" s="27"/>
      <c r="CE107" s="27"/>
      <c r="CF107" s="27"/>
      <c r="CG107" s="27"/>
      <c r="CH107" s="27"/>
      <c r="CI107" s="27"/>
      <c r="CJ107" s="27"/>
      <c r="CK107" s="27"/>
      <c r="CL107" s="27"/>
      <c r="CM107" s="27"/>
      <c r="CN107" s="27"/>
      <c r="CO107" s="27"/>
      <c r="CP107" s="27"/>
      <c r="CQ107" s="27"/>
      <c r="CR107" s="27"/>
      <c r="CS107" s="27"/>
      <c r="CT107" s="27"/>
      <c r="CU107" s="27"/>
    </row>
    <row r="108" customFormat="false" ht="12.75" hidden="false" customHeight="false" outlineLevel="0" collapsed="false">
      <c r="A108" s="71"/>
      <c r="B108" s="27"/>
      <c r="C108" s="27"/>
      <c r="D108" s="27"/>
      <c r="E108" s="27"/>
      <c r="F108" s="27"/>
      <c r="G108" s="27"/>
      <c r="H108" s="27"/>
      <c r="I108" s="27"/>
      <c r="J108" s="27"/>
      <c r="K108" s="27"/>
      <c r="L108" s="27"/>
      <c r="M108" s="27"/>
      <c r="N108" s="27"/>
      <c r="O108" s="27"/>
      <c r="P108" s="27"/>
      <c r="Q108" s="27"/>
      <c r="R108" s="71"/>
      <c r="S108" s="27"/>
      <c r="T108" s="27"/>
      <c r="U108" s="27"/>
      <c r="V108" s="27"/>
      <c r="W108" s="27"/>
      <c r="X108" s="27"/>
      <c r="Y108" s="27"/>
      <c r="Z108" s="27"/>
      <c r="AA108" s="27"/>
      <c r="AB108" s="27"/>
      <c r="AC108" s="27"/>
      <c r="AD108" s="27"/>
      <c r="AE108" s="27"/>
      <c r="AF108" s="27"/>
      <c r="AG108" s="27"/>
      <c r="AH108" s="27"/>
      <c r="AI108" s="27"/>
      <c r="AJ108" s="27"/>
      <c r="AK108" s="27"/>
      <c r="AL108" s="27"/>
      <c r="AM108" s="27"/>
      <c r="AN108" s="27"/>
      <c r="AO108" s="27"/>
      <c r="AP108" s="27"/>
      <c r="AQ108" s="27"/>
      <c r="AR108" s="27"/>
      <c r="AS108" s="27"/>
      <c r="AT108" s="27"/>
      <c r="AU108" s="27"/>
      <c r="AV108" s="27"/>
      <c r="AW108" s="27"/>
      <c r="AX108" s="27"/>
      <c r="AY108" s="27"/>
      <c r="AZ108" s="27"/>
      <c r="BA108" s="27"/>
      <c r="BB108" s="27"/>
      <c r="BC108" s="27"/>
      <c r="BD108" s="27"/>
      <c r="BE108" s="27"/>
      <c r="BF108" s="27"/>
      <c r="BG108" s="27"/>
      <c r="BH108" s="27"/>
      <c r="BI108" s="27"/>
      <c r="BJ108" s="27"/>
      <c r="BK108" s="27"/>
      <c r="BL108" s="27"/>
      <c r="BM108" s="27"/>
      <c r="BN108" s="27"/>
      <c r="BO108" s="27"/>
      <c r="BP108" s="27"/>
      <c r="BQ108" s="27"/>
      <c r="BR108" s="27"/>
      <c r="BS108" s="27"/>
      <c r="BT108" s="27"/>
      <c r="BU108" s="27"/>
      <c r="BV108" s="27"/>
      <c r="BW108" s="27"/>
      <c r="BX108" s="27"/>
      <c r="BY108" s="27"/>
      <c r="BZ108" s="27"/>
      <c r="CA108" s="27"/>
      <c r="CB108" s="27"/>
      <c r="CC108" s="27"/>
      <c r="CD108" s="27"/>
      <c r="CE108" s="27"/>
      <c r="CF108" s="27"/>
      <c r="CG108" s="27"/>
      <c r="CH108" s="27"/>
      <c r="CI108" s="27"/>
      <c r="CJ108" s="27"/>
      <c r="CK108" s="27"/>
      <c r="CL108" s="27"/>
      <c r="CM108" s="27"/>
      <c r="CN108" s="27"/>
      <c r="CO108" s="27"/>
      <c r="CP108" s="27"/>
      <c r="CQ108" s="27"/>
      <c r="CR108" s="27"/>
      <c r="CS108" s="27"/>
      <c r="CT108" s="27"/>
      <c r="CU108" s="27"/>
    </row>
    <row r="109" customFormat="false" ht="12.75" hidden="false" customHeight="false" outlineLevel="0" collapsed="false">
      <c r="A109" s="71"/>
      <c r="B109" s="27"/>
      <c r="C109" s="27"/>
      <c r="D109" s="27"/>
      <c r="E109" s="27"/>
      <c r="F109" s="27"/>
      <c r="G109" s="27"/>
      <c r="H109" s="27"/>
      <c r="I109" s="27"/>
      <c r="J109" s="27"/>
      <c r="K109" s="27"/>
      <c r="L109" s="27"/>
      <c r="M109" s="27"/>
      <c r="N109" s="27"/>
      <c r="O109" s="27"/>
      <c r="P109" s="27"/>
      <c r="Q109" s="27"/>
      <c r="R109" s="71"/>
      <c r="S109" s="27"/>
      <c r="T109" s="27"/>
      <c r="U109" s="27"/>
      <c r="V109" s="27"/>
      <c r="W109" s="27"/>
      <c r="X109" s="27"/>
      <c r="Y109" s="27"/>
      <c r="Z109" s="27"/>
      <c r="AA109" s="27"/>
      <c r="AB109" s="27"/>
      <c r="AC109" s="27"/>
      <c r="AD109" s="27"/>
      <c r="AE109" s="27"/>
      <c r="AF109" s="27"/>
      <c r="AG109" s="27"/>
      <c r="AH109" s="27"/>
      <c r="AI109" s="27"/>
      <c r="AJ109" s="27"/>
      <c r="AK109" s="27"/>
      <c r="AL109" s="27"/>
      <c r="AM109" s="27"/>
      <c r="AN109" s="27"/>
      <c r="AO109" s="27"/>
      <c r="AP109" s="27"/>
      <c r="AQ109" s="27"/>
      <c r="AR109" s="27"/>
      <c r="AS109" s="27"/>
      <c r="AT109" s="27"/>
      <c r="AU109" s="27"/>
      <c r="AV109" s="27"/>
      <c r="AW109" s="27"/>
      <c r="AX109" s="27"/>
      <c r="AY109" s="27"/>
      <c r="AZ109" s="27"/>
      <c r="BA109" s="27"/>
      <c r="BB109" s="27"/>
      <c r="BC109" s="27"/>
      <c r="BD109" s="27"/>
      <c r="BE109" s="27"/>
      <c r="BF109" s="27"/>
      <c r="BG109" s="27"/>
      <c r="BH109" s="27"/>
      <c r="BI109" s="27"/>
      <c r="BJ109" s="27"/>
      <c r="BK109" s="27"/>
      <c r="BL109" s="27"/>
      <c r="BM109" s="27"/>
      <c r="BN109" s="27"/>
      <c r="BO109" s="27"/>
      <c r="BP109" s="27"/>
      <c r="BQ109" s="27"/>
      <c r="BR109" s="27"/>
      <c r="BS109" s="27"/>
      <c r="BT109" s="27"/>
      <c r="BU109" s="27"/>
      <c r="BV109" s="27"/>
      <c r="BW109" s="27"/>
      <c r="BX109" s="27"/>
      <c r="BY109" s="27"/>
      <c r="BZ109" s="27"/>
      <c r="CA109" s="27"/>
      <c r="CB109" s="27"/>
      <c r="CC109" s="27"/>
      <c r="CD109" s="27"/>
      <c r="CE109" s="27"/>
      <c r="CF109" s="27"/>
      <c r="CG109" s="27"/>
      <c r="CH109" s="27"/>
      <c r="CI109" s="27"/>
      <c r="CJ109" s="27"/>
      <c r="CK109" s="27"/>
      <c r="CL109" s="27"/>
      <c r="CM109" s="27"/>
      <c r="CN109" s="27"/>
      <c r="CO109" s="27"/>
      <c r="CP109" s="27"/>
      <c r="CQ109" s="27"/>
      <c r="CR109" s="27"/>
      <c r="CS109" s="27"/>
      <c r="CT109" s="27"/>
      <c r="CU109" s="27"/>
    </row>
    <row r="110" customFormat="false" ht="12.75" hidden="false" customHeight="false" outlineLevel="0" collapsed="false">
      <c r="A110" s="71"/>
      <c r="B110" s="27"/>
      <c r="C110" s="27"/>
      <c r="D110" s="27"/>
      <c r="E110" s="27"/>
      <c r="F110" s="27"/>
      <c r="G110" s="27"/>
      <c r="H110" s="27"/>
      <c r="I110" s="27"/>
      <c r="J110" s="27"/>
      <c r="K110" s="27"/>
      <c r="L110" s="27"/>
      <c r="M110" s="27"/>
      <c r="N110" s="27"/>
      <c r="O110" s="27"/>
      <c r="P110" s="27"/>
      <c r="Q110" s="27"/>
      <c r="R110" s="71"/>
      <c r="S110" s="27"/>
      <c r="T110" s="27"/>
      <c r="U110" s="27"/>
      <c r="V110" s="27"/>
      <c r="W110" s="27"/>
      <c r="X110" s="27"/>
      <c r="Y110" s="27"/>
      <c r="Z110" s="27"/>
      <c r="AA110" s="27"/>
      <c r="AB110" s="27"/>
      <c r="AC110" s="27"/>
      <c r="AD110" s="27"/>
      <c r="AE110" s="27"/>
      <c r="AF110" s="27"/>
      <c r="AG110" s="27"/>
      <c r="AH110" s="27"/>
      <c r="AI110" s="27"/>
      <c r="AJ110" s="27"/>
      <c r="AK110" s="27"/>
      <c r="AL110" s="27"/>
      <c r="AM110" s="27"/>
      <c r="AN110" s="27"/>
      <c r="AO110" s="27"/>
      <c r="AP110" s="27"/>
      <c r="AQ110" s="27"/>
      <c r="AR110" s="27"/>
      <c r="AS110" s="27"/>
      <c r="AT110" s="27"/>
      <c r="AU110" s="27"/>
      <c r="AV110" s="27"/>
      <c r="AW110" s="27"/>
      <c r="AX110" s="27"/>
      <c r="AY110" s="27"/>
      <c r="AZ110" s="27"/>
      <c r="BA110" s="27"/>
      <c r="BB110" s="27"/>
      <c r="BC110" s="27"/>
      <c r="BD110" s="27"/>
      <c r="BE110" s="27"/>
      <c r="BF110" s="27"/>
      <c r="BG110" s="27"/>
      <c r="BH110" s="27"/>
      <c r="BI110" s="27"/>
      <c r="BJ110" s="27"/>
      <c r="BK110" s="27"/>
      <c r="BL110" s="27"/>
      <c r="BM110" s="27"/>
      <c r="BN110" s="27"/>
      <c r="BO110" s="27"/>
      <c r="BP110" s="27"/>
      <c r="BQ110" s="27"/>
      <c r="BR110" s="27"/>
      <c r="BS110" s="27"/>
      <c r="BT110" s="27"/>
      <c r="BU110" s="27"/>
      <c r="BV110" s="27"/>
      <c r="BW110" s="27"/>
      <c r="BX110" s="27"/>
      <c r="BY110" s="27"/>
      <c r="BZ110" s="27"/>
      <c r="CA110" s="27"/>
      <c r="CB110" s="27"/>
      <c r="CC110" s="27"/>
      <c r="CD110" s="27"/>
      <c r="CE110" s="27"/>
      <c r="CF110" s="27"/>
      <c r="CG110" s="27"/>
      <c r="CH110" s="27"/>
      <c r="CI110" s="27"/>
      <c r="CJ110" s="27"/>
      <c r="CK110" s="27"/>
      <c r="CL110" s="27"/>
      <c r="CM110" s="27"/>
      <c r="CN110" s="27"/>
      <c r="CO110" s="27"/>
      <c r="CP110" s="27"/>
      <c r="CQ110" s="27"/>
      <c r="CR110" s="27"/>
      <c r="CS110" s="27"/>
      <c r="CT110" s="27"/>
      <c r="CU110" s="27"/>
    </row>
    <row r="111" customFormat="false" ht="12.75" hidden="false" customHeight="false" outlineLevel="0" collapsed="false">
      <c r="A111" s="71"/>
      <c r="B111" s="27"/>
      <c r="C111" s="27"/>
      <c r="D111" s="27"/>
      <c r="E111" s="27"/>
      <c r="F111" s="27"/>
      <c r="G111" s="27"/>
      <c r="H111" s="27"/>
      <c r="I111" s="27"/>
      <c r="J111" s="27"/>
      <c r="K111" s="27"/>
      <c r="L111" s="27"/>
      <c r="M111" s="27"/>
      <c r="N111" s="27"/>
      <c r="O111" s="27"/>
      <c r="P111" s="27"/>
      <c r="Q111" s="27"/>
      <c r="R111" s="71"/>
      <c r="S111" s="27"/>
      <c r="T111" s="27"/>
      <c r="U111" s="27"/>
      <c r="V111" s="27"/>
      <c r="W111" s="27"/>
      <c r="X111" s="27"/>
      <c r="Y111" s="27"/>
      <c r="Z111" s="27"/>
      <c r="AA111" s="27"/>
      <c r="AB111" s="27"/>
      <c r="AC111" s="27"/>
      <c r="AD111" s="27"/>
      <c r="AE111" s="27"/>
      <c r="AF111" s="27"/>
      <c r="AG111" s="27"/>
      <c r="AH111" s="27"/>
      <c r="AI111" s="27"/>
      <c r="AJ111" s="27"/>
      <c r="AK111" s="27"/>
      <c r="AL111" s="27"/>
      <c r="AM111" s="27"/>
      <c r="AN111" s="27"/>
      <c r="AO111" s="27"/>
      <c r="AP111" s="27"/>
      <c r="AQ111" s="27"/>
      <c r="AR111" s="27"/>
      <c r="AS111" s="27"/>
      <c r="AT111" s="27"/>
      <c r="AU111" s="27"/>
      <c r="AV111" s="27"/>
      <c r="AW111" s="27"/>
      <c r="AX111" s="27"/>
      <c r="AY111" s="27"/>
      <c r="AZ111" s="27"/>
      <c r="BA111" s="27"/>
      <c r="BB111" s="27"/>
      <c r="BC111" s="27"/>
      <c r="BD111" s="27"/>
      <c r="BE111" s="27"/>
      <c r="BF111" s="27"/>
      <c r="BG111" s="27"/>
      <c r="BH111" s="27"/>
      <c r="BI111" s="27"/>
      <c r="BJ111" s="27"/>
      <c r="BK111" s="27"/>
      <c r="BL111" s="27"/>
      <c r="BM111" s="27"/>
      <c r="BN111" s="27"/>
      <c r="BO111" s="27"/>
      <c r="BP111" s="27"/>
      <c r="BQ111" s="27"/>
      <c r="BR111" s="27"/>
      <c r="BS111" s="27"/>
      <c r="BT111" s="27"/>
      <c r="BU111" s="27"/>
      <c r="BV111" s="27"/>
      <c r="BW111" s="27"/>
      <c r="BX111" s="27"/>
      <c r="BY111" s="27"/>
      <c r="BZ111" s="27"/>
      <c r="CA111" s="27"/>
      <c r="CB111" s="27"/>
      <c r="CC111" s="27"/>
      <c r="CD111" s="27"/>
      <c r="CE111" s="27"/>
      <c r="CF111" s="27"/>
      <c r="CG111" s="27"/>
      <c r="CH111" s="27"/>
      <c r="CI111" s="27"/>
      <c r="CJ111" s="27"/>
      <c r="CK111" s="27"/>
      <c r="CL111" s="27"/>
      <c r="CM111" s="27"/>
      <c r="CN111" s="27"/>
      <c r="CO111" s="27"/>
      <c r="CP111" s="27"/>
      <c r="CQ111" s="27"/>
      <c r="CR111" s="27"/>
      <c r="CS111" s="27"/>
      <c r="CT111" s="27"/>
      <c r="CU111" s="27"/>
    </row>
    <row r="112" customFormat="false" ht="12.75" hidden="false" customHeight="false" outlineLevel="0" collapsed="false">
      <c r="A112" s="71"/>
      <c r="B112" s="27"/>
      <c r="C112" s="27"/>
      <c r="D112" s="27"/>
      <c r="E112" s="27"/>
      <c r="F112" s="27"/>
      <c r="G112" s="27"/>
      <c r="H112" s="27"/>
      <c r="I112" s="27"/>
      <c r="J112" s="27"/>
      <c r="K112" s="27"/>
      <c r="L112" s="27"/>
      <c r="M112" s="27"/>
      <c r="N112" s="27"/>
      <c r="O112" s="27"/>
      <c r="P112" s="27"/>
      <c r="Q112" s="27"/>
      <c r="R112" s="71"/>
      <c r="S112" s="27"/>
      <c r="T112" s="27"/>
      <c r="U112" s="27"/>
      <c r="V112" s="27"/>
      <c r="W112" s="27"/>
      <c r="X112" s="27"/>
      <c r="Y112" s="27"/>
      <c r="Z112" s="27"/>
      <c r="AA112" s="27"/>
      <c r="AB112" s="27"/>
      <c r="AC112" s="27"/>
      <c r="AD112" s="27"/>
      <c r="AE112" s="27"/>
      <c r="AF112" s="27"/>
      <c r="AG112" s="27"/>
      <c r="AH112" s="27"/>
      <c r="AI112" s="27"/>
      <c r="AJ112" s="27"/>
      <c r="AK112" s="27"/>
      <c r="AL112" s="27"/>
      <c r="AM112" s="27"/>
      <c r="AN112" s="27"/>
      <c r="AO112" s="27"/>
      <c r="AP112" s="27"/>
      <c r="AQ112" s="27"/>
      <c r="AR112" s="27"/>
      <c r="AS112" s="27"/>
      <c r="AT112" s="27"/>
      <c r="AU112" s="27"/>
      <c r="AV112" s="27"/>
      <c r="AW112" s="27"/>
      <c r="AX112" s="27"/>
      <c r="AY112" s="27"/>
      <c r="AZ112" s="27"/>
      <c r="BA112" s="27"/>
      <c r="BB112" s="27"/>
      <c r="BC112" s="27"/>
      <c r="BD112" s="27"/>
      <c r="BE112" s="27"/>
      <c r="BF112" s="27"/>
      <c r="BG112" s="27"/>
      <c r="BH112" s="27"/>
      <c r="BI112" s="27"/>
      <c r="BJ112" s="27"/>
      <c r="BK112" s="27"/>
      <c r="BL112" s="27"/>
      <c r="BM112" s="27"/>
      <c r="BN112" s="27"/>
      <c r="BO112" s="27"/>
      <c r="BP112" s="27"/>
      <c r="BQ112" s="27"/>
      <c r="BR112" s="27"/>
      <c r="BS112" s="27"/>
      <c r="BT112" s="27"/>
      <c r="BU112" s="27"/>
      <c r="BV112" s="27"/>
      <c r="BW112" s="27"/>
      <c r="BX112" s="27"/>
      <c r="BY112" s="27"/>
      <c r="BZ112" s="27"/>
      <c r="CA112" s="27"/>
      <c r="CB112" s="27"/>
      <c r="CC112" s="27"/>
      <c r="CD112" s="27"/>
      <c r="CE112" s="27"/>
      <c r="CF112" s="27"/>
      <c r="CG112" s="27"/>
      <c r="CH112" s="27"/>
      <c r="CI112" s="27"/>
      <c r="CJ112" s="27"/>
      <c r="CK112" s="27"/>
      <c r="CL112" s="27"/>
      <c r="CM112" s="27"/>
      <c r="CN112" s="27"/>
      <c r="CO112" s="27"/>
      <c r="CP112" s="27"/>
      <c r="CQ112" s="27"/>
      <c r="CR112" s="27"/>
      <c r="CS112" s="27"/>
      <c r="CT112" s="27"/>
      <c r="CU112" s="27"/>
    </row>
    <row r="113" customFormat="false" ht="12.75" hidden="false" customHeight="false" outlineLevel="0" collapsed="false">
      <c r="A113" s="71"/>
      <c r="B113" s="27"/>
      <c r="C113" s="27"/>
      <c r="D113" s="27"/>
      <c r="E113" s="27"/>
      <c r="F113" s="27"/>
      <c r="G113" s="27"/>
      <c r="H113" s="27"/>
      <c r="I113" s="27"/>
      <c r="J113" s="27"/>
      <c r="K113" s="27"/>
      <c r="L113" s="27"/>
      <c r="M113" s="27"/>
      <c r="N113" s="27"/>
      <c r="O113" s="27"/>
      <c r="P113" s="27"/>
      <c r="Q113" s="27"/>
      <c r="R113" s="71"/>
      <c r="S113" s="27"/>
      <c r="T113" s="27"/>
      <c r="U113" s="27"/>
      <c r="V113" s="27"/>
      <c r="W113" s="27"/>
      <c r="X113" s="27"/>
      <c r="Y113" s="27"/>
      <c r="Z113" s="27"/>
      <c r="AA113" s="27"/>
      <c r="AB113" s="27"/>
      <c r="AC113" s="27"/>
      <c r="AD113" s="27"/>
      <c r="AE113" s="27"/>
      <c r="AF113" s="27"/>
      <c r="AG113" s="27"/>
      <c r="AH113" s="27"/>
      <c r="AI113" s="27"/>
      <c r="AJ113" s="27"/>
      <c r="AK113" s="27"/>
      <c r="AL113" s="27"/>
      <c r="AM113" s="27"/>
      <c r="AN113" s="27"/>
      <c r="AO113" s="27"/>
      <c r="AP113" s="27"/>
      <c r="AQ113" s="27"/>
      <c r="AR113" s="27"/>
      <c r="AS113" s="27"/>
      <c r="AT113" s="27"/>
      <c r="AU113" s="27"/>
      <c r="AV113" s="27"/>
      <c r="AW113" s="27"/>
      <c r="AX113" s="27"/>
      <c r="AY113" s="27"/>
      <c r="AZ113" s="27"/>
      <c r="BA113" s="27"/>
      <c r="BB113" s="27"/>
      <c r="BC113" s="27"/>
      <c r="BD113" s="27"/>
      <c r="BE113" s="27"/>
      <c r="BF113" s="27"/>
      <c r="BG113" s="27"/>
      <c r="BH113" s="27"/>
      <c r="BI113" s="27"/>
      <c r="BJ113" s="27"/>
      <c r="BK113" s="27"/>
      <c r="BL113" s="27"/>
      <c r="BM113" s="27"/>
      <c r="BN113" s="27"/>
      <c r="BO113" s="27"/>
      <c r="BP113" s="27"/>
      <c r="BQ113" s="27"/>
      <c r="BR113" s="27"/>
      <c r="BS113" s="27"/>
      <c r="BT113" s="27"/>
      <c r="BU113" s="27"/>
      <c r="BV113" s="27"/>
      <c r="BW113" s="27"/>
      <c r="BX113" s="27"/>
      <c r="BY113" s="27"/>
      <c r="BZ113" s="27"/>
      <c r="CA113" s="27"/>
      <c r="CB113" s="27"/>
      <c r="CC113" s="27"/>
      <c r="CD113" s="27"/>
      <c r="CE113" s="27"/>
      <c r="CF113" s="27"/>
      <c r="CG113" s="27"/>
      <c r="CH113" s="27"/>
      <c r="CI113" s="27"/>
      <c r="CJ113" s="27"/>
      <c r="CK113" s="27"/>
      <c r="CL113" s="27"/>
      <c r="CM113" s="27"/>
      <c r="CN113" s="27"/>
      <c r="CO113" s="27"/>
      <c r="CP113" s="27"/>
      <c r="CQ113" s="27"/>
      <c r="CR113" s="27"/>
      <c r="CS113" s="27"/>
      <c r="CT113" s="27"/>
      <c r="CU113" s="27"/>
    </row>
    <row r="114" customFormat="false" ht="12.75" hidden="false" customHeight="false" outlineLevel="0" collapsed="false">
      <c r="A114" s="71"/>
      <c r="B114" s="27"/>
      <c r="C114" s="27"/>
      <c r="D114" s="27"/>
      <c r="E114" s="27"/>
      <c r="F114" s="27"/>
      <c r="G114" s="27"/>
      <c r="H114" s="27"/>
      <c r="I114" s="27"/>
      <c r="J114" s="27"/>
      <c r="K114" s="27"/>
      <c r="L114" s="27"/>
      <c r="M114" s="27"/>
      <c r="N114" s="27"/>
      <c r="O114" s="27"/>
      <c r="P114" s="27"/>
      <c r="Q114" s="27"/>
      <c r="R114" s="71"/>
      <c r="S114" s="27"/>
      <c r="T114" s="27"/>
      <c r="U114" s="27"/>
      <c r="V114" s="27"/>
      <c r="W114" s="27"/>
      <c r="X114" s="27"/>
      <c r="Y114" s="27"/>
      <c r="Z114" s="27"/>
      <c r="AA114" s="27"/>
      <c r="AB114" s="27"/>
      <c r="AC114" s="27"/>
      <c r="AD114" s="27"/>
      <c r="AE114" s="27"/>
      <c r="AF114" s="27"/>
      <c r="AG114" s="27"/>
      <c r="AH114" s="27"/>
      <c r="AI114" s="27"/>
      <c r="AJ114" s="27"/>
      <c r="AK114" s="27"/>
      <c r="AL114" s="27"/>
      <c r="AM114" s="27"/>
      <c r="AN114" s="27"/>
      <c r="AO114" s="27"/>
      <c r="AP114" s="27"/>
      <c r="AQ114" s="27"/>
      <c r="AR114" s="27"/>
      <c r="AS114" s="27"/>
      <c r="AT114" s="27"/>
      <c r="AU114" s="27"/>
      <c r="AV114" s="27"/>
      <c r="AW114" s="27"/>
      <c r="AX114" s="27"/>
      <c r="AY114" s="27"/>
      <c r="AZ114" s="27"/>
      <c r="BA114" s="27"/>
      <c r="BB114" s="27"/>
      <c r="BC114" s="27"/>
      <c r="BD114" s="27"/>
      <c r="BE114" s="27"/>
      <c r="BF114" s="27"/>
      <c r="BG114" s="27"/>
      <c r="BH114" s="27"/>
      <c r="BI114" s="27"/>
      <c r="BJ114" s="27"/>
      <c r="BK114" s="27"/>
      <c r="BL114" s="27"/>
      <c r="BM114" s="27"/>
      <c r="BN114" s="27"/>
      <c r="BO114" s="27"/>
      <c r="BP114" s="27"/>
      <c r="BQ114" s="27"/>
      <c r="BR114" s="27"/>
      <c r="BS114" s="27"/>
      <c r="BT114" s="27"/>
      <c r="BU114" s="27"/>
      <c r="BV114" s="27"/>
      <c r="BW114" s="27"/>
      <c r="BX114" s="27"/>
      <c r="BY114" s="27"/>
      <c r="BZ114" s="27"/>
      <c r="CA114" s="27"/>
      <c r="CB114" s="27"/>
      <c r="CC114" s="27"/>
      <c r="CD114" s="27"/>
      <c r="CE114" s="27"/>
      <c r="CF114" s="27"/>
      <c r="CG114" s="27"/>
      <c r="CH114" s="27"/>
      <c r="CI114" s="27"/>
      <c r="CJ114" s="27"/>
      <c r="CK114" s="27"/>
      <c r="CL114" s="27"/>
      <c r="CM114" s="27"/>
      <c r="CN114" s="27"/>
      <c r="CO114" s="27"/>
      <c r="CP114" s="27"/>
      <c r="CQ114" s="27"/>
      <c r="CR114" s="27"/>
      <c r="CS114" s="27"/>
      <c r="CT114" s="27"/>
      <c r="CU114" s="27"/>
    </row>
    <row r="115" customFormat="false" ht="12.75" hidden="false" customHeight="false" outlineLevel="0" collapsed="false">
      <c r="A115" s="71"/>
      <c r="B115" s="27"/>
      <c r="C115" s="27"/>
      <c r="D115" s="27"/>
      <c r="E115" s="27"/>
      <c r="F115" s="27"/>
      <c r="G115" s="27"/>
      <c r="H115" s="27"/>
      <c r="I115" s="27"/>
      <c r="J115" s="27"/>
      <c r="K115" s="27"/>
      <c r="L115" s="27"/>
      <c r="M115" s="27"/>
      <c r="N115" s="27"/>
      <c r="O115" s="27"/>
      <c r="P115" s="27"/>
      <c r="Q115" s="27"/>
      <c r="R115" s="71"/>
      <c r="S115" s="27"/>
      <c r="T115" s="27"/>
      <c r="U115" s="27"/>
      <c r="V115" s="27"/>
      <c r="W115" s="27"/>
      <c r="X115" s="27"/>
      <c r="Y115" s="27"/>
      <c r="Z115" s="27"/>
      <c r="AA115" s="27"/>
      <c r="AB115" s="27"/>
      <c r="AC115" s="27"/>
      <c r="AD115" s="27"/>
      <c r="AE115" s="27"/>
      <c r="AF115" s="27"/>
      <c r="AG115" s="27"/>
      <c r="AH115" s="27"/>
      <c r="AI115" s="27"/>
      <c r="AJ115" s="27"/>
      <c r="AK115" s="27"/>
      <c r="AL115" s="27"/>
      <c r="AM115" s="27"/>
      <c r="AN115" s="27"/>
      <c r="AO115" s="27"/>
      <c r="AP115" s="27"/>
      <c r="AQ115" s="27"/>
      <c r="AR115" s="27"/>
      <c r="AS115" s="27"/>
      <c r="AT115" s="27"/>
      <c r="AU115" s="27"/>
      <c r="AV115" s="27"/>
      <c r="AW115" s="27"/>
      <c r="AX115" s="27"/>
      <c r="AY115" s="27"/>
      <c r="AZ115" s="27"/>
      <c r="BA115" s="27"/>
      <c r="BB115" s="27"/>
      <c r="BC115" s="27"/>
      <c r="BD115" s="27"/>
      <c r="BE115" s="27"/>
      <c r="BF115" s="27"/>
      <c r="BG115" s="27"/>
      <c r="BH115" s="27"/>
      <c r="BI115" s="27"/>
      <c r="BJ115" s="27"/>
      <c r="BK115" s="27"/>
      <c r="BL115" s="27"/>
      <c r="BM115" s="27"/>
      <c r="BN115" s="27"/>
      <c r="BO115" s="27"/>
      <c r="BP115" s="27"/>
      <c r="BQ115" s="27"/>
      <c r="BR115" s="27"/>
      <c r="BS115" s="27"/>
      <c r="BT115" s="27"/>
      <c r="BU115" s="27"/>
      <c r="BV115" s="27"/>
      <c r="BW115" s="27"/>
      <c r="BX115" s="27"/>
      <c r="BY115" s="27"/>
      <c r="BZ115" s="27"/>
      <c r="CA115" s="27"/>
      <c r="CB115" s="27"/>
      <c r="CC115" s="27"/>
      <c r="CD115" s="27"/>
      <c r="CE115" s="27"/>
      <c r="CF115" s="27"/>
      <c r="CG115" s="27"/>
      <c r="CH115" s="27"/>
      <c r="CI115" s="27"/>
      <c r="CJ115" s="27"/>
      <c r="CK115" s="27"/>
      <c r="CL115" s="27"/>
      <c r="CM115" s="27"/>
      <c r="CN115" s="27"/>
      <c r="CO115" s="27"/>
      <c r="CP115" s="27"/>
      <c r="CQ115" s="27"/>
      <c r="CR115" s="27"/>
      <c r="CS115" s="27"/>
      <c r="CT115" s="27"/>
      <c r="CU115" s="27"/>
    </row>
    <row r="116" customFormat="false" ht="12.75" hidden="false" customHeight="false" outlineLevel="0" collapsed="false">
      <c r="A116" s="71"/>
      <c r="B116" s="27"/>
      <c r="C116" s="27"/>
      <c r="D116" s="27"/>
      <c r="E116" s="27"/>
      <c r="F116" s="27"/>
      <c r="G116" s="27"/>
      <c r="H116" s="27"/>
      <c r="I116" s="27"/>
      <c r="J116" s="27"/>
      <c r="K116" s="27"/>
      <c r="L116" s="27"/>
      <c r="M116" s="27"/>
      <c r="N116" s="27"/>
      <c r="O116" s="27"/>
      <c r="P116" s="27"/>
      <c r="Q116" s="27"/>
      <c r="R116" s="71"/>
      <c r="S116" s="27"/>
      <c r="T116" s="27"/>
      <c r="U116" s="27"/>
      <c r="V116" s="27"/>
      <c r="W116" s="27"/>
      <c r="X116" s="27"/>
      <c r="Y116" s="27"/>
      <c r="Z116" s="27"/>
      <c r="AA116" s="27"/>
      <c r="AB116" s="27"/>
      <c r="AC116" s="27"/>
      <c r="AD116" s="27"/>
      <c r="AE116" s="27"/>
      <c r="AF116" s="27"/>
      <c r="AG116" s="27"/>
      <c r="AH116" s="27"/>
      <c r="AI116" s="27"/>
      <c r="AJ116" s="27"/>
      <c r="AK116" s="27"/>
      <c r="AL116" s="27"/>
      <c r="AM116" s="27"/>
      <c r="AN116" s="27"/>
      <c r="AO116" s="27"/>
      <c r="AP116" s="27"/>
      <c r="AQ116" s="27"/>
      <c r="AR116" s="27"/>
      <c r="AS116" s="27"/>
      <c r="AT116" s="27"/>
      <c r="AU116" s="27"/>
      <c r="AV116" s="27"/>
      <c r="AW116" s="27"/>
      <c r="AX116" s="27"/>
      <c r="AY116" s="27"/>
      <c r="AZ116" s="27"/>
      <c r="BA116" s="27"/>
      <c r="BB116" s="27"/>
      <c r="BC116" s="27"/>
      <c r="BD116" s="27"/>
      <c r="BE116" s="27"/>
      <c r="BF116" s="27"/>
      <c r="BG116" s="27"/>
      <c r="BH116" s="27"/>
      <c r="BI116" s="27"/>
      <c r="BJ116" s="27"/>
      <c r="BK116" s="27"/>
      <c r="BL116" s="27"/>
      <c r="BM116" s="27"/>
      <c r="BN116" s="27"/>
      <c r="BO116" s="27"/>
      <c r="BP116" s="27"/>
      <c r="BQ116" s="27"/>
      <c r="BR116" s="27"/>
      <c r="BS116" s="27"/>
      <c r="BT116" s="27"/>
      <c r="BU116" s="27"/>
      <c r="BV116" s="27"/>
      <c r="BW116" s="27"/>
      <c r="BX116" s="27"/>
      <c r="BY116" s="27"/>
      <c r="BZ116" s="27"/>
      <c r="CA116" s="27"/>
      <c r="CB116" s="27"/>
      <c r="CC116" s="27"/>
      <c r="CD116" s="27"/>
      <c r="CE116" s="27"/>
      <c r="CF116" s="27"/>
      <c r="CG116" s="27"/>
      <c r="CH116" s="27"/>
      <c r="CI116" s="27"/>
      <c r="CJ116" s="27"/>
      <c r="CK116" s="27"/>
      <c r="CL116" s="27"/>
      <c r="CM116" s="27"/>
      <c r="CN116" s="27"/>
      <c r="CO116" s="27"/>
      <c r="CP116" s="27"/>
      <c r="CQ116" s="27"/>
      <c r="CR116" s="27"/>
      <c r="CS116" s="27"/>
      <c r="CT116" s="27"/>
      <c r="CU116" s="27"/>
    </row>
    <row r="117" customFormat="false" ht="12.75" hidden="false" customHeight="false" outlineLevel="0" collapsed="false">
      <c r="A117" s="71"/>
      <c r="B117" s="27"/>
      <c r="C117" s="27"/>
      <c r="D117" s="27"/>
      <c r="E117" s="27"/>
      <c r="F117" s="27"/>
      <c r="G117" s="27"/>
      <c r="H117" s="27"/>
      <c r="I117" s="27"/>
      <c r="J117" s="27"/>
      <c r="K117" s="27"/>
      <c r="L117" s="27"/>
      <c r="M117" s="27"/>
      <c r="N117" s="27"/>
      <c r="O117" s="27"/>
      <c r="P117" s="27"/>
      <c r="Q117" s="27"/>
      <c r="R117" s="71"/>
      <c r="S117" s="27"/>
      <c r="T117" s="27"/>
      <c r="U117" s="27"/>
      <c r="V117" s="27"/>
      <c r="W117" s="27"/>
      <c r="X117" s="27"/>
      <c r="Y117" s="27"/>
      <c r="Z117" s="27"/>
      <c r="AA117" s="27"/>
      <c r="AB117" s="27"/>
      <c r="AC117" s="27"/>
      <c r="AD117" s="27"/>
      <c r="AE117" s="27"/>
      <c r="AF117" s="27"/>
      <c r="AG117" s="27"/>
      <c r="AH117" s="27"/>
      <c r="AI117" s="27"/>
      <c r="AJ117" s="27"/>
      <c r="AK117" s="27"/>
      <c r="AL117" s="27"/>
      <c r="AM117" s="27"/>
      <c r="AN117" s="27"/>
      <c r="AO117" s="27"/>
      <c r="AP117" s="27"/>
      <c r="AQ117" s="27"/>
      <c r="AR117" s="27"/>
      <c r="AS117" s="27"/>
      <c r="AT117" s="27"/>
      <c r="AU117" s="27"/>
      <c r="AV117" s="27"/>
      <c r="AW117" s="27"/>
      <c r="AX117" s="27"/>
      <c r="AY117" s="27"/>
      <c r="AZ117" s="27"/>
      <c r="BA117" s="27"/>
      <c r="BB117" s="27"/>
      <c r="BC117" s="27"/>
      <c r="BD117" s="27"/>
      <c r="BE117" s="27"/>
      <c r="BF117" s="27"/>
      <c r="BG117" s="27"/>
      <c r="BH117" s="27"/>
      <c r="BI117" s="27"/>
      <c r="BJ117" s="27"/>
      <c r="BK117" s="27"/>
      <c r="BL117" s="27"/>
      <c r="BM117" s="27"/>
      <c r="BN117" s="27"/>
      <c r="BO117" s="27"/>
      <c r="BP117" s="27"/>
      <c r="BQ117" s="27"/>
      <c r="BR117" s="27"/>
      <c r="BS117" s="27"/>
      <c r="BT117" s="27"/>
      <c r="BU117" s="27"/>
      <c r="BV117" s="27"/>
      <c r="BW117" s="27"/>
      <c r="BX117" s="27"/>
      <c r="BY117" s="27"/>
      <c r="BZ117" s="27"/>
      <c r="CA117" s="27"/>
      <c r="CB117" s="27"/>
      <c r="CC117" s="27"/>
      <c r="CD117" s="27"/>
      <c r="CE117" s="27"/>
      <c r="CF117" s="27"/>
      <c r="CG117" s="27"/>
      <c r="CH117" s="27"/>
      <c r="CI117" s="27"/>
      <c r="CJ117" s="27"/>
      <c r="CK117" s="27"/>
      <c r="CL117" s="27"/>
      <c r="CM117" s="27"/>
      <c r="CN117" s="27"/>
      <c r="CO117" s="27"/>
      <c r="CP117" s="27"/>
      <c r="CQ117" s="27"/>
      <c r="CR117" s="27"/>
      <c r="CS117" s="27"/>
      <c r="CT117" s="27"/>
      <c r="CU117" s="27"/>
    </row>
    <row r="118" customFormat="false" ht="12.75" hidden="false" customHeight="false" outlineLevel="0" collapsed="false">
      <c r="A118" s="71"/>
      <c r="B118" s="27"/>
      <c r="C118" s="27"/>
      <c r="D118" s="27"/>
      <c r="E118" s="27"/>
      <c r="F118" s="27"/>
      <c r="G118" s="27"/>
      <c r="H118" s="27"/>
      <c r="I118" s="27"/>
      <c r="J118" s="27"/>
      <c r="K118" s="27"/>
      <c r="L118" s="27"/>
      <c r="M118" s="27"/>
      <c r="N118" s="27"/>
      <c r="O118" s="27"/>
      <c r="P118" s="27"/>
      <c r="Q118" s="27"/>
      <c r="R118" s="71"/>
      <c r="S118" s="27"/>
      <c r="T118" s="27"/>
      <c r="U118" s="27"/>
      <c r="V118" s="27"/>
      <c r="W118" s="27"/>
      <c r="X118" s="27"/>
      <c r="Y118" s="27"/>
      <c r="Z118" s="27"/>
      <c r="AA118" s="27"/>
      <c r="AB118" s="27"/>
      <c r="AC118" s="27"/>
      <c r="AD118" s="27"/>
      <c r="AE118" s="27"/>
      <c r="AF118" s="27"/>
      <c r="AG118" s="27"/>
      <c r="AH118" s="27"/>
      <c r="AI118" s="27"/>
      <c r="AJ118" s="27"/>
      <c r="AK118" s="27"/>
      <c r="AL118" s="27"/>
      <c r="AM118" s="27"/>
      <c r="AN118" s="27"/>
      <c r="AO118" s="27"/>
      <c r="AP118" s="27"/>
      <c r="AQ118" s="27"/>
      <c r="AR118" s="27"/>
      <c r="AS118" s="27"/>
      <c r="AT118" s="27"/>
      <c r="AU118" s="27"/>
      <c r="AV118" s="27"/>
      <c r="AW118" s="27"/>
      <c r="AX118" s="27"/>
      <c r="AY118" s="27"/>
      <c r="AZ118" s="27"/>
      <c r="BA118" s="27"/>
      <c r="BB118" s="27"/>
      <c r="BC118" s="27"/>
      <c r="BD118" s="27"/>
      <c r="BE118" s="27"/>
      <c r="BF118" s="27"/>
      <c r="BG118" s="27"/>
      <c r="BH118" s="27"/>
      <c r="BI118" s="27"/>
      <c r="BJ118" s="27"/>
      <c r="BK118" s="27"/>
      <c r="BL118" s="27"/>
      <c r="BM118" s="27"/>
      <c r="BN118" s="27"/>
      <c r="BO118" s="27"/>
      <c r="BP118" s="27"/>
      <c r="BQ118" s="27"/>
      <c r="BR118" s="27"/>
      <c r="BS118" s="27"/>
      <c r="BT118" s="27"/>
      <c r="BU118" s="27"/>
      <c r="BV118" s="27"/>
      <c r="BW118" s="27"/>
      <c r="BX118" s="27"/>
      <c r="BY118" s="27"/>
      <c r="BZ118" s="27"/>
      <c r="CA118" s="27"/>
      <c r="CB118" s="27"/>
      <c r="CC118" s="27"/>
      <c r="CD118" s="27"/>
      <c r="CE118" s="27"/>
      <c r="CF118" s="27"/>
      <c r="CG118" s="27"/>
      <c r="CH118" s="27"/>
      <c r="CI118" s="27"/>
      <c r="CJ118" s="27"/>
      <c r="CK118" s="27"/>
      <c r="CL118" s="27"/>
      <c r="CM118" s="27"/>
      <c r="CN118" s="27"/>
      <c r="CO118" s="27"/>
      <c r="CP118" s="27"/>
      <c r="CQ118" s="27"/>
      <c r="CR118" s="27"/>
      <c r="CS118" s="27"/>
      <c r="CT118" s="27"/>
      <c r="CU118" s="27"/>
    </row>
    <row r="119" customFormat="false" ht="12.75" hidden="false" customHeight="false" outlineLevel="0" collapsed="false">
      <c r="A119" s="71"/>
      <c r="B119" s="27"/>
      <c r="C119" s="27"/>
      <c r="D119" s="27"/>
      <c r="E119" s="27"/>
      <c r="F119" s="27"/>
      <c r="G119" s="27"/>
      <c r="H119" s="27"/>
      <c r="I119" s="27"/>
      <c r="J119" s="27"/>
      <c r="K119" s="27"/>
      <c r="L119" s="27"/>
      <c r="M119" s="27"/>
      <c r="N119" s="27"/>
      <c r="O119" s="27"/>
      <c r="P119" s="27"/>
      <c r="Q119" s="27"/>
      <c r="R119" s="71"/>
      <c r="S119" s="27"/>
      <c r="T119" s="27"/>
      <c r="U119" s="27"/>
      <c r="V119" s="27"/>
      <c r="W119" s="27"/>
      <c r="X119" s="27"/>
      <c r="Y119" s="27"/>
      <c r="Z119" s="27"/>
      <c r="AA119" s="27"/>
      <c r="AB119" s="27"/>
      <c r="AC119" s="27"/>
      <c r="AD119" s="27"/>
      <c r="AE119" s="27"/>
      <c r="AF119" s="27"/>
      <c r="AG119" s="27"/>
      <c r="AH119" s="27"/>
      <c r="AI119" s="27"/>
      <c r="AJ119" s="27"/>
      <c r="AK119" s="27"/>
      <c r="AL119" s="27"/>
      <c r="AM119" s="27"/>
      <c r="AN119" s="27"/>
      <c r="AO119" s="27"/>
      <c r="AP119" s="27"/>
      <c r="AQ119" s="27"/>
      <c r="AR119" s="27"/>
      <c r="AS119" s="27"/>
      <c r="AT119" s="27"/>
      <c r="AU119" s="27"/>
      <c r="AV119" s="27"/>
      <c r="AW119" s="27"/>
      <c r="AX119" s="27"/>
      <c r="AY119" s="27"/>
      <c r="AZ119" s="27"/>
      <c r="BA119" s="27"/>
      <c r="BB119" s="27"/>
      <c r="BC119" s="27"/>
      <c r="BD119" s="27"/>
      <c r="BE119" s="27"/>
      <c r="BF119" s="27"/>
      <c r="BG119" s="27"/>
      <c r="BH119" s="27"/>
      <c r="BI119" s="27"/>
      <c r="BJ119" s="27"/>
      <c r="BK119" s="27"/>
      <c r="BL119" s="27"/>
      <c r="BM119" s="27"/>
      <c r="BN119" s="27"/>
      <c r="BO119" s="27"/>
      <c r="BP119" s="27"/>
      <c r="BQ119" s="27"/>
      <c r="BR119" s="27"/>
      <c r="BS119" s="27"/>
      <c r="BT119" s="27"/>
      <c r="BU119" s="27"/>
      <c r="BV119" s="27"/>
      <c r="BW119" s="27"/>
      <c r="BX119" s="27"/>
      <c r="BY119" s="27"/>
      <c r="BZ119" s="27"/>
      <c r="CA119" s="27"/>
      <c r="CB119" s="27"/>
      <c r="CC119" s="27"/>
      <c r="CD119" s="27"/>
      <c r="CE119" s="27"/>
      <c r="CF119" s="27"/>
      <c r="CG119" s="27"/>
      <c r="CH119" s="27"/>
      <c r="CI119" s="27"/>
      <c r="CJ119" s="27"/>
      <c r="CK119" s="27"/>
      <c r="CL119" s="27"/>
      <c r="CM119" s="27"/>
      <c r="CN119" s="27"/>
      <c r="CO119" s="27"/>
      <c r="CP119" s="27"/>
      <c r="CQ119" s="27"/>
      <c r="CR119" s="27"/>
      <c r="CS119" s="27"/>
      <c r="CT119" s="27"/>
      <c r="CU119" s="27"/>
    </row>
    <row r="120" customFormat="false" ht="12.75" hidden="false" customHeight="false" outlineLevel="0" collapsed="false">
      <c r="A120" s="71"/>
      <c r="B120" s="27"/>
      <c r="C120" s="27"/>
      <c r="D120" s="27"/>
      <c r="E120" s="27"/>
      <c r="F120" s="27"/>
      <c r="G120" s="27"/>
      <c r="H120" s="27"/>
      <c r="I120" s="27"/>
      <c r="J120" s="27"/>
      <c r="K120" s="27"/>
      <c r="L120" s="27"/>
      <c r="M120" s="27"/>
      <c r="N120" s="27"/>
      <c r="O120" s="27"/>
      <c r="P120" s="27"/>
      <c r="Q120" s="27"/>
      <c r="R120" s="71"/>
      <c r="S120" s="27"/>
      <c r="T120" s="27"/>
      <c r="U120" s="27"/>
      <c r="V120" s="27"/>
      <c r="W120" s="27"/>
      <c r="X120" s="27"/>
      <c r="Y120" s="27"/>
      <c r="Z120" s="27"/>
      <c r="AA120" s="27"/>
      <c r="AB120" s="27"/>
      <c r="AC120" s="27"/>
      <c r="AD120" s="27"/>
      <c r="AE120" s="27"/>
      <c r="AF120" s="27"/>
      <c r="AG120" s="27"/>
      <c r="AH120" s="27"/>
      <c r="AI120" s="27"/>
      <c r="AJ120" s="27"/>
      <c r="AK120" s="27"/>
      <c r="AL120" s="27"/>
      <c r="AM120" s="27"/>
      <c r="AN120" s="27"/>
      <c r="AO120" s="27"/>
      <c r="AP120" s="27"/>
      <c r="AQ120" s="27"/>
      <c r="AR120" s="27"/>
      <c r="AS120" s="27"/>
      <c r="AT120" s="27"/>
      <c r="AU120" s="27"/>
      <c r="AV120" s="27"/>
      <c r="AW120" s="27"/>
      <c r="AX120" s="27"/>
      <c r="AY120" s="27"/>
      <c r="AZ120" s="27"/>
      <c r="BA120" s="27"/>
      <c r="BB120" s="27"/>
      <c r="BC120" s="27"/>
      <c r="BD120" s="27"/>
      <c r="BE120" s="27"/>
      <c r="BF120" s="27"/>
      <c r="BG120" s="27"/>
      <c r="BH120" s="27"/>
      <c r="BI120" s="27"/>
      <c r="BJ120" s="27"/>
      <c r="BK120" s="27"/>
      <c r="BL120" s="27"/>
      <c r="BM120" s="27"/>
      <c r="BN120" s="27"/>
      <c r="BO120" s="27"/>
      <c r="BP120" s="27"/>
      <c r="BQ120" s="27"/>
      <c r="BR120" s="27"/>
      <c r="BS120" s="27"/>
      <c r="BT120" s="27"/>
      <c r="BU120" s="27"/>
      <c r="BV120" s="27"/>
      <c r="BW120" s="27"/>
      <c r="BX120" s="27"/>
      <c r="BY120" s="27"/>
      <c r="BZ120" s="27"/>
      <c r="CA120" s="27"/>
      <c r="CB120" s="27"/>
      <c r="CC120" s="27"/>
      <c r="CD120" s="27"/>
      <c r="CE120" s="27"/>
      <c r="CF120" s="27"/>
      <c r="CG120" s="27"/>
      <c r="CH120" s="27"/>
      <c r="CI120" s="27"/>
      <c r="CJ120" s="27"/>
      <c r="CK120" s="27"/>
      <c r="CL120" s="27"/>
      <c r="CM120" s="27"/>
      <c r="CN120" s="27"/>
      <c r="CO120" s="27"/>
      <c r="CP120" s="27"/>
      <c r="CQ120" s="27"/>
      <c r="CR120" s="27"/>
      <c r="CS120" s="27"/>
      <c r="CT120" s="27"/>
      <c r="CU120" s="27"/>
    </row>
    <row r="121" customFormat="false" ht="12.75" hidden="false" customHeight="false" outlineLevel="0" collapsed="false">
      <c r="A121" s="71"/>
      <c r="B121" s="27"/>
      <c r="C121" s="27"/>
      <c r="D121" s="27"/>
      <c r="E121" s="27"/>
      <c r="F121" s="27"/>
      <c r="G121" s="27"/>
      <c r="H121" s="27"/>
      <c r="I121" s="27"/>
      <c r="J121" s="27"/>
      <c r="K121" s="27"/>
      <c r="L121" s="27"/>
      <c r="M121" s="27"/>
      <c r="N121" s="27"/>
      <c r="O121" s="27"/>
      <c r="P121" s="27"/>
      <c r="Q121" s="27"/>
      <c r="R121" s="71"/>
      <c r="S121" s="27"/>
      <c r="T121" s="27"/>
      <c r="U121" s="27"/>
      <c r="V121" s="27"/>
      <c r="W121" s="27"/>
      <c r="X121" s="27"/>
      <c r="Y121" s="27"/>
      <c r="Z121" s="27"/>
      <c r="AA121" s="27"/>
      <c r="AB121" s="27"/>
      <c r="AC121" s="27"/>
      <c r="AD121" s="27"/>
      <c r="AE121" s="27"/>
      <c r="AF121" s="27"/>
      <c r="AG121" s="27"/>
      <c r="AH121" s="27"/>
      <c r="AI121" s="27"/>
      <c r="AJ121" s="27"/>
      <c r="AK121" s="27"/>
      <c r="AL121" s="27"/>
      <c r="AM121" s="27"/>
      <c r="AN121" s="27"/>
      <c r="AO121" s="27"/>
      <c r="AP121" s="27"/>
      <c r="AQ121" s="27"/>
      <c r="AR121" s="27"/>
      <c r="AS121" s="27"/>
      <c r="AT121" s="27"/>
      <c r="AU121" s="27"/>
      <c r="AV121" s="27"/>
      <c r="AW121" s="27"/>
      <c r="AX121" s="27"/>
      <c r="AY121" s="27"/>
      <c r="AZ121" s="27"/>
      <c r="BA121" s="27"/>
      <c r="BB121" s="27"/>
      <c r="BC121" s="27"/>
      <c r="BD121" s="27"/>
      <c r="BE121" s="27"/>
      <c r="BF121" s="27"/>
      <c r="BG121" s="27"/>
      <c r="BH121" s="27"/>
      <c r="BI121" s="27"/>
      <c r="BJ121" s="27"/>
      <c r="BK121" s="27"/>
      <c r="BL121" s="27"/>
      <c r="BM121" s="27"/>
      <c r="BN121" s="27"/>
      <c r="BO121" s="27"/>
      <c r="BP121" s="27"/>
      <c r="BQ121" s="27"/>
      <c r="BR121" s="27"/>
      <c r="BS121" s="27"/>
      <c r="BT121" s="27"/>
      <c r="BU121" s="27"/>
      <c r="BV121" s="27"/>
      <c r="BW121" s="27"/>
      <c r="BX121" s="27"/>
      <c r="BY121" s="27"/>
      <c r="BZ121" s="27"/>
      <c r="CA121" s="27"/>
      <c r="CB121" s="27"/>
      <c r="CC121" s="27"/>
      <c r="CD121" s="27"/>
      <c r="CE121" s="27"/>
      <c r="CF121" s="27"/>
      <c r="CG121" s="27"/>
      <c r="CH121" s="27"/>
      <c r="CI121" s="27"/>
      <c r="CJ121" s="27"/>
      <c r="CK121" s="27"/>
      <c r="CL121" s="27"/>
      <c r="CM121" s="27"/>
      <c r="CN121" s="27"/>
      <c r="CO121" s="27"/>
      <c r="CP121" s="27"/>
      <c r="CQ121" s="27"/>
      <c r="CR121" s="27"/>
      <c r="CS121" s="27"/>
      <c r="CT121" s="27"/>
      <c r="CU121" s="27"/>
    </row>
    <row r="122" customFormat="false" ht="12.75" hidden="false" customHeight="false" outlineLevel="0" collapsed="false">
      <c r="A122" s="71"/>
      <c r="B122" s="27"/>
      <c r="C122" s="27"/>
      <c r="D122" s="27"/>
      <c r="E122" s="27"/>
      <c r="F122" s="27"/>
      <c r="G122" s="27"/>
      <c r="H122" s="27"/>
      <c r="I122" s="27"/>
      <c r="J122" s="27"/>
      <c r="K122" s="27"/>
      <c r="L122" s="27"/>
      <c r="M122" s="27"/>
      <c r="N122" s="27"/>
      <c r="O122" s="27"/>
      <c r="P122" s="27"/>
      <c r="Q122" s="27"/>
      <c r="R122" s="71"/>
      <c r="S122" s="27"/>
      <c r="T122" s="27"/>
      <c r="U122" s="27"/>
      <c r="V122" s="27"/>
      <c r="W122" s="27"/>
      <c r="X122" s="27"/>
      <c r="Y122" s="27"/>
      <c r="Z122" s="27"/>
      <c r="AA122" s="27"/>
      <c r="AB122" s="27"/>
      <c r="AC122" s="27"/>
      <c r="AD122" s="27"/>
      <c r="AE122" s="27"/>
      <c r="AF122" s="27"/>
      <c r="AG122" s="27"/>
      <c r="AH122" s="27"/>
      <c r="AI122" s="27"/>
      <c r="AJ122" s="27"/>
      <c r="AK122" s="27"/>
      <c r="AL122" s="27"/>
      <c r="AM122" s="27"/>
      <c r="AN122" s="27"/>
      <c r="AO122" s="27"/>
      <c r="AP122" s="27"/>
      <c r="AQ122" s="27"/>
      <c r="AR122" s="27"/>
      <c r="AS122" s="27"/>
      <c r="AT122" s="27"/>
      <c r="AU122" s="27"/>
      <c r="AV122" s="27"/>
      <c r="AW122" s="27"/>
      <c r="AX122" s="27"/>
      <c r="AY122" s="27"/>
      <c r="AZ122" s="27"/>
      <c r="BA122" s="27"/>
      <c r="BB122" s="27"/>
      <c r="BC122" s="27"/>
      <c r="BD122" s="27"/>
      <c r="BE122" s="27"/>
      <c r="BF122" s="27"/>
      <c r="BG122" s="27"/>
      <c r="BH122" s="27"/>
      <c r="BI122" s="27"/>
      <c r="BJ122" s="27"/>
      <c r="BK122" s="27"/>
      <c r="BL122" s="27"/>
      <c r="BM122" s="27"/>
      <c r="BN122" s="27"/>
      <c r="BO122" s="27"/>
      <c r="BP122" s="27"/>
      <c r="BQ122" s="27"/>
      <c r="BR122" s="27"/>
      <c r="BS122" s="27"/>
      <c r="BT122" s="27"/>
      <c r="BU122" s="27"/>
      <c r="BV122" s="27"/>
      <c r="BW122" s="27"/>
      <c r="BX122" s="27"/>
      <c r="BY122" s="27"/>
      <c r="BZ122" s="27"/>
      <c r="CA122" s="27"/>
      <c r="CB122" s="27"/>
      <c r="CC122" s="27"/>
      <c r="CD122" s="27"/>
      <c r="CE122" s="27"/>
      <c r="CF122" s="27"/>
      <c r="CG122" s="27"/>
      <c r="CH122" s="27"/>
      <c r="CI122" s="27"/>
      <c r="CJ122" s="27"/>
      <c r="CK122" s="27"/>
      <c r="CL122" s="27"/>
      <c r="CM122" s="27"/>
      <c r="CN122" s="27"/>
      <c r="CO122" s="27"/>
      <c r="CP122" s="27"/>
      <c r="CQ122" s="27"/>
      <c r="CR122" s="27"/>
      <c r="CS122" s="27"/>
      <c r="CT122" s="27"/>
      <c r="CU122" s="27"/>
    </row>
    <row r="123" customFormat="false" ht="12.75" hidden="false" customHeight="false" outlineLevel="0" collapsed="false">
      <c r="A123" s="71"/>
      <c r="B123" s="27"/>
      <c r="C123" s="27"/>
      <c r="D123" s="27"/>
      <c r="E123" s="27"/>
      <c r="F123" s="27"/>
      <c r="G123" s="27"/>
      <c r="H123" s="27"/>
      <c r="I123" s="27"/>
      <c r="J123" s="27"/>
      <c r="K123" s="27"/>
      <c r="L123" s="27"/>
      <c r="M123" s="27"/>
      <c r="N123" s="27"/>
      <c r="O123" s="27"/>
      <c r="P123" s="27"/>
      <c r="Q123" s="27"/>
      <c r="R123" s="71"/>
      <c r="S123" s="27"/>
      <c r="T123" s="27"/>
      <c r="U123" s="27"/>
      <c r="V123" s="27"/>
      <c r="W123" s="27"/>
      <c r="X123" s="27"/>
      <c r="Y123" s="27"/>
      <c r="Z123" s="27"/>
      <c r="AA123" s="27"/>
      <c r="AB123" s="27"/>
      <c r="AC123" s="27"/>
      <c r="AD123" s="27"/>
      <c r="AE123" s="27"/>
      <c r="AF123" s="27"/>
      <c r="AG123" s="27"/>
      <c r="AH123" s="27"/>
      <c r="AI123" s="27"/>
      <c r="AJ123" s="27"/>
      <c r="AK123" s="27"/>
      <c r="AL123" s="27"/>
      <c r="AM123" s="27"/>
      <c r="AN123" s="27"/>
      <c r="AO123" s="27"/>
      <c r="AP123" s="27"/>
      <c r="AQ123" s="27"/>
      <c r="AR123" s="27"/>
      <c r="AS123" s="27"/>
      <c r="AT123" s="27"/>
      <c r="AU123" s="27"/>
      <c r="AV123" s="27"/>
      <c r="AW123" s="27"/>
      <c r="AX123" s="27"/>
      <c r="AY123" s="27"/>
      <c r="AZ123" s="27"/>
      <c r="BA123" s="27"/>
      <c r="BB123" s="27"/>
      <c r="BC123" s="27"/>
      <c r="BD123" s="27"/>
      <c r="BE123" s="27"/>
      <c r="BF123" s="27"/>
      <c r="BG123" s="27"/>
      <c r="BH123" s="27"/>
      <c r="BI123" s="27"/>
      <c r="BJ123" s="27"/>
      <c r="BK123" s="27"/>
      <c r="BL123" s="27"/>
      <c r="BM123" s="27"/>
      <c r="BN123" s="27"/>
      <c r="BO123" s="27"/>
      <c r="BP123" s="27"/>
      <c r="BQ123" s="27"/>
      <c r="BR123" s="27"/>
      <c r="BS123" s="27"/>
      <c r="BT123" s="27"/>
      <c r="BU123" s="27"/>
      <c r="BV123" s="27"/>
      <c r="BW123" s="27"/>
      <c r="BX123" s="27"/>
      <c r="BY123" s="27"/>
      <c r="BZ123" s="27"/>
      <c r="CA123" s="27"/>
      <c r="CB123" s="27"/>
      <c r="CC123" s="27"/>
      <c r="CD123" s="27"/>
      <c r="CE123" s="27"/>
      <c r="CF123" s="27"/>
      <c r="CG123" s="27"/>
      <c r="CH123" s="27"/>
      <c r="CI123" s="27"/>
      <c r="CJ123" s="27"/>
      <c r="CK123" s="27"/>
      <c r="CL123" s="27"/>
      <c r="CM123" s="27"/>
      <c r="CN123" s="27"/>
      <c r="CO123" s="27"/>
      <c r="CP123" s="27"/>
      <c r="CQ123" s="27"/>
      <c r="CR123" s="27"/>
      <c r="CS123" s="27"/>
      <c r="CT123" s="27"/>
      <c r="CU123" s="27"/>
    </row>
    <row r="124" customFormat="false" ht="12.75" hidden="false" customHeight="false" outlineLevel="0" collapsed="false">
      <c r="A124" s="71"/>
      <c r="B124" s="27"/>
      <c r="C124" s="27"/>
      <c r="D124" s="27"/>
      <c r="E124" s="27"/>
      <c r="F124" s="27"/>
      <c r="G124" s="27"/>
      <c r="H124" s="27"/>
      <c r="I124" s="27"/>
      <c r="J124" s="27"/>
      <c r="K124" s="27"/>
      <c r="L124" s="27"/>
      <c r="M124" s="27"/>
      <c r="N124" s="27"/>
      <c r="O124" s="27"/>
      <c r="P124" s="27"/>
      <c r="Q124" s="27"/>
      <c r="R124" s="71"/>
      <c r="S124" s="27"/>
      <c r="T124" s="27"/>
      <c r="U124" s="27"/>
      <c r="V124" s="27"/>
      <c r="W124" s="27"/>
      <c r="X124" s="27"/>
      <c r="Y124" s="27"/>
      <c r="Z124" s="27"/>
      <c r="AA124" s="27"/>
      <c r="AB124" s="27"/>
      <c r="AC124" s="27"/>
      <c r="AD124" s="27"/>
      <c r="AE124" s="27"/>
      <c r="AF124" s="27"/>
      <c r="AG124" s="27"/>
      <c r="AH124" s="27"/>
      <c r="AI124" s="27"/>
      <c r="AJ124" s="27"/>
      <c r="AK124" s="27"/>
      <c r="AL124" s="27"/>
      <c r="AM124" s="27"/>
      <c r="AN124" s="27"/>
      <c r="AO124" s="27"/>
      <c r="AP124" s="27"/>
      <c r="AQ124" s="27"/>
      <c r="AR124" s="27"/>
      <c r="AS124" s="27"/>
      <c r="AT124" s="27"/>
      <c r="AU124" s="27"/>
      <c r="AV124" s="27"/>
      <c r="AW124" s="27"/>
      <c r="AX124" s="27"/>
      <c r="AY124" s="27"/>
      <c r="AZ124" s="27"/>
      <c r="BA124" s="27"/>
      <c r="BB124" s="27"/>
      <c r="BC124" s="27"/>
      <c r="BD124" s="27"/>
      <c r="BE124" s="27"/>
      <c r="BF124" s="27"/>
      <c r="BG124" s="27"/>
      <c r="BH124" s="27"/>
      <c r="BI124" s="27"/>
      <c r="BJ124" s="27"/>
      <c r="BK124" s="27"/>
      <c r="BL124" s="27"/>
      <c r="BM124" s="27"/>
      <c r="BN124" s="27"/>
      <c r="BO124" s="27"/>
      <c r="BP124" s="27"/>
      <c r="BQ124" s="27"/>
      <c r="BR124" s="27"/>
      <c r="BS124" s="27"/>
      <c r="BT124" s="27"/>
      <c r="BU124" s="27"/>
      <c r="BV124" s="27"/>
      <c r="BW124" s="27"/>
      <c r="BX124" s="27"/>
      <c r="BY124" s="27"/>
      <c r="BZ124" s="27"/>
      <c r="CA124" s="27"/>
      <c r="CB124" s="27"/>
      <c r="CC124" s="27"/>
      <c r="CD124" s="27"/>
      <c r="CE124" s="27"/>
      <c r="CF124" s="27"/>
      <c r="CG124" s="27"/>
      <c r="CH124" s="27"/>
      <c r="CI124" s="27"/>
      <c r="CJ124" s="27"/>
      <c r="CK124" s="27"/>
      <c r="CL124" s="27"/>
      <c r="CM124" s="27"/>
      <c r="CN124" s="27"/>
      <c r="CO124" s="27"/>
      <c r="CP124" s="27"/>
      <c r="CQ124" s="27"/>
      <c r="CR124" s="27"/>
      <c r="CS124" s="27"/>
      <c r="CT124" s="27"/>
      <c r="CU124" s="27"/>
    </row>
    <row r="125" customFormat="false" ht="12.75" hidden="false" customHeight="false" outlineLevel="0" collapsed="false">
      <c r="A125" s="71"/>
      <c r="B125" s="27"/>
      <c r="C125" s="27"/>
      <c r="D125" s="27"/>
      <c r="E125" s="27"/>
      <c r="F125" s="27"/>
      <c r="G125" s="27"/>
      <c r="H125" s="27"/>
      <c r="I125" s="27"/>
      <c r="J125" s="27"/>
      <c r="K125" s="27"/>
      <c r="L125" s="27"/>
      <c r="M125" s="27"/>
      <c r="N125" s="27"/>
      <c r="O125" s="27"/>
      <c r="P125" s="27"/>
      <c r="Q125" s="27"/>
      <c r="R125" s="71"/>
      <c r="S125" s="27"/>
      <c r="T125" s="27"/>
      <c r="U125" s="27"/>
      <c r="V125" s="27"/>
      <c r="W125" s="27"/>
      <c r="X125" s="27"/>
      <c r="Y125" s="27"/>
      <c r="Z125" s="27"/>
      <c r="AA125" s="27"/>
      <c r="AB125" s="27"/>
      <c r="AC125" s="27"/>
      <c r="AD125" s="27"/>
      <c r="AE125" s="27"/>
      <c r="AF125" s="27"/>
      <c r="AG125" s="27"/>
      <c r="AH125" s="27"/>
      <c r="AI125" s="27"/>
      <c r="AJ125" s="27"/>
      <c r="AK125" s="27"/>
      <c r="AL125" s="27"/>
      <c r="AM125" s="27"/>
      <c r="AN125" s="27"/>
      <c r="AO125" s="27"/>
      <c r="AP125" s="27"/>
      <c r="AQ125" s="27"/>
      <c r="AR125" s="27"/>
      <c r="AS125" s="27"/>
      <c r="AT125" s="27"/>
      <c r="AU125" s="27"/>
      <c r="AV125" s="27"/>
      <c r="AW125" s="27"/>
      <c r="AX125" s="27"/>
      <c r="AY125" s="27"/>
      <c r="AZ125" s="27"/>
      <c r="BA125" s="27"/>
      <c r="BB125" s="27"/>
      <c r="BC125" s="27"/>
      <c r="BD125" s="27"/>
      <c r="BE125" s="27"/>
      <c r="BF125" s="27"/>
      <c r="BG125" s="27"/>
      <c r="BH125" s="27"/>
      <c r="BI125" s="27"/>
      <c r="BJ125" s="27"/>
      <c r="BK125" s="27"/>
      <c r="BL125" s="27"/>
      <c r="BM125" s="27"/>
      <c r="BN125" s="27"/>
      <c r="BO125" s="27"/>
      <c r="BP125" s="27"/>
      <c r="BQ125" s="27"/>
      <c r="BR125" s="27"/>
      <c r="BS125" s="27"/>
      <c r="BT125" s="27"/>
      <c r="BU125" s="27"/>
      <c r="BV125" s="27"/>
      <c r="BW125" s="27"/>
      <c r="BX125" s="27"/>
      <c r="BY125" s="27"/>
      <c r="BZ125" s="27"/>
      <c r="CA125" s="27"/>
      <c r="CB125" s="27"/>
      <c r="CC125" s="27"/>
      <c r="CD125" s="27"/>
      <c r="CE125" s="27"/>
      <c r="CF125" s="27"/>
      <c r="CG125" s="27"/>
      <c r="CH125" s="27"/>
      <c r="CI125" s="27"/>
      <c r="CJ125" s="27"/>
      <c r="CK125" s="27"/>
      <c r="CL125" s="27"/>
      <c r="CM125" s="27"/>
      <c r="CN125" s="27"/>
      <c r="CO125" s="27"/>
      <c r="CP125" s="27"/>
      <c r="CQ125" s="27"/>
      <c r="CR125" s="27"/>
      <c r="CS125" s="27"/>
      <c r="CT125" s="27"/>
      <c r="CU125" s="27"/>
    </row>
    <row r="126" customFormat="false" ht="12.75" hidden="false" customHeight="false" outlineLevel="0" collapsed="false">
      <c r="A126" s="71"/>
      <c r="B126" s="27"/>
      <c r="C126" s="27"/>
      <c r="D126" s="27"/>
      <c r="E126" s="27"/>
      <c r="F126" s="27"/>
      <c r="G126" s="27"/>
      <c r="H126" s="27"/>
      <c r="I126" s="27"/>
      <c r="J126" s="27"/>
      <c r="K126" s="27"/>
      <c r="L126" s="27"/>
      <c r="M126" s="27"/>
      <c r="N126" s="27"/>
      <c r="O126" s="27"/>
      <c r="P126" s="27"/>
      <c r="Q126" s="27"/>
      <c r="R126" s="71"/>
      <c r="S126" s="27"/>
      <c r="T126" s="27"/>
      <c r="U126" s="27"/>
      <c r="V126" s="27"/>
      <c r="W126" s="27"/>
      <c r="X126" s="27"/>
      <c r="Y126" s="27"/>
      <c r="Z126" s="27"/>
      <c r="AA126" s="27"/>
      <c r="AB126" s="27"/>
      <c r="AC126" s="27"/>
      <c r="AD126" s="27"/>
      <c r="AE126" s="27"/>
      <c r="AF126" s="27"/>
      <c r="AG126" s="27"/>
      <c r="AH126" s="27"/>
      <c r="AI126" s="27"/>
      <c r="AJ126" s="27"/>
      <c r="AK126" s="27"/>
      <c r="AL126" s="27"/>
      <c r="AM126" s="27"/>
      <c r="AN126" s="27"/>
      <c r="AO126" s="27"/>
      <c r="AP126" s="27"/>
      <c r="AQ126" s="27"/>
      <c r="AR126" s="27"/>
      <c r="AS126" s="27"/>
      <c r="AT126" s="27"/>
      <c r="AU126" s="27"/>
      <c r="AV126" s="27"/>
      <c r="AW126" s="27"/>
      <c r="AX126" s="27"/>
      <c r="AY126" s="27"/>
      <c r="AZ126" s="27"/>
      <c r="BA126" s="27"/>
      <c r="BB126" s="27"/>
      <c r="BC126" s="27"/>
      <c r="BD126" s="27"/>
      <c r="BE126" s="27"/>
      <c r="BF126" s="27"/>
      <c r="BG126" s="27"/>
      <c r="BH126" s="27"/>
      <c r="BI126" s="27"/>
      <c r="BJ126" s="27"/>
      <c r="BK126" s="27"/>
      <c r="BL126" s="27"/>
      <c r="BM126" s="27"/>
      <c r="BN126" s="27"/>
      <c r="BO126" s="27"/>
      <c r="BP126" s="27"/>
      <c r="BQ126" s="27"/>
      <c r="BR126" s="27"/>
      <c r="BS126" s="27"/>
      <c r="BT126" s="27"/>
      <c r="BU126" s="27"/>
      <c r="BV126" s="27"/>
      <c r="BW126" s="27"/>
      <c r="BX126" s="27"/>
      <c r="BY126" s="27"/>
      <c r="BZ126" s="27"/>
      <c r="CA126" s="27"/>
      <c r="CB126" s="27"/>
      <c r="CC126" s="27"/>
      <c r="CD126" s="27"/>
      <c r="CE126" s="27"/>
      <c r="CF126" s="27"/>
      <c r="CG126" s="27"/>
      <c r="CH126" s="27"/>
      <c r="CI126" s="27"/>
      <c r="CJ126" s="27"/>
      <c r="CK126" s="27"/>
      <c r="CL126" s="27"/>
      <c r="CM126" s="27"/>
      <c r="CN126" s="27"/>
      <c r="CO126" s="27"/>
      <c r="CP126" s="27"/>
      <c r="CQ126" s="27"/>
      <c r="CR126" s="27"/>
      <c r="CS126" s="27"/>
      <c r="CT126" s="27"/>
      <c r="CU126" s="27"/>
    </row>
    <row r="127" customFormat="false" ht="12.75" hidden="false" customHeight="false" outlineLevel="0" collapsed="false">
      <c r="A127" s="71"/>
      <c r="B127" s="27"/>
      <c r="C127" s="27"/>
      <c r="D127" s="27"/>
      <c r="E127" s="27"/>
      <c r="F127" s="27"/>
      <c r="G127" s="27"/>
      <c r="H127" s="27"/>
      <c r="I127" s="27"/>
      <c r="J127" s="27"/>
      <c r="K127" s="27"/>
      <c r="L127" s="27"/>
      <c r="M127" s="27"/>
      <c r="N127" s="27"/>
      <c r="O127" s="27"/>
      <c r="P127" s="27"/>
      <c r="Q127" s="27"/>
      <c r="R127" s="71"/>
      <c r="S127" s="27"/>
      <c r="T127" s="27"/>
      <c r="U127" s="27"/>
      <c r="V127" s="27"/>
      <c r="W127" s="27"/>
      <c r="X127" s="27"/>
      <c r="Y127" s="27"/>
      <c r="Z127" s="27"/>
      <c r="AA127" s="27"/>
      <c r="AB127" s="27"/>
      <c r="AC127" s="27"/>
      <c r="AD127" s="27"/>
      <c r="AE127" s="27"/>
      <c r="AF127" s="27"/>
      <c r="AG127" s="27"/>
      <c r="AH127" s="27"/>
      <c r="AI127" s="27"/>
      <c r="AJ127" s="27"/>
      <c r="AK127" s="27"/>
      <c r="AL127" s="27"/>
      <c r="AM127" s="27"/>
      <c r="AN127" s="27"/>
      <c r="AO127" s="27"/>
      <c r="AP127" s="27"/>
      <c r="AQ127" s="27"/>
      <c r="AR127" s="27"/>
      <c r="AS127" s="27"/>
      <c r="AT127" s="27"/>
      <c r="AU127" s="27"/>
      <c r="AV127" s="27"/>
      <c r="AW127" s="27"/>
      <c r="AX127" s="27"/>
      <c r="AY127" s="27"/>
      <c r="AZ127" s="27"/>
      <c r="BA127" s="27"/>
      <c r="BB127" s="27"/>
      <c r="BC127" s="27"/>
      <c r="BD127" s="27"/>
      <c r="BE127" s="27"/>
      <c r="BF127" s="27"/>
      <c r="BG127" s="27"/>
      <c r="BH127" s="27"/>
      <c r="BI127" s="27"/>
      <c r="BJ127" s="27"/>
      <c r="BK127" s="27"/>
      <c r="BL127" s="27"/>
      <c r="BM127" s="27"/>
      <c r="BN127" s="27"/>
      <c r="BO127" s="27"/>
      <c r="BP127" s="27"/>
      <c r="BQ127" s="27"/>
      <c r="BR127" s="27"/>
      <c r="BS127" s="27"/>
      <c r="BT127" s="27"/>
      <c r="BU127" s="27"/>
      <c r="BV127" s="27"/>
      <c r="BW127" s="27"/>
      <c r="BX127" s="27"/>
      <c r="BY127" s="27"/>
      <c r="BZ127" s="27"/>
      <c r="CA127" s="27"/>
      <c r="CB127" s="27"/>
      <c r="CC127" s="27"/>
      <c r="CD127" s="27"/>
      <c r="CE127" s="27"/>
      <c r="CF127" s="27"/>
      <c r="CG127" s="27"/>
      <c r="CH127" s="27"/>
      <c r="CI127" s="27"/>
      <c r="CJ127" s="27"/>
      <c r="CK127" s="27"/>
      <c r="CL127" s="27"/>
      <c r="CM127" s="27"/>
      <c r="CN127" s="27"/>
      <c r="CO127" s="27"/>
      <c r="CP127" s="27"/>
      <c r="CQ127" s="27"/>
      <c r="CR127" s="27"/>
      <c r="CS127" s="27"/>
      <c r="CT127" s="27"/>
      <c r="CU127" s="27"/>
    </row>
    <row r="128" customFormat="false" ht="12.75" hidden="false" customHeight="false" outlineLevel="0" collapsed="false">
      <c r="A128" s="71"/>
      <c r="B128" s="27"/>
      <c r="C128" s="27"/>
      <c r="D128" s="27"/>
      <c r="E128" s="27"/>
      <c r="F128" s="27"/>
      <c r="G128" s="27"/>
      <c r="H128" s="27"/>
      <c r="I128" s="27"/>
      <c r="J128" s="27"/>
      <c r="K128" s="27"/>
      <c r="L128" s="27"/>
      <c r="M128" s="27"/>
      <c r="N128" s="27"/>
      <c r="O128" s="27"/>
      <c r="P128" s="27"/>
      <c r="Q128" s="27"/>
      <c r="R128" s="71"/>
      <c r="S128" s="27"/>
      <c r="T128" s="27"/>
      <c r="U128" s="27"/>
      <c r="V128" s="27"/>
      <c r="W128" s="27"/>
      <c r="X128" s="27"/>
      <c r="Y128" s="27"/>
      <c r="Z128" s="27"/>
      <c r="AA128" s="27"/>
      <c r="AB128" s="27"/>
      <c r="AC128" s="27"/>
      <c r="AD128" s="27"/>
      <c r="AE128" s="27"/>
      <c r="AF128" s="27"/>
      <c r="AG128" s="27"/>
      <c r="AH128" s="27"/>
      <c r="AI128" s="27"/>
      <c r="AJ128" s="27"/>
      <c r="AK128" s="27"/>
      <c r="AL128" s="27"/>
      <c r="AM128" s="27"/>
      <c r="AN128" s="27"/>
      <c r="AO128" s="27"/>
      <c r="AP128" s="27"/>
      <c r="AQ128" s="27"/>
      <c r="AR128" s="27"/>
      <c r="AS128" s="27"/>
      <c r="AT128" s="27"/>
      <c r="AU128" s="27"/>
      <c r="AV128" s="27"/>
      <c r="AW128" s="27"/>
      <c r="AX128" s="27"/>
      <c r="AY128" s="27"/>
      <c r="AZ128" s="27"/>
      <c r="BA128" s="27"/>
      <c r="BB128" s="27"/>
      <c r="BC128" s="27"/>
      <c r="BD128" s="27"/>
      <c r="BE128" s="27"/>
      <c r="BF128" s="27"/>
      <c r="BG128" s="27"/>
      <c r="BH128" s="27"/>
      <c r="BI128" s="27"/>
      <c r="BJ128" s="27"/>
      <c r="BK128" s="27"/>
      <c r="BL128" s="27"/>
      <c r="BM128" s="27"/>
      <c r="BN128" s="27"/>
      <c r="BO128" s="27"/>
      <c r="BP128" s="27"/>
      <c r="BQ128" s="27"/>
      <c r="BR128" s="27"/>
      <c r="BS128" s="27"/>
      <c r="BT128" s="27"/>
      <c r="BU128" s="27"/>
      <c r="BV128" s="27"/>
      <c r="BW128" s="27"/>
      <c r="BX128" s="27"/>
      <c r="BY128" s="27"/>
      <c r="BZ128" s="27"/>
      <c r="CA128" s="27"/>
      <c r="CB128" s="27"/>
      <c r="CC128" s="27"/>
      <c r="CD128" s="27"/>
      <c r="CE128" s="27"/>
      <c r="CF128" s="27"/>
      <c r="CG128" s="27"/>
      <c r="CH128" s="27"/>
      <c r="CI128" s="27"/>
      <c r="CJ128" s="27"/>
      <c r="CK128" s="27"/>
      <c r="CL128" s="27"/>
      <c r="CM128" s="27"/>
      <c r="CN128" s="27"/>
      <c r="CO128" s="27"/>
      <c r="CP128" s="27"/>
      <c r="CQ128" s="27"/>
      <c r="CR128" s="27"/>
      <c r="CS128" s="27"/>
      <c r="CT128" s="27"/>
      <c r="CU128" s="27"/>
    </row>
    <row r="129" customFormat="false" ht="12.75" hidden="false" customHeight="false" outlineLevel="0" collapsed="false">
      <c r="A129" s="71"/>
      <c r="B129" s="27"/>
      <c r="C129" s="27"/>
      <c r="D129" s="27"/>
      <c r="E129" s="27"/>
      <c r="F129" s="27"/>
      <c r="G129" s="27"/>
      <c r="H129" s="27"/>
      <c r="I129" s="27"/>
      <c r="J129" s="27"/>
      <c r="K129" s="27"/>
      <c r="L129" s="27"/>
      <c r="M129" s="27"/>
      <c r="N129" s="27"/>
      <c r="O129" s="27"/>
      <c r="P129" s="27"/>
      <c r="Q129" s="27"/>
      <c r="R129" s="71"/>
      <c r="S129" s="27"/>
      <c r="T129" s="27"/>
      <c r="U129" s="27"/>
      <c r="V129" s="27"/>
      <c r="W129" s="27"/>
      <c r="X129" s="27"/>
      <c r="Y129" s="27"/>
      <c r="Z129" s="27"/>
      <c r="AA129" s="27"/>
      <c r="AB129" s="27"/>
      <c r="AC129" s="27"/>
      <c r="AD129" s="27"/>
      <c r="AE129" s="27"/>
      <c r="AF129" s="27"/>
      <c r="AG129" s="27"/>
      <c r="AH129" s="27"/>
      <c r="AI129" s="27"/>
      <c r="AJ129" s="27"/>
      <c r="AK129" s="27"/>
      <c r="AL129" s="27"/>
      <c r="AM129" s="27"/>
      <c r="AN129" s="27"/>
      <c r="AO129" s="27"/>
      <c r="AP129" s="27"/>
      <c r="AQ129" s="27"/>
      <c r="AR129" s="27"/>
      <c r="AS129" s="27"/>
      <c r="AT129" s="27"/>
      <c r="AU129" s="27"/>
      <c r="AV129" s="27"/>
      <c r="AW129" s="27"/>
      <c r="AX129" s="27"/>
      <c r="AY129" s="27"/>
      <c r="AZ129" s="27"/>
      <c r="BA129" s="27"/>
      <c r="BB129" s="27"/>
      <c r="BC129" s="27"/>
      <c r="BD129" s="27"/>
      <c r="BE129" s="27"/>
      <c r="BF129" s="27"/>
      <c r="BG129" s="27"/>
      <c r="BH129" s="27"/>
      <c r="BI129" s="27"/>
      <c r="BJ129" s="27"/>
      <c r="BK129" s="27"/>
      <c r="BL129" s="27"/>
      <c r="BM129" s="27"/>
      <c r="BN129" s="27"/>
      <c r="BO129" s="27"/>
      <c r="BP129" s="27"/>
      <c r="BQ129" s="27"/>
      <c r="BR129" s="27"/>
      <c r="BS129" s="27"/>
      <c r="BT129" s="27"/>
      <c r="BU129" s="27"/>
      <c r="BV129" s="27"/>
      <c r="BW129" s="27"/>
      <c r="BX129" s="27"/>
      <c r="BY129" s="27"/>
      <c r="BZ129" s="27"/>
      <c r="CA129" s="27"/>
      <c r="CB129" s="27"/>
      <c r="CC129" s="27"/>
      <c r="CD129" s="27"/>
      <c r="CE129" s="27"/>
      <c r="CF129" s="27"/>
      <c r="CG129" s="27"/>
      <c r="CH129" s="27"/>
      <c r="CI129" s="27"/>
      <c r="CJ129" s="27"/>
      <c r="CK129" s="27"/>
      <c r="CL129" s="27"/>
      <c r="CM129" s="27"/>
      <c r="CN129" s="27"/>
      <c r="CO129" s="27"/>
      <c r="CP129" s="27"/>
      <c r="CQ129" s="27"/>
      <c r="CR129" s="27"/>
      <c r="CS129" s="27"/>
      <c r="CT129" s="27"/>
      <c r="CU129" s="27"/>
    </row>
    <row r="130" customFormat="false" ht="12.75" hidden="false" customHeight="false" outlineLevel="0" collapsed="false">
      <c r="A130" s="71"/>
      <c r="B130" s="27"/>
      <c r="C130" s="27"/>
      <c r="D130" s="27"/>
      <c r="E130" s="27"/>
      <c r="F130" s="27"/>
      <c r="G130" s="27"/>
      <c r="H130" s="27"/>
      <c r="I130" s="27"/>
      <c r="J130" s="27"/>
      <c r="K130" s="27"/>
      <c r="L130" s="27"/>
      <c r="M130" s="27"/>
      <c r="N130" s="27"/>
      <c r="O130" s="27"/>
      <c r="P130" s="27"/>
      <c r="Q130" s="27"/>
      <c r="R130" s="71"/>
      <c r="S130" s="27"/>
      <c r="T130" s="27"/>
      <c r="U130" s="27"/>
      <c r="V130" s="27"/>
      <c r="W130" s="27"/>
      <c r="X130" s="27"/>
      <c r="Y130" s="27"/>
      <c r="Z130" s="27"/>
      <c r="AA130" s="27"/>
      <c r="AB130" s="27"/>
      <c r="AC130" s="27"/>
      <c r="AD130" s="27"/>
      <c r="AE130" s="27"/>
      <c r="AF130" s="27"/>
      <c r="AG130" s="27"/>
      <c r="AH130" s="27"/>
      <c r="AI130" s="27"/>
      <c r="AJ130" s="27"/>
      <c r="AK130" s="27"/>
      <c r="AL130" s="27"/>
      <c r="AM130" s="27"/>
      <c r="AN130" s="27"/>
      <c r="AO130" s="27"/>
      <c r="AP130" s="27"/>
      <c r="AQ130" s="27"/>
      <c r="AR130" s="27"/>
      <c r="AS130" s="27"/>
      <c r="AT130" s="27"/>
      <c r="AU130" s="27"/>
      <c r="AV130" s="27"/>
      <c r="AW130" s="27"/>
      <c r="AX130" s="27"/>
      <c r="AY130" s="27"/>
      <c r="AZ130" s="27"/>
      <c r="BA130" s="27"/>
      <c r="BB130" s="27"/>
      <c r="BC130" s="27"/>
      <c r="BD130" s="27"/>
      <c r="BE130" s="27"/>
      <c r="BF130" s="27"/>
      <c r="BG130" s="27"/>
      <c r="BH130" s="27"/>
      <c r="BI130" s="27"/>
      <c r="BJ130" s="27"/>
      <c r="BK130" s="27"/>
      <c r="BL130" s="27"/>
      <c r="BM130" s="27"/>
      <c r="BN130" s="27"/>
      <c r="BO130" s="27"/>
      <c r="BP130" s="27"/>
      <c r="BQ130" s="27"/>
      <c r="BR130" s="27"/>
      <c r="BS130" s="27"/>
      <c r="BT130" s="27"/>
      <c r="BU130" s="27"/>
      <c r="BV130" s="27"/>
      <c r="BW130" s="27"/>
      <c r="BX130" s="27"/>
      <c r="BY130" s="27"/>
      <c r="BZ130" s="27"/>
      <c r="CA130" s="27"/>
      <c r="CB130" s="27"/>
      <c r="CC130" s="27"/>
      <c r="CD130" s="27"/>
      <c r="CE130" s="27"/>
      <c r="CF130" s="27"/>
      <c r="CG130" s="27"/>
      <c r="CH130" s="27"/>
      <c r="CI130" s="27"/>
      <c r="CJ130" s="27"/>
      <c r="CK130" s="27"/>
      <c r="CL130" s="27"/>
      <c r="CM130" s="27"/>
      <c r="CN130" s="27"/>
      <c r="CO130" s="27"/>
      <c r="CP130" s="27"/>
      <c r="CQ130" s="27"/>
      <c r="CR130" s="27"/>
      <c r="CS130" s="27"/>
      <c r="CT130" s="27"/>
      <c r="CU130" s="27"/>
    </row>
    <row r="131" customFormat="false" ht="12.75" hidden="false" customHeight="false" outlineLevel="0" collapsed="false">
      <c r="A131" s="71"/>
      <c r="B131" s="27"/>
      <c r="C131" s="27"/>
      <c r="D131" s="27"/>
      <c r="E131" s="27"/>
      <c r="F131" s="27"/>
      <c r="G131" s="27"/>
      <c r="H131" s="27"/>
      <c r="I131" s="27"/>
      <c r="J131" s="27"/>
      <c r="K131" s="27"/>
      <c r="L131" s="27"/>
      <c r="M131" s="27"/>
      <c r="N131" s="27"/>
      <c r="O131" s="27"/>
      <c r="P131" s="27"/>
      <c r="Q131" s="27"/>
      <c r="R131" s="71"/>
      <c r="S131" s="27"/>
      <c r="T131" s="27"/>
      <c r="U131" s="27"/>
      <c r="V131" s="27"/>
      <c r="W131" s="27"/>
      <c r="X131" s="27"/>
      <c r="Y131" s="27"/>
      <c r="Z131" s="27"/>
      <c r="AA131" s="27"/>
      <c r="AB131" s="27"/>
      <c r="AC131" s="27"/>
      <c r="AD131" s="27"/>
      <c r="AE131" s="27"/>
      <c r="AF131" s="27"/>
      <c r="AG131" s="27"/>
      <c r="AH131" s="27"/>
      <c r="AI131" s="27"/>
      <c r="AJ131" s="27"/>
      <c r="AK131" s="27"/>
      <c r="AL131" s="27"/>
      <c r="AM131" s="27"/>
      <c r="AN131" s="27"/>
      <c r="AO131" s="27"/>
      <c r="AP131" s="27"/>
      <c r="AQ131" s="27"/>
      <c r="AR131" s="27"/>
      <c r="AS131" s="27"/>
      <c r="AT131" s="27"/>
      <c r="AU131" s="27"/>
      <c r="AV131" s="27"/>
      <c r="AW131" s="27"/>
      <c r="AX131" s="27"/>
      <c r="AY131" s="27"/>
      <c r="AZ131" s="27"/>
      <c r="BA131" s="27"/>
      <c r="BB131" s="27"/>
      <c r="BC131" s="27"/>
      <c r="BD131" s="27"/>
      <c r="BE131" s="27"/>
      <c r="BF131" s="27"/>
      <c r="BG131" s="27"/>
      <c r="BH131" s="27"/>
      <c r="BI131" s="27"/>
      <c r="BJ131" s="27"/>
      <c r="BK131" s="27"/>
      <c r="BL131" s="27"/>
      <c r="BM131" s="27"/>
      <c r="BN131" s="27"/>
      <c r="BO131" s="27"/>
      <c r="BP131" s="27"/>
      <c r="BQ131" s="27"/>
      <c r="BR131" s="27"/>
      <c r="BS131" s="27"/>
      <c r="BT131" s="27"/>
      <c r="BU131" s="27"/>
      <c r="BV131" s="27"/>
      <c r="BW131" s="27"/>
      <c r="BX131" s="27"/>
      <c r="BY131" s="27"/>
      <c r="BZ131" s="27"/>
      <c r="CA131" s="27"/>
      <c r="CB131" s="27"/>
      <c r="CC131" s="27"/>
      <c r="CD131" s="27"/>
      <c r="CE131" s="27"/>
      <c r="CF131" s="27"/>
      <c r="CG131" s="27"/>
      <c r="CH131" s="27"/>
      <c r="CI131" s="27"/>
      <c r="CJ131" s="27"/>
      <c r="CK131" s="27"/>
      <c r="CL131" s="27"/>
      <c r="CM131" s="27"/>
      <c r="CN131" s="27"/>
      <c r="CO131" s="27"/>
      <c r="CP131" s="27"/>
      <c r="CQ131" s="27"/>
      <c r="CR131" s="27"/>
      <c r="CS131" s="27"/>
      <c r="CT131" s="27"/>
      <c r="CU131" s="27"/>
    </row>
    <row r="132" customFormat="false" ht="12.75" hidden="false" customHeight="false" outlineLevel="0" collapsed="false">
      <c r="A132" s="71"/>
      <c r="B132" s="27"/>
      <c r="C132" s="27"/>
      <c r="D132" s="27"/>
      <c r="E132" s="27"/>
      <c r="F132" s="27"/>
      <c r="G132" s="27"/>
      <c r="H132" s="27"/>
      <c r="I132" s="27"/>
      <c r="J132" s="27"/>
      <c r="K132" s="27"/>
      <c r="L132" s="27"/>
      <c r="M132" s="27"/>
      <c r="N132" s="27"/>
      <c r="O132" s="27"/>
      <c r="P132" s="27"/>
      <c r="Q132" s="27"/>
      <c r="R132" s="71"/>
      <c r="S132" s="27"/>
      <c r="T132" s="27"/>
      <c r="U132" s="27"/>
      <c r="V132" s="27"/>
      <c r="W132" s="27"/>
      <c r="X132" s="27"/>
      <c r="Y132" s="27"/>
      <c r="Z132" s="27"/>
      <c r="AA132" s="27"/>
      <c r="AB132" s="27"/>
      <c r="AC132" s="27"/>
      <c r="AD132" s="27"/>
      <c r="AE132" s="27"/>
      <c r="AF132" s="27"/>
      <c r="AG132" s="27"/>
      <c r="AH132" s="27"/>
      <c r="AI132" s="27"/>
      <c r="AJ132" s="27"/>
      <c r="AK132" s="27"/>
      <c r="AL132" s="27"/>
      <c r="AM132" s="27"/>
      <c r="AN132" s="27"/>
      <c r="AO132" s="27"/>
      <c r="AP132" s="27"/>
      <c r="AQ132" s="27"/>
      <c r="AR132" s="27"/>
      <c r="AS132" s="27"/>
      <c r="AT132" s="27"/>
      <c r="AU132" s="27"/>
      <c r="AV132" s="27"/>
      <c r="AW132" s="27"/>
      <c r="AX132" s="27"/>
      <c r="AY132" s="27"/>
      <c r="AZ132" s="27"/>
      <c r="BA132" s="27"/>
      <c r="BB132" s="27"/>
      <c r="BC132" s="27"/>
      <c r="BD132" s="27"/>
      <c r="BE132" s="27"/>
      <c r="BF132" s="27"/>
      <c r="BG132" s="27"/>
      <c r="BH132" s="27"/>
      <c r="BI132" s="27"/>
      <c r="BJ132" s="27"/>
      <c r="BK132" s="27"/>
      <c r="BL132" s="27"/>
      <c r="BM132" s="27"/>
      <c r="BN132" s="27"/>
      <c r="BO132" s="27"/>
      <c r="BP132" s="27"/>
      <c r="BQ132" s="27"/>
      <c r="BR132" s="27"/>
      <c r="BS132" s="27"/>
      <c r="BT132" s="27"/>
      <c r="BU132" s="27"/>
      <c r="BV132" s="27"/>
      <c r="BW132" s="27"/>
      <c r="BX132" s="27"/>
      <c r="BY132" s="27"/>
      <c r="BZ132" s="27"/>
      <c r="CA132" s="27"/>
      <c r="CB132" s="27"/>
      <c r="CC132" s="27"/>
      <c r="CD132" s="27"/>
      <c r="CE132" s="27"/>
      <c r="CF132" s="27"/>
      <c r="CG132" s="27"/>
      <c r="CH132" s="27"/>
      <c r="CI132" s="27"/>
      <c r="CJ132" s="27"/>
      <c r="CK132" s="27"/>
      <c r="CL132" s="27"/>
      <c r="CM132" s="27"/>
      <c r="CN132" s="27"/>
      <c r="CO132" s="27"/>
      <c r="CP132" s="27"/>
      <c r="CQ132" s="27"/>
      <c r="CR132" s="27"/>
      <c r="CS132" s="27"/>
      <c r="CT132" s="27"/>
      <c r="CU132" s="27"/>
    </row>
    <row r="133" customFormat="false" ht="12.75" hidden="false" customHeight="false" outlineLevel="0" collapsed="false">
      <c r="A133" s="71"/>
      <c r="B133" s="27"/>
      <c r="C133" s="27"/>
      <c r="D133" s="27"/>
      <c r="E133" s="27"/>
      <c r="F133" s="27"/>
      <c r="G133" s="27"/>
      <c r="H133" s="27"/>
      <c r="I133" s="27"/>
      <c r="J133" s="27"/>
      <c r="K133" s="27"/>
      <c r="L133" s="27"/>
      <c r="M133" s="27"/>
      <c r="N133" s="27"/>
      <c r="O133" s="27"/>
      <c r="P133" s="27"/>
      <c r="Q133" s="27"/>
      <c r="R133" s="71"/>
      <c r="S133" s="27"/>
      <c r="T133" s="27"/>
      <c r="U133" s="27"/>
      <c r="V133" s="27"/>
      <c r="W133" s="27"/>
      <c r="X133" s="27"/>
      <c r="Y133" s="27"/>
      <c r="Z133" s="27"/>
      <c r="AA133" s="27"/>
      <c r="AB133" s="27"/>
      <c r="AC133" s="27"/>
      <c r="AD133" s="27"/>
      <c r="AE133" s="27"/>
      <c r="AF133" s="27"/>
      <c r="AG133" s="27"/>
      <c r="AH133" s="27"/>
      <c r="AI133" s="27"/>
      <c r="AJ133" s="27"/>
      <c r="AK133" s="27"/>
      <c r="AL133" s="27"/>
      <c r="AM133" s="27"/>
      <c r="AN133" s="27"/>
      <c r="AO133" s="27"/>
      <c r="AP133" s="27"/>
      <c r="AQ133" s="27"/>
      <c r="AR133" s="27"/>
      <c r="AS133" s="27"/>
      <c r="AT133" s="27"/>
      <c r="AU133" s="27"/>
      <c r="AV133" s="27"/>
      <c r="AW133" s="27"/>
      <c r="AX133" s="27"/>
      <c r="AY133" s="27"/>
      <c r="AZ133" s="27"/>
      <c r="BA133" s="27"/>
      <c r="BB133" s="27"/>
      <c r="BC133" s="27"/>
      <c r="BD133" s="27"/>
      <c r="BE133" s="27"/>
      <c r="BF133" s="27"/>
      <c r="BG133" s="27"/>
      <c r="BH133" s="27"/>
      <c r="BI133" s="27"/>
      <c r="BJ133" s="27"/>
      <c r="BK133" s="27"/>
      <c r="BL133" s="27"/>
      <c r="BM133" s="27"/>
      <c r="BN133" s="27"/>
      <c r="BO133" s="27"/>
      <c r="BP133" s="27"/>
      <c r="BQ133" s="27"/>
      <c r="BR133" s="27"/>
      <c r="BS133" s="27"/>
      <c r="BT133" s="27"/>
      <c r="BU133" s="27"/>
      <c r="BV133" s="27"/>
      <c r="BW133" s="27"/>
      <c r="BX133" s="27"/>
      <c r="BY133" s="27"/>
      <c r="BZ133" s="27"/>
      <c r="CA133" s="27"/>
      <c r="CB133" s="27"/>
      <c r="CC133" s="27"/>
      <c r="CD133" s="27"/>
      <c r="CE133" s="27"/>
      <c r="CF133" s="27"/>
      <c r="CG133" s="27"/>
      <c r="CH133" s="27"/>
      <c r="CI133" s="27"/>
      <c r="CJ133" s="27"/>
      <c r="CK133" s="27"/>
      <c r="CL133" s="27"/>
      <c r="CM133" s="27"/>
      <c r="CN133" s="27"/>
      <c r="CO133" s="27"/>
      <c r="CP133" s="27"/>
      <c r="CQ133" s="27"/>
      <c r="CR133" s="27"/>
      <c r="CS133" s="27"/>
      <c r="CT133" s="27"/>
      <c r="CU133" s="27"/>
    </row>
    <row r="134" customFormat="false" ht="12.75" hidden="false" customHeight="false" outlineLevel="0" collapsed="false">
      <c r="A134" s="71"/>
      <c r="B134" s="27"/>
      <c r="C134" s="27"/>
      <c r="D134" s="27"/>
      <c r="E134" s="27"/>
      <c r="F134" s="27"/>
      <c r="G134" s="27"/>
      <c r="H134" s="27"/>
      <c r="I134" s="27"/>
      <c r="J134" s="27"/>
      <c r="K134" s="27"/>
      <c r="L134" s="27"/>
      <c r="M134" s="27"/>
      <c r="N134" s="27"/>
      <c r="O134" s="27"/>
      <c r="P134" s="27"/>
      <c r="Q134" s="27"/>
      <c r="R134" s="71"/>
      <c r="S134" s="27"/>
      <c r="T134" s="27"/>
      <c r="U134" s="27"/>
      <c r="V134" s="27"/>
      <c r="W134" s="27"/>
      <c r="X134" s="27"/>
      <c r="Y134" s="27"/>
      <c r="Z134" s="27"/>
      <c r="AA134" s="27"/>
      <c r="AB134" s="27"/>
      <c r="AC134" s="27"/>
      <c r="AD134" s="27"/>
      <c r="AE134" s="27"/>
      <c r="AF134" s="27"/>
      <c r="AG134" s="27"/>
      <c r="AH134" s="27"/>
      <c r="AI134" s="27"/>
      <c r="AJ134" s="27"/>
      <c r="AK134" s="27"/>
      <c r="AL134" s="27"/>
      <c r="AM134" s="27"/>
      <c r="AN134" s="27"/>
      <c r="AO134" s="27"/>
      <c r="AP134" s="27"/>
      <c r="AQ134" s="27"/>
      <c r="AR134" s="27"/>
      <c r="AS134" s="27"/>
      <c r="AT134" s="27"/>
      <c r="AU134" s="27"/>
      <c r="AV134" s="27"/>
      <c r="AW134" s="27"/>
      <c r="AX134" s="27"/>
      <c r="AY134" s="27"/>
      <c r="AZ134" s="27"/>
      <c r="BA134" s="27"/>
      <c r="BB134" s="27"/>
      <c r="BC134" s="27"/>
      <c r="BD134" s="27"/>
      <c r="BE134" s="27"/>
      <c r="BF134" s="27"/>
      <c r="BG134" s="27"/>
      <c r="BH134" s="27"/>
      <c r="BI134" s="27"/>
      <c r="BJ134" s="27"/>
      <c r="BK134" s="27"/>
      <c r="BL134" s="27"/>
      <c r="BM134" s="27"/>
      <c r="BN134" s="27"/>
      <c r="BO134" s="27"/>
      <c r="BP134" s="27"/>
      <c r="BQ134" s="27"/>
      <c r="BR134" s="27"/>
      <c r="BS134" s="27"/>
      <c r="BT134" s="27"/>
      <c r="BU134" s="27"/>
      <c r="BV134" s="27"/>
      <c r="BW134" s="27"/>
      <c r="BX134" s="27"/>
      <c r="BY134" s="27"/>
      <c r="BZ134" s="27"/>
      <c r="CA134" s="27"/>
      <c r="CB134" s="27"/>
      <c r="CC134" s="27"/>
      <c r="CD134" s="27"/>
      <c r="CE134" s="27"/>
      <c r="CF134" s="27"/>
      <c r="CG134" s="27"/>
      <c r="CH134" s="27"/>
      <c r="CI134" s="27"/>
      <c r="CJ134" s="27"/>
      <c r="CK134" s="27"/>
      <c r="CL134" s="27"/>
      <c r="CM134" s="27"/>
      <c r="CN134" s="27"/>
      <c r="CO134" s="27"/>
      <c r="CP134" s="27"/>
      <c r="CQ134" s="27"/>
      <c r="CR134" s="27"/>
      <c r="CS134" s="27"/>
      <c r="CT134" s="27"/>
      <c r="CU134" s="27"/>
    </row>
    <row r="135" customFormat="false" ht="12.75" hidden="false" customHeight="false" outlineLevel="0" collapsed="false">
      <c r="A135" s="71"/>
      <c r="B135" s="27"/>
      <c r="C135" s="27"/>
      <c r="D135" s="27"/>
      <c r="E135" s="27"/>
      <c r="F135" s="27"/>
      <c r="G135" s="27"/>
      <c r="H135" s="27"/>
      <c r="I135" s="27"/>
      <c r="J135" s="27"/>
      <c r="K135" s="27"/>
      <c r="L135" s="27"/>
      <c r="M135" s="27"/>
      <c r="N135" s="27"/>
      <c r="O135" s="27"/>
      <c r="P135" s="27"/>
      <c r="Q135" s="27"/>
      <c r="R135" s="71"/>
      <c r="S135" s="27"/>
      <c r="T135" s="27"/>
      <c r="U135" s="27"/>
      <c r="V135" s="27"/>
      <c r="W135" s="27"/>
      <c r="X135" s="27"/>
      <c r="Y135" s="27"/>
      <c r="Z135" s="27"/>
      <c r="AA135" s="27"/>
      <c r="AB135" s="27"/>
      <c r="AC135" s="27"/>
      <c r="AD135" s="27"/>
      <c r="AE135" s="27"/>
      <c r="AF135" s="27"/>
      <c r="AG135" s="27"/>
      <c r="AH135" s="27"/>
      <c r="AI135" s="27"/>
      <c r="AJ135" s="27"/>
      <c r="AK135" s="27"/>
      <c r="AL135" s="27"/>
      <c r="AM135" s="27"/>
      <c r="AN135" s="27"/>
      <c r="AO135" s="27"/>
      <c r="AP135" s="27"/>
      <c r="AQ135" s="27"/>
      <c r="AR135" s="27"/>
      <c r="AS135" s="27"/>
      <c r="AT135" s="27"/>
      <c r="AU135" s="27"/>
      <c r="AV135" s="27"/>
      <c r="AW135" s="27"/>
      <c r="AX135" s="27"/>
      <c r="AY135" s="27"/>
      <c r="AZ135" s="27"/>
      <c r="BA135" s="27"/>
      <c r="BB135" s="27"/>
      <c r="BC135" s="27"/>
      <c r="BD135" s="27"/>
      <c r="BE135" s="27"/>
      <c r="BF135" s="27"/>
      <c r="BG135" s="27"/>
      <c r="BH135" s="27"/>
      <c r="BI135" s="27"/>
      <c r="BJ135" s="27"/>
      <c r="BK135" s="27"/>
      <c r="BL135" s="27"/>
      <c r="BM135" s="27"/>
      <c r="BN135" s="27"/>
      <c r="BO135" s="27"/>
      <c r="BP135" s="27"/>
      <c r="BQ135" s="27"/>
      <c r="BR135" s="27"/>
      <c r="BS135" s="27"/>
      <c r="BT135" s="27"/>
      <c r="BU135" s="27"/>
      <c r="BV135" s="27"/>
      <c r="BW135" s="27"/>
      <c r="BX135" s="27"/>
      <c r="BY135" s="27"/>
      <c r="BZ135" s="27"/>
      <c r="CA135" s="27"/>
      <c r="CB135" s="27"/>
      <c r="CC135" s="27"/>
      <c r="CD135" s="27"/>
      <c r="CE135" s="27"/>
      <c r="CF135" s="27"/>
      <c r="CG135" s="27"/>
      <c r="CH135" s="27"/>
      <c r="CI135" s="27"/>
      <c r="CJ135" s="27"/>
      <c r="CK135" s="27"/>
      <c r="CL135" s="27"/>
      <c r="CM135" s="27"/>
      <c r="CN135" s="27"/>
      <c r="CO135" s="27"/>
      <c r="CP135" s="27"/>
      <c r="CQ135" s="27"/>
      <c r="CR135" s="27"/>
      <c r="CS135" s="27"/>
      <c r="CT135" s="27"/>
      <c r="CU135" s="27"/>
    </row>
    <row r="136" customFormat="false" ht="12.75" hidden="false" customHeight="false" outlineLevel="0" collapsed="false">
      <c r="A136" s="71"/>
      <c r="B136" s="27"/>
      <c r="C136" s="27"/>
      <c r="D136" s="27"/>
      <c r="E136" s="27"/>
      <c r="F136" s="27"/>
      <c r="G136" s="27"/>
      <c r="H136" s="27"/>
      <c r="I136" s="27"/>
      <c r="J136" s="27"/>
      <c r="K136" s="27"/>
      <c r="L136" s="27"/>
      <c r="M136" s="27"/>
      <c r="N136" s="27"/>
      <c r="O136" s="27"/>
      <c r="P136" s="27"/>
      <c r="Q136" s="27"/>
      <c r="R136" s="71"/>
      <c r="S136" s="27"/>
      <c r="T136" s="27"/>
      <c r="U136" s="27"/>
      <c r="V136" s="27"/>
      <c r="W136" s="27"/>
      <c r="X136" s="27"/>
      <c r="Y136" s="27"/>
      <c r="Z136" s="27"/>
      <c r="AA136" s="27"/>
      <c r="AB136" s="27"/>
      <c r="AC136" s="27"/>
      <c r="AD136" s="27"/>
      <c r="AE136" s="27"/>
      <c r="AF136" s="27"/>
      <c r="AG136" s="27"/>
      <c r="AH136" s="27"/>
      <c r="AI136" s="27"/>
      <c r="AJ136" s="27"/>
      <c r="AK136" s="27"/>
      <c r="AL136" s="27"/>
      <c r="AM136" s="27"/>
      <c r="AN136" s="27"/>
      <c r="AO136" s="27"/>
      <c r="AP136" s="27"/>
      <c r="AQ136" s="27"/>
      <c r="AR136" s="27"/>
      <c r="AS136" s="27"/>
      <c r="AT136" s="27"/>
      <c r="AU136" s="27"/>
      <c r="AV136" s="27"/>
      <c r="AW136" s="27"/>
      <c r="AX136" s="27"/>
      <c r="AY136" s="27"/>
      <c r="AZ136" s="27"/>
      <c r="BA136" s="27"/>
      <c r="BB136" s="27"/>
      <c r="BC136" s="27"/>
      <c r="BD136" s="27"/>
      <c r="BE136" s="27"/>
      <c r="BF136" s="27"/>
      <c r="BG136" s="27"/>
      <c r="BH136" s="27"/>
      <c r="BI136" s="27"/>
      <c r="BJ136" s="27"/>
      <c r="BK136" s="27"/>
      <c r="BL136" s="27"/>
      <c r="BM136" s="27"/>
      <c r="BN136" s="27"/>
      <c r="BO136" s="27"/>
      <c r="BP136" s="27"/>
      <c r="BQ136" s="27"/>
      <c r="BR136" s="27"/>
      <c r="BS136" s="27"/>
      <c r="BT136" s="27"/>
      <c r="BU136" s="27"/>
      <c r="BV136" s="27"/>
      <c r="BW136" s="27"/>
      <c r="BX136" s="27"/>
      <c r="BY136" s="27"/>
      <c r="BZ136" s="27"/>
      <c r="CA136" s="27"/>
      <c r="CB136" s="27"/>
      <c r="CC136" s="27"/>
      <c r="CD136" s="27"/>
      <c r="CE136" s="27"/>
      <c r="CF136" s="27"/>
      <c r="CG136" s="27"/>
      <c r="CH136" s="27"/>
      <c r="CI136" s="27"/>
      <c r="CJ136" s="27"/>
      <c r="CK136" s="27"/>
      <c r="CL136" s="27"/>
      <c r="CM136" s="27"/>
      <c r="CN136" s="27"/>
      <c r="CO136" s="27"/>
      <c r="CP136" s="27"/>
      <c r="CQ136" s="27"/>
      <c r="CR136" s="27"/>
      <c r="CS136" s="27"/>
      <c r="CT136" s="27"/>
      <c r="CU136" s="27"/>
    </row>
    <row r="137" customFormat="false" ht="12.75" hidden="false" customHeight="false" outlineLevel="0" collapsed="false">
      <c r="A137" s="71"/>
      <c r="B137" s="27"/>
      <c r="C137" s="27"/>
      <c r="D137" s="27"/>
      <c r="E137" s="27"/>
      <c r="F137" s="27"/>
      <c r="G137" s="27"/>
      <c r="H137" s="27"/>
      <c r="I137" s="27"/>
      <c r="J137" s="27"/>
      <c r="K137" s="27"/>
      <c r="L137" s="27"/>
      <c r="M137" s="27"/>
      <c r="N137" s="27"/>
      <c r="O137" s="27"/>
      <c r="P137" s="27"/>
      <c r="Q137" s="27"/>
      <c r="R137" s="71"/>
      <c r="S137" s="27"/>
      <c r="T137" s="27"/>
      <c r="U137" s="27"/>
      <c r="V137" s="27"/>
      <c r="W137" s="27"/>
      <c r="X137" s="27"/>
      <c r="Y137" s="27"/>
      <c r="Z137" s="27"/>
      <c r="AA137" s="27"/>
      <c r="AB137" s="27"/>
      <c r="AC137" s="27"/>
      <c r="AD137" s="27"/>
      <c r="AE137" s="27"/>
      <c r="AF137" s="27"/>
      <c r="AG137" s="27"/>
      <c r="AH137" s="27"/>
      <c r="AI137" s="27"/>
      <c r="AJ137" s="27"/>
      <c r="AK137" s="27"/>
      <c r="AL137" s="27"/>
      <c r="AM137" s="27"/>
      <c r="AN137" s="27"/>
      <c r="AO137" s="27"/>
      <c r="AP137" s="27"/>
      <c r="AQ137" s="27"/>
      <c r="AR137" s="27"/>
      <c r="AS137" s="27"/>
      <c r="AT137" s="27"/>
      <c r="AU137" s="27"/>
      <c r="AV137" s="27"/>
      <c r="AW137" s="27"/>
      <c r="AX137" s="27"/>
      <c r="AY137" s="27"/>
      <c r="AZ137" s="27"/>
      <c r="BA137" s="27"/>
      <c r="BB137" s="27"/>
      <c r="BC137" s="27"/>
      <c r="BD137" s="27"/>
      <c r="BE137" s="27"/>
      <c r="BF137" s="27"/>
      <c r="BG137" s="27"/>
      <c r="BH137" s="27"/>
      <c r="BI137" s="27"/>
      <c r="BJ137" s="27"/>
      <c r="BK137" s="27"/>
      <c r="BL137" s="27"/>
      <c r="BM137" s="27"/>
      <c r="BN137" s="27"/>
      <c r="BO137" s="27"/>
      <c r="BP137" s="27"/>
      <c r="BQ137" s="27"/>
      <c r="BR137" s="27"/>
      <c r="BS137" s="27"/>
      <c r="BT137" s="27"/>
      <c r="BU137" s="27"/>
      <c r="BV137" s="27"/>
      <c r="BW137" s="27"/>
      <c r="BX137" s="27"/>
      <c r="BY137" s="27"/>
      <c r="BZ137" s="27"/>
      <c r="CA137" s="27"/>
      <c r="CB137" s="27"/>
      <c r="CC137" s="27"/>
      <c r="CD137" s="27"/>
      <c r="CE137" s="27"/>
      <c r="CF137" s="27"/>
      <c r="CG137" s="27"/>
      <c r="CH137" s="27"/>
      <c r="CI137" s="27"/>
      <c r="CJ137" s="27"/>
      <c r="CK137" s="27"/>
      <c r="CL137" s="27"/>
      <c r="CM137" s="27"/>
      <c r="CN137" s="27"/>
      <c r="CO137" s="27"/>
      <c r="CP137" s="27"/>
      <c r="CQ137" s="27"/>
      <c r="CR137" s="27"/>
      <c r="CS137" s="27"/>
      <c r="CT137" s="27"/>
      <c r="CU137" s="27"/>
    </row>
    <row r="138" customFormat="false" ht="12.75" hidden="false" customHeight="false" outlineLevel="0" collapsed="false">
      <c r="A138" s="71"/>
      <c r="B138" s="27"/>
      <c r="C138" s="27"/>
      <c r="D138" s="27"/>
      <c r="E138" s="27"/>
      <c r="F138" s="27"/>
      <c r="G138" s="27"/>
      <c r="H138" s="27"/>
      <c r="I138" s="27"/>
      <c r="J138" s="27"/>
      <c r="K138" s="27"/>
      <c r="L138" s="27"/>
      <c r="M138" s="27"/>
      <c r="N138" s="27"/>
      <c r="O138" s="27"/>
      <c r="P138" s="27"/>
      <c r="Q138" s="27"/>
      <c r="R138" s="71"/>
      <c r="S138" s="27"/>
      <c r="T138" s="27"/>
      <c r="U138" s="27"/>
      <c r="V138" s="27"/>
      <c r="W138" s="27"/>
      <c r="X138" s="27"/>
      <c r="Y138" s="27"/>
      <c r="Z138" s="27"/>
      <c r="AA138" s="27"/>
      <c r="AB138" s="27"/>
      <c r="AC138" s="27"/>
      <c r="AD138" s="27"/>
      <c r="AE138" s="27"/>
      <c r="AF138" s="27"/>
      <c r="AG138" s="27"/>
      <c r="AH138" s="27"/>
      <c r="AI138" s="27"/>
      <c r="AJ138" s="27"/>
      <c r="AK138" s="27"/>
      <c r="AL138" s="27"/>
      <c r="AM138" s="27"/>
      <c r="AN138" s="27"/>
      <c r="AO138" s="27"/>
      <c r="AP138" s="27"/>
      <c r="AQ138" s="27"/>
      <c r="AR138" s="27"/>
      <c r="AS138" s="27"/>
      <c r="AT138" s="27"/>
      <c r="AU138" s="27"/>
      <c r="AV138" s="27"/>
      <c r="AW138" s="27"/>
      <c r="AX138" s="27"/>
      <c r="AY138" s="27"/>
      <c r="AZ138" s="27"/>
      <c r="BA138" s="27"/>
      <c r="BB138" s="27"/>
      <c r="BC138" s="27"/>
      <c r="BD138" s="27"/>
      <c r="BE138" s="27"/>
      <c r="BF138" s="27"/>
      <c r="BG138" s="27"/>
      <c r="BH138" s="27"/>
      <c r="BI138" s="27"/>
      <c r="BJ138" s="27"/>
      <c r="BK138" s="27"/>
      <c r="BL138" s="27"/>
      <c r="BM138" s="27"/>
      <c r="BN138" s="27"/>
      <c r="BO138" s="27"/>
      <c r="BP138" s="27"/>
      <c r="BQ138" s="27"/>
      <c r="BR138" s="27"/>
      <c r="BS138" s="27"/>
      <c r="BT138" s="27"/>
      <c r="BU138" s="27"/>
      <c r="BV138" s="27"/>
      <c r="BW138" s="27"/>
      <c r="BX138" s="27"/>
      <c r="BY138" s="27"/>
      <c r="BZ138" s="27"/>
      <c r="CA138" s="27"/>
      <c r="CB138" s="27"/>
      <c r="CC138" s="27"/>
      <c r="CD138" s="27"/>
      <c r="CE138" s="27"/>
      <c r="CF138" s="27"/>
      <c r="CG138" s="27"/>
      <c r="CH138" s="27"/>
      <c r="CI138" s="27"/>
      <c r="CJ138" s="27"/>
      <c r="CK138" s="27"/>
      <c r="CL138" s="27"/>
      <c r="CM138" s="27"/>
      <c r="CN138" s="27"/>
      <c r="CO138" s="27"/>
      <c r="CP138" s="27"/>
      <c r="CQ138" s="27"/>
      <c r="CR138" s="27"/>
      <c r="CS138" s="27"/>
      <c r="CT138" s="27"/>
      <c r="CU138" s="27"/>
    </row>
    <row r="139" customFormat="false" ht="12.75" hidden="false" customHeight="false" outlineLevel="0" collapsed="false">
      <c r="A139" s="71"/>
      <c r="B139" s="27"/>
      <c r="C139" s="27"/>
      <c r="D139" s="27"/>
      <c r="E139" s="27"/>
      <c r="F139" s="27"/>
      <c r="G139" s="27"/>
      <c r="H139" s="27"/>
      <c r="I139" s="27"/>
      <c r="J139" s="27"/>
      <c r="K139" s="27"/>
      <c r="L139" s="27"/>
      <c r="M139" s="27"/>
      <c r="N139" s="27"/>
      <c r="O139" s="27"/>
      <c r="P139" s="27"/>
      <c r="Q139" s="27"/>
      <c r="R139" s="71"/>
      <c r="S139" s="27"/>
      <c r="T139" s="27"/>
      <c r="U139" s="27"/>
      <c r="V139" s="27"/>
      <c r="W139" s="27"/>
      <c r="X139" s="27"/>
      <c r="Y139" s="27"/>
      <c r="Z139" s="27"/>
      <c r="AA139" s="27"/>
      <c r="AB139" s="27"/>
      <c r="AC139" s="27"/>
      <c r="AD139" s="27"/>
      <c r="AE139" s="27"/>
      <c r="AF139" s="27"/>
      <c r="AG139" s="27"/>
      <c r="AH139" s="27"/>
      <c r="AI139" s="27"/>
      <c r="AJ139" s="27"/>
      <c r="AK139" s="27"/>
      <c r="AL139" s="27"/>
      <c r="AM139" s="27"/>
      <c r="AN139" s="27"/>
      <c r="AO139" s="27"/>
      <c r="AP139" s="27"/>
      <c r="AQ139" s="27"/>
      <c r="AR139" s="27"/>
      <c r="AS139" s="27"/>
      <c r="AT139" s="27"/>
      <c r="AU139" s="27"/>
      <c r="AV139" s="27"/>
      <c r="AW139" s="27"/>
      <c r="AX139" s="27"/>
      <c r="AY139" s="27"/>
      <c r="AZ139" s="27"/>
      <c r="BA139" s="27"/>
      <c r="BB139" s="27"/>
      <c r="BC139" s="27"/>
      <c r="BD139" s="27"/>
      <c r="BE139" s="27"/>
      <c r="BF139" s="27"/>
      <c r="BG139" s="27"/>
      <c r="BH139" s="27"/>
      <c r="BI139" s="27"/>
      <c r="BJ139" s="27"/>
      <c r="BK139" s="27"/>
      <c r="BL139" s="27"/>
      <c r="BM139" s="27"/>
      <c r="BN139" s="27"/>
      <c r="BO139" s="27"/>
      <c r="BP139" s="27"/>
      <c r="BQ139" s="27"/>
      <c r="BR139" s="27"/>
      <c r="BS139" s="27"/>
      <c r="BT139" s="27"/>
      <c r="BU139" s="27"/>
      <c r="BV139" s="27"/>
      <c r="BW139" s="27"/>
      <c r="BX139" s="27"/>
      <c r="BY139" s="27"/>
      <c r="BZ139" s="27"/>
      <c r="CA139" s="27"/>
      <c r="CB139" s="27"/>
      <c r="CC139" s="27"/>
      <c r="CD139" s="27"/>
      <c r="CE139" s="27"/>
      <c r="CF139" s="27"/>
      <c r="CG139" s="27"/>
      <c r="CH139" s="27"/>
      <c r="CI139" s="27"/>
      <c r="CJ139" s="27"/>
      <c r="CK139" s="27"/>
      <c r="CL139" s="27"/>
      <c r="CM139" s="27"/>
      <c r="CN139" s="27"/>
      <c r="CO139" s="27"/>
      <c r="CP139" s="27"/>
      <c r="CQ139" s="27"/>
      <c r="CR139" s="27"/>
      <c r="CS139" s="27"/>
      <c r="CT139" s="27"/>
      <c r="CU139" s="27"/>
    </row>
    <row r="140" customFormat="false" ht="12.75" hidden="false" customHeight="false" outlineLevel="0" collapsed="false">
      <c r="A140" s="71"/>
      <c r="B140" s="27"/>
      <c r="C140" s="27"/>
      <c r="D140" s="27"/>
      <c r="E140" s="27"/>
      <c r="F140" s="27"/>
      <c r="G140" s="27"/>
      <c r="H140" s="27"/>
      <c r="I140" s="27"/>
      <c r="J140" s="27"/>
      <c r="K140" s="27"/>
      <c r="L140" s="27"/>
      <c r="M140" s="27"/>
      <c r="N140" s="27"/>
      <c r="O140" s="27"/>
      <c r="P140" s="27"/>
      <c r="Q140" s="27"/>
      <c r="R140" s="71"/>
      <c r="S140" s="27"/>
      <c r="T140" s="27"/>
      <c r="U140" s="27"/>
      <c r="V140" s="27"/>
      <c r="W140" s="27"/>
      <c r="X140" s="27"/>
      <c r="Y140" s="27"/>
      <c r="Z140" s="27"/>
      <c r="AA140" s="27"/>
      <c r="AB140" s="27"/>
      <c r="AC140" s="27"/>
      <c r="AD140" s="27"/>
      <c r="AE140" s="27"/>
      <c r="AF140" s="27"/>
      <c r="AG140" s="27"/>
      <c r="AH140" s="27"/>
      <c r="AI140" s="27"/>
      <c r="AJ140" s="27"/>
      <c r="AK140" s="27"/>
      <c r="AL140" s="27"/>
      <c r="AM140" s="27"/>
      <c r="AN140" s="27"/>
      <c r="AO140" s="27"/>
      <c r="AP140" s="27"/>
      <c r="AQ140" s="27"/>
      <c r="AR140" s="27"/>
      <c r="AS140" s="27"/>
      <c r="AT140" s="27"/>
      <c r="AU140" s="27"/>
      <c r="AV140" s="27"/>
      <c r="AW140" s="27"/>
      <c r="AX140" s="27"/>
      <c r="AY140" s="27"/>
      <c r="AZ140" s="27"/>
      <c r="BA140" s="27"/>
      <c r="BB140" s="27"/>
      <c r="BC140" s="27"/>
      <c r="BD140" s="27"/>
      <c r="BE140" s="27"/>
      <c r="BF140" s="27"/>
      <c r="BG140" s="27"/>
      <c r="BH140" s="27"/>
      <c r="BI140" s="27"/>
      <c r="BJ140" s="27"/>
      <c r="BK140" s="27"/>
      <c r="BL140" s="27"/>
      <c r="BM140" s="27"/>
      <c r="BN140" s="27"/>
      <c r="BO140" s="27"/>
      <c r="BP140" s="27"/>
      <c r="BQ140" s="27"/>
      <c r="BR140" s="27"/>
      <c r="BS140" s="27"/>
      <c r="BT140" s="27"/>
      <c r="BU140" s="27"/>
      <c r="BV140" s="27"/>
      <c r="BW140" s="27"/>
      <c r="BX140" s="27"/>
      <c r="BY140" s="27"/>
      <c r="BZ140" s="27"/>
      <c r="CA140" s="27"/>
      <c r="CB140" s="27"/>
      <c r="CC140" s="27"/>
      <c r="CD140" s="27"/>
      <c r="CE140" s="27"/>
      <c r="CF140" s="27"/>
      <c r="CG140" s="27"/>
      <c r="CH140" s="27"/>
      <c r="CI140" s="27"/>
      <c r="CJ140" s="27"/>
      <c r="CK140" s="27"/>
      <c r="CL140" s="27"/>
      <c r="CM140" s="27"/>
      <c r="CN140" s="27"/>
      <c r="CO140" s="27"/>
      <c r="CP140" s="27"/>
      <c r="CQ140" s="27"/>
      <c r="CR140" s="27"/>
      <c r="CS140" s="27"/>
      <c r="CT140" s="27"/>
      <c r="CU140" s="27"/>
    </row>
    <row r="141" customFormat="false" ht="12.75" hidden="false" customHeight="false" outlineLevel="0" collapsed="false">
      <c r="A141" s="71"/>
      <c r="B141" s="27"/>
      <c r="C141" s="27"/>
      <c r="D141" s="27"/>
      <c r="E141" s="27"/>
      <c r="F141" s="27"/>
      <c r="G141" s="27"/>
      <c r="H141" s="27"/>
      <c r="I141" s="27"/>
      <c r="J141" s="27"/>
      <c r="K141" s="27"/>
      <c r="L141" s="27"/>
      <c r="M141" s="27"/>
      <c r="N141" s="27"/>
      <c r="O141" s="27"/>
      <c r="P141" s="27"/>
      <c r="Q141" s="27"/>
      <c r="R141" s="71"/>
      <c r="S141" s="27"/>
      <c r="T141" s="27"/>
      <c r="U141" s="27"/>
      <c r="V141" s="27"/>
      <c r="W141" s="27"/>
      <c r="X141" s="27"/>
      <c r="Y141" s="27"/>
      <c r="Z141" s="27"/>
      <c r="AA141" s="27"/>
      <c r="AB141" s="27"/>
      <c r="AC141" s="27"/>
      <c r="AD141" s="27"/>
      <c r="AE141" s="27"/>
      <c r="AF141" s="27"/>
      <c r="AG141" s="27"/>
      <c r="AH141" s="27"/>
      <c r="AI141" s="27"/>
      <c r="AJ141" s="27"/>
      <c r="AK141" s="27"/>
      <c r="AL141" s="27"/>
      <c r="AM141" s="27"/>
      <c r="AN141" s="27"/>
      <c r="AO141" s="27"/>
      <c r="AP141" s="27"/>
      <c r="AQ141" s="27"/>
      <c r="AR141" s="27"/>
      <c r="AS141" s="27"/>
      <c r="AT141" s="27"/>
      <c r="AU141" s="27"/>
      <c r="AV141" s="27"/>
      <c r="AW141" s="27"/>
      <c r="AX141" s="27"/>
      <c r="AY141" s="27"/>
      <c r="AZ141" s="27"/>
      <c r="BA141" s="27"/>
      <c r="BB141" s="27"/>
      <c r="BC141" s="27"/>
      <c r="BD141" s="27"/>
      <c r="BE141" s="27"/>
      <c r="BF141" s="27"/>
      <c r="BG141" s="27"/>
      <c r="BH141" s="27"/>
      <c r="BI141" s="27"/>
      <c r="BJ141" s="27"/>
      <c r="BK141" s="27"/>
      <c r="BL141" s="27"/>
      <c r="BM141" s="27"/>
      <c r="BN141" s="27"/>
      <c r="BO141" s="27"/>
      <c r="BP141" s="27"/>
      <c r="BQ141" s="27"/>
      <c r="BR141" s="27"/>
      <c r="BS141" s="27"/>
      <c r="BT141" s="27"/>
      <c r="BU141" s="27"/>
      <c r="BV141" s="27"/>
      <c r="BW141" s="27"/>
      <c r="BX141" s="27"/>
      <c r="BY141" s="27"/>
      <c r="BZ141" s="27"/>
      <c r="CA141" s="27"/>
      <c r="CB141" s="27"/>
      <c r="CC141" s="27"/>
      <c r="CD141" s="27"/>
      <c r="CE141" s="27"/>
      <c r="CF141" s="27"/>
      <c r="CG141" s="27"/>
      <c r="CH141" s="27"/>
      <c r="CI141" s="27"/>
      <c r="CJ141" s="27"/>
      <c r="CK141" s="27"/>
      <c r="CL141" s="27"/>
      <c r="CM141" s="27"/>
      <c r="CN141" s="27"/>
      <c r="CO141" s="27"/>
      <c r="CP141" s="27"/>
      <c r="CQ141" s="27"/>
      <c r="CR141" s="27"/>
      <c r="CS141" s="27"/>
      <c r="CT141" s="27"/>
      <c r="CU141" s="27"/>
    </row>
    <row r="142" customFormat="false" ht="12.75" hidden="false" customHeight="false" outlineLevel="0" collapsed="false">
      <c r="A142" s="71"/>
      <c r="B142" s="27"/>
      <c r="C142" s="27"/>
      <c r="D142" s="27"/>
      <c r="E142" s="27"/>
      <c r="F142" s="27"/>
      <c r="G142" s="27"/>
      <c r="H142" s="27"/>
      <c r="I142" s="27"/>
      <c r="J142" s="27"/>
      <c r="K142" s="27"/>
      <c r="L142" s="27"/>
      <c r="M142" s="27"/>
      <c r="N142" s="27"/>
      <c r="O142" s="27"/>
      <c r="P142" s="27"/>
      <c r="Q142" s="27"/>
      <c r="R142" s="71"/>
      <c r="S142" s="27"/>
      <c r="T142" s="27"/>
      <c r="U142" s="27"/>
      <c r="V142" s="27"/>
      <c r="W142" s="27"/>
      <c r="X142" s="27"/>
      <c r="Y142" s="27"/>
      <c r="Z142" s="27"/>
      <c r="AA142" s="27"/>
      <c r="AB142" s="27"/>
      <c r="AC142" s="27"/>
      <c r="AD142" s="27"/>
      <c r="AE142" s="27"/>
      <c r="AF142" s="27"/>
      <c r="AG142" s="27"/>
      <c r="AH142" s="27"/>
      <c r="AI142" s="27"/>
      <c r="AJ142" s="27"/>
      <c r="AK142" s="27"/>
      <c r="AL142" s="27"/>
      <c r="AM142" s="27"/>
      <c r="AN142" s="27"/>
      <c r="AO142" s="27"/>
      <c r="AP142" s="27"/>
      <c r="AQ142" s="27"/>
      <c r="AR142" s="27"/>
      <c r="AS142" s="27"/>
      <c r="AT142" s="27"/>
      <c r="AU142" s="27"/>
      <c r="AV142" s="27"/>
      <c r="AW142" s="27"/>
      <c r="AX142" s="27"/>
      <c r="AY142" s="27"/>
      <c r="AZ142" s="27"/>
      <c r="BA142" s="27"/>
      <c r="BB142" s="27"/>
      <c r="BC142" s="27"/>
      <c r="BD142" s="27"/>
      <c r="BE142" s="27"/>
      <c r="BF142" s="27"/>
      <c r="BG142" s="27"/>
      <c r="BH142" s="27"/>
      <c r="BI142" s="27"/>
      <c r="BJ142" s="27"/>
      <c r="BK142" s="27"/>
      <c r="BL142" s="27"/>
      <c r="BM142" s="27"/>
      <c r="BN142" s="27"/>
      <c r="BO142" s="27"/>
      <c r="BP142" s="27"/>
      <c r="BQ142" s="27"/>
      <c r="BR142" s="27"/>
      <c r="BS142" s="27"/>
      <c r="BT142" s="27"/>
      <c r="BU142" s="27"/>
      <c r="BV142" s="27"/>
      <c r="BW142" s="27"/>
      <c r="BX142" s="27"/>
      <c r="BY142" s="27"/>
      <c r="BZ142" s="27"/>
      <c r="CA142" s="27"/>
      <c r="CB142" s="27"/>
      <c r="CC142" s="27"/>
      <c r="CD142" s="27"/>
      <c r="CE142" s="27"/>
      <c r="CF142" s="27"/>
      <c r="CG142" s="27"/>
      <c r="CH142" s="27"/>
      <c r="CI142" s="27"/>
      <c r="CJ142" s="27"/>
      <c r="CK142" s="27"/>
      <c r="CL142" s="27"/>
      <c r="CM142" s="27"/>
      <c r="CN142" s="27"/>
      <c r="CO142" s="27"/>
      <c r="CP142" s="27"/>
      <c r="CQ142" s="27"/>
      <c r="CR142" s="27"/>
      <c r="CS142" s="27"/>
      <c r="CT142" s="27"/>
      <c r="CU142" s="27"/>
    </row>
    <row r="143" customFormat="false" ht="12.75" hidden="false" customHeight="false" outlineLevel="0" collapsed="false">
      <c r="A143" s="71"/>
      <c r="B143" s="27"/>
      <c r="C143" s="27"/>
      <c r="D143" s="27"/>
      <c r="E143" s="27"/>
      <c r="F143" s="27"/>
      <c r="G143" s="27"/>
      <c r="H143" s="27"/>
      <c r="I143" s="27"/>
      <c r="J143" s="27"/>
      <c r="K143" s="27"/>
      <c r="L143" s="27"/>
      <c r="M143" s="27"/>
      <c r="N143" s="27"/>
      <c r="O143" s="27"/>
      <c r="P143" s="27"/>
      <c r="Q143" s="27"/>
      <c r="R143" s="71"/>
      <c r="S143" s="27"/>
      <c r="T143" s="27"/>
      <c r="U143" s="27"/>
      <c r="V143" s="27"/>
      <c r="W143" s="27"/>
      <c r="X143" s="27"/>
      <c r="Y143" s="27"/>
      <c r="Z143" s="27"/>
      <c r="AA143" s="27"/>
      <c r="AB143" s="27"/>
      <c r="AC143" s="27"/>
      <c r="AD143" s="27"/>
      <c r="AE143" s="27"/>
      <c r="AF143" s="27"/>
      <c r="AG143" s="27"/>
      <c r="AH143" s="27"/>
      <c r="AI143" s="27"/>
      <c r="AJ143" s="27"/>
      <c r="AK143" s="27"/>
      <c r="AL143" s="27"/>
      <c r="AM143" s="27"/>
      <c r="AN143" s="27"/>
      <c r="AO143" s="27"/>
      <c r="AP143" s="27"/>
      <c r="AQ143" s="27"/>
      <c r="AR143" s="27"/>
      <c r="AS143" s="27"/>
      <c r="AT143" s="27"/>
      <c r="AU143" s="27"/>
      <c r="AV143" s="27"/>
      <c r="AW143" s="27"/>
      <c r="AX143" s="27"/>
      <c r="AY143" s="27"/>
      <c r="AZ143" s="27"/>
      <c r="BA143" s="27"/>
      <c r="BB143" s="27"/>
      <c r="BC143" s="27"/>
      <c r="BD143" s="27"/>
      <c r="BE143" s="27"/>
      <c r="BF143" s="27"/>
      <c r="BG143" s="27"/>
      <c r="BH143" s="27"/>
      <c r="BI143" s="27"/>
      <c r="BJ143" s="27"/>
      <c r="BK143" s="27"/>
      <c r="BL143" s="27"/>
      <c r="BM143" s="27"/>
      <c r="BN143" s="27"/>
      <c r="BO143" s="27"/>
      <c r="BP143" s="27"/>
      <c r="BQ143" s="27"/>
      <c r="BR143" s="27"/>
      <c r="BS143" s="27"/>
      <c r="BT143" s="27"/>
      <c r="BU143" s="27"/>
      <c r="BV143" s="27"/>
      <c r="BW143" s="27"/>
      <c r="BX143" s="27"/>
      <c r="BY143" s="27"/>
      <c r="BZ143" s="27"/>
      <c r="CA143" s="27"/>
      <c r="CB143" s="27"/>
      <c r="CC143" s="27"/>
      <c r="CD143" s="27"/>
      <c r="CE143" s="27"/>
      <c r="CF143" s="27"/>
      <c r="CG143" s="27"/>
      <c r="CH143" s="27"/>
      <c r="CI143" s="27"/>
      <c r="CJ143" s="27"/>
      <c r="CK143" s="27"/>
      <c r="CL143" s="27"/>
      <c r="CM143" s="27"/>
      <c r="CN143" s="27"/>
      <c r="CO143" s="27"/>
      <c r="CP143" s="27"/>
      <c r="CQ143" s="27"/>
      <c r="CR143" s="27"/>
      <c r="CS143" s="27"/>
      <c r="CT143" s="27"/>
      <c r="CU143" s="27"/>
    </row>
    <row r="144" customFormat="false" ht="12.75" hidden="false" customHeight="false" outlineLevel="0" collapsed="false">
      <c r="A144" s="71"/>
      <c r="B144" s="27"/>
      <c r="C144" s="27"/>
      <c r="D144" s="27"/>
      <c r="E144" s="27"/>
      <c r="F144" s="27"/>
      <c r="G144" s="27"/>
      <c r="H144" s="27"/>
      <c r="I144" s="27"/>
      <c r="J144" s="27"/>
      <c r="K144" s="27"/>
      <c r="L144" s="27"/>
      <c r="M144" s="27"/>
      <c r="N144" s="27"/>
      <c r="O144" s="27"/>
      <c r="P144" s="27"/>
      <c r="Q144" s="27"/>
      <c r="R144" s="71"/>
      <c r="S144" s="27"/>
      <c r="T144" s="27"/>
      <c r="U144" s="27"/>
      <c r="V144" s="27"/>
      <c r="W144" s="27"/>
      <c r="X144" s="27"/>
      <c r="Y144" s="27"/>
      <c r="Z144" s="27"/>
      <c r="AA144" s="27"/>
      <c r="AB144" s="27"/>
      <c r="AC144" s="27"/>
      <c r="AD144" s="27"/>
      <c r="AE144" s="27"/>
      <c r="AF144" s="27"/>
      <c r="AG144" s="27"/>
      <c r="AH144" s="27"/>
      <c r="AI144" s="27"/>
      <c r="AJ144" s="27"/>
      <c r="AK144" s="27"/>
      <c r="AL144" s="27"/>
      <c r="AM144" s="27"/>
      <c r="AN144" s="27"/>
      <c r="AO144" s="27"/>
      <c r="AP144" s="27"/>
      <c r="AQ144" s="27"/>
      <c r="AR144" s="27"/>
      <c r="AS144" s="27"/>
      <c r="AT144" s="27"/>
      <c r="AU144" s="27"/>
      <c r="AV144" s="27"/>
      <c r="AW144" s="27"/>
      <c r="AX144" s="27"/>
      <c r="AY144" s="27"/>
      <c r="AZ144" s="27"/>
      <c r="BA144" s="27"/>
      <c r="BB144" s="27"/>
      <c r="BC144" s="27"/>
      <c r="BD144" s="27"/>
      <c r="BE144" s="27"/>
      <c r="BF144" s="27"/>
      <c r="BG144" s="27"/>
      <c r="BH144" s="27"/>
      <c r="BI144" s="27"/>
      <c r="BJ144" s="27"/>
      <c r="BK144" s="27"/>
      <c r="BL144" s="27"/>
      <c r="BM144" s="27"/>
      <c r="BN144" s="27"/>
      <c r="BO144" s="27"/>
      <c r="BP144" s="27"/>
      <c r="BQ144" s="27"/>
      <c r="BR144" s="27"/>
      <c r="BS144" s="27"/>
      <c r="BT144" s="27"/>
      <c r="BU144" s="27"/>
      <c r="BV144" s="27"/>
      <c r="BW144" s="27"/>
      <c r="BX144" s="27"/>
      <c r="BY144" s="27"/>
      <c r="BZ144" s="27"/>
      <c r="CA144" s="27"/>
      <c r="CB144" s="27"/>
      <c r="CC144" s="27"/>
      <c r="CD144" s="27"/>
      <c r="CE144" s="27"/>
      <c r="CF144" s="27"/>
      <c r="CG144" s="27"/>
      <c r="CH144" s="27"/>
      <c r="CI144" s="27"/>
      <c r="CJ144" s="27"/>
      <c r="CK144" s="27"/>
      <c r="CL144" s="27"/>
      <c r="CM144" s="27"/>
      <c r="CN144" s="27"/>
      <c r="CO144" s="27"/>
      <c r="CP144" s="27"/>
      <c r="CQ144" s="27"/>
      <c r="CR144" s="27"/>
      <c r="CS144" s="27"/>
      <c r="CT144" s="27"/>
      <c r="CU144" s="27"/>
    </row>
    <row r="145" customFormat="false" ht="12.75" hidden="false" customHeight="false" outlineLevel="0" collapsed="false">
      <c r="A145" s="71"/>
      <c r="B145" s="27"/>
      <c r="C145" s="27"/>
      <c r="D145" s="27"/>
      <c r="E145" s="27"/>
      <c r="F145" s="27"/>
      <c r="G145" s="27"/>
      <c r="H145" s="27"/>
      <c r="I145" s="27"/>
      <c r="J145" s="27"/>
      <c r="K145" s="27"/>
      <c r="L145" s="27"/>
      <c r="M145" s="27"/>
      <c r="N145" s="27"/>
      <c r="O145" s="27"/>
      <c r="P145" s="27"/>
      <c r="Q145" s="27"/>
      <c r="R145" s="71"/>
      <c r="S145" s="27"/>
      <c r="T145" s="27"/>
      <c r="U145" s="27"/>
      <c r="V145" s="27"/>
      <c r="W145" s="27"/>
      <c r="X145" s="27"/>
      <c r="Y145" s="27"/>
      <c r="Z145" s="27"/>
      <c r="AA145" s="27"/>
      <c r="AB145" s="27"/>
      <c r="AC145" s="27"/>
      <c r="AD145" s="27"/>
      <c r="AE145" s="27"/>
      <c r="AF145" s="27"/>
      <c r="AG145" s="27"/>
      <c r="AH145" s="27"/>
      <c r="AI145" s="27"/>
      <c r="AJ145" s="27"/>
      <c r="AK145" s="27"/>
      <c r="AL145" s="27"/>
      <c r="AM145" s="27"/>
      <c r="AN145" s="27"/>
      <c r="AO145" s="27"/>
      <c r="AP145" s="27"/>
      <c r="AQ145" s="27"/>
      <c r="AR145" s="27"/>
      <c r="AS145" s="27"/>
      <c r="AT145" s="27"/>
      <c r="AU145" s="27"/>
      <c r="AV145" s="27"/>
      <c r="AW145" s="27"/>
      <c r="AX145" s="27"/>
      <c r="AY145" s="27"/>
      <c r="AZ145" s="27"/>
      <c r="BA145" s="27"/>
      <c r="BB145" s="27"/>
      <c r="BC145" s="27"/>
      <c r="BD145" s="27"/>
      <c r="BE145" s="27"/>
      <c r="BF145" s="27"/>
      <c r="BG145" s="27"/>
      <c r="BH145" s="27"/>
      <c r="BI145" s="27"/>
      <c r="BJ145" s="27"/>
      <c r="BK145" s="27"/>
      <c r="BL145" s="27"/>
      <c r="BM145" s="27"/>
      <c r="BN145" s="27"/>
      <c r="BO145" s="27"/>
      <c r="BP145" s="27"/>
      <c r="BQ145" s="27"/>
      <c r="BR145" s="27"/>
      <c r="BS145" s="27"/>
      <c r="BT145" s="27"/>
      <c r="BU145" s="27"/>
      <c r="BV145" s="27"/>
      <c r="BW145" s="27"/>
      <c r="BX145" s="27"/>
      <c r="BY145" s="27"/>
      <c r="BZ145" s="27"/>
      <c r="CA145" s="27"/>
      <c r="CB145" s="27"/>
      <c r="CC145" s="27"/>
      <c r="CD145" s="27"/>
      <c r="CE145" s="27"/>
      <c r="CF145" s="27"/>
      <c r="CG145" s="27"/>
      <c r="CH145" s="27"/>
      <c r="CI145" s="27"/>
      <c r="CJ145" s="27"/>
      <c r="CK145" s="27"/>
      <c r="CL145" s="27"/>
      <c r="CM145" s="27"/>
      <c r="CN145" s="27"/>
      <c r="CO145" s="27"/>
      <c r="CP145" s="27"/>
      <c r="CQ145" s="27"/>
      <c r="CR145" s="27"/>
      <c r="CS145" s="27"/>
      <c r="CT145" s="27"/>
      <c r="CU145" s="27"/>
    </row>
    <row r="146" customFormat="false" ht="12.75" hidden="false" customHeight="false" outlineLevel="0" collapsed="false">
      <c r="A146" s="71"/>
      <c r="B146" s="27"/>
      <c r="C146" s="27"/>
      <c r="D146" s="27"/>
      <c r="E146" s="27"/>
      <c r="F146" s="27"/>
      <c r="G146" s="27"/>
      <c r="H146" s="27"/>
      <c r="I146" s="27"/>
      <c r="J146" s="27"/>
      <c r="K146" s="27"/>
      <c r="L146" s="27"/>
      <c r="M146" s="27"/>
      <c r="N146" s="27"/>
      <c r="O146" s="27"/>
      <c r="P146" s="27"/>
      <c r="Q146" s="27"/>
      <c r="R146" s="71"/>
      <c r="S146" s="27"/>
      <c r="T146" s="27"/>
      <c r="U146" s="27"/>
      <c r="V146" s="27"/>
      <c r="W146" s="27"/>
      <c r="X146" s="27"/>
      <c r="Y146" s="27"/>
      <c r="Z146" s="27"/>
      <c r="AA146" s="27"/>
      <c r="AB146" s="27"/>
      <c r="AC146" s="27"/>
      <c r="AD146" s="27"/>
      <c r="AE146" s="27"/>
      <c r="AF146" s="27"/>
      <c r="AG146" s="27"/>
      <c r="AH146" s="27"/>
      <c r="AI146" s="27"/>
      <c r="AJ146" s="27"/>
      <c r="AK146" s="27"/>
      <c r="AL146" s="27"/>
      <c r="AM146" s="27"/>
      <c r="AN146" s="27"/>
      <c r="AO146" s="27"/>
      <c r="AP146" s="27"/>
      <c r="AQ146" s="27"/>
      <c r="AR146" s="27"/>
      <c r="AS146" s="27"/>
      <c r="AT146" s="27"/>
      <c r="AU146" s="27"/>
      <c r="AV146" s="27"/>
      <c r="AW146" s="27"/>
      <c r="AX146" s="27"/>
      <c r="AY146" s="27"/>
      <c r="AZ146" s="27"/>
      <c r="BA146" s="27"/>
      <c r="BB146" s="27"/>
      <c r="BC146" s="27"/>
      <c r="BD146" s="27"/>
      <c r="BE146" s="27"/>
      <c r="BF146" s="27"/>
      <c r="BG146" s="27"/>
      <c r="BH146" s="27"/>
      <c r="BI146" s="27"/>
      <c r="BJ146" s="27"/>
      <c r="BK146" s="27"/>
      <c r="BL146" s="27"/>
      <c r="BM146" s="27"/>
      <c r="BN146" s="27"/>
      <c r="BO146" s="27"/>
      <c r="BP146" s="27"/>
      <c r="BQ146" s="27"/>
      <c r="BR146" s="27"/>
      <c r="BS146" s="27"/>
      <c r="BT146" s="27"/>
      <c r="BU146" s="27"/>
      <c r="BV146" s="27"/>
      <c r="BW146" s="27"/>
      <c r="BX146" s="27"/>
      <c r="BY146" s="27"/>
      <c r="BZ146" s="27"/>
      <c r="CA146" s="27"/>
      <c r="CB146" s="27"/>
      <c r="CC146" s="27"/>
      <c r="CD146" s="27"/>
      <c r="CE146" s="27"/>
      <c r="CF146" s="27"/>
      <c r="CG146" s="27"/>
      <c r="CH146" s="27"/>
      <c r="CI146" s="27"/>
      <c r="CJ146" s="27"/>
      <c r="CK146" s="27"/>
      <c r="CL146" s="27"/>
      <c r="CM146" s="27"/>
      <c r="CN146" s="27"/>
      <c r="CO146" s="27"/>
      <c r="CP146" s="27"/>
      <c r="CQ146" s="27"/>
      <c r="CR146" s="27"/>
      <c r="CS146" s="27"/>
      <c r="CT146" s="27"/>
      <c r="CU146" s="27"/>
    </row>
    <row r="147" customFormat="false" ht="12.75" hidden="false" customHeight="false" outlineLevel="0" collapsed="false">
      <c r="A147" s="71"/>
      <c r="B147" s="27"/>
      <c r="C147" s="27"/>
      <c r="D147" s="27"/>
      <c r="E147" s="27"/>
      <c r="F147" s="27"/>
      <c r="G147" s="27"/>
      <c r="H147" s="27"/>
      <c r="I147" s="27"/>
      <c r="J147" s="27"/>
      <c r="K147" s="27"/>
      <c r="L147" s="27"/>
      <c r="M147" s="27"/>
      <c r="N147" s="27"/>
      <c r="O147" s="27"/>
      <c r="P147" s="27"/>
      <c r="Q147" s="27"/>
      <c r="R147" s="71"/>
      <c r="S147" s="27"/>
      <c r="T147" s="27"/>
      <c r="U147" s="27"/>
      <c r="V147" s="27"/>
      <c r="W147" s="27"/>
      <c r="X147" s="27"/>
      <c r="Y147" s="27"/>
      <c r="Z147" s="27"/>
      <c r="AA147" s="27"/>
      <c r="AB147" s="27"/>
      <c r="AC147" s="27"/>
      <c r="AD147" s="27"/>
      <c r="AE147" s="27"/>
      <c r="AF147" s="27"/>
      <c r="AG147" s="27"/>
      <c r="AH147" s="27"/>
      <c r="AI147" s="27"/>
      <c r="AJ147" s="27"/>
      <c r="AK147" s="27"/>
      <c r="AL147" s="27"/>
      <c r="AM147" s="27"/>
      <c r="AN147" s="27"/>
      <c r="AO147" s="27"/>
      <c r="AP147" s="27"/>
      <c r="AQ147" s="27"/>
      <c r="AR147" s="27"/>
      <c r="AS147" s="27"/>
      <c r="AT147" s="27"/>
      <c r="AU147" s="27"/>
      <c r="AV147" s="27"/>
      <c r="AW147" s="27"/>
      <c r="AX147" s="27"/>
      <c r="AY147" s="27"/>
      <c r="AZ147" s="27"/>
      <c r="BA147" s="27"/>
      <c r="BB147" s="27"/>
      <c r="BC147" s="27"/>
      <c r="BD147" s="27"/>
      <c r="BE147" s="27"/>
      <c r="BF147" s="27"/>
      <c r="BG147" s="27"/>
      <c r="BH147" s="27"/>
      <c r="BI147" s="27"/>
      <c r="BJ147" s="27"/>
      <c r="BK147" s="27"/>
      <c r="BL147" s="27"/>
      <c r="BM147" s="27"/>
      <c r="BN147" s="27"/>
      <c r="BO147" s="27"/>
      <c r="BP147" s="27"/>
      <c r="BQ147" s="27"/>
      <c r="BR147" s="27"/>
      <c r="BS147" s="27"/>
      <c r="BT147" s="27"/>
      <c r="BU147" s="27"/>
      <c r="BV147" s="27"/>
      <c r="BW147" s="27"/>
      <c r="BX147" s="27"/>
      <c r="BY147" s="27"/>
      <c r="BZ147" s="27"/>
      <c r="CA147" s="27"/>
      <c r="CB147" s="27"/>
      <c r="CC147" s="27"/>
      <c r="CD147" s="27"/>
      <c r="CE147" s="27"/>
      <c r="CF147" s="27"/>
      <c r="CG147" s="27"/>
      <c r="CH147" s="27"/>
      <c r="CI147" s="27"/>
      <c r="CJ147" s="27"/>
      <c r="CK147" s="27"/>
      <c r="CL147" s="27"/>
      <c r="CM147" s="27"/>
      <c r="CN147" s="27"/>
      <c r="CO147" s="27"/>
      <c r="CP147" s="27"/>
      <c r="CQ147" s="27"/>
      <c r="CR147" s="27"/>
      <c r="CS147" s="27"/>
      <c r="CT147" s="27"/>
      <c r="CU147" s="27"/>
    </row>
    <row r="148" customFormat="false" ht="12.75" hidden="false" customHeight="false" outlineLevel="0" collapsed="false">
      <c r="A148" s="71"/>
      <c r="B148" s="27"/>
      <c r="C148" s="27"/>
      <c r="D148" s="27"/>
      <c r="E148" s="27"/>
      <c r="F148" s="27"/>
      <c r="G148" s="27"/>
      <c r="H148" s="27"/>
      <c r="I148" s="27"/>
      <c r="J148" s="27"/>
      <c r="K148" s="27"/>
      <c r="L148" s="27"/>
      <c r="M148" s="27"/>
      <c r="N148" s="27"/>
      <c r="O148" s="27"/>
      <c r="P148" s="27"/>
      <c r="Q148" s="27"/>
      <c r="R148" s="71"/>
      <c r="S148" s="27"/>
      <c r="T148" s="27"/>
      <c r="U148" s="27"/>
      <c r="V148" s="27"/>
      <c r="W148" s="27"/>
      <c r="X148" s="27"/>
      <c r="Y148" s="27"/>
      <c r="Z148" s="27"/>
      <c r="AA148" s="27"/>
      <c r="AB148" s="27"/>
      <c r="AC148" s="27"/>
      <c r="AD148" s="27"/>
      <c r="AE148" s="27"/>
      <c r="AF148" s="27"/>
      <c r="AG148" s="27"/>
      <c r="AH148" s="27"/>
      <c r="AI148" s="27"/>
      <c r="AJ148" s="27"/>
      <c r="AK148" s="27"/>
      <c r="AL148" s="27"/>
      <c r="AM148" s="27"/>
      <c r="AN148" s="27"/>
      <c r="AO148" s="27"/>
      <c r="AP148" s="27"/>
      <c r="AQ148" s="27"/>
      <c r="AR148" s="27"/>
      <c r="AS148" s="27"/>
      <c r="AT148" s="27"/>
      <c r="AU148" s="27"/>
      <c r="AV148" s="27"/>
      <c r="AW148" s="27"/>
      <c r="AX148" s="27"/>
      <c r="AY148" s="27"/>
      <c r="AZ148" s="27"/>
      <c r="BA148" s="27"/>
      <c r="BB148" s="27"/>
      <c r="BC148" s="27"/>
      <c r="BD148" s="27"/>
      <c r="BE148" s="27"/>
      <c r="BF148" s="27"/>
      <c r="BG148" s="27"/>
      <c r="BH148" s="27"/>
      <c r="BI148" s="27"/>
      <c r="BJ148" s="27"/>
      <c r="BK148" s="27"/>
      <c r="BL148" s="27"/>
      <c r="BM148" s="27"/>
      <c r="BN148" s="27"/>
      <c r="BO148" s="27"/>
      <c r="BP148" s="27"/>
      <c r="BQ148" s="27"/>
      <c r="BR148" s="27"/>
      <c r="BS148" s="27"/>
      <c r="BT148" s="27"/>
      <c r="BU148" s="27"/>
      <c r="BV148" s="27"/>
      <c r="BW148" s="27"/>
      <c r="BX148" s="27"/>
      <c r="BY148" s="27"/>
      <c r="BZ148" s="27"/>
      <c r="CA148" s="27"/>
      <c r="CB148" s="27"/>
      <c r="CC148" s="27"/>
      <c r="CD148" s="27"/>
      <c r="CE148" s="27"/>
      <c r="CF148" s="27"/>
      <c r="CG148" s="27"/>
      <c r="CH148" s="27"/>
      <c r="CI148" s="27"/>
      <c r="CJ148" s="27"/>
      <c r="CK148" s="27"/>
      <c r="CL148" s="27"/>
      <c r="CM148" s="27"/>
      <c r="CN148" s="27"/>
      <c r="CO148" s="27"/>
      <c r="CP148" s="27"/>
      <c r="CQ148" s="27"/>
      <c r="CR148" s="27"/>
      <c r="CS148" s="27"/>
      <c r="CT148" s="27"/>
      <c r="CU148" s="27"/>
    </row>
    <row r="149" customFormat="false" ht="12.75" hidden="false" customHeight="false" outlineLevel="0" collapsed="false">
      <c r="A149" s="71"/>
      <c r="B149" s="27"/>
      <c r="C149" s="27"/>
      <c r="D149" s="27"/>
      <c r="E149" s="27"/>
      <c r="F149" s="27"/>
      <c r="G149" s="27"/>
      <c r="H149" s="27"/>
      <c r="I149" s="27"/>
      <c r="J149" s="27"/>
      <c r="K149" s="27"/>
      <c r="L149" s="27"/>
      <c r="M149" s="27"/>
      <c r="N149" s="27"/>
      <c r="O149" s="27"/>
      <c r="P149" s="27"/>
      <c r="Q149" s="27"/>
      <c r="R149" s="71"/>
      <c r="S149" s="27"/>
      <c r="T149" s="27"/>
      <c r="U149" s="27"/>
      <c r="V149" s="27"/>
      <c r="W149" s="27"/>
      <c r="X149" s="27"/>
      <c r="Y149" s="27"/>
      <c r="Z149" s="27"/>
      <c r="AA149" s="27"/>
      <c r="AB149" s="27"/>
      <c r="AC149" s="27"/>
      <c r="AD149" s="27"/>
      <c r="AE149" s="27"/>
      <c r="AF149" s="27"/>
      <c r="AG149" s="27"/>
      <c r="AH149" s="27"/>
      <c r="AI149" s="27"/>
      <c r="AJ149" s="27"/>
      <c r="AK149" s="27"/>
      <c r="AL149" s="27"/>
      <c r="AM149" s="27"/>
      <c r="AN149" s="27"/>
      <c r="AO149" s="27"/>
      <c r="AP149" s="27"/>
      <c r="AQ149" s="27"/>
      <c r="AR149" s="27"/>
      <c r="AS149" s="27"/>
      <c r="AT149" s="27"/>
      <c r="AU149" s="27"/>
      <c r="AV149" s="27"/>
      <c r="AW149" s="27"/>
      <c r="AX149" s="27"/>
      <c r="AY149" s="27"/>
      <c r="AZ149" s="27"/>
      <c r="BA149" s="27"/>
      <c r="BB149" s="27"/>
      <c r="BC149" s="27"/>
      <c r="BD149" s="27"/>
      <c r="BE149" s="27"/>
      <c r="BF149" s="27"/>
      <c r="BG149" s="27"/>
      <c r="BH149" s="27"/>
      <c r="BI149" s="27"/>
      <c r="BJ149" s="27"/>
      <c r="BK149" s="27"/>
      <c r="BL149" s="27"/>
      <c r="BM149" s="27"/>
      <c r="BN149" s="27"/>
      <c r="BO149" s="27"/>
      <c r="BP149" s="27"/>
      <c r="BQ149" s="27"/>
      <c r="BR149" s="27"/>
      <c r="BS149" s="27"/>
      <c r="BT149" s="27"/>
      <c r="BU149" s="27"/>
      <c r="BV149" s="27"/>
      <c r="BW149" s="27"/>
      <c r="BX149" s="27"/>
      <c r="BY149" s="27"/>
      <c r="BZ149" s="27"/>
      <c r="CA149" s="27"/>
      <c r="CB149" s="27"/>
      <c r="CC149" s="27"/>
      <c r="CD149" s="27"/>
      <c r="CE149" s="27"/>
      <c r="CF149" s="27"/>
      <c r="CG149" s="27"/>
      <c r="CH149" s="27"/>
      <c r="CI149" s="27"/>
      <c r="CJ149" s="27"/>
      <c r="CK149" s="27"/>
      <c r="CL149" s="27"/>
      <c r="CM149" s="27"/>
      <c r="CN149" s="27"/>
      <c r="CO149" s="27"/>
      <c r="CP149" s="27"/>
      <c r="CQ149" s="27"/>
      <c r="CR149" s="27"/>
      <c r="CS149" s="27"/>
      <c r="CT149" s="27"/>
      <c r="CU149" s="27"/>
    </row>
    <row r="150" customFormat="false" ht="12.75" hidden="false" customHeight="false" outlineLevel="0" collapsed="false">
      <c r="A150" s="71"/>
      <c r="B150" s="27"/>
      <c r="C150" s="27"/>
      <c r="D150" s="27"/>
      <c r="E150" s="27"/>
      <c r="F150" s="27"/>
      <c r="G150" s="27"/>
      <c r="H150" s="27"/>
      <c r="I150" s="27"/>
      <c r="J150" s="27"/>
      <c r="K150" s="27"/>
      <c r="L150" s="27"/>
      <c r="M150" s="27"/>
      <c r="N150" s="27"/>
      <c r="O150" s="27"/>
      <c r="P150" s="27"/>
      <c r="Q150" s="27"/>
      <c r="R150" s="71"/>
      <c r="S150" s="27"/>
      <c r="T150" s="27"/>
      <c r="U150" s="27"/>
      <c r="V150" s="27"/>
      <c r="W150" s="27"/>
      <c r="X150" s="27"/>
      <c r="Y150" s="27"/>
      <c r="Z150" s="27"/>
      <c r="AA150" s="27"/>
      <c r="AB150" s="27"/>
      <c r="AC150" s="27"/>
      <c r="AD150" s="27"/>
      <c r="AE150" s="27"/>
      <c r="AF150" s="27"/>
      <c r="AG150" s="27"/>
      <c r="AH150" s="27"/>
      <c r="AI150" s="27"/>
      <c r="AJ150" s="27"/>
      <c r="AK150" s="27"/>
      <c r="AL150" s="27"/>
      <c r="AM150" s="27"/>
      <c r="AN150" s="27"/>
      <c r="AO150" s="27"/>
      <c r="AP150" s="27"/>
      <c r="AQ150" s="27"/>
      <c r="AR150" s="27"/>
      <c r="AS150" s="27"/>
      <c r="AT150" s="27"/>
      <c r="AU150" s="27"/>
      <c r="AV150" s="27"/>
      <c r="AW150" s="27"/>
      <c r="AX150" s="27"/>
      <c r="AY150" s="27"/>
      <c r="AZ150" s="27"/>
      <c r="BA150" s="27"/>
      <c r="BB150" s="27"/>
      <c r="BC150" s="27"/>
      <c r="BD150" s="27"/>
      <c r="BE150" s="27"/>
      <c r="BF150" s="27"/>
      <c r="BG150" s="27"/>
      <c r="BH150" s="27"/>
      <c r="BI150" s="27"/>
      <c r="BJ150" s="27"/>
      <c r="BK150" s="27"/>
      <c r="BL150" s="27"/>
      <c r="BM150" s="27"/>
      <c r="BN150" s="27"/>
      <c r="BO150" s="27"/>
      <c r="BP150" s="27"/>
      <c r="BQ150" s="27"/>
      <c r="BR150" s="27"/>
      <c r="BS150" s="27"/>
      <c r="BT150" s="27"/>
      <c r="BU150" s="27"/>
      <c r="BV150" s="27"/>
      <c r="BW150" s="27"/>
      <c r="BX150" s="27"/>
      <c r="BY150" s="27"/>
      <c r="BZ150" s="27"/>
      <c r="CA150" s="27"/>
      <c r="CB150" s="27"/>
      <c r="CC150" s="27"/>
      <c r="CD150" s="27"/>
      <c r="CE150" s="27"/>
      <c r="CF150" s="27"/>
      <c r="CG150" s="27"/>
      <c r="CH150" s="27"/>
      <c r="CI150" s="27"/>
      <c r="CJ150" s="27"/>
      <c r="CK150" s="27"/>
      <c r="CL150" s="27"/>
      <c r="CM150" s="27"/>
      <c r="CN150" s="27"/>
      <c r="CO150" s="27"/>
      <c r="CP150" s="27"/>
      <c r="CQ150" s="27"/>
      <c r="CR150" s="27"/>
      <c r="CS150" s="27"/>
      <c r="CT150" s="27"/>
      <c r="CU150" s="27"/>
    </row>
    <row r="151" customFormat="false" ht="12.75" hidden="false" customHeight="false" outlineLevel="0" collapsed="false">
      <c r="A151" s="71"/>
      <c r="B151" s="27"/>
      <c r="C151" s="27"/>
      <c r="D151" s="27"/>
      <c r="E151" s="27"/>
      <c r="F151" s="27"/>
      <c r="G151" s="27"/>
      <c r="H151" s="27"/>
      <c r="I151" s="27"/>
      <c r="J151" s="27"/>
      <c r="K151" s="27"/>
      <c r="L151" s="27"/>
      <c r="M151" s="27"/>
      <c r="N151" s="27"/>
      <c r="O151" s="27"/>
      <c r="P151" s="27"/>
      <c r="Q151" s="27"/>
      <c r="R151" s="71"/>
      <c r="S151" s="27"/>
      <c r="T151" s="27"/>
      <c r="U151" s="27"/>
      <c r="V151" s="27"/>
      <c r="W151" s="27"/>
      <c r="X151" s="27"/>
      <c r="Y151" s="27"/>
      <c r="Z151" s="27"/>
      <c r="AA151" s="27"/>
      <c r="AB151" s="27"/>
      <c r="AC151" s="27"/>
      <c r="AD151" s="27"/>
      <c r="AE151" s="27"/>
      <c r="AF151" s="27"/>
      <c r="AG151" s="27"/>
      <c r="AH151" s="27"/>
      <c r="AI151" s="27"/>
      <c r="AJ151" s="27"/>
      <c r="AK151" s="27"/>
      <c r="AL151" s="27"/>
      <c r="AM151" s="27"/>
      <c r="AN151" s="27"/>
      <c r="AO151" s="27"/>
      <c r="AP151" s="27"/>
      <c r="AQ151" s="27"/>
      <c r="AR151" s="27"/>
      <c r="AS151" s="27"/>
      <c r="AT151" s="27"/>
      <c r="AU151" s="27"/>
      <c r="AV151" s="27"/>
      <c r="AW151" s="27"/>
      <c r="AX151" s="27"/>
      <c r="AY151" s="27"/>
      <c r="AZ151" s="27"/>
      <c r="BA151" s="27"/>
      <c r="BB151" s="27"/>
      <c r="BC151" s="27"/>
      <c r="BD151" s="27"/>
      <c r="BE151" s="27"/>
      <c r="BF151" s="27"/>
      <c r="BG151" s="27"/>
      <c r="BH151" s="27"/>
      <c r="BI151" s="27"/>
      <c r="BJ151" s="27"/>
      <c r="BK151" s="27"/>
      <c r="BL151" s="27"/>
      <c r="BM151" s="27"/>
      <c r="BN151" s="27"/>
      <c r="BO151" s="27"/>
      <c r="BP151" s="27"/>
      <c r="BQ151" s="27"/>
      <c r="BR151" s="27"/>
      <c r="BS151" s="27"/>
      <c r="BT151" s="27"/>
      <c r="BU151" s="27"/>
      <c r="BV151" s="27"/>
      <c r="BW151" s="27"/>
      <c r="BX151" s="27"/>
      <c r="BY151" s="27"/>
      <c r="BZ151" s="27"/>
      <c r="CA151" s="27"/>
      <c r="CB151" s="27"/>
      <c r="CC151" s="27"/>
      <c r="CD151" s="27"/>
      <c r="CE151" s="27"/>
      <c r="CF151" s="27"/>
      <c r="CG151" s="27"/>
      <c r="CH151" s="27"/>
      <c r="CI151" s="27"/>
      <c r="CJ151" s="27"/>
      <c r="CK151" s="27"/>
      <c r="CL151" s="27"/>
      <c r="CM151" s="27"/>
      <c r="CN151" s="27"/>
      <c r="CO151" s="27"/>
      <c r="CP151" s="27"/>
      <c r="CQ151" s="27"/>
      <c r="CR151" s="27"/>
      <c r="CS151" s="27"/>
      <c r="CT151" s="27"/>
      <c r="CU151" s="27"/>
    </row>
    <row r="152" customFormat="false" ht="12.75" hidden="false" customHeight="false" outlineLevel="0" collapsed="false">
      <c r="A152" s="71"/>
      <c r="B152" s="27"/>
      <c r="C152" s="27"/>
      <c r="D152" s="27"/>
      <c r="E152" s="27"/>
      <c r="F152" s="27"/>
      <c r="G152" s="27"/>
      <c r="H152" s="27"/>
      <c r="I152" s="27"/>
      <c r="J152" s="27"/>
      <c r="K152" s="27"/>
      <c r="L152" s="27"/>
      <c r="M152" s="27"/>
      <c r="N152" s="27"/>
      <c r="O152" s="27"/>
      <c r="P152" s="27"/>
      <c r="Q152" s="27"/>
      <c r="R152" s="71"/>
      <c r="S152" s="27"/>
      <c r="T152" s="27"/>
      <c r="U152" s="27"/>
      <c r="V152" s="27"/>
      <c r="W152" s="27"/>
      <c r="X152" s="27"/>
      <c r="Y152" s="27"/>
      <c r="Z152" s="27"/>
      <c r="AA152" s="27"/>
      <c r="AB152" s="27"/>
      <c r="AC152" s="27"/>
      <c r="AD152" s="27"/>
      <c r="AE152" s="27"/>
      <c r="AF152" s="27"/>
      <c r="AG152" s="27"/>
      <c r="AH152" s="27"/>
      <c r="AI152" s="27"/>
      <c r="AJ152" s="27"/>
      <c r="AK152" s="27"/>
      <c r="AL152" s="27"/>
      <c r="AM152" s="27"/>
      <c r="AN152" s="27"/>
      <c r="AO152" s="27"/>
      <c r="AP152" s="27"/>
      <c r="AQ152" s="27"/>
      <c r="AR152" s="27"/>
      <c r="AS152" s="27"/>
      <c r="AT152" s="27"/>
      <c r="AU152" s="27"/>
      <c r="AV152" s="27"/>
      <c r="AW152" s="27"/>
      <c r="AX152" s="27"/>
      <c r="AY152" s="27"/>
      <c r="AZ152" s="27"/>
      <c r="BA152" s="27"/>
      <c r="BB152" s="27"/>
      <c r="BC152" s="27"/>
      <c r="BD152" s="27"/>
      <c r="BE152" s="27"/>
      <c r="BF152" s="27"/>
      <c r="BG152" s="27"/>
      <c r="BH152" s="27"/>
      <c r="BI152" s="27"/>
      <c r="BJ152" s="27"/>
      <c r="BK152" s="27"/>
      <c r="BL152" s="27"/>
      <c r="BM152" s="27"/>
      <c r="BN152" s="27"/>
      <c r="BO152" s="27"/>
      <c r="BP152" s="27"/>
      <c r="BQ152" s="27"/>
      <c r="BR152" s="27"/>
      <c r="BS152" s="27"/>
      <c r="BT152" s="27"/>
      <c r="BU152" s="27"/>
      <c r="BV152" s="27"/>
      <c r="BW152" s="27"/>
      <c r="BX152" s="27"/>
      <c r="BY152" s="27"/>
      <c r="BZ152" s="27"/>
      <c r="CA152" s="27"/>
      <c r="CB152" s="27"/>
      <c r="CC152" s="27"/>
      <c r="CD152" s="27"/>
      <c r="CE152" s="27"/>
      <c r="CF152" s="27"/>
      <c r="CG152" s="27"/>
      <c r="CH152" s="27"/>
      <c r="CI152" s="27"/>
      <c r="CJ152" s="27"/>
      <c r="CK152" s="27"/>
      <c r="CL152" s="27"/>
      <c r="CM152" s="27"/>
      <c r="CN152" s="27"/>
      <c r="CO152" s="27"/>
      <c r="CP152" s="27"/>
      <c r="CQ152" s="27"/>
      <c r="CR152" s="27"/>
      <c r="CS152" s="27"/>
      <c r="CT152" s="27"/>
      <c r="CU152" s="27"/>
    </row>
    <row r="153" customFormat="false" ht="12.75" hidden="false" customHeight="false" outlineLevel="0" collapsed="false">
      <c r="A153" s="71"/>
      <c r="B153" s="27"/>
      <c r="C153" s="27"/>
      <c r="D153" s="27"/>
      <c r="E153" s="27"/>
      <c r="F153" s="27"/>
      <c r="G153" s="27"/>
      <c r="H153" s="27"/>
      <c r="I153" s="27"/>
      <c r="J153" s="27"/>
      <c r="K153" s="27"/>
      <c r="L153" s="27"/>
      <c r="M153" s="27"/>
      <c r="N153" s="27"/>
      <c r="O153" s="27"/>
      <c r="P153" s="27"/>
      <c r="Q153" s="27"/>
      <c r="R153" s="71"/>
      <c r="S153" s="27"/>
      <c r="T153" s="27"/>
      <c r="U153" s="27"/>
      <c r="V153" s="27"/>
      <c r="W153" s="27"/>
      <c r="X153" s="27"/>
      <c r="Y153" s="27"/>
      <c r="Z153" s="27"/>
      <c r="AA153" s="27"/>
      <c r="AB153" s="27"/>
      <c r="AC153" s="27"/>
      <c r="AD153" s="27"/>
      <c r="AE153" s="27"/>
      <c r="AF153" s="27"/>
      <c r="AG153" s="27"/>
      <c r="AH153" s="27"/>
      <c r="AI153" s="27"/>
      <c r="AJ153" s="27"/>
      <c r="AK153" s="27"/>
      <c r="AL153" s="27"/>
      <c r="AM153" s="27"/>
      <c r="AN153" s="27"/>
      <c r="AO153" s="27"/>
      <c r="AP153" s="27"/>
      <c r="AQ153" s="27"/>
      <c r="AR153" s="27"/>
      <c r="AS153" s="27"/>
      <c r="AT153" s="27"/>
      <c r="AU153" s="27"/>
      <c r="AV153" s="27"/>
      <c r="AW153" s="27"/>
      <c r="AX153" s="27"/>
      <c r="AY153" s="27"/>
      <c r="AZ153" s="27"/>
      <c r="BA153" s="27"/>
      <c r="BB153" s="27"/>
      <c r="BC153" s="27"/>
      <c r="BD153" s="27"/>
      <c r="BE153" s="27"/>
      <c r="BF153" s="27"/>
      <c r="BG153" s="27"/>
      <c r="BH153" s="27"/>
      <c r="BI153" s="27"/>
      <c r="BJ153" s="27"/>
      <c r="BK153" s="27"/>
      <c r="BL153" s="27"/>
      <c r="BM153" s="27"/>
      <c r="BN153" s="27"/>
      <c r="BO153" s="27"/>
      <c r="BP153" s="27"/>
      <c r="BQ153" s="27"/>
      <c r="BR153" s="27"/>
      <c r="BS153" s="27"/>
      <c r="BT153" s="27"/>
      <c r="BU153" s="27"/>
      <c r="BV153" s="27"/>
      <c r="BW153" s="27"/>
      <c r="BX153" s="27"/>
      <c r="BY153" s="27"/>
      <c r="BZ153" s="27"/>
      <c r="CA153" s="27"/>
      <c r="CB153" s="27"/>
      <c r="CC153" s="27"/>
      <c r="CD153" s="27"/>
      <c r="CE153" s="27"/>
      <c r="CF153" s="27"/>
      <c r="CG153" s="27"/>
      <c r="CH153" s="27"/>
      <c r="CI153" s="27"/>
      <c r="CJ153" s="27"/>
      <c r="CK153" s="27"/>
      <c r="CL153" s="27"/>
      <c r="CM153" s="27"/>
      <c r="CN153" s="27"/>
      <c r="CO153" s="27"/>
      <c r="CP153" s="27"/>
      <c r="CQ153" s="27"/>
      <c r="CR153" s="27"/>
      <c r="CS153" s="27"/>
      <c r="CT153" s="27"/>
      <c r="CU153" s="27"/>
    </row>
    <row r="154" customFormat="false" ht="12.75" hidden="false" customHeight="false" outlineLevel="0" collapsed="false">
      <c r="A154" s="71"/>
      <c r="B154" s="27"/>
      <c r="C154" s="27"/>
      <c r="D154" s="27"/>
      <c r="E154" s="27"/>
      <c r="F154" s="27"/>
      <c r="G154" s="27"/>
      <c r="H154" s="27"/>
      <c r="I154" s="27"/>
      <c r="J154" s="27"/>
      <c r="K154" s="27"/>
      <c r="L154" s="27"/>
      <c r="M154" s="27"/>
      <c r="N154" s="27"/>
      <c r="O154" s="27"/>
      <c r="P154" s="27"/>
      <c r="Q154" s="27"/>
      <c r="R154" s="71"/>
      <c r="S154" s="27"/>
      <c r="T154" s="27"/>
      <c r="U154" s="27"/>
      <c r="V154" s="27"/>
      <c r="W154" s="27"/>
      <c r="X154" s="27"/>
      <c r="Y154" s="27"/>
      <c r="Z154" s="27"/>
      <c r="AA154" s="27"/>
      <c r="AB154" s="27"/>
      <c r="AC154" s="27"/>
      <c r="AD154" s="27"/>
      <c r="AE154" s="27"/>
      <c r="AF154" s="27"/>
      <c r="AG154" s="27"/>
      <c r="AH154" s="27"/>
      <c r="AI154" s="27"/>
      <c r="AJ154" s="27"/>
      <c r="AK154" s="27"/>
      <c r="AL154" s="27"/>
      <c r="AM154" s="27"/>
      <c r="AN154" s="27"/>
      <c r="AO154" s="27"/>
      <c r="AP154" s="27"/>
      <c r="AQ154" s="27"/>
      <c r="AR154" s="27"/>
      <c r="AS154" s="27"/>
      <c r="AT154" s="27"/>
      <c r="AU154" s="27"/>
      <c r="AV154" s="27"/>
      <c r="AW154" s="27"/>
      <c r="AX154" s="27"/>
      <c r="AY154" s="27"/>
      <c r="AZ154" s="27"/>
      <c r="BA154" s="27"/>
      <c r="BB154" s="27"/>
      <c r="BC154" s="27"/>
      <c r="BD154" s="27"/>
      <c r="BE154" s="27"/>
      <c r="BF154" s="27"/>
      <c r="BG154" s="27"/>
      <c r="BH154" s="27"/>
      <c r="BI154" s="27"/>
      <c r="BJ154" s="27"/>
      <c r="BK154" s="27"/>
      <c r="BL154" s="27"/>
      <c r="BM154" s="27"/>
      <c r="BN154" s="27"/>
      <c r="BO154" s="27"/>
      <c r="BP154" s="27"/>
      <c r="BQ154" s="27"/>
      <c r="BR154" s="27"/>
      <c r="BS154" s="27"/>
      <c r="BT154" s="27"/>
      <c r="BU154" s="27"/>
      <c r="BV154" s="27"/>
      <c r="BW154" s="27"/>
      <c r="BX154" s="27"/>
      <c r="BY154" s="27"/>
      <c r="BZ154" s="27"/>
      <c r="CA154" s="27"/>
      <c r="CB154" s="27"/>
      <c r="CC154" s="27"/>
      <c r="CD154" s="27"/>
      <c r="CE154" s="27"/>
      <c r="CF154" s="27"/>
      <c r="CG154" s="27"/>
      <c r="CH154" s="27"/>
      <c r="CI154" s="27"/>
      <c r="CJ154" s="27"/>
      <c r="CK154" s="27"/>
      <c r="CL154" s="27"/>
      <c r="CM154" s="27"/>
      <c r="CN154" s="27"/>
      <c r="CO154" s="27"/>
      <c r="CP154" s="27"/>
      <c r="CQ154" s="27"/>
      <c r="CR154" s="27"/>
      <c r="CS154" s="27"/>
      <c r="CT154" s="27"/>
      <c r="CU154" s="27"/>
    </row>
    <row r="155" customFormat="false" ht="12.75" hidden="false" customHeight="false" outlineLevel="0" collapsed="false">
      <c r="A155" s="71"/>
      <c r="B155" s="27"/>
      <c r="C155" s="27"/>
      <c r="D155" s="27"/>
      <c r="E155" s="27"/>
      <c r="F155" s="27"/>
      <c r="G155" s="27"/>
      <c r="H155" s="27"/>
      <c r="I155" s="27"/>
      <c r="J155" s="27"/>
      <c r="K155" s="27"/>
      <c r="L155" s="27"/>
      <c r="M155" s="27"/>
      <c r="N155" s="27"/>
      <c r="O155" s="27"/>
      <c r="P155" s="27"/>
      <c r="Q155" s="27"/>
      <c r="R155" s="71"/>
      <c r="S155" s="27"/>
      <c r="T155" s="27"/>
      <c r="U155" s="27"/>
      <c r="V155" s="27"/>
      <c r="W155" s="27"/>
      <c r="X155" s="27"/>
      <c r="Y155" s="27"/>
      <c r="Z155" s="27"/>
      <c r="AA155" s="27"/>
      <c r="AB155" s="27"/>
      <c r="AC155" s="27"/>
      <c r="AD155" s="27"/>
      <c r="AE155" s="27"/>
      <c r="AF155" s="27"/>
      <c r="AG155" s="27"/>
      <c r="AH155" s="27"/>
      <c r="AI155" s="27"/>
      <c r="AJ155" s="27"/>
      <c r="AK155" s="27"/>
      <c r="AL155" s="27"/>
      <c r="AM155" s="27"/>
      <c r="AN155" s="27"/>
      <c r="AO155" s="27"/>
      <c r="AP155" s="27"/>
      <c r="AQ155" s="27"/>
      <c r="AR155" s="27"/>
      <c r="AS155" s="27"/>
      <c r="AT155" s="27"/>
      <c r="AU155" s="27"/>
      <c r="AV155" s="27"/>
      <c r="AW155" s="27"/>
      <c r="AX155" s="27"/>
      <c r="AY155" s="27"/>
      <c r="AZ155" s="27"/>
      <c r="BA155" s="27"/>
      <c r="BB155" s="27"/>
      <c r="BC155" s="27"/>
      <c r="BD155" s="27"/>
      <c r="BE155" s="27"/>
      <c r="BF155" s="27"/>
      <c r="BG155" s="27"/>
      <c r="BH155" s="27"/>
      <c r="BI155" s="27"/>
      <c r="BJ155" s="27"/>
      <c r="BK155" s="27"/>
      <c r="BL155" s="27"/>
      <c r="BM155" s="27"/>
      <c r="BN155" s="27"/>
      <c r="BO155" s="27"/>
      <c r="BP155" s="27"/>
      <c r="BQ155" s="27"/>
      <c r="BR155" s="27"/>
      <c r="BS155" s="27"/>
      <c r="BT155" s="27"/>
      <c r="BU155" s="27"/>
      <c r="BV155" s="27"/>
      <c r="BW155" s="27"/>
      <c r="BX155" s="27"/>
      <c r="BY155" s="27"/>
      <c r="BZ155" s="27"/>
      <c r="CA155" s="27"/>
      <c r="CB155" s="27"/>
      <c r="CC155" s="27"/>
      <c r="CD155" s="27"/>
      <c r="CE155" s="27"/>
      <c r="CF155" s="27"/>
      <c r="CG155" s="27"/>
      <c r="CH155" s="27"/>
      <c r="CI155" s="27"/>
      <c r="CJ155" s="27"/>
      <c r="CK155" s="27"/>
      <c r="CL155" s="27"/>
      <c r="CM155" s="27"/>
      <c r="CN155" s="27"/>
      <c r="CO155" s="27"/>
      <c r="CP155" s="27"/>
      <c r="CQ155" s="27"/>
      <c r="CR155" s="27"/>
      <c r="CS155" s="27"/>
      <c r="CT155" s="27"/>
      <c r="CU155" s="27"/>
    </row>
    <row r="156" customFormat="false" ht="12.75" hidden="false" customHeight="false" outlineLevel="0" collapsed="false">
      <c r="A156" s="71"/>
      <c r="B156" s="27"/>
      <c r="C156" s="27"/>
      <c r="D156" s="27"/>
      <c r="E156" s="27"/>
      <c r="F156" s="27"/>
      <c r="G156" s="27"/>
      <c r="H156" s="27"/>
      <c r="I156" s="27"/>
      <c r="J156" s="27"/>
      <c r="K156" s="27"/>
      <c r="L156" s="27"/>
      <c r="M156" s="27"/>
      <c r="N156" s="27"/>
      <c r="O156" s="27"/>
      <c r="P156" s="27"/>
      <c r="Q156" s="27"/>
      <c r="R156" s="71"/>
      <c r="S156" s="27"/>
      <c r="T156" s="27"/>
      <c r="U156" s="27"/>
      <c r="V156" s="27"/>
      <c r="W156" s="27"/>
      <c r="X156" s="27"/>
      <c r="Y156" s="27"/>
      <c r="Z156" s="27"/>
      <c r="AA156" s="27"/>
      <c r="AB156" s="27"/>
      <c r="AC156" s="27"/>
      <c r="AD156" s="27"/>
      <c r="AE156" s="27"/>
      <c r="AF156" s="27"/>
      <c r="AG156" s="27"/>
      <c r="AH156" s="27"/>
      <c r="AI156" s="27"/>
      <c r="AJ156" s="27"/>
      <c r="AK156" s="27"/>
      <c r="AL156" s="27"/>
      <c r="AM156" s="27"/>
      <c r="AN156" s="27"/>
      <c r="AO156" s="27"/>
      <c r="AP156" s="27"/>
      <c r="AQ156" s="27"/>
      <c r="AR156" s="27"/>
      <c r="AS156" s="27"/>
      <c r="AT156" s="27"/>
      <c r="AU156" s="27"/>
      <c r="AV156" s="27"/>
      <c r="AW156" s="27"/>
      <c r="AX156" s="27"/>
      <c r="AY156" s="27"/>
      <c r="AZ156" s="27"/>
      <c r="BA156" s="27"/>
      <c r="BB156" s="27"/>
      <c r="BC156" s="27"/>
      <c r="BD156" s="27"/>
      <c r="BE156" s="27"/>
      <c r="BF156" s="27"/>
      <c r="BG156" s="27"/>
      <c r="BH156" s="27"/>
      <c r="BI156" s="27"/>
      <c r="BJ156" s="27"/>
      <c r="BK156" s="27"/>
      <c r="BL156" s="27"/>
      <c r="BM156" s="27"/>
      <c r="BN156" s="27"/>
      <c r="BO156" s="27"/>
      <c r="BP156" s="27"/>
      <c r="BQ156" s="27"/>
      <c r="BR156" s="27"/>
      <c r="BS156" s="27"/>
      <c r="BT156" s="27"/>
      <c r="BU156" s="27"/>
      <c r="BV156" s="27"/>
      <c r="BW156" s="27"/>
      <c r="BX156" s="27"/>
      <c r="BY156" s="27"/>
      <c r="BZ156" s="27"/>
      <c r="CA156" s="27"/>
      <c r="CB156" s="27"/>
      <c r="CC156" s="27"/>
      <c r="CD156" s="27"/>
      <c r="CE156" s="27"/>
      <c r="CF156" s="27"/>
      <c r="CG156" s="27"/>
      <c r="CH156" s="27"/>
      <c r="CI156" s="27"/>
      <c r="CJ156" s="27"/>
      <c r="CK156" s="27"/>
      <c r="CL156" s="27"/>
      <c r="CM156" s="27"/>
      <c r="CN156" s="27"/>
      <c r="CO156" s="27"/>
      <c r="CP156" s="27"/>
      <c r="CQ156" s="27"/>
      <c r="CR156" s="27"/>
      <c r="CS156" s="27"/>
      <c r="CT156" s="27"/>
      <c r="CU156" s="27"/>
    </row>
    <row r="157" customFormat="false" ht="12.75" hidden="false" customHeight="false" outlineLevel="0" collapsed="false">
      <c r="A157" s="71"/>
      <c r="B157" s="27"/>
      <c r="C157" s="27"/>
      <c r="D157" s="27"/>
      <c r="E157" s="27"/>
      <c r="F157" s="27"/>
      <c r="G157" s="27"/>
      <c r="H157" s="27"/>
      <c r="I157" s="27"/>
      <c r="J157" s="27"/>
      <c r="K157" s="27"/>
      <c r="L157" s="27"/>
      <c r="M157" s="27"/>
      <c r="N157" s="27"/>
      <c r="O157" s="27"/>
      <c r="P157" s="27"/>
      <c r="Q157" s="27"/>
      <c r="R157" s="71"/>
      <c r="S157" s="27"/>
      <c r="T157" s="27"/>
      <c r="U157" s="27"/>
      <c r="V157" s="27"/>
      <c r="W157" s="27"/>
      <c r="X157" s="27"/>
      <c r="Y157" s="27"/>
      <c r="Z157" s="27"/>
      <c r="AA157" s="27"/>
      <c r="AB157" s="27"/>
      <c r="AC157" s="27"/>
      <c r="AD157" s="27"/>
      <c r="AE157" s="27"/>
      <c r="AF157" s="27"/>
      <c r="AG157" s="27"/>
      <c r="AH157" s="27"/>
      <c r="AI157" s="27"/>
      <c r="AJ157" s="27"/>
      <c r="AK157" s="27"/>
      <c r="AL157" s="27"/>
      <c r="AM157" s="27"/>
      <c r="AN157" s="27"/>
      <c r="AO157" s="27"/>
      <c r="AP157" s="27"/>
      <c r="AQ157" s="27"/>
      <c r="AR157" s="27"/>
      <c r="AS157" s="27"/>
      <c r="AT157" s="27"/>
      <c r="AU157" s="27"/>
      <c r="AV157" s="27"/>
      <c r="AW157" s="27"/>
      <c r="AX157" s="27"/>
      <c r="AY157" s="27"/>
      <c r="AZ157" s="27"/>
      <c r="BA157" s="27"/>
      <c r="BB157" s="27"/>
      <c r="BC157" s="27"/>
      <c r="BD157" s="27"/>
      <c r="BE157" s="27"/>
      <c r="BF157" s="27"/>
      <c r="BG157" s="27"/>
      <c r="BH157" s="27"/>
      <c r="BI157" s="27"/>
      <c r="BJ157" s="27"/>
      <c r="BK157" s="27"/>
      <c r="BL157" s="27"/>
      <c r="BM157" s="27"/>
      <c r="BN157" s="27"/>
      <c r="BO157" s="27"/>
      <c r="BP157" s="27"/>
      <c r="BQ157" s="27"/>
      <c r="BR157" s="27"/>
      <c r="BS157" s="27"/>
      <c r="BT157" s="27"/>
      <c r="BU157" s="27"/>
      <c r="BV157" s="27"/>
      <c r="BW157" s="27"/>
      <c r="BX157" s="27"/>
      <c r="BY157" s="27"/>
      <c r="BZ157" s="27"/>
      <c r="CA157" s="27"/>
      <c r="CB157" s="27"/>
      <c r="CC157" s="27"/>
      <c r="CD157" s="27"/>
      <c r="CE157" s="27"/>
      <c r="CF157" s="27"/>
      <c r="CG157" s="27"/>
      <c r="CH157" s="27"/>
      <c r="CI157" s="27"/>
      <c r="CJ157" s="27"/>
      <c r="CK157" s="27"/>
      <c r="CL157" s="27"/>
      <c r="CM157" s="27"/>
      <c r="CN157" s="27"/>
      <c r="CO157" s="27"/>
      <c r="CP157" s="27"/>
      <c r="CQ157" s="27"/>
      <c r="CR157" s="27"/>
      <c r="CS157" s="27"/>
      <c r="CT157" s="27"/>
      <c r="CU157" s="27"/>
    </row>
    <row r="158" customFormat="false" ht="12.75" hidden="false" customHeight="false" outlineLevel="0" collapsed="false">
      <c r="A158" s="71"/>
      <c r="B158" s="27"/>
      <c r="C158" s="27"/>
      <c r="D158" s="27"/>
      <c r="E158" s="27"/>
      <c r="F158" s="27"/>
      <c r="G158" s="27"/>
      <c r="H158" s="27"/>
      <c r="I158" s="27"/>
      <c r="J158" s="27"/>
      <c r="K158" s="27"/>
      <c r="L158" s="27"/>
      <c r="M158" s="27"/>
      <c r="N158" s="27"/>
      <c r="O158" s="27"/>
      <c r="P158" s="27"/>
      <c r="Q158" s="27"/>
      <c r="R158" s="71"/>
      <c r="S158" s="27"/>
      <c r="T158" s="27"/>
      <c r="U158" s="27"/>
      <c r="V158" s="27"/>
      <c r="W158" s="27"/>
      <c r="X158" s="27"/>
      <c r="Y158" s="27"/>
      <c r="Z158" s="27"/>
      <c r="AA158" s="27"/>
      <c r="AB158" s="27"/>
      <c r="AC158" s="27"/>
      <c r="AD158" s="27"/>
      <c r="AE158" s="27"/>
      <c r="AF158" s="27"/>
      <c r="AG158" s="27"/>
      <c r="AH158" s="27"/>
      <c r="AI158" s="27"/>
      <c r="AJ158" s="27"/>
      <c r="AK158" s="27"/>
      <c r="AL158" s="27"/>
      <c r="AM158" s="27"/>
      <c r="AN158" s="27"/>
      <c r="AO158" s="27"/>
      <c r="AP158" s="27"/>
      <c r="AQ158" s="27"/>
      <c r="AR158" s="27"/>
      <c r="AS158" s="27"/>
      <c r="AT158" s="27"/>
      <c r="AU158" s="27"/>
      <c r="AV158" s="27"/>
      <c r="AW158" s="27"/>
      <c r="AX158" s="27"/>
      <c r="AY158" s="27"/>
      <c r="AZ158" s="27"/>
      <c r="BA158" s="27"/>
      <c r="BB158" s="27"/>
      <c r="BC158" s="27"/>
      <c r="BD158" s="27"/>
      <c r="BE158" s="27"/>
      <c r="BF158" s="27"/>
      <c r="BG158" s="27"/>
      <c r="BH158" s="27"/>
      <c r="BI158" s="27"/>
      <c r="BJ158" s="27"/>
      <c r="BK158" s="27"/>
      <c r="BL158" s="27"/>
      <c r="BM158" s="27"/>
      <c r="BN158" s="27"/>
      <c r="BO158" s="27"/>
      <c r="BP158" s="27"/>
      <c r="BQ158" s="27"/>
      <c r="BR158" s="27"/>
      <c r="BS158" s="27"/>
      <c r="BT158" s="27"/>
      <c r="BU158" s="27"/>
      <c r="BV158" s="27"/>
      <c r="BW158" s="27"/>
      <c r="BX158" s="27"/>
      <c r="BY158" s="27"/>
      <c r="BZ158" s="27"/>
      <c r="CA158" s="27"/>
      <c r="CB158" s="27"/>
      <c r="CC158" s="27"/>
      <c r="CD158" s="27"/>
      <c r="CE158" s="27"/>
      <c r="CF158" s="27"/>
      <c r="CG158" s="27"/>
      <c r="CH158" s="27"/>
      <c r="CI158" s="27"/>
      <c r="CJ158" s="27"/>
      <c r="CK158" s="27"/>
      <c r="CL158" s="27"/>
      <c r="CM158" s="27"/>
      <c r="CN158" s="27"/>
      <c r="CO158" s="27"/>
      <c r="CP158" s="27"/>
      <c r="CQ158" s="27"/>
      <c r="CR158" s="27"/>
      <c r="CS158" s="27"/>
      <c r="CT158" s="27"/>
      <c r="CU158" s="27"/>
    </row>
    <row r="159" customFormat="false" ht="12.75" hidden="false" customHeight="false" outlineLevel="0" collapsed="false">
      <c r="A159" s="71"/>
      <c r="B159" s="27"/>
      <c r="C159" s="27"/>
      <c r="D159" s="27"/>
      <c r="E159" s="27"/>
      <c r="F159" s="27"/>
      <c r="G159" s="27"/>
      <c r="H159" s="27"/>
      <c r="I159" s="27"/>
      <c r="J159" s="27"/>
      <c r="K159" s="27"/>
      <c r="L159" s="27"/>
      <c r="M159" s="27"/>
      <c r="N159" s="27"/>
      <c r="O159" s="27"/>
      <c r="P159" s="27"/>
      <c r="Q159" s="27"/>
      <c r="R159" s="71"/>
      <c r="S159" s="27"/>
      <c r="T159" s="27"/>
      <c r="U159" s="27"/>
      <c r="V159" s="27"/>
      <c r="W159" s="27"/>
      <c r="X159" s="27"/>
      <c r="Y159" s="27"/>
      <c r="Z159" s="27"/>
      <c r="AA159" s="27"/>
      <c r="AB159" s="27"/>
      <c r="AC159" s="27"/>
      <c r="AD159" s="27"/>
      <c r="AE159" s="27"/>
      <c r="AF159" s="27"/>
      <c r="AG159" s="27"/>
      <c r="AH159" s="27"/>
      <c r="AI159" s="27"/>
      <c r="AJ159" s="27"/>
      <c r="AK159" s="27"/>
      <c r="AL159" s="27"/>
      <c r="AM159" s="27"/>
      <c r="AN159" s="27"/>
      <c r="AO159" s="27"/>
      <c r="AP159" s="27"/>
      <c r="AQ159" s="27"/>
      <c r="AR159" s="27"/>
      <c r="AS159" s="27"/>
      <c r="AT159" s="27"/>
      <c r="AU159" s="27"/>
      <c r="AV159" s="27"/>
      <c r="AW159" s="27"/>
      <c r="AX159" s="27"/>
      <c r="AY159" s="27"/>
      <c r="AZ159" s="27"/>
      <c r="BA159" s="27"/>
      <c r="BB159" s="27"/>
      <c r="BC159" s="27"/>
      <c r="BD159" s="27"/>
      <c r="BE159" s="27"/>
      <c r="BF159" s="27"/>
      <c r="BG159" s="27"/>
      <c r="BH159" s="27"/>
      <c r="BI159" s="27"/>
      <c r="BJ159" s="27"/>
      <c r="BK159" s="27"/>
      <c r="BL159" s="27"/>
      <c r="BM159" s="27"/>
      <c r="BN159" s="27"/>
      <c r="BO159" s="27"/>
      <c r="BP159" s="27"/>
      <c r="BQ159" s="27"/>
      <c r="BR159" s="27"/>
      <c r="BS159" s="27"/>
      <c r="BT159" s="27"/>
      <c r="BU159" s="27"/>
      <c r="BV159" s="27"/>
      <c r="BW159" s="27"/>
      <c r="BX159" s="27"/>
      <c r="BY159" s="27"/>
      <c r="BZ159" s="27"/>
      <c r="CA159" s="27"/>
      <c r="CB159" s="27"/>
      <c r="CC159" s="27"/>
      <c r="CD159" s="27"/>
      <c r="CE159" s="27"/>
      <c r="CF159" s="27"/>
      <c r="CG159" s="27"/>
      <c r="CH159" s="27"/>
      <c r="CI159" s="27"/>
      <c r="CJ159" s="27"/>
      <c r="CK159" s="27"/>
      <c r="CL159" s="27"/>
      <c r="CM159" s="27"/>
      <c r="CN159" s="27"/>
      <c r="CO159" s="27"/>
      <c r="CP159" s="27"/>
      <c r="CQ159" s="27"/>
      <c r="CR159" s="27"/>
      <c r="CS159" s="27"/>
      <c r="CT159" s="27"/>
      <c r="CU159" s="27"/>
    </row>
    <row r="160" customFormat="false" ht="12.75" hidden="false" customHeight="false" outlineLevel="0" collapsed="false">
      <c r="A160" s="71"/>
      <c r="B160" s="27"/>
      <c r="C160" s="27"/>
      <c r="D160" s="27"/>
      <c r="E160" s="27"/>
      <c r="F160" s="27"/>
      <c r="G160" s="27"/>
      <c r="H160" s="27"/>
      <c r="I160" s="27"/>
      <c r="J160" s="27"/>
      <c r="K160" s="27"/>
      <c r="L160" s="27"/>
      <c r="M160" s="27"/>
      <c r="N160" s="27"/>
      <c r="O160" s="27"/>
      <c r="P160" s="27"/>
      <c r="Q160" s="27"/>
      <c r="R160" s="71"/>
      <c r="S160" s="27"/>
      <c r="T160" s="27"/>
      <c r="U160" s="27"/>
      <c r="V160" s="27"/>
      <c r="W160" s="27"/>
      <c r="X160" s="27"/>
      <c r="Y160" s="27"/>
      <c r="Z160" s="27"/>
      <c r="AA160" s="27"/>
      <c r="AB160" s="27"/>
      <c r="AC160" s="27"/>
      <c r="AD160" s="27"/>
      <c r="AE160" s="27"/>
      <c r="AF160" s="27"/>
      <c r="AG160" s="27"/>
      <c r="AH160" s="27"/>
      <c r="AI160" s="27"/>
      <c r="AJ160" s="27"/>
      <c r="AK160" s="27"/>
      <c r="AL160" s="27"/>
      <c r="AM160" s="27"/>
      <c r="AN160" s="27"/>
      <c r="AO160" s="27"/>
      <c r="AP160" s="27"/>
      <c r="AQ160" s="27"/>
      <c r="AR160" s="27"/>
      <c r="AS160" s="27"/>
      <c r="AT160" s="27"/>
      <c r="AU160" s="27"/>
      <c r="AV160" s="27"/>
      <c r="AW160" s="27"/>
      <c r="AX160" s="27"/>
      <c r="AY160" s="27"/>
      <c r="AZ160" s="27"/>
      <c r="BA160" s="27"/>
      <c r="BB160" s="27"/>
      <c r="BC160" s="27"/>
      <c r="BD160" s="27"/>
      <c r="BE160" s="27"/>
      <c r="BF160" s="27"/>
      <c r="BG160" s="27"/>
      <c r="BH160" s="27"/>
      <c r="BI160" s="27"/>
      <c r="BJ160" s="27"/>
      <c r="BK160" s="27"/>
      <c r="BL160" s="27"/>
      <c r="BM160" s="27"/>
      <c r="BN160" s="27"/>
      <c r="BO160" s="27"/>
      <c r="BP160" s="27"/>
      <c r="BQ160" s="27"/>
      <c r="BR160" s="27"/>
      <c r="BS160" s="27"/>
      <c r="BT160" s="27"/>
      <c r="BU160" s="27"/>
      <c r="BV160" s="27"/>
      <c r="BW160" s="27"/>
      <c r="BX160" s="27"/>
      <c r="BY160" s="27"/>
      <c r="BZ160" s="27"/>
      <c r="CA160" s="27"/>
      <c r="CB160" s="27"/>
      <c r="CC160" s="27"/>
      <c r="CD160" s="27"/>
      <c r="CE160" s="27"/>
      <c r="CF160" s="27"/>
      <c r="CG160" s="27"/>
      <c r="CH160" s="27"/>
      <c r="CI160" s="27"/>
      <c r="CJ160" s="27"/>
      <c r="CK160" s="27"/>
      <c r="CL160" s="27"/>
      <c r="CM160" s="27"/>
      <c r="CN160" s="27"/>
      <c r="CO160" s="27"/>
      <c r="CP160" s="27"/>
      <c r="CQ160" s="27"/>
      <c r="CR160" s="27"/>
      <c r="CS160" s="27"/>
      <c r="CT160" s="27"/>
      <c r="CU160" s="27"/>
    </row>
    <row r="161" customFormat="false" ht="12.75" hidden="false" customHeight="false" outlineLevel="0" collapsed="false">
      <c r="A161" s="71"/>
      <c r="B161" s="27"/>
      <c r="C161" s="27"/>
      <c r="D161" s="27"/>
      <c r="E161" s="27"/>
      <c r="F161" s="27"/>
      <c r="G161" s="27"/>
      <c r="H161" s="27"/>
      <c r="I161" s="27"/>
      <c r="J161" s="27"/>
      <c r="K161" s="27"/>
      <c r="L161" s="27"/>
      <c r="M161" s="27"/>
      <c r="N161" s="27"/>
      <c r="O161" s="27"/>
      <c r="P161" s="27"/>
      <c r="Q161" s="27"/>
      <c r="R161" s="71"/>
      <c r="S161" s="27"/>
      <c r="T161" s="27"/>
      <c r="U161" s="27"/>
      <c r="V161" s="27"/>
      <c r="W161" s="27"/>
      <c r="X161" s="27"/>
      <c r="Y161" s="27"/>
      <c r="Z161" s="27"/>
      <c r="AA161" s="27"/>
      <c r="AB161" s="27"/>
      <c r="AC161" s="27"/>
      <c r="AD161" s="27"/>
      <c r="AE161" s="27"/>
      <c r="AF161" s="27"/>
      <c r="AG161" s="27"/>
      <c r="AH161" s="27"/>
      <c r="AI161" s="27"/>
      <c r="AJ161" s="27"/>
      <c r="AK161" s="27"/>
      <c r="AL161" s="27"/>
      <c r="AM161" s="27"/>
      <c r="AN161" s="27"/>
      <c r="AO161" s="27"/>
      <c r="AP161" s="27"/>
      <c r="AQ161" s="27"/>
      <c r="AR161" s="27"/>
      <c r="AS161" s="27"/>
      <c r="AT161" s="27"/>
      <c r="AU161" s="27"/>
      <c r="AV161" s="27"/>
      <c r="AW161" s="27"/>
      <c r="AX161" s="27"/>
      <c r="AY161" s="27"/>
      <c r="AZ161" s="27"/>
      <c r="BA161" s="27"/>
      <c r="BB161" s="27"/>
      <c r="BC161" s="27"/>
      <c r="BD161" s="27"/>
      <c r="BE161" s="27"/>
      <c r="BF161" s="27"/>
      <c r="BG161" s="27"/>
      <c r="BH161" s="27"/>
      <c r="BI161" s="27"/>
      <c r="BJ161" s="27"/>
      <c r="BK161" s="27"/>
      <c r="BL161" s="27"/>
      <c r="BM161" s="27"/>
      <c r="BN161" s="27"/>
      <c r="BO161" s="27"/>
      <c r="BP161" s="27"/>
      <c r="BQ161" s="27"/>
      <c r="BR161" s="27"/>
      <c r="BS161" s="27"/>
      <c r="BT161" s="27"/>
      <c r="BU161" s="27"/>
      <c r="BV161" s="27"/>
      <c r="BW161" s="27"/>
      <c r="BX161" s="27"/>
      <c r="BY161" s="27"/>
      <c r="BZ161" s="27"/>
      <c r="CA161" s="27"/>
      <c r="CB161" s="27"/>
      <c r="CC161" s="27"/>
      <c r="CD161" s="27"/>
      <c r="CE161" s="27"/>
      <c r="CF161" s="27"/>
      <c r="CG161" s="27"/>
      <c r="CH161" s="27"/>
      <c r="CI161" s="27"/>
      <c r="CJ161" s="27"/>
      <c r="CK161" s="27"/>
      <c r="CL161" s="27"/>
      <c r="CM161" s="27"/>
      <c r="CN161" s="27"/>
      <c r="CO161" s="27"/>
      <c r="CP161" s="27"/>
      <c r="CQ161" s="27"/>
      <c r="CR161" s="27"/>
      <c r="CS161" s="27"/>
      <c r="CT161" s="27"/>
      <c r="CU161" s="27"/>
    </row>
    <row r="162" customFormat="false" ht="12.75" hidden="false" customHeight="false" outlineLevel="0" collapsed="false">
      <c r="A162" s="71"/>
      <c r="B162" s="27"/>
      <c r="C162" s="27"/>
      <c r="D162" s="27"/>
      <c r="E162" s="27"/>
      <c r="F162" s="27"/>
      <c r="G162" s="27"/>
      <c r="H162" s="27"/>
      <c r="I162" s="27"/>
      <c r="J162" s="27"/>
      <c r="K162" s="27"/>
      <c r="L162" s="27"/>
      <c r="M162" s="27"/>
      <c r="N162" s="27"/>
      <c r="O162" s="27"/>
      <c r="P162" s="27"/>
      <c r="Q162" s="27"/>
      <c r="R162" s="71"/>
      <c r="S162" s="27"/>
      <c r="T162" s="27"/>
      <c r="U162" s="27"/>
      <c r="V162" s="27"/>
      <c r="W162" s="27"/>
      <c r="X162" s="27"/>
      <c r="Y162" s="27"/>
      <c r="Z162" s="27"/>
      <c r="AA162" s="27"/>
      <c r="AB162" s="27"/>
      <c r="AC162" s="27"/>
      <c r="AD162" s="27"/>
      <c r="AE162" s="27"/>
      <c r="AF162" s="27"/>
      <c r="AG162" s="27"/>
      <c r="AH162" s="27"/>
      <c r="AI162" s="27"/>
      <c r="AJ162" s="27"/>
      <c r="AK162" s="27"/>
      <c r="AL162" s="27"/>
      <c r="AM162" s="27"/>
      <c r="AN162" s="27"/>
      <c r="AO162" s="27"/>
      <c r="AP162" s="27"/>
      <c r="AQ162" s="27"/>
      <c r="AR162" s="27"/>
      <c r="AS162" s="27"/>
      <c r="AT162" s="27"/>
      <c r="AU162" s="27"/>
      <c r="AV162" s="27"/>
      <c r="AW162" s="27"/>
      <c r="AX162" s="27"/>
      <c r="AY162" s="27"/>
      <c r="AZ162" s="27"/>
      <c r="BA162" s="27"/>
      <c r="BB162" s="27"/>
      <c r="BC162" s="27"/>
      <c r="BD162" s="27"/>
      <c r="BE162" s="27"/>
      <c r="BF162" s="27"/>
      <c r="BG162" s="27"/>
      <c r="BH162" s="27"/>
      <c r="BI162" s="27"/>
      <c r="BJ162" s="27"/>
      <c r="BK162" s="27"/>
      <c r="BL162" s="27"/>
      <c r="BM162" s="27"/>
      <c r="BN162" s="27"/>
      <c r="BO162" s="27"/>
      <c r="BP162" s="27"/>
      <c r="BQ162" s="27"/>
      <c r="BR162" s="27"/>
      <c r="BS162" s="27"/>
      <c r="BT162" s="27"/>
      <c r="BU162" s="27"/>
      <c r="BV162" s="27"/>
      <c r="BW162" s="27"/>
      <c r="BX162" s="27"/>
      <c r="BY162" s="27"/>
      <c r="BZ162" s="27"/>
      <c r="CA162" s="27"/>
      <c r="CB162" s="27"/>
      <c r="CC162" s="27"/>
      <c r="CD162" s="27"/>
      <c r="CE162" s="27"/>
      <c r="CF162" s="27"/>
      <c r="CG162" s="27"/>
      <c r="CH162" s="27"/>
      <c r="CI162" s="27"/>
      <c r="CJ162" s="27"/>
      <c r="CK162" s="27"/>
      <c r="CL162" s="27"/>
      <c r="CM162" s="27"/>
      <c r="CN162" s="27"/>
      <c r="CO162" s="27"/>
      <c r="CP162" s="27"/>
      <c r="CQ162" s="27"/>
      <c r="CR162" s="27"/>
      <c r="CS162" s="27"/>
      <c r="CT162" s="27"/>
      <c r="CU162" s="27"/>
    </row>
    <row r="163" customFormat="false" ht="12.75" hidden="false" customHeight="false" outlineLevel="0" collapsed="false">
      <c r="A163" s="71"/>
      <c r="B163" s="27"/>
      <c r="C163" s="27"/>
      <c r="D163" s="27"/>
      <c r="E163" s="27"/>
      <c r="F163" s="27"/>
      <c r="G163" s="27"/>
      <c r="H163" s="27"/>
      <c r="I163" s="27"/>
      <c r="J163" s="27"/>
      <c r="K163" s="27"/>
      <c r="L163" s="27"/>
      <c r="M163" s="27"/>
      <c r="N163" s="27"/>
      <c r="O163" s="27"/>
      <c r="P163" s="27"/>
      <c r="Q163" s="27"/>
      <c r="R163" s="71"/>
      <c r="S163" s="27"/>
      <c r="T163" s="27"/>
      <c r="U163" s="27"/>
      <c r="V163" s="27"/>
      <c r="W163" s="27"/>
      <c r="X163" s="27"/>
      <c r="Y163" s="27"/>
      <c r="Z163" s="27"/>
      <c r="AA163" s="27"/>
      <c r="AB163" s="27"/>
      <c r="AC163" s="27"/>
      <c r="AD163" s="27"/>
      <c r="AE163" s="27"/>
      <c r="AF163" s="27"/>
      <c r="AG163" s="27"/>
      <c r="AH163" s="27"/>
      <c r="AI163" s="27"/>
      <c r="AJ163" s="27"/>
      <c r="AK163" s="27"/>
      <c r="AL163" s="27"/>
      <c r="AM163" s="27"/>
      <c r="AN163" s="27"/>
      <c r="AO163" s="27"/>
      <c r="AP163" s="27"/>
      <c r="AQ163" s="27"/>
      <c r="AR163" s="27"/>
      <c r="AS163" s="27"/>
      <c r="AT163" s="27"/>
      <c r="AU163" s="27"/>
      <c r="AV163" s="27"/>
      <c r="AW163" s="27"/>
      <c r="AX163" s="27"/>
      <c r="AY163" s="27"/>
      <c r="AZ163" s="27"/>
      <c r="BA163" s="27"/>
      <c r="BB163" s="27"/>
      <c r="BC163" s="27"/>
      <c r="BD163" s="27"/>
      <c r="BE163" s="27"/>
      <c r="BF163" s="27"/>
      <c r="BG163" s="27"/>
      <c r="BH163" s="27"/>
      <c r="BI163" s="27"/>
      <c r="BJ163" s="27"/>
      <c r="BK163" s="27"/>
      <c r="BL163" s="27"/>
      <c r="BM163" s="27"/>
      <c r="BN163" s="27"/>
      <c r="BO163" s="27"/>
      <c r="BP163" s="27"/>
      <c r="BQ163" s="27"/>
      <c r="BR163" s="27"/>
      <c r="BS163" s="27"/>
      <c r="BT163" s="27"/>
      <c r="BU163" s="27"/>
      <c r="BV163" s="27"/>
      <c r="BW163" s="27"/>
      <c r="BX163" s="27"/>
      <c r="BY163" s="27"/>
      <c r="BZ163" s="27"/>
      <c r="CA163" s="27"/>
      <c r="CB163" s="27"/>
      <c r="CC163" s="27"/>
      <c r="CD163" s="27"/>
      <c r="CE163" s="27"/>
      <c r="CF163" s="27"/>
      <c r="CG163" s="27"/>
      <c r="CH163" s="27"/>
      <c r="CI163" s="27"/>
      <c r="CJ163" s="27"/>
      <c r="CK163" s="27"/>
      <c r="CL163" s="27"/>
      <c r="CM163" s="27"/>
      <c r="CN163" s="27"/>
      <c r="CO163" s="27"/>
      <c r="CP163" s="27"/>
      <c r="CQ163" s="27"/>
      <c r="CR163" s="27"/>
      <c r="CS163" s="27"/>
      <c r="CT163" s="27"/>
      <c r="CU163" s="27"/>
    </row>
    <row r="164" customFormat="false" ht="12.75" hidden="false" customHeight="false" outlineLevel="0" collapsed="false">
      <c r="A164" s="71"/>
      <c r="B164" s="27"/>
      <c r="C164" s="27"/>
      <c r="D164" s="27"/>
      <c r="E164" s="27"/>
      <c r="F164" s="27"/>
      <c r="G164" s="27"/>
      <c r="H164" s="27"/>
      <c r="I164" s="27"/>
      <c r="J164" s="27"/>
      <c r="K164" s="27"/>
      <c r="L164" s="27"/>
      <c r="M164" s="27"/>
      <c r="N164" s="27"/>
      <c r="O164" s="27"/>
      <c r="P164" s="27"/>
      <c r="Q164" s="27"/>
      <c r="R164" s="71"/>
      <c r="S164" s="27"/>
      <c r="T164" s="27"/>
      <c r="U164" s="27"/>
      <c r="V164" s="27"/>
      <c r="W164" s="27"/>
      <c r="X164" s="27"/>
      <c r="Y164" s="27"/>
      <c r="Z164" s="27"/>
      <c r="AA164" s="27"/>
      <c r="AB164" s="27"/>
      <c r="AC164" s="27"/>
      <c r="AD164" s="27"/>
      <c r="AE164" s="27"/>
      <c r="AF164" s="27"/>
      <c r="AG164" s="27"/>
      <c r="AH164" s="27"/>
      <c r="AI164" s="27"/>
      <c r="AJ164" s="27"/>
      <c r="AK164" s="27"/>
      <c r="AL164" s="27"/>
      <c r="AM164" s="27"/>
      <c r="AN164" s="27"/>
      <c r="AO164" s="27"/>
      <c r="AP164" s="27"/>
      <c r="AQ164" s="27"/>
      <c r="AR164" s="27"/>
      <c r="AS164" s="27"/>
      <c r="AT164" s="27"/>
      <c r="AU164" s="27"/>
      <c r="AV164" s="27"/>
      <c r="AW164" s="27"/>
      <c r="AX164" s="27"/>
      <c r="AY164" s="27"/>
      <c r="AZ164" s="27"/>
      <c r="BA164" s="27"/>
      <c r="BB164" s="27"/>
      <c r="BC164" s="27"/>
      <c r="BD164" s="27"/>
      <c r="BE164" s="27"/>
      <c r="BF164" s="27"/>
      <c r="BG164" s="27"/>
      <c r="BH164" s="27"/>
      <c r="BI164" s="27"/>
      <c r="BJ164" s="27"/>
      <c r="BK164" s="27"/>
      <c r="BL164" s="27"/>
      <c r="BM164" s="27"/>
      <c r="BN164" s="27"/>
      <c r="BO164" s="27"/>
      <c r="BP164" s="27"/>
      <c r="BQ164" s="27"/>
      <c r="BR164" s="27"/>
      <c r="BS164" s="27"/>
      <c r="BT164" s="27"/>
      <c r="BU164" s="27"/>
      <c r="BV164" s="27"/>
      <c r="BW164" s="27"/>
      <c r="BX164" s="27"/>
      <c r="BY164" s="27"/>
      <c r="BZ164" s="27"/>
      <c r="CA164" s="27"/>
      <c r="CB164" s="27"/>
      <c r="CC164" s="27"/>
      <c r="CD164" s="27"/>
      <c r="CE164" s="27"/>
      <c r="CF164" s="27"/>
      <c r="CG164" s="27"/>
      <c r="CH164" s="27"/>
      <c r="CI164" s="27"/>
      <c r="CJ164" s="27"/>
      <c r="CK164" s="27"/>
      <c r="CL164" s="27"/>
      <c r="CM164" s="27"/>
      <c r="CN164" s="27"/>
      <c r="CO164" s="27"/>
      <c r="CP164" s="27"/>
      <c r="CQ164" s="27"/>
      <c r="CR164" s="27"/>
      <c r="CS164" s="27"/>
      <c r="CT164" s="27"/>
      <c r="CU164" s="27"/>
    </row>
    <row r="165" customFormat="false" ht="12.75" hidden="false" customHeight="false" outlineLevel="0" collapsed="false">
      <c r="A165" s="71"/>
      <c r="B165" s="27"/>
      <c r="C165" s="27"/>
      <c r="D165" s="27"/>
      <c r="E165" s="27"/>
      <c r="F165" s="27"/>
      <c r="G165" s="27"/>
      <c r="H165" s="27"/>
      <c r="I165" s="27"/>
      <c r="J165" s="27"/>
      <c r="K165" s="27"/>
      <c r="L165" s="27"/>
      <c r="M165" s="27"/>
      <c r="N165" s="27"/>
      <c r="O165" s="27"/>
      <c r="P165" s="27"/>
      <c r="Q165" s="27"/>
      <c r="R165" s="71"/>
      <c r="S165" s="27"/>
      <c r="T165" s="27"/>
      <c r="U165" s="27"/>
      <c r="V165" s="27"/>
      <c r="W165" s="27"/>
      <c r="X165" s="27"/>
      <c r="Y165" s="27"/>
      <c r="Z165" s="27"/>
      <c r="AA165" s="27"/>
      <c r="AB165" s="27"/>
      <c r="AC165" s="27"/>
      <c r="AD165" s="27"/>
      <c r="AE165" s="27"/>
      <c r="AF165" s="27"/>
      <c r="AG165" s="27"/>
      <c r="AH165" s="27"/>
      <c r="AI165" s="27"/>
      <c r="AJ165" s="27"/>
      <c r="AK165" s="27"/>
      <c r="AL165" s="27"/>
      <c r="AM165" s="27"/>
      <c r="AN165" s="27"/>
      <c r="AO165" s="27"/>
      <c r="AP165" s="27"/>
      <c r="AQ165" s="27"/>
      <c r="AR165" s="27"/>
      <c r="AS165" s="27"/>
      <c r="AT165" s="27"/>
      <c r="AU165" s="27"/>
      <c r="AV165" s="27"/>
      <c r="AW165" s="27"/>
      <c r="AX165" s="27"/>
      <c r="AY165" s="27"/>
      <c r="AZ165" s="27"/>
      <c r="BA165" s="27"/>
      <c r="BB165" s="27"/>
      <c r="BC165" s="27"/>
      <c r="BD165" s="27"/>
      <c r="BE165" s="27"/>
      <c r="BF165" s="27"/>
      <c r="BG165" s="27"/>
      <c r="BH165" s="27"/>
      <c r="BI165" s="27"/>
      <c r="BJ165" s="27"/>
      <c r="BK165" s="27"/>
      <c r="BL165" s="27"/>
      <c r="BM165" s="27"/>
      <c r="BN165" s="27"/>
      <c r="BO165" s="27"/>
      <c r="BP165" s="27"/>
      <c r="BQ165" s="27"/>
      <c r="BR165" s="27"/>
      <c r="BS165" s="27"/>
      <c r="BT165" s="27"/>
      <c r="BU165" s="27"/>
      <c r="BV165" s="27"/>
      <c r="BW165" s="27"/>
      <c r="BX165" s="27"/>
      <c r="BY165" s="27"/>
      <c r="BZ165" s="27"/>
      <c r="CA165" s="27"/>
      <c r="CB165" s="27"/>
      <c r="CC165" s="27"/>
      <c r="CD165" s="27"/>
      <c r="CE165" s="27"/>
      <c r="CF165" s="27"/>
      <c r="CG165" s="27"/>
      <c r="CH165" s="27"/>
      <c r="CI165" s="27"/>
      <c r="CJ165" s="27"/>
      <c r="CK165" s="27"/>
      <c r="CL165" s="27"/>
      <c r="CM165" s="27"/>
      <c r="CN165" s="27"/>
      <c r="CO165" s="27"/>
      <c r="CP165" s="27"/>
      <c r="CQ165" s="27"/>
      <c r="CR165" s="27"/>
      <c r="CS165" s="27"/>
      <c r="CT165" s="27"/>
      <c r="CU165" s="27"/>
    </row>
    <row r="166" customFormat="false" ht="12.75" hidden="false" customHeight="false" outlineLevel="0" collapsed="false">
      <c r="A166" s="71"/>
      <c r="B166" s="27"/>
      <c r="C166" s="27"/>
      <c r="D166" s="27"/>
      <c r="E166" s="27"/>
      <c r="F166" s="27"/>
      <c r="G166" s="27"/>
      <c r="H166" s="27"/>
      <c r="I166" s="27"/>
      <c r="J166" s="27"/>
      <c r="K166" s="27"/>
      <c r="L166" s="27"/>
      <c r="M166" s="27"/>
      <c r="N166" s="27"/>
      <c r="O166" s="27"/>
      <c r="P166" s="27"/>
      <c r="Q166" s="27"/>
      <c r="R166" s="71"/>
      <c r="S166" s="27"/>
      <c r="T166" s="27"/>
      <c r="U166" s="27"/>
      <c r="V166" s="27"/>
      <c r="W166" s="27"/>
      <c r="X166" s="27"/>
      <c r="Y166" s="27"/>
      <c r="Z166" s="27"/>
      <c r="AA166" s="27"/>
      <c r="AB166" s="27"/>
      <c r="AC166" s="27"/>
      <c r="AD166" s="27"/>
      <c r="AE166" s="27"/>
      <c r="AF166" s="27"/>
      <c r="AG166" s="27"/>
      <c r="AH166" s="27"/>
      <c r="AI166" s="27"/>
      <c r="AJ166" s="27"/>
      <c r="AK166" s="27"/>
      <c r="AL166" s="27"/>
      <c r="AM166" s="27"/>
      <c r="AN166" s="27"/>
      <c r="AO166" s="27"/>
      <c r="AP166" s="27"/>
      <c r="AQ166" s="27"/>
      <c r="AR166" s="27"/>
      <c r="AS166" s="27"/>
      <c r="AT166" s="27"/>
      <c r="AU166" s="27"/>
      <c r="AV166" s="27"/>
      <c r="AW166" s="27"/>
      <c r="AX166" s="27"/>
      <c r="AY166" s="27"/>
      <c r="AZ166" s="27"/>
      <c r="BA166" s="27"/>
      <c r="BB166" s="27"/>
      <c r="BC166" s="27"/>
      <c r="BD166" s="27"/>
      <c r="BE166" s="27"/>
      <c r="BF166" s="27"/>
      <c r="BG166" s="27"/>
      <c r="BH166" s="27"/>
      <c r="BI166" s="27"/>
      <c r="BJ166" s="27"/>
      <c r="BK166" s="27"/>
      <c r="BL166" s="27"/>
      <c r="BM166" s="27"/>
      <c r="BN166" s="27"/>
      <c r="BO166" s="27"/>
      <c r="BP166" s="27"/>
      <c r="BQ166" s="27"/>
      <c r="BR166" s="27"/>
      <c r="BS166" s="27"/>
      <c r="BT166" s="27"/>
      <c r="BU166" s="27"/>
      <c r="BV166" s="27"/>
      <c r="BW166" s="27"/>
      <c r="BX166" s="27"/>
      <c r="BY166" s="27"/>
      <c r="BZ166" s="27"/>
      <c r="CA166" s="27"/>
      <c r="CB166" s="27"/>
      <c r="CC166" s="27"/>
      <c r="CD166" s="27"/>
      <c r="CE166" s="27"/>
      <c r="CF166" s="27"/>
      <c r="CG166" s="27"/>
      <c r="CH166" s="27"/>
      <c r="CI166" s="27"/>
      <c r="CJ166" s="27"/>
      <c r="CK166" s="27"/>
      <c r="CL166" s="27"/>
      <c r="CM166" s="27"/>
      <c r="CN166" s="27"/>
      <c r="CO166" s="27"/>
      <c r="CP166" s="27"/>
      <c r="CQ166" s="27"/>
      <c r="CR166" s="27"/>
      <c r="CS166" s="27"/>
      <c r="CT166" s="27"/>
      <c r="CU166" s="27"/>
    </row>
    <row r="167" customFormat="false" ht="12.75" hidden="false" customHeight="false" outlineLevel="0" collapsed="false">
      <c r="A167" s="71"/>
      <c r="B167" s="27"/>
      <c r="C167" s="27"/>
      <c r="D167" s="27"/>
      <c r="E167" s="27"/>
      <c r="F167" s="27"/>
      <c r="G167" s="27"/>
      <c r="H167" s="27"/>
      <c r="I167" s="27"/>
      <c r="J167" s="27"/>
      <c r="K167" s="27"/>
      <c r="L167" s="27"/>
      <c r="M167" s="27"/>
      <c r="N167" s="27"/>
      <c r="O167" s="27"/>
      <c r="P167" s="27"/>
      <c r="Q167" s="27"/>
      <c r="R167" s="71"/>
      <c r="S167" s="27"/>
      <c r="T167" s="27"/>
      <c r="U167" s="27"/>
      <c r="V167" s="27"/>
      <c r="W167" s="27"/>
      <c r="X167" s="27"/>
      <c r="Y167" s="27"/>
      <c r="Z167" s="27"/>
      <c r="AA167" s="27"/>
      <c r="AB167" s="27"/>
      <c r="AC167" s="27"/>
      <c r="AD167" s="27"/>
      <c r="AE167" s="27"/>
      <c r="AF167" s="27"/>
      <c r="AG167" s="27"/>
      <c r="AH167" s="27"/>
      <c r="AI167" s="27"/>
      <c r="AJ167" s="27"/>
      <c r="AK167" s="27"/>
      <c r="AL167" s="27"/>
      <c r="AM167" s="27"/>
      <c r="AN167" s="27"/>
      <c r="AO167" s="27"/>
      <c r="AP167" s="27"/>
      <c r="AQ167" s="27"/>
      <c r="AR167" s="27"/>
      <c r="AS167" s="27"/>
      <c r="AT167" s="27"/>
      <c r="AU167" s="27"/>
      <c r="AV167" s="27"/>
      <c r="AW167" s="27"/>
      <c r="AX167" s="27"/>
      <c r="AY167" s="27"/>
      <c r="AZ167" s="27"/>
      <c r="BA167" s="27"/>
      <c r="BB167" s="27"/>
      <c r="BC167" s="27"/>
      <c r="BD167" s="27"/>
      <c r="BE167" s="27"/>
      <c r="BF167" s="27"/>
      <c r="BG167" s="27"/>
      <c r="BH167" s="27"/>
      <c r="BI167" s="27"/>
      <c r="BJ167" s="27"/>
      <c r="BK167" s="27"/>
      <c r="BL167" s="27"/>
      <c r="BM167" s="27"/>
      <c r="BN167" s="27"/>
      <c r="BO167" s="27"/>
      <c r="BP167" s="27"/>
      <c r="BQ167" s="27"/>
      <c r="BR167" s="27"/>
      <c r="BS167" s="27"/>
      <c r="BT167" s="27"/>
      <c r="BU167" s="27"/>
      <c r="BV167" s="27"/>
      <c r="BW167" s="27"/>
      <c r="BX167" s="27"/>
      <c r="BY167" s="27"/>
      <c r="BZ167" s="27"/>
      <c r="CA167" s="27"/>
      <c r="CB167" s="27"/>
      <c r="CC167" s="27"/>
      <c r="CD167" s="27"/>
      <c r="CE167" s="27"/>
      <c r="CF167" s="27"/>
      <c r="CG167" s="27"/>
      <c r="CH167" s="27"/>
      <c r="CI167" s="27"/>
      <c r="CJ167" s="27"/>
      <c r="CK167" s="27"/>
      <c r="CL167" s="27"/>
      <c r="CM167" s="27"/>
      <c r="CN167" s="27"/>
      <c r="CO167" s="27"/>
      <c r="CP167" s="27"/>
      <c r="CQ167" s="27"/>
      <c r="CR167" s="27"/>
      <c r="CS167" s="27"/>
      <c r="CT167" s="27"/>
      <c r="CU167" s="27"/>
    </row>
    <row r="168" customFormat="false" ht="12.75" hidden="false" customHeight="false" outlineLevel="0" collapsed="false">
      <c r="A168" s="71"/>
      <c r="B168" s="27"/>
      <c r="C168" s="27"/>
      <c r="D168" s="27"/>
      <c r="E168" s="27"/>
      <c r="F168" s="27"/>
      <c r="G168" s="27"/>
      <c r="H168" s="27"/>
      <c r="I168" s="27"/>
      <c r="J168" s="27"/>
      <c r="K168" s="27"/>
      <c r="L168" s="27"/>
      <c r="M168" s="27"/>
      <c r="N168" s="27"/>
      <c r="O168" s="27"/>
      <c r="P168" s="27"/>
      <c r="Q168" s="27"/>
      <c r="R168" s="71"/>
      <c r="S168" s="27"/>
      <c r="T168" s="27"/>
      <c r="U168" s="27"/>
      <c r="V168" s="27"/>
      <c r="W168" s="27"/>
      <c r="X168" s="27"/>
      <c r="Y168" s="27"/>
      <c r="Z168" s="27"/>
      <c r="AA168" s="27"/>
      <c r="AB168" s="27"/>
      <c r="AC168" s="27"/>
      <c r="AD168" s="27"/>
      <c r="AE168" s="27"/>
      <c r="AF168" s="27"/>
      <c r="AG168" s="27"/>
      <c r="AH168" s="27"/>
      <c r="AI168" s="27"/>
      <c r="AJ168" s="27"/>
      <c r="AK168" s="27"/>
      <c r="AL168" s="27"/>
      <c r="AM168" s="27"/>
      <c r="AN168" s="27"/>
      <c r="AO168" s="27"/>
      <c r="AP168" s="27"/>
      <c r="AQ168" s="27"/>
      <c r="AR168" s="27"/>
      <c r="AS168" s="27"/>
      <c r="AT168" s="27"/>
      <c r="AU168" s="27"/>
      <c r="AV168" s="27"/>
      <c r="AW168" s="27"/>
      <c r="AX168" s="27"/>
      <c r="AY168" s="27"/>
      <c r="AZ168" s="27"/>
      <c r="BA168" s="27"/>
      <c r="BB168" s="27"/>
      <c r="BC168" s="27"/>
      <c r="BD168" s="27"/>
      <c r="BE168" s="27"/>
      <c r="BF168" s="27"/>
      <c r="BG168" s="27"/>
      <c r="BH168" s="27"/>
      <c r="BI168" s="27"/>
      <c r="BJ168" s="27"/>
      <c r="BK168" s="27"/>
      <c r="BL168" s="27"/>
      <c r="BM168" s="27"/>
      <c r="BN168" s="27"/>
      <c r="BO168" s="27"/>
      <c r="BP168" s="27"/>
      <c r="BQ168" s="27"/>
      <c r="BR168" s="27"/>
      <c r="BS168" s="27"/>
      <c r="BT168" s="27"/>
      <c r="BU168" s="27"/>
      <c r="BV168" s="27"/>
      <c r="BW168" s="27"/>
      <c r="BX168" s="27"/>
      <c r="BY168" s="27"/>
      <c r="BZ168" s="27"/>
      <c r="CA168" s="27"/>
      <c r="CB168" s="27"/>
      <c r="CC168" s="27"/>
      <c r="CD168" s="27"/>
      <c r="CE168" s="27"/>
      <c r="CF168" s="27"/>
      <c r="CG168" s="27"/>
      <c r="CH168" s="27"/>
      <c r="CI168" s="27"/>
      <c r="CJ168" s="27"/>
      <c r="CK168" s="27"/>
      <c r="CL168" s="27"/>
      <c r="CM168" s="27"/>
      <c r="CN168" s="27"/>
      <c r="CO168" s="27"/>
      <c r="CP168" s="27"/>
      <c r="CQ168" s="27"/>
      <c r="CR168" s="27"/>
      <c r="CS168" s="27"/>
      <c r="CT168" s="27"/>
      <c r="CU168" s="27"/>
    </row>
    <row r="169" customFormat="false" ht="12.75" hidden="false" customHeight="false" outlineLevel="0" collapsed="false">
      <c r="A169" s="71"/>
      <c r="B169" s="27"/>
      <c r="C169" s="27"/>
      <c r="D169" s="27"/>
      <c r="E169" s="27"/>
      <c r="F169" s="27"/>
      <c r="G169" s="27"/>
      <c r="H169" s="27"/>
      <c r="I169" s="27"/>
      <c r="J169" s="27"/>
      <c r="K169" s="27"/>
      <c r="L169" s="27"/>
      <c r="M169" s="27"/>
      <c r="N169" s="27"/>
      <c r="O169" s="27"/>
      <c r="P169" s="27"/>
      <c r="Q169" s="27"/>
      <c r="R169" s="71"/>
      <c r="S169" s="27"/>
      <c r="T169" s="27"/>
      <c r="U169" s="27"/>
      <c r="V169" s="27"/>
      <c r="W169" s="27"/>
      <c r="X169" s="27"/>
      <c r="Y169" s="27"/>
      <c r="Z169" s="27"/>
      <c r="AA169" s="27"/>
      <c r="AB169" s="27"/>
      <c r="AC169" s="27"/>
      <c r="AD169" s="27"/>
      <c r="AE169" s="27"/>
      <c r="AF169" s="27"/>
      <c r="AG169" s="27"/>
      <c r="AH169" s="27"/>
      <c r="AI169" s="27"/>
      <c r="AJ169" s="27"/>
      <c r="AK169" s="27"/>
      <c r="AL169" s="27"/>
      <c r="AM169" s="27"/>
      <c r="AN169" s="27"/>
      <c r="AO169" s="27"/>
      <c r="AP169" s="27"/>
      <c r="AQ169" s="27"/>
      <c r="AR169" s="27"/>
      <c r="AS169" s="27"/>
      <c r="AT169" s="27"/>
      <c r="AU169" s="27"/>
      <c r="AV169" s="27"/>
      <c r="AW169" s="27"/>
      <c r="AX169" s="27"/>
      <c r="AY169" s="27"/>
      <c r="AZ169" s="27"/>
      <c r="BA169" s="27"/>
      <c r="BB169" s="27"/>
      <c r="BC169" s="27"/>
      <c r="BD169" s="27"/>
      <c r="BE169" s="27"/>
      <c r="BF169" s="27"/>
      <c r="BG169" s="27"/>
      <c r="BH169" s="27"/>
      <c r="BI169" s="27"/>
      <c r="BJ169" s="27"/>
      <c r="BK169" s="27"/>
      <c r="BL169" s="27"/>
      <c r="BM169" s="27"/>
      <c r="BN169" s="27"/>
      <c r="BO169" s="27"/>
      <c r="BP169" s="27"/>
      <c r="BQ169" s="27"/>
      <c r="BR169" s="27"/>
      <c r="BS169" s="27"/>
      <c r="BT169" s="27"/>
      <c r="BU169" s="27"/>
      <c r="BV169" s="27"/>
      <c r="BW169" s="27"/>
      <c r="BX169" s="27"/>
      <c r="BY169" s="27"/>
      <c r="BZ169" s="27"/>
      <c r="CA169" s="27"/>
      <c r="CB169" s="27"/>
      <c r="CC169" s="27"/>
      <c r="CD169" s="27"/>
      <c r="CE169" s="27"/>
      <c r="CF169" s="27"/>
      <c r="CG169" s="27"/>
      <c r="CH169" s="27"/>
      <c r="CI169" s="27"/>
      <c r="CJ169" s="27"/>
      <c r="CK169" s="27"/>
      <c r="CL169" s="27"/>
      <c r="CM169" s="27"/>
      <c r="CN169" s="27"/>
      <c r="CO169" s="27"/>
      <c r="CP169" s="27"/>
      <c r="CQ169" s="27"/>
      <c r="CR169" s="27"/>
      <c r="CS169" s="27"/>
      <c r="CT169" s="27"/>
      <c r="CU169" s="27"/>
    </row>
    <row r="170" customFormat="false" ht="12.75" hidden="false" customHeight="false" outlineLevel="0" collapsed="false">
      <c r="A170" s="71"/>
      <c r="B170" s="27"/>
      <c r="C170" s="27"/>
      <c r="D170" s="27"/>
      <c r="E170" s="27"/>
      <c r="F170" s="27"/>
      <c r="G170" s="27"/>
      <c r="H170" s="27"/>
      <c r="I170" s="27"/>
      <c r="J170" s="27"/>
      <c r="K170" s="27"/>
      <c r="L170" s="27"/>
      <c r="M170" s="27"/>
      <c r="N170" s="27"/>
      <c r="O170" s="27"/>
      <c r="P170" s="27"/>
      <c r="Q170" s="27"/>
      <c r="R170" s="71"/>
      <c r="S170" s="27"/>
      <c r="T170" s="27"/>
      <c r="U170" s="27"/>
      <c r="V170" s="27"/>
      <c r="W170" s="27"/>
      <c r="X170" s="27"/>
      <c r="Y170" s="27"/>
      <c r="Z170" s="27"/>
      <c r="AA170" s="27"/>
      <c r="AB170" s="27"/>
      <c r="AC170" s="27"/>
      <c r="AD170" s="27"/>
      <c r="AE170" s="27"/>
      <c r="AF170" s="27"/>
      <c r="AG170" s="27"/>
      <c r="AH170" s="27"/>
      <c r="AI170" s="27"/>
      <c r="AJ170" s="27"/>
      <c r="AK170" s="27"/>
      <c r="AL170" s="27"/>
      <c r="AM170" s="27"/>
      <c r="AN170" s="27"/>
      <c r="AO170" s="27"/>
      <c r="AP170" s="27"/>
      <c r="AQ170" s="27"/>
      <c r="AR170" s="27"/>
      <c r="AS170" s="27"/>
      <c r="AT170" s="27"/>
      <c r="AU170" s="27"/>
      <c r="AV170" s="27"/>
      <c r="AW170" s="27"/>
      <c r="AX170" s="27"/>
      <c r="AY170" s="27"/>
      <c r="AZ170" s="27"/>
      <c r="BA170" s="27"/>
      <c r="BB170" s="27"/>
      <c r="BC170" s="27"/>
      <c r="BD170" s="27"/>
      <c r="BE170" s="27"/>
      <c r="BF170" s="27"/>
      <c r="BG170" s="27"/>
      <c r="BH170" s="27"/>
      <c r="BI170" s="27"/>
      <c r="BJ170" s="27"/>
      <c r="BK170" s="27"/>
      <c r="BL170" s="27"/>
      <c r="BM170" s="27"/>
      <c r="BN170" s="27"/>
      <c r="BO170" s="27"/>
      <c r="BP170" s="27"/>
      <c r="BQ170" s="27"/>
      <c r="BR170" s="27"/>
      <c r="BS170" s="27"/>
      <c r="BT170" s="27"/>
      <c r="BU170" s="27"/>
      <c r="BV170" s="27"/>
      <c r="BW170" s="27"/>
      <c r="BX170" s="27"/>
      <c r="BY170" s="27"/>
      <c r="BZ170" s="27"/>
      <c r="CA170" s="27"/>
      <c r="CB170" s="27"/>
      <c r="CC170" s="27"/>
      <c r="CD170" s="27"/>
      <c r="CE170" s="27"/>
      <c r="CF170" s="27"/>
      <c r="CG170" s="27"/>
      <c r="CH170" s="27"/>
      <c r="CI170" s="27"/>
      <c r="CJ170" s="27"/>
      <c r="CK170" s="27"/>
      <c r="CL170" s="27"/>
      <c r="CM170" s="27"/>
      <c r="CN170" s="27"/>
      <c r="CO170" s="27"/>
      <c r="CP170" s="27"/>
      <c r="CQ170" s="27"/>
      <c r="CR170" s="27"/>
      <c r="CS170" s="27"/>
      <c r="CT170" s="27"/>
      <c r="CU170" s="27"/>
    </row>
    <row r="171" customFormat="false" ht="12.75" hidden="false" customHeight="false" outlineLevel="0" collapsed="false">
      <c r="A171" s="71"/>
      <c r="B171" s="27"/>
      <c r="C171" s="27"/>
      <c r="D171" s="27"/>
      <c r="E171" s="27"/>
      <c r="F171" s="27"/>
      <c r="G171" s="27"/>
      <c r="H171" s="27"/>
      <c r="I171" s="27"/>
      <c r="J171" s="27"/>
      <c r="K171" s="27"/>
      <c r="L171" s="27"/>
      <c r="M171" s="27"/>
      <c r="N171" s="27"/>
      <c r="O171" s="27"/>
      <c r="P171" s="27"/>
      <c r="Q171" s="27"/>
      <c r="R171" s="71"/>
      <c r="S171" s="27"/>
      <c r="T171" s="27"/>
      <c r="U171" s="27"/>
      <c r="V171" s="27"/>
      <c r="W171" s="27"/>
      <c r="X171" s="27"/>
      <c r="Y171" s="27"/>
      <c r="Z171" s="27"/>
      <c r="AA171" s="27"/>
      <c r="AB171" s="27"/>
      <c r="AC171" s="27"/>
      <c r="AD171" s="27"/>
      <c r="AE171" s="27"/>
      <c r="AF171" s="27"/>
      <c r="AG171" s="27"/>
      <c r="AH171" s="27"/>
      <c r="AI171" s="27"/>
      <c r="AJ171" s="27"/>
      <c r="AK171" s="27"/>
      <c r="AL171" s="27"/>
      <c r="AM171" s="27"/>
      <c r="AN171" s="27"/>
      <c r="AO171" s="27"/>
      <c r="AP171" s="27"/>
      <c r="AQ171" s="27"/>
      <c r="AR171" s="27"/>
      <c r="AS171" s="27"/>
      <c r="AT171" s="27"/>
      <c r="AU171" s="27"/>
      <c r="AV171" s="27"/>
      <c r="AW171" s="27"/>
      <c r="AX171" s="27"/>
      <c r="AY171" s="27"/>
      <c r="AZ171" s="27"/>
      <c r="BA171" s="27"/>
      <c r="BB171" s="27"/>
      <c r="BC171" s="27"/>
      <c r="BD171" s="27"/>
      <c r="BE171" s="27"/>
      <c r="BF171" s="27"/>
      <c r="BG171" s="27"/>
      <c r="BH171" s="27"/>
      <c r="BI171" s="27"/>
      <c r="BJ171" s="27"/>
      <c r="BK171" s="27"/>
      <c r="BL171" s="27"/>
      <c r="BM171" s="27"/>
      <c r="BN171" s="27"/>
      <c r="BO171" s="27"/>
      <c r="BP171" s="27"/>
      <c r="BQ171" s="27"/>
      <c r="BR171" s="27"/>
      <c r="BS171" s="27"/>
      <c r="BT171" s="27"/>
      <c r="BU171" s="27"/>
      <c r="BV171" s="27"/>
      <c r="BW171" s="27"/>
      <c r="BX171" s="27"/>
      <c r="BY171" s="27"/>
      <c r="BZ171" s="27"/>
      <c r="CA171" s="27"/>
      <c r="CB171" s="27"/>
      <c r="CC171" s="27"/>
      <c r="CD171" s="27"/>
      <c r="CE171" s="27"/>
      <c r="CF171" s="27"/>
      <c r="CG171" s="27"/>
      <c r="CH171" s="27"/>
      <c r="CI171" s="27"/>
      <c r="CJ171" s="27"/>
      <c r="CK171" s="27"/>
      <c r="CL171" s="27"/>
      <c r="CM171" s="27"/>
      <c r="CN171" s="27"/>
      <c r="CO171" s="27"/>
      <c r="CP171" s="27"/>
      <c r="CQ171" s="27"/>
      <c r="CR171" s="27"/>
      <c r="CS171" s="27"/>
      <c r="CT171" s="27"/>
      <c r="CU171" s="27"/>
    </row>
    <row r="172" customFormat="false" ht="12.75" hidden="false" customHeight="false" outlineLevel="0" collapsed="false">
      <c r="B172" s="27"/>
      <c r="C172" s="27"/>
      <c r="D172" s="27"/>
      <c r="E172" s="27"/>
      <c r="F172" s="27"/>
      <c r="G172" s="27"/>
      <c r="H172" s="27"/>
      <c r="I172" s="27"/>
      <c r="J172" s="27"/>
      <c r="K172" s="27"/>
      <c r="L172" s="27"/>
      <c r="M172" s="27"/>
      <c r="N172" s="27"/>
      <c r="O172" s="27"/>
      <c r="P172" s="27"/>
      <c r="Q172" s="27"/>
      <c r="S172" s="27"/>
      <c r="T172" s="27"/>
      <c r="U172" s="27"/>
      <c r="V172" s="27"/>
      <c r="W172" s="27"/>
      <c r="X172" s="27"/>
      <c r="Y172" s="27"/>
      <c r="Z172" s="27"/>
      <c r="AA172" s="27"/>
      <c r="AB172" s="27"/>
      <c r="AC172" s="27"/>
      <c r="AD172" s="27"/>
      <c r="AE172" s="27"/>
      <c r="AF172" s="27"/>
      <c r="AG172" s="27"/>
      <c r="AH172" s="27"/>
      <c r="AI172" s="27"/>
      <c r="AJ172" s="27"/>
      <c r="AK172" s="27"/>
      <c r="AL172" s="27"/>
      <c r="AM172" s="27"/>
      <c r="AN172" s="27"/>
      <c r="AO172" s="27"/>
      <c r="AP172" s="27"/>
      <c r="AQ172" s="27"/>
      <c r="AR172" s="27"/>
      <c r="AS172" s="27"/>
      <c r="AT172" s="27"/>
      <c r="AU172" s="27"/>
      <c r="AV172" s="27"/>
      <c r="AW172" s="27"/>
      <c r="AX172" s="27"/>
      <c r="AY172" s="27"/>
      <c r="AZ172" s="27"/>
      <c r="BA172" s="27"/>
      <c r="BB172" s="27"/>
      <c r="BC172" s="27"/>
      <c r="BD172" s="27"/>
      <c r="BE172" s="27"/>
      <c r="BF172" s="27"/>
      <c r="BG172" s="27"/>
      <c r="BH172" s="27"/>
      <c r="BI172" s="27"/>
      <c r="BJ172" s="27"/>
      <c r="BK172" s="27"/>
      <c r="BL172" s="27"/>
      <c r="BM172" s="27"/>
      <c r="BN172" s="27"/>
      <c r="BO172" s="27"/>
      <c r="BP172" s="27"/>
      <c r="BQ172" s="27"/>
      <c r="BR172" s="27"/>
      <c r="BS172" s="27"/>
      <c r="BT172" s="27"/>
      <c r="BU172" s="27"/>
      <c r="BV172" s="27"/>
      <c r="BW172" s="27"/>
      <c r="BX172" s="27"/>
      <c r="BY172" s="27"/>
      <c r="BZ172" s="27"/>
      <c r="CA172" s="27"/>
      <c r="CB172" s="27"/>
      <c r="CC172" s="27"/>
      <c r="CD172" s="27"/>
      <c r="CE172" s="27"/>
      <c r="CF172" s="27"/>
      <c r="CG172" s="27"/>
      <c r="CH172" s="27"/>
      <c r="CI172" s="27"/>
      <c r="CJ172" s="27"/>
      <c r="CK172" s="27"/>
      <c r="CL172" s="27"/>
      <c r="CM172" s="27"/>
      <c r="CN172" s="27"/>
      <c r="CO172" s="27"/>
      <c r="CP172" s="27"/>
      <c r="CQ172" s="27"/>
      <c r="CR172" s="27"/>
      <c r="CS172" s="27"/>
      <c r="CT172" s="27"/>
      <c r="CU172" s="27"/>
    </row>
    <row r="173" customFormat="false" ht="12.75" hidden="false" customHeight="false" outlineLevel="0" collapsed="false">
      <c r="B173" s="27"/>
      <c r="C173" s="27"/>
      <c r="D173" s="27"/>
      <c r="E173" s="27"/>
      <c r="F173" s="27"/>
      <c r="G173" s="27"/>
      <c r="H173" s="27"/>
      <c r="I173" s="27"/>
      <c r="J173" s="27"/>
      <c r="K173" s="27"/>
      <c r="L173" s="27"/>
      <c r="M173" s="27"/>
      <c r="N173" s="27"/>
      <c r="O173" s="27"/>
      <c r="P173" s="27"/>
      <c r="Q173" s="27"/>
      <c r="S173" s="27"/>
      <c r="T173" s="27"/>
      <c r="U173" s="27"/>
      <c r="V173" s="27"/>
      <c r="W173" s="27"/>
      <c r="X173" s="27"/>
      <c r="Y173" s="27"/>
      <c r="Z173" s="27"/>
      <c r="AA173" s="27"/>
      <c r="AB173" s="27"/>
      <c r="AC173" s="27"/>
      <c r="AD173" s="27"/>
      <c r="AE173" s="27"/>
      <c r="AF173" s="27"/>
      <c r="AG173" s="27"/>
      <c r="AH173" s="27"/>
      <c r="AI173" s="27"/>
      <c r="AJ173" s="27"/>
      <c r="AK173" s="27"/>
      <c r="AL173" s="27"/>
      <c r="AM173" s="27"/>
      <c r="AN173" s="27"/>
      <c r="AO173" s="27"/>
      <c r="AP173" s="27"/>
      <c r="AQ173" s="27"/>
      <c r="AR173" s="27"/>
      <c r="AS173" s="27"/>
      <c r="AT173" s="27"/>
      <c r="AU173" s="27"/>
      <c r="AV173" s="27"/>
      <c r="AW173" s="27"/>
      <c r="AX173" s="27"/>
      <c r="AY173" s="27"/>
      <c r="AZ173" s="27"/>
      <c r="BA173" s="27"/>
      <c r="BB173" s="27"/>
      <c r="BC173" s="27"/>
      <c r="BD173" s="27"/>
      <c r="BE173" s="27"/>
      <c r="BF173" s="27"/>
      <c r="BG173" s="27"/>
      <c r="BH173" s="27"/>
      <c r="BI173" s="27"/>
      <c r="BJ173" s="27"/>
      <c r="BK173" s="27"/>
      <c r="BL173" s="27"/>
      <c r="BM173" s="27"/>
      <c r="BN173" s="27"/>
      <c r="BO173" s="27"/>
      <c r="BP173" s="27"/>
      <c r="BQ173" s="27"/>
      <c r="BR173" s="27"/>
      <c r="BS173" s="27"/>
      <c r="BT173" s="27"/>
      <c r="BU173" s="27"/>
      <c r="BV173" s="27"/>
      <c r="BW173" s="27"/>
      <c r="BX173" s="27"/>
      <c r="BY173" s="27"/>
      <c r="BZ173" s="27"/>
      <c r="CA173" s="27"/>
      <c r="CB173" s="27"/>
      <c r="CC173" s="27"/>
      <c r="CD173" s="27"/>
      <c r="CE173" s="27"/>
      <c r="CF173" s="27"/>
      <c r="CG173" s="27"/>
      <c r="CH173" s="27"/>
      <c r="CI173" s="27"/>
      <c r="CJ173" s="27"/>
      <c r="CK173" s="27"/>
      <c r="CL173" s="27"/>
      <c r="CM173" s="27"/>
      <c r="CN173" s="27"/>
      <c r="CO173" s="27"/>
      <c r="CP173" s="27"/>
      <c r="CQ173" s="27"/>
      <c r="CR173" s="27"/>
      <c r="CS173" s="27"/>
      <c r="CT173" s="27"/>
      <c r="CU173" s="27"/>
    </row>
    <row r="174" customFormat="false" ht="12.75" hidden="false" customHeight="false" outlineLevel="0" collapsed="false">
      <c r="B174" s="27"/>
      <c r="C174" s="27"/>
      <c r="D174" s="27"/>
      <c r="E174" s="27"/>
      <c r="F174" s="27"/>
      <c r="G174" s="27"/>
      <c r="H174" s="27"/>
      <c r="I174" s="27"/>
      <c r="J174" s="27"/>
      <c r="K174" s="27"/>
      <c r="L174" s="27"/>
      <c r="M174" s="27"/>
      <c r="N174" s="27"/>
      <c r="O174" s="27"/>
      <c r="P174" s="27"/>
      <c r="Q174" s="27"/>
      <c r="S174" s="27"/>
      <c r="T174" s="27"/>
      <c r="U174" s="27"/>
      <c r="V174" s="27"/>
      <c r="W174" s="27"/>
      <c r="X174" s="27"/>
      <c r="Y174" s="27"/>
      <c r="Z174" s="27"/>
      <c r="AA174" s="27"/>
      <c r="AB174" s="27"/>
      <c r="AC174" s="27"/>
      <c r="AD174" s="27"/>
      <c r="AE174" s="27"/>
      <c r="AF174" s="27"/>
      <c r="AG174" s="27"/>
      <c r="AH174" s="27"/>
      <c r="AI174" s="27"/>
      <c r="AJ174" s="27"/>
      <c r="AK174" s="27"/>
      <c r="AL174" s="27"/>
      <c r="AM174" s="27"/>
      <c r="AN174" s="27"/>
      <c r="AO174" s="27"/>
      <c r="AP174" s="27"/>
      <c r="AQ174" s="27"/>
      <c r="AR174" s="27"/>
      <c r="AS174" s="27"/>
      <c r="AT174" s="27"/>
      <c r="AU174" s="27"/>
      <c r="AV174" s="27"/>
      <c r="AW174" s="27"/>
      <c r="AX174" s="27"/>
      <c r="AY174" s="27"/>
      <c r="AZ174" s="27"/>
      <c r="BA174" s="27"/>
      <c r="BB174" s="27"/>
      <c r="BC174" s="27"/>
      <c r="BD174" s="27"/>
      <c r="BE174" s="27"/>
      <c r="BF174" s="27"/>
      <c r="BG174" s="27"/>
      <c r="BH174" s="27"/>
      <c r="BI174" s="27"/>
      <c r="BJ174" s="27"/>
      <c r="BK174" s="27"/>
      <c r="BL174" s="27"/>
      <c r="BM174" s="27"/>
      <c r="BN174" s="27"/>
      <c r="BO174" s="27"/>
      <c r="BP174" s="27"/>
      <c r="BQ174" s="27"/>
      <c r="BR174" s="27"/>
      <c r="BS174" s="27"/>
      <c r="BT174" s="27"/>
      <c r="BU174" s="27"/>
      <c r="BV174" s="27"/>
      <c r="BW174" s="27"/>
      <c r="BX174" s="27"/>
      <c r="BY174" s="27"/>
      <c r="BZ174" s="27"/>
      <c r="CA174" s="27"/>
      <c r="CB174" s="27"/>
      <c r="CC174" s="27"/>
      <c r="CD174" s="27"/>
      <c r="CE174" s="27"/>
      <c r="CF174" s="27"/>
      <c r="CG174" s="27"/>
      <c r="CH174" s="27"/>
      <c r="CI174" s="27"/>
      <c r="CJ174" s="27"/>
      <c r="CK174" s="27"/>
      <c r="CL174" s="27"/>
      <c r="CM174" s="27"/>
      <c r="CN174" s="27"/>
      <c r="CO174" s="27"/>
      <c r="CP174" s="27"/>
      <c r="CQ174" s="27"/>
      <c r="CR174" s="27"/>
      <c r="CS174" s="27"/>
      <c r="CT174" s="27"/>
      <c r="CU174" s="27"/>
    </row>
    <row r="175" customFormat="false" ht="12.75" hidden="false" customHeight="false" outlineLevel="0" collapsed="false">
      <c r="B175" s="27"/>
      <c r="C175" s="27"/>
      <c r="D175" s="27"/>
      <c r="E175" s="27"/>
      <c r="F175" s="27"/>
      <c r="G175" s="27"/>
      <c r="H175" s="27"/>
      <c r="I175" s="27"/>
      <c r="J175" s="27"/>
      <c r="K175" s="27"/>
      <c r="L175" s="27"/>
      <c r="M175" s="27"/>
      <c r="N175" s="27"/>
      <c r="O175" s="27"/>
      <c r="P175" s="27"/>
      <c r="Q175" s="27"/>
      <c r="S175" s="27"/>
      <c r="T175" s="27"/>
      <c r="U175" s="27"/>
      <c r="V175" s="27"/>
      <c r="W175" s="27"/>
      <c r="X175" s="27"/>
      <c r="Y175" s="27"/>
      <c r="Z175" s="27"/>
      <c r="AA175" s="27"/>
      <c r="AB175" s="27"/>
      <c r="AC175" s="27"/>
      <c r="AD175" s="27"/>
      <c r="AE175" s="27"/>
      <c r="AF175" s="27"/>
      <c r="AG175" s="27"/>
      <c r="AH175" s="27"/>
      <c r="AI175" s="27"/>
      <c r="AJ175" s="27"/>
      <c r="AK175" s="27"/>
      <c r="AL175" s="27"/>
      <c r="AM175" s="27"/>
      <c r="AN175" s="27"/>
      <c r="AO175" s="27"/>
      <c r="AP175" s="27"/>
      <c r="AQ175" s="27"/>
      <c r="AR175" s="27"/>
      <c r="AS175" s="27"/>
      <c r="AT175" s="27"/>
      <c r="AU175" s="27"/>
      <c r="AV175" s="27"/>
      <c r="AW175" s="27"/>
      <c r="AX175" s="27"/>
      <c r="AY175" s="27"/>
      <c r="AZ175" s="27"/>
      <c r="BA175" s="27"/>
      <c r="BB175" s="27"/>
      <c r="BC175" s="27"/>
      <c r="BD175" s="27"/>
      <c r="BE175" s="27"/>
      <c r="BF175" s="27"/>
      <c r="BG175" s="27"/>
      <c r="BH175" s="27"/>
      <c r="BI175" s="27"/>
      <c r="BJ175" s="27"/>
      <c r="BK175" s="27"/>
      <c r="BL175" s="27"/>
      <c r="BM175" s="27"/>
      <c r="BN175" s="27"/>
      <c r="BO175" s="27"/>
      <c r="BP175" s="27"/>
      <c r="BQ175" s="27"/>
      <c r="BR175" s="27"/>
      <c r="BS175" s="27"/>
      <c r="BT175" s="27"/>
      <c r="BU175" s="27"/>
      <c r="BV175" s="27"/>
      <c r="BW175" s="27"/>
      <c r="BX175" s="27"/>
      <c r="BY175" s="27"/>
      <c r="BZ175" s="27"/>
      <c r="CA175" s="27"/>
      <c r="CB175" s="27"/>
      <c r="CC175" s="27"/>
      <c r="CD175" s="27"/>
      <c r="CE175" s="27"/>
      <c r="CF175" s="27"/>
      <c r="CG175" s="27"/>
      <c r="CH175" s="27"/>
      <c r="CI175" s="27"/>
      <c r="CJ175" s="27"/>
      <c r="CK175" s="27"/>
      <c r="CL175" s="27"/>
      <c r="CM175" s="27"/>
      <c r="CN175" s="27"/>
      <c r="CO175" s="27"/>
      <c r="CP175" s="27"/>
      <c r="CQ175" s="27"/>
      <c r="CR175" s="27"/>
      <c r="CS175" s="27"/>
      <c r="CT175" s="27"/>
      <c r="CU175" s="27"/>
    </row>
    <row r="176" customFormat="false" ht="12.75" hidden="false" customHeight="false" outlineLevel="0" collapsed="false">
      <c r="B176" s="27"/>
      <c r="C176" s="27"/>
      <c r="D176" s="27"/>
      <c r="E176" s="27"/>
      <c r="F176" s="27"/>
      <c r="G176" s="27"/>
      <c r="H176" s="27"/>
      <c r="I176" s="27"/>
      <c r="J176" s="27"/>
      <c r="K176" s="27"/>
      <c r="L176" s="27"/>
      <c r="M176" s="27"/>
      <c r="N176" s="27"/>
      <c r="O176" s="27"/>
      <c r="P176" s="27"/>
      <c r="Q176" s="27"/>
      <c r="S176" s="27"/>
      <c r="T176" s="27"/>
      <c r="U176" s="27"/>
      <c r="V176" s="27"/>
      <c r="W176" s="27"/>
      <c r="X176" s="27"/>
      <c r="Y176" s="27"/>
      <c r="Z176" s="27"/>
      <c r="AA176" s="27"/>
      <c r="AB176" s="27"/>
      <c r="AC176" s="27"/>
      <c r="AD176" s="27"/>
      <c r="AE176" s="27"/>
      <c r="AF176" s="27"/>
      <c r="AG176" s="27"/>
      <c r="AH176" s="27"/>
      <c r="AI176" s="27"/>
      <c r="AJ176" s="27"/>
      <c r="AK176" s="27"/>
      <c r="AL176" s="27"/>
      <c r="AM176" s="27"/>
      <c r="AN176" s="27"/>
      <c r="AO176" s="27"/>
      <c r="AP176" s="27"/>
      <c r="AQ176" s="27"/>
      <c r="AR176" s="27"/>
      <c r="AS176" s="27"/>
      <c r="AT176" s="27"/>
      <c r="AU176" s="27"/>
      <c r="AV176" s="27"/>
      <c r="AW176" s="27"/>
      <c r="AX176" s="27"/>
      <c r="AY176" s="27"/>
      <c r="AZ176" s="27"/>
      <c r="BA176" s="27"/>
      <c r="BB176" s="27"/>
      <c r="BC176" s="27"/>
      <c r="BD176" s="27"/>
      <c r="BE176" s="27"/>
      <c r="BF176" s="27"/>
      <c r="BG176" s="27"/>
      <c r="BH176" s="27"/>
      <c r="BI176" s="27"/>
      <c r="BJ176" s="27"/>
      <c r="BK176" s="27"/>
      <c r="BL176" s="27"/>
      <c r="BM176" s="27"/>
      <c r="BN176" s="27"/>
      <c r="BO176" s="27"/>
      <c r="BP176" s="27"/>
      <c r="BQ176" s="27"/>
      <c r="BR176" s="27"/>
      <c r="BS176" s="27"/>
      <c r="BT176" s="27"/>
      <c r="BU176" s="27"/>
      <c r="BV176" s="27"/>
      <c r="BW176" s="27"/>
      <c r="BX176" s="27"/>
      <c r="BY176" s="27"/>
      <c r="BZ176" s="27"/>
      <c r="CA176" s="27"/>
      <c r="CB176" s="27"/>
      <c r="CC176" s="27"/>
      <c r="CD176" s="27"/>
      <c r="CE176" s="27"/>
      <c r="CF176" s="27"/>
      <c r="CG176" s="27"/>
      <c r="CH176" s="27"/>
      <c r="CI176" s="27"/>
      <c r="CJ176" s="27"/>
      <c r="CK176" s="27"/>
      <c r="CL176" s="27"/>
      <c r="CM176" s="27"/>
      <c r="CN176" s="27"/>
      <c r="CO176" s="27"/>
      <c r="CP176" s="27"/>
      <c r="CQ176" s="27"/>
      <c r="CR176" s="27"/>
      <c r="CS176" s="27"/>
      <c r="CT176" s="27"/>
      <c r="CU176" s="27"/>
    </row>
    <row r="177" customFormat="false" ht="12.75" hidden="false" customHeight="false" outlineLevel="0" collapsed="false">
      <c r="B177" s="27"/>
      <c r="C177" s="27"/>
      <c r="D177" s="27"/>
      <c r="E177" s="27"/>
      <c r="F177" s="27"/>
      <c r="G177" s="27"/>
      <c r="H177" s="27"/>
      <c r="I177" s="27"/>
      <c r="J177" s="27"/>
      <c r="K177" s="27"/>
      <c r="L177" s="27"/>
      <c r="M177" s="27"/>
      <c r="N177" s="27"/>
      <c r="O177" s="27"/>
      <c r="P177" s="27"/>
      <c r="Q177" s="27"/>
      <c r="S177" s="27"/>
      <c r="T177" s="27"/>
      <c r="U177" s="27"/>
      <c r="V177" s="27"/>
      <c r="W177" s="27"/>
      <c r="X177" s="27"/>
      <c r="Y177" s="27"/>
      <c r="Z177" s="27"/>
      <c r="AA177" s="27"/>
      <c r="AB177" s="27"/>
      <c r="AC177" s="27"/>
      <c r="AD177" s="27"/>
      <c r="AE177" s="27"/>
      <c r="AF177" s="27"/>
      <c r="AG177" s="27"/>
      <c r="AH177" s="27"/>
      <c r="AI177" s="27"/>
      <c r="AJ177" s="27"/>
      <c r="AK177" s="27"/>
      <c r="AL177" s="27"/>
      <c r="AM177" s="27"/>
      <c r="AN177" s="27"/>
      <c r="AO177" s="27"/>
      <c r="AP177" s="27"/>
      <c r="AQ177" s="27"/>
      <c r="AR177" s="27"/>
      <c r="AS177" s="27"/>
      <c r="AT177" s="27"/>
      <c r="AU177" s="27"/>
      <c r="AV177" s="27"/>
      <c r="AW177" s="27"/>
      <c r="AX177" s="27"/>
      <c r="AY177" s="27"/>
      <c r="AZ177" s="27"/>
      <c r="BA177" s="27"/>
      <c r="BB177" s="27"/>
      <c r="BC177" s="27"/>
      <c r="BD177" s="27"/>
      <c r="BE177" s="27"/>
      <c r="BF177" s="27"/>
      <c r="BG177" s="27"/>
      <c r="BH177" s="27"/>
      <c r="BI177" s="27"/>
      <c r="BJ177" s="27"/>
      <c r="BK177" s="27"/>
      <c r="BL177" s="27"/>
      <c r="BM177" s="27"/>
      <c r="BN177" s="27"/>
      <c r="BO177" s="27"/>
      <c r="BP177" s="27"/>
      <c r="BQ177" s="27"/>
      <c r="BR177" s="27"/>
      <c r="BS177" s="27"/>
      <c r="BT177" s="27"/>
      <c r="BU177" s="27"/>
      <c r="BV177" s="27"/>
      <c r="BW177" s="27"/>
      <c r="BX177" s="27"/>
      <c r="BY177" s="27"/>
      <c r="BZ177" s="27"/>
      <c r="CA177" s="27"/>
      <c r="CB177" s="27"/>
      <c r="CC177" s="27"/>
      <c r="CD177" s="27"/>
      <c r="CE177" s="27"/>
      <c r="CF177" s="27"/>
      <c r="CG177" s="27"/>
      <c r="CH177" s="27"/>
      <c r="CI177" s="27"/>
      <c r="CJ177" s="27"/>
      <c r="CK177" s="27"/>
      <c r="CL177" s="27"/>
      <c r="CM177" s="27"/>
      <c r="CN177" s="27"/>
      <c r="CO177" s="27"/>
      <c r="CP177" s="27"/>
      <c r="CQ177" s="27"/>
      <c r="CR177" s="27"/>
      <c r="CS177" s="27"/>
      <c r="CT177" s="27"/>
      <c r="CU177" s="27"/>
    </row>
    <row r="178" customFormat="false" ht="12.75" hidden="false" customHeight="false" outlineLevel="0" collapsed="false">
      <c r="B178" s="27"/>
      <c r="C178" s="27"/>
      <c r="D178" s="27"/>
      <c r="E178" s="27"/>
      <c r="F178" s="27"/>
      <c r="G178" s="27"/>
      <c r="H178" s="27"/>
      <c r="I178" s="27"/>
      <c r="J178" s="27"/>
      <c r="K178" s="27"/>
      <c r="L178" s="27"/>
      <c r="M178" s="27"/>
      <c r="N178" s="27"/>
      <c r="O178" s="27"/>
      <c r="P178" s="27"/>
      <c r="Q178" s="27"/>
      <c r="S178" s="27"/>
      <c r="T178" s="27"/>
      <c r="U178" s="27"/>
      <c r="V178" s="27"/>
      <c r="W178" s="27"/>
      <c r="X178" s="27"/>
      <c r="Y178" s="27"/>
      <c r="Z178" s="27"/>
      <c r="AA178" s="27"/>
      <c r="AB178" s="27"/>
      <c r="AC178" s="27"/>
      <c r="AD178" s="27"/>
      <c r="AE178" s="27"/>
      <c r="AF178" s="27"/>
      <c r="AG178" s="27"/>
      <c r="AH178" s="27"/>
      <c r="AI178" s="27"/>
      <c r="AJ178" s="27"/>
      <c r="AK178" s="27"/>
      <c r="AL178" s="27"/>
      <c r="AM178" s="27"/>
      <c r="AN178" s="27"/>
      <c r="AO178" s="27"/>
      <c r="AP178" s="27"/>
      <c r="AQ178" s="27"/>
      <c r="AR178" s="27"/>
      <c r="AS178" s="27"/>
      <c r="AT178" s="27"/>
      <c r="AU178" s="27"/>
      <c r="AV178" s="27"/>
      <c r="AW178" s="27"/>
      <c r="AX178" s="27"/>
      <c r="AY178" s="27"/>
      <c r="AZ178" s="27"/>
      <c r="BA178" s="27"/>
      <c r="BB178" s="27"/>
      <c r="BC178" s="27"/>
      <c r="BD178" s="27"/>
      <c r="BE178" s="27"/>
      <c r="BF178" s="27"/>
      <c r="BG178" s="27"/>
      <c r="BH178" s="27"/>
      <c r="BI178" s="27"/>
      <c r="BJ178" s="27"/>
      <c r="BK178" s="27"/>
      <c r="BL178" s="27"/>
      <c r="BM178" s="27"/>
      <c r="BN178" s="27"/>
      <c r="BO178" s="27"/>
      <c r="BP178" s="27"/>
      <c r="BQ178" s="27"/>
      <c r="BR178" s="27"/>
      <c r="BS178" s="27"/>
      <c r="BT178" s="27"/>
      <c r="BU178" s="27"/>
      <c r="BV178" s="27"/>
      <c r="BW178" s="27"/>
      <c r="BX178" s="27"/>
      <c r="BY178" s="27"/>
      <c r="BZ178" s="27"/>
      <c r="CA178" s="27"/>
      <c r="CB178" s="27"/>
      <c r="CC178" s="27"/>
      <c r="CD178" s="27"/>
      <c r="CE178" s="27"/>
      <c r="CF178" s="27"/>
      <c r="CG178" s="27"/>
      <c r="CH178" s="27"/>
      <c r="CI178" s="27"/>
      <c r="CJ178" s="27"/>
      <c r="CK178" s="27"/>
      <c r="CL178" s="27"/>
      <c r="CM178" s="27"/>
      <c r="CN178" s="27"/>
      <c r="CO178" s="27"/>
      <c r="CP178" s="27"/>
      <c r="CQ178" s="27"/>
      <c r="CR178" s="27"/>
      <c r="CS178" s="27"/>
      <c r="CT178" s="27"/>
      <c r="CU178" s="27"/>
    </row>
    <row r="179" customFormat="false" ht="12.75" hidden="false" customHeight="false" outlineLevel="0" collapsed="false">
      <c r="B179" s="27"/>
      <c r="C179" s="27"/>
      <c r="D179" s="27"/>
      <c r="E179" s="27"/>
      <c r="F179" s="27"/>
      <c r="G179" s="27"/>
      <c r="H179" s="27"/>
      <c r="I179" s="27"/>
      <c r="J179" s="27"/>
      <c r="K179" s="27"/>
      <c r="L179" s="27"/>
      <c r="M179" s="27"/>
      <c r="N179" s="27"/>
      <c r="O179" s="27"/>
      <c r="P179" s="27"/>
      <c r="Q179" s="27"/>
      <c r="S179" s="27"/>
      <c r="T179" s="27"/>
      <c r="U179" s="27"/>
      <c r="V179" s="27"/>
      <c r="W179" s="27"/>
      <c r="X179" s="27"/>
      <c r="Y179" s="27"/>
      <c r="Z179" s="27"/>
      <c r="AA179" s="27"/>
      <c r="AB179" s="27"/>
      <c r="AC179" s="27"/>
      <c r="AD179" s="27"/>
      <c r="AE179" s="27"/>
      <c r="AF179" s="27"/>
      <c r="AG179" s="27"/>
      <c r="AH179" s="27"/>
      <c r="AI179" s="27"/>
      <c r="AJ179" s="27"/>
      <c r="AK179" s="27"/>
      <c r="AL179" s="27"/>
      <c r="AM179" s="27"/>
      <c r="AN179" s="27"/>
      <c r="AO179" s="27"/>
      <c r="AP179" s="27"/>
      <c r="AQ179" s="27"/>
      <c r="AR179" s="27"/>
      <c r="AS179" s="27"/>
      <c r="AT179" s="27"/>
      <c r="AU179" s="27"/>
      <c r="AV179" s="27"/>
      <c r="AW179" s="27"/>
      <c r="AX179" s="27"/>
      <c r="AY179" s="27"/>
      <c r="AZ179" s="27"/>
      <c r="BA179" s="27"/>
      <c r="BB179" s="27"/>
      <c r="BC179" s="27"/>
      <c r="BD179" s="27"/>
      <c r="BE179" s="27"/>
      <c r="BF179" s="27"/>
      <c r="BG179" s="27"/>
      <c r="BH179" s="27"/>
      <c r="BI179" s="27"/>
      <c r="BJ179" s="27"/>
      <c r="BK179" s="27"/>
      <c r="BL179" s="27"/>
      <c r="BM179" s="27"/>
      <c r="BN179" s="27"/>
      <c r="BO179" s="27"/>
      <c r="BP179" s="27"/>
      <c r="BQ179" s="27"/>
      <c r="BR179" s="27"/>
      <c r="BS179" s="27"/>
      <c r="BT179" s="27"/>
      <c r="BU179" s="27"/>
      <c r="BV179" s="27"/>
      <c r="BW179" s="27"/>
      <c r="BX179" s="27"/>
      <c r="BY179" s="27"/>
      <c r="BZ179" s="27"/>
      <c r="CA179" s="27"/>
      <c r="CB179" s="27"/>
      <c r="CC179" s="27"/>
      <c r="CD179" s="27"/>
      <c r="CE179" s="27"/>
      <c r="CF179" s="27"/>
      <c r="CG179" s="27"/>
      <c r="CH179" s="27"/>
      <c r="CI179" s="27"/>
      <c r="CJ179" s="27"/>
      <c r="CK179" s="27"/>
      <c r="CL179" s="27"/>
      <c r="CM179" s="27"/>
      <c r="CN179" s="27"/>
      <c r="CO179" s="27"/>
      <c r="CP179" s="27"/>
      <c r="CQ179" s="27"/>
      <c r="CR179" s="27"/>
      <c r="CS179" s="27"/>
      <c r="CT179" s="27"/>
      <c r="CU179" s="27"/>
    </row>
    <row r="180" customFormat="false" ht="12.75" hidden="false" customHeight="false" outlineLevel="0" collapsed="false">
      <c r="B180" s="27"/>
      <c r="C180" s="27"/>
      <c r="D180" s="27"/>
      <c r="E180" s="27"/>
      <c r="F180" s="27"/>
      <c r="G180" s="27"/>
      <c r="H180" s="27"/>
      <c r="I180" s="27"/>
      <c r="J180" s="27"/>
      <c r="K180" s="27"/>
      <c r="L180" s="27"/>
      <c r="M180" s="27"/>
      <c r="N180" s="27"/>
      <c r="O180" s="27"/>
      <c r="P180" s="27"/>
      <c r="Q180" s="27"/>
      <c r="S180" s="27"/>
      <c r="T180" s="27"/>
      <c r="U180" s="27"/>
      <c r="V180" s="27"/>
      <c r="W180" s="27"/>
      <c r="X180" s="27"/>
      <c r="Y180" s="27"/>
      <c r="Z180" s="27"/>
      <c r="AA180" s="27"/>
      <c r="AB180" s="27"/>
      <c r="AC180" s="27"/>
      <c r="AD180" s="27"/>
      <c r="AE180" s="27"/>
      <c r="AF180" s="27"/>
      <c r="AG180" s="27"/>
      <c r="AH180" s="27"/>
      <c r="AI180" s="27"/>
      <c r="AJ180" s="27"/>
      <c r="AK180" s="27"/>
      <c r="AL180" s="27"/>
      <c r="AM180" s="27"/>
      <c r="AN180" s="27"/>
      <c r="AO180" s="27"/>
      <c r="AP180" s="27"/>
      <c r="AQ180" s="27"/>
      <c r="AR180" s="27"/>
      <c r="AS180" s="27"/>
      <c r="AT180" s="27"/>
      <c r="AU180" s="27"/>
      <c r="AV180" s="27"/>
      <c r="AW180" s="27"/>
      <c r="AX180" s="27"/>
      <c r="AY180" s="27"/>
      <c r="AZ180" s="27"/>
      <c r="BA180" s="27"/>
      <c r="BB180" s="27"/>
      <c r="BC180" s="27"/>
      <c r="BD180" s="27"/>
      <c r="BE180" s="27"/>
      <c r="BF180" s="27"/>
      <c r="BG180" s="27"/>
      <c r="BH180" s="27"/>
      <c r="BI180" s="27"/>
      <c r="BJ180" s="27"/>
      <c r="BK180" s="27"/>
      <c r="BL180" s="27"/>
      <c r="BM180" s="27"/>
      <c r="BN180" s="27"/>
      <c r="BO180" s="27"/>
      <c r="BP180" s="27"/>
      <c r="BQ180" s="27"/>
      <c r="BR180" s="27"/>
      <c r="BS180" s="27"/>
      <c r="BT180" s="27"/>
      <c r="BU180" s="27"/>
      <c r="BV180" s="27"/>
      <c r="BW180" s="27"/>
      <c r="BX180" s="27"/>
      <c r="BY180" s="27"/>
      <c r="BZ180" s="27"/>
      <c r="CA180" s="27"/>
      <c r="CB180" s="27"/>
      <c r="CC180" s="27"/>
      <c r="CD180" s="27"/>
      <c r="CE180" s="27"/>
      <c r="CF180" s="27"/>
      <c r="CG180" s="27"/>
      <c r="CH180" s="27"/>
      <c r="CI180" s="27"/>
      <c r="CJ180" s="27"/>
      <c r="CK180" s="27"/>
      <c r="CL180" s="27"/>
      <c r="CM180" s="27"/>
      <c r="CN180" s="27"/>
      <c r="CO180" s="27"/>
      <c r="CP180" s="27"/>
      <c r="CQ180" s="27"/>
      <c r="CR180" s="27"/>
      <c r="CS180" s="27"/>
      <c r="CT180" s="27"/>
      <c r="CU180" s="27"/>
    </row>
    <row r="181" customFormat="false" ht="12.75" hidden="false" customHeight="false" outlineLevel="0" collapsed="false">
      <c r="B181" s="27"/>
      <c r="C181" s="27"/>
      <c r="D181" s="27"/>
      <c r="E181" s="27"/>
      <c r="F181" s="27"/>
      <c r="G181" s="27"/>
      <c r="H181" s="27"/>
      <c r="I181" s="27"/>
      <c r="J181" s="27"/>
      <c r="K181" s="27"/>
      <c r="L181" s="27"/>
      <c r="M181" s="27"/>
      <c r="N181" s="27"/>
      <c r="O181" s="27"/>
      <c r="P181" s="27"/>
      <c r="Q181" s="27"/>
      <c r="S181" s="27"/>
      <c r="T181" s="27"/>
      <c r="U181" s="27"/>
      <c r="V181" s="27"/>
      <c r="W181" s="27"/>
      <c r="X181" s="27"/>
      <c r="Y181" s="27"/>
      <c r="Z181" s="27"/>
      <c r="AA181" s="27"/>
      <c r="AB181" s="27"/>
      <c r="AC181" s="27"/>
      <c r="AD181" s="27"/>
      <c r="AE181" s="27"/>
      <c r="AF181" s="27"/>
      <c r="AG181" s="27"/>
      <c r="AH181" s="27"/>
      <c r="AI181" s="27"/>
      <c r="AJ181" s="27"/>
      <c r="AK181" s="27"/>
      <c r="AL181" s="27"/>
      <c r="AM181" s="27"/>
      <c r="AN181" s="27"/>
      <c r="AO181" s="27"/>
      <c r="AP181" s="27"/>
      <c r="AQ181" s="27"/>
      <c r="AR181" s="27"/>
      <c r="AS181" s="27"/>
      <c r="AT181" s="27"/>
      <c r="AU181" s="27"/>
      <c r="AV181" s="27"/>
      <c r="AW181" s="27"/>
      <c r="AX181" s="27"/>
      <c r="AY181" s="27"/>
      <c r="AZ181" s="27"/>
      <c r="BA181" s="27"/>
      <c r="BB181" s="27"/>
      <c r="BC181" s="27"/>
      <c r="BD181" s="27"/>
      <c r="BE181" s="27"/>
      <c r="BF181" s="27"/>
      <c r="BG181" s="27"/>
      <c r="BH181" s="27"/>
      <c r="BI181" s="27"/>
      <c r="BJ181" s="27"/>
      <c r="BK181" s="27"/>
      <c r="BL181" s="27"/>
      <c r="BM181" s="27"/>
      <c r="BN181" s="27"/>
      <c r="BO181" s="27"/>
      <c r="BP181" s="27"/>
      <c r="BQ181" s="27"/>
      <c r="BR181" s="27"/>
      <c r="BS181" s="27"/>
      <c r="BT181" s="27"/>
      <c r="BU181" s="27"/>
      <c r="BV181" s="27"/>
      <c r="BW181" s="27"/>
      <c r="BX181" s="27"/>
      <c r="BY181" s="27"/>
      <c r="BZ181" s="27"/>
      <c r="CA181" s="27"/>
      <c r="CB181" s="27"/>
      <c r="CC181" s="27"/>
      <c r="CD181" s="27"/>
      <c r="CE181" s="27"/>
      <c r="CF181" s="27"/>
      <c r="CG181" s="27"/>
      <c r="CH181" s="27"/>
      <c r="CI181" s="27"/>
      <c r="CJ181" s="27"/>
      <c r="CK181" s="27"/>
      <c r="CL181" s="27"/>
      <c r="CM181" s="27"/>
      <c r="CN181" s="27"/>
      <c r="CO181" s="27"/>
      <c r="CP181" s="27"/>
      <c r="CQ181" s="27"/>
      <c r="CR181" s="27"/>
      <c r="CS181" s="27"/>
      <c r="CT181" s="27"/>
      <c r="CU181" s="27"/>
    </row>
    <row r="182" customFormat="false" ht="12.75" hidden="false" customHeight="false" outlineLevel="0" collapsed="false">
      <c r="B182" s="27"/>
      <c r="C182" s="27"/>
      <c r="D182" s="27"/>
      <c r="E182" s="27"/>
      <c r="F182" s="27"/>
      <c r="G182" s="27"/>
      <c r="H182" s="27"/>
      <c r="I182" s="27"/>
      <c r="J182" s="27"/>
      <c r="K182" s="27"/>
      <c r="L182" s="27"/>
      <c r="M182" s="27"/>
      <c r="N182" s="27"/>
      <c r="O182" s="27"/>
      <c r="P182" s="27"/>
      <c r="Q182" s="27"/>
      <c r="S182" s="27"/>
      <c r="T182" s="27"/>
      <c r="U182" s="27"/>
      <c r="V182" s="27"/>
      <c r="W182" s="27"/>
      <c r="X182" s="27"/>
      <c r="Y182" s="27"/>
      <c r="Z182" s="27"/>
      <c r="AA182" s="27"/>
      <c r="AB182" s="27"/>
      <c r="AC182" s="27"/>
      <c r="AD182" s="27"/>
      <c r="AE182" s="27"/>
      <c r="AF182" s="27"/>
      <c r="AG182" s="27"/>
      <c r="AH182" s="27"/>
      <c r="AI182" s="27"/>
      <c r="AJ182" s="27"/>
      <c r="AK182" s="27"/>
      <c r="AL182" s="27"/>
      <c r="AM182" s="27"/>
      <c r="AN182" s="27"/>
      <c r="AO182" s="27"/>
      <c r="AP182" s="27"/>
      <c r="AQ182" s="27"/>
      <c r="AR182" s="27"/>
      <c r="AS182" s="27"/>
      <c r="AT182" s="27"/>
      <c r="AU182" s="27"/>
      <c r="AV182" s="27"/>
      <c r="AW182" s="27"/>
      <c r="AX182" s="27"/>
      <c r="AY182" s="27"/>
      <c r="AZ182" s="27"/>
      <c r="BA182" s="27"/>
      <c r="BB182" s="27"/>
      <c r="BC182" s="27"/>
      <c r="BD182" s="27"/>
      <c r="BE182" s="27"/>
      <c r="BF182" s="27"/>
      <c r="BG182" s="27"/>
      <c r="BH182" s="27"/>
      <c r="BI182" s="27"/>
      <c r="BJ182" s="27"/>
      <c r="BK182" s="27"/>
      <c r="BL182" s="27"/>
      <c r="BM182" s="27"/>
      <c r="BN182" s="27"/>
      <c r="BO182" s="27"/>
      <c r="BP182" s="27"/>
      <c r="BQ182" s="27"/>
      <c r="BR182" s="27"/>
      <c r="BS182" s="27"/>
      <c r="BT182" s="27"/>
      <c r="BU182" s="27"/>
      <c r="BV182" s="27"/>
      <c r="BW182" s="27"/>
      <c r="BX182" s="27"/>
      <c r="BY182" s="27"/>
      <c r="BZ182" s="27"/>
      <c r="CA182" s="27"/>
      <c r="CB182" s="27"/>
      <c r="CC182" s="27"/>
      <c r="CD182" s="27"/>
      <c r="CE182" s="27"/>
      <c r="CF182" s="27"/>
      <c r="CG182" s="27"/>
      <c r="CH182" s="27"/>
      <c r="CI182" s="27"/>
      <c r="CJ182" s="27"/>
      <c r="CK182" s="27"/>
      <c r="CL182" s="27"/>
      <c r="CM182" s="27"/>
      <c r="CN182" s="27"/>
      <c r="CO182" s="27"/>
      <c r="CP182" s="27"/>
      <c r="CQ182" s="27"/>
      <c r="CR182" s="27"/>
      <c r="CS182" s="27"/>
      <c r="CT182" s="27"/>
      <c r="CU182" s="27"/>
    </row>
    <row r="183" customFormat="false" ht="12.75" hidden="false" customHeight="false" outlineLevel="0" collapsed="false">
      <c r="B183" s="27"/>
      <c r="C183" s="27"/>
      <c r="D183" s="27"/>
      <c r="E183" s="27"/>
      <c r="F183" s="27"/>
      <c r="G183" s="27"/>
      <c r="H183" s="27"/>
      <c r="I183" s="27"/>
      <c r="J183" s="27"/>
      <c r="K183" s="27"/>
      <c r="L183" s="27"/>
      <c r="M183" s="27"/>
      <c r="N183" s="27"/>
      <c r="O183" s="27"/>
      <c r="P183" s="27"/>
      <c r="Q183" s="27"/>
      <c r="S183" s="27"/>
      <c r="T183" s="27"/>
      <c r="U183" s="27"/>
      <c r="V183" s="27"/>
      <c r="W183" s="27"/>
      <c r="X183" s="27"/>
      <c r="Y183" s="27"/>
      <c r="Z183" s="27"/>
      <c r="AA183" s="27"/>
      <c r="AB183" s="27"/>
      <c r="AC183" s="27"/>
      <c r="AD183" s="27"/>
      <c r="AE183" s="27"/>
      <c r="AF183" s="27"/>
      <c r="AG183" s="27"/>
      <c r="AH183" s="27"/>
      <c r="AI183" s="27"/>
      <c r="AJ183" s="27"/>
      <c r="AK183" s="27"/>
      <c r="AL183" s="27"/>
      <c r="AM183" s="27"/>
      <c r="AN183" s="27"/>
      <c r="AO183" s="27"/>
      <c r="AP183" s="27"/>
      <c r="AQ183" s="27"/>
      <c r="AR183" s="27"/>
      <c r="AS183" s="27"/>
      <c r="AT183" s="27"/>
      <c r="AU183" s="27"/>
      <c r="AV183" s="27"/>
      <c r="AW183" s="27"/>
      <c r="AX183" s="27"/>
      <c r="AY183" s="27"/>
      <c r="AZ183" s="27"/>
      <c r="BA183" s="27"/>
      <c r="BB183" s="27"/>
      <c r="BC183" s="27"/>
      <c r="BD183" s="27"/>
      <c r="BE183" s="27"/>
      <c r="BF183" s="27"/>
      <c r="BG183" s="27"/>
      <c r="BH183" s="27"/>
      <c r="BI183" s="27"/>
      <c r="BJ183" s="27"/>
      <c r="BK183" s="27"/>
      <c r="BL183" s="27"/>
      <c r="BM183" s="27"/>
      <c r="BN183" s="27"/>
      <c r="BO183" s="27"/>
      <c r="BP183" s="27"/>
      <c r="BQ183" s="27"/>
      <c r="BR183" s="27"/>
      <c r="BS183" s="27"/>
      <c r="BT183" s="27"/>
      <c r="BU183" s="27"/>
      <c r="BV183" s="27"/>
      <c r="BW183" s="27"/>
      <c r="BX183" s="27"/>
      <c r="BY183" s="27"/>
      <c r="BZ183" s="27"/>
      <c r="CA183" s="27"/>
      <c r="CB183" s="27"/>
      <c r="CC183" s="27"/>
      <c r="CD183" s="27"/>
      <c r="CE183" s="27"/>
      <c r="CF183" s="27"/>
      <c r="CG183" s="27"/>
      <c r="CH183" s="27"/>
      <c r="CI183" s="27"/>
      <c r="CJ183" s="27"/>
      <c r="CK183" s="27"/>
      <c r="CL183" s="27"/>
      <c r="CM183" s="27"/>
      <c r="CN183" s="27"/>
      <c r="CO183" s="27"/>
      <c r="CP183" s="27"/>
      <c r="CQ183" s="27"/>
      <c r="CR183" s="27"/>
      <c r="CS183" s="27"/>
      <c r="CT183" s="27"/>
      <c r="CU183" s="27"/>
    </row>
    <row r="184" customFormat="false" ht="12.75" hidden="false" customHeight="false" outlineLevel="0" collapsed="false">
      <c r="B184" s="27"/>
      <c r="C184" s="27"/>
      <c r="D184" s="27"/>
      <c r="E184" s="27"/>
      <c r="F184" s="27"/>
      <c r="G184" s="27"/>
      <c r="H184" s="27"/>
      <c r="I184" s="27"/>
      <c r="J184" s="27"/>
      <c r="K184" s="27"/>
      <c r="L184" s="27"/>
      <c r="M184" s="27"/>
      <c r="N184" s="27"/>
      <c r="O184" s="27"/>
      <c r="P184" s="27"/>
      <c r="Q184" s="27"/>
      <c r="S184" s="27"/>
      <c r="T184" s="27"/>
      <c r="U184" s="27"/>
      <c r="V184" s="27"/>
      <c r="W184" s="27"/>
      <c r="X184" s="27"/>
      <c r="Y184" s="27"/>
      <c r="Z184" s="27"/>
      <c r="AA184" s="27"/>
      <c r="AB184" s="27"/>
      <c r="AC184" s="27"/>
      <c r="AD184" s="27"/>
      <c r="AE184" s="27"/>
      <c r="AF184" s="27"/>
      <c r="AG184" s="27"/>
      <c r="AH184" s="27"/>
      <c r="AI184" s="27"/>
      <c r="AJ184" s="27"/>
      <c r="AK184" s="27"/>
      <c r="AL184" s="27"/>
      <c r="AM184" s="27"/>
      <c r="AN184" s="27"/>
      <c r="AO184" s="27"/>
      <c r="AP184" s="27"/>
      <c r="AQ184" s="27"/>
      <c r="AR184" s="27"/>
      <c r="AS184" s="27"/>
      <c r="AT184" s="27"/>
      <c r="AU184" s="27"/>
      <c r="AV184" s="27"/>
      <c r="AW184" s="27"/>
      <c r="AX184" s="27"/>
      <c r="AY184" s="27"/>
      <c r="AZ184" s="27"/>
      <c r="BA184" s="27"/>
      <c r="BB184" s="27"/>
      <c r="BC184" s="27"/>
      <c r="BD184" s="27"/>
      <c r="BE184" s="27"/>
      <c r="BF184" s="27"/>
      <c r="BG184" s="27"/>
      <c r="BH184" s="27"/>
      <c r="BI184" s="27"/>
      <c r="BJ184" s="27"/>
      <c r="BK184" s="27"/>
      <c r="BL184" s="27"/>
      <c r="BM184" s="27"/>
      <c r="BN184" s="27"/>
      <c r="BO184" s="27"/>
      <c r="BP184" s="27"/>
      <c r="BQ184" s="27"/>
      <c r="BR184" s="27"/>
      <c r="BS184" s="27"/>
      <c r="BT184" s="27"/>
      <c r="BU184" s="27"/>
      <c r="BV184" s="27"/>
      <c r="BW184" s="27"/>
      <c r="BX184" s="27"/>
      <c r="BY184" s="27"/>
      <c r="BZ184" s="27"/>
      <c r="CA184" s="27"/>
      <c r="CB184" s="27"/>
      <c r="CC184" s="27"/>
      <c r="CD184" s="27"/>
      <c r="CE184" s="27"/>
      <c r="CF184" s="27"/>
      <c r="CG184" s="27"/>
      <c r="CH184" s="27"/>
      <c r="CI184" s="27"/>
      <c r="CJ184" s="27"/>
      <c r="CK184" s="27"/>
      <c r="CL184" s="27"/>
      <c r="CM184" s="27"/>
      <c r="CN184" s="27"/>
      <c r="CO184" s="27"/>
      <c r="CP184" s="27"/>
      <c r="CQ184" s="27"/>
      <c r="CR184" s="27"/>
      <c r="CS184" s="27"/>
      <c r="CT184" s="27"/>
      <c r="CU184" s="27"/>
    </row>
    <row r="185" customFormat="false" ht="12.75" hidden="false" customHeight="false" outlineLevel="0" collapsed="false">
      <c r="B185" s="27"/>
      <c r="C185" s="27"/>
      <c r="D185" s="27"/>
      <c r="E185" s="27"/>
      <c r="F185" s="27"/>
      <c r="G185" s="27"/>
      <c r="H185" s="27"/>
      <c r="I185" s="27"/>
      <c r="J185" s="27"/>
      <c r="K185" s="27"/>
      <c r="L185" s="27"/>
      <c r="M185" s="27"/>
      <c r="N185" s="27"/>
      <c r="O185" s="27"/>
      <c r="P185" s="27"/>
      <c r="Q185" s="27"/>
      <c r="S185" s="27"/>
      <c r="T185" s="27"/>
      <c r="U185" s="27"/>
      <c r="V185" s="27"/>
      <c r="W185" s="27"/>
      <c r="X185" s="27"/>
      <c r="Y185" s="27"/>
      <c r="Z185" s="27"/>
      <c r="AA185" s="27"/>
      <c r="AB185" s="27"/>
      <c r="AC185" s="27"/>
      <c r="AD185" s="27"/>
      <c r="AE185" s="27"/>
      <c r="AF185" s="27"/>
      <c r="AG185" s="27"/>
      <c r="AH185" s="27"/>
      <c r="AI185" s="27"/>
      <c r="AJ185" s="27"/>
      <c r="AK185" s="27"/>
      <c r="AL185" s="27"/>
      <c r="AM185" s="27"/>
      <c r="AN185" s="27"/>
      <c r="AO185" s="27"/>
      <c r="AP185" s="27"/>
      <c r="AQ185" s="27"/>
      <c r="AR185" s="27"/>
      <c r="AS185" s="27"/>
      <c r="AT185" s="27"/>
      <c r="AU185" s="27"/>
      <c r="AV185" s="27"/>
      <c r="AW185" s="27"/>
      <c r="AX185" s="27"/>
      <c r="AY185" s="27"/>
      <c r="AZ185" s="27"/>
      <c r="BA185" s="27"/>
      <c r="BB185" s="27"/>
      <c r="BC185" s="27"/>
      <c r="BD185" s="27"/>
      <c r="BE185" s="27"/>
      <c r="BF185" s="27"/>
      <c r="BG185" s="27"/>
      <c r="BH185" s="27"/>
      <c r="BI185" s="27"/>
      <c r="BJ185" s="27"/>
      <c r="BK185" s="27"/>
      <c r="BL185" s="27"/>
      <c r="BM185" s="27"/>
      <c r="BN185" s="27"/>
      <c r="BO185" s="27"/>
      <c r="BP185" s="27"/>
      <c r="BQ185" s="27"/>
      <c r="BR185" s="27"/>
      <c r="BS185" s="27"/>
      <c r="BT185" s="27"/>
      <c r="BU185" s="27"/>
      <c r="BV185" s="27"/>
      <c r="BW185" s="27"/>
      <c r="BX185" s="27"/>
      <c r="BY185" s="27"/>
      <c r="BZ185" s="27"/>
      <c r="CA185" s="27"/>
      <c r="CB185" s="27"/>
      <c r="CC185" s="27"/>
      <c r="CD185" s="27"/>
      <c r="CE185" s="27"/>
      <c r="CF185" s="27"/>
      <c r="CG185" s="27"/>
      <c r="CH185" s="27"/>
      <c r="CI185" s="27"/>
      <c r="CJ185" s="27"/>
      <c r="CK185" s="27"/>
      <c r="CL185" s="27"/>
      <c r="CM185" s="27"/>
      <c r="CN185" s="27"/>
      <c r="CO185" s="27"/>
      <c r="CP185" s="27"/>
      <c r="CQ185" s="27"/>
      <c r="CR185" s="27"/>
      <c r="CS185" s="27"/>
      <c r="CT185" s="27"/>
      <c r="CU185" s="27"/>
    </row>
    <row r="186" customFormat="false" ht="12.75" hidden="false" customHeight="false" outlineLevel="0" collapsed="false">
      <c r="B186" s="27"/>
      <c r="C186" s="27"/>
      <c r="D186" s="27"/>
      <c r="E186" s="27"/>
      <c r="F186" s="27"/>
      <c r="G186" s="27"/>
      <c r="H186" s="27"/>
      <c r="I186" s="27"/>
      <c r="J186" s="27"/>
      <c r="K186" s="27"/>
      <c r="L186" s="27"/>
      <c r="M186" s="27"/>
      <c r="N186" s="27"/>
      <c r="O186" s="27"/>
      <c r="P186" s="27"/>
      <c r="Q186" s="27"/>
      <c r="S186" s="27"/>
      <c r="T186" s="27"/>
      <c r="U186" s="27"/>
      <c r="V186" s="27"/>
      <c r="W186" s="27"/>
      <c r="X186" s="27"/>
      <c r="Y186" s="27"/>
      <c r="Z186" s="27"/>
      <c r="AA186" s="27"/>
      <c r="AB186" s="27"/>
      <c r="AC186" s="27"/>
      <c r="AD186" s="27"/>
      <c r="AE186" s="27"/>
      <c r="AF186" s="27"/>
      <c r="AG186" s="27"/>
      <c r="AH186" s="27"/>
      <c r="AI186" s="27"/>
      <c r="AJ186" s="27"/>
      <c r="AK186" s="27"/>
      <c r="AL186" s="27"/>
      <c r="AM186" s="27"/>
      <c r="AN186" s="27"/>
      <c r="AO186" s="27"/>
      <c r="AP186" s="27"/>
      <c r="AQ186" s="27"/>
      <c r="AR186" s="27"/>
      <c r="AS186" s="27"/>
      <c r="AT186" s="27"/>
      <c r="AU186" s="27"/>
      <c r="AV186" s="27"/>
      <c r="AW186" s="27"/>
      <c r="AX186" s="27"/>
      <c r="AY186" s="27"/>
      <c r="AZ186" s="27"/>
      <c r="BA186" s="27"/>
      <c r="BB186" s="27"/>
      <c r="BC186" s="27"/>
      <c r="BD186" s="27"/>
      <c r="BE186" s="27"/>
      <c r="BF186" s="27"/>
      <c r="BG186" s="27"/>
      <c r="BH186" s="27"/>
      <c r="BI186" s="27"/>
      <c r="BJ186" s="27"/>
      <c r="BK186" s="27"/>
      <c r="BL186" s="27"/>
      <c r="BM186" s="27"/>
      <c r="BN186" s="27"/>
      <c r="BO186" s="27"/>
      <c r="BP186" s="27"/>
      <c r="BQ186" s="27"/>
      <c r="BR186" s="27"/>
      <c r="BS186" s="27"/>
      <c r="BT186" s="27"/>
      <c r="BU186" s="27"/>
      <c r="BV186" s="27"/>
      <c r="BW186" s="27"/>
      <c r="BX186" s="27"/>
      <c r="BY186" s="27"/>
      <c r="BZ186" s="27"/>
      <c r="CA186" s="27"/>
      <c r="CB186" s="27"/>
      <c r="CC186" s="27"/>
      <c r="CD186" s="27"/>
      <c r="CE186" s="27"/>
      <c r="CF186" s="27"/>
      <c r="CG186" s="27"/>
      <c r="CH186" s="27"/>
      <c r="CI186" s="27"/>
      <c r="CJ186" s="27"/>
      <c r="CK186" s="27"/>
      <c r="CL186" s="27"/>
      <c r="CM186" s="27"/>
      <c r="CN186" s="27"/>
      <c r="CO186" s="27"/>
      <c r="CP186" s="27"/>
      <c r="CQ186" s="27"/>
      <c r="CR186" s="27"/>
      <c r="CS186" s="27"/>
      <c r="CT186" s="27"/>
      <c r="CU186" s="27"/>
    </row>
    <row r="187" customFormat="false" ht="12.75" hidden="false" customHeight="false" outlineLevel="0" collapsed="false">
      <c r="B187" s="27"/>
      <c r="C187" s="27"/>
      <c r="D187" s="27"/>
      <c r="E187" s="27"/>
      <c r="F187" s="27"/>
      <c r="G187" s="27"/>
      <c r="H187" s="27"/>
      <c r="I187" s="27"/>
      <c r="J187" s="27"/>
      <c r="K187" s="27"/>
      <c r="L187" s="27"/>
      <c r="M187" s="27"/>
      <c r="N187" s="27"/>
      <c r="O187" s="27"/>
      <c r="P187" s="27"/>
      <c r="Q187" s="27"/>
      <c r="S187" s="27"/>
      <c r="T187" s="27"/>
      <c r="U187" s="27"/>
      <c r="V187" s="27"/>
      <c r="W187" s="27"/>
      <c r="X187" s="27"/>
      <c r="Y187" s="27"/>
      <c r="Z187" s="27"/>
      <c r="AA187" s="27"/>
      <c r="AB187" s="27"/>
      <c r="AC187" s="27"/>
      <c r="AD187" s="27"/>
      <c r="AE187" s="27"/>
      <c r="AF187" s="27"/>
      <c r="AG187" s="27"/>
      <c r="AH187" s="27"/>
      <c r="AI187" s="27"/>
      <c r="AJ187" s="27"/>
      <c r="AK187" s="27"/>
      <c r="AL187" s="27"/>
      <c r="AM187" s="27"/>
      <c r="AN187" s="27"/>
      <c r="AO187" s="27"/>
      <c r="AP187" s="27"/>
      <c r="AQ187" s="27"/>
      <c r="AR187" s="27"/>
      <c r="AS187" s="27"/>
      <c r="AT187" s="27"/>
      <c r="AU187" s="27"/>
      <c r="AV187" s="27"/>
      <c r="AW187" s="27"/>
      <c r="AX187" s="27"/>
      <c r="AY187" s="27"/>
      <c r="AZ187" s="27"/>
      <c r="BA187" s="27"/>
      <c r="BB187" s="27"/>
      <c r="BC187" s="27"/>
      <c r="BD187" s="27"/>
      <c r="BE187" s="27"/>
      <c r="BF187" s="27"/>
      <c r="BG187" s="27"/>
      <c r="BH187" s="27"/>
      <c r="BI187" s="27"/>
      <c r="BJ187" s="27"/>
      <c r="BK187" s="27"/>
      <c r="BL187" s="27"/>
      <c r="BM187" s="27"/>
      <c r="BN187" s="27"/>
      <c r="BO187" s="27"/>
      <c r="BP187" s="27"/>
      <c r="BQ187" s="27"/>
      <c r="BR187" s="27"/>
      <c r="BS187" s="27"/>
      <c r="BT187" s="27"/>
      <c r="BU187" s="27"/>
      <c r="BV187" s="27"/>
      <c r="BW187" s="27"/>
      <c r="BX187" s="27"/>
      <c r="BY187" s="27"/>
      <c r="BZ187" s="27"/>
      <c r="CA187" s="27"/>
      <c r="CB187" s="27"/>
      <c r="CC187" s="27"/>
      <c r="CD187" s="27"/>
      <c r="CE187" s="27"/>
      <c r="CF187" s="27"/>
      <c r="CG187" s="27"/>
      <c r="CH187" s="27"/>
      <c r="CI187" s="27"/>
      <c r="CJ187" s="27"/>
      <c r="CK187" s="27"/>
      <c r="CL187" s="27"/>
      <c r="CM187" s="27"/>
      <c r="CN187" s="27"/>
      <c r="CO187" s="27"/>
      <c r="CP187" s="27"/>
      <c r="CQ187" s="27"/>
      <c r="CR187" s="27"/>
      <c r="CS187" s="27"/>
      <c r="CT187" s="27"/>
      <c r="CU187" s="27"/>
    </row>
    <row r="188" customFormat="false" ht="12.75" hidden="false" customHeight="false" outlineLevel="0" collapsed="false">
      <c r="B188" s="27"/>
      <c r="C188" s="27"/>
      <c r="D188" s="27"/>
      <c r="E188" s="27"/>
      <c r="F188" s="27"/>
      <c r="G188" s="27"/>
      <c r="H188" s="27"/>
      <c r="I188" s="27"/>
      <c r="J188" s="27"/>
      <c r="K188" s="27"/>
      <c r="L188" s="27"/>
      <c r="M188" s="27"/>
      <c r="N188" s="27"/>
      <c r="O188" s="27"/>
      <c r="P188" s="27"/>
      <c r="Q188" s="27"/>
      <c r="S188" s="27"/>
      <c r="T188" s="27"/>
      <c r="U188" s="27"/>
      <c r="V188" s="27"/>
      <c r="W188" s="27"/>
      <c r="X188" s="27"/>
      <c r="Y188" s="27"/>
      <c r="Z188" s="27"/>
      <c r="AA188" s="27"/>
      <c r="AB188" s="27"/>
      <c r="AC188" s="27"/>
      <c r="AD188" s="27"/>
      <c r="AE188" s="27"/>
      <c r="AF188" s="27"/>
      <c r="AG188" s="27"/>
      <c r="AH188" s="27"/>
      <c r="AI188" s="27"/>
      <c r="AJ188" s="27"/>
      <c r="AK188" s="27"/>
      <c r="AL188" s="27"/>
      <c r="AM188" s="27"/>
      <c r="AN188" s="27"/>
      <c r="AO188" s="27"/>
      <c r="AP188" s="27"/>
      <c r="AQ188" s="27"/>
      <c r="AR188" s="27"/>
      <c r="AS188" s="27"/>
      <c r="AT188" s="27"/>
      <c r="AU188" s="27"/>
      <c r="AV188" s="27"/>
      <c r="AW188" s="27"/>
      <c r="AX188" s="27"/>
      <c r="AY188" s="27"/>
      <c r="AZ188" s="27"/>
      <c r="BA188" s="27"/>
      <c r="BB188" s="27"/>
      <c r="BC188" s="27"/>
      <c r="BD188" s="27"/>
      <c r="BE188" s="27"/>
      <c r="BF188" s="27"/>
      <c r="BG188" s="27"/>
      <c r="BH188" s="27"/>
      <c r="BI188" s="27"/>
      <c r="BJ188" s="27"/>
      <c r="BK188" s="27"/>
      <c r="BL188" s="27"/>
      <c r="BM188" s="27"/>
      <c r="BN188" s="27"/>
      <c r="BO188" s="27"/>
      <c r="BP188" s="27"/>
      <c r="BQ188" s="27"/>
      <c r="BR188" s="27"/>
      <c r="BS188" s="27"/>
      <c r="BT188" s="27"/>
      <c r="BU188" s="27"/>
      <c r="BV188" s="27"/>
      <c r="BW188" s="27"/>
      <c r="BX188" s="27"/>
      <c r="BY188" s="27"/>
      <c r="BZ188" s="27"/>
      <c r="CA188" s="27"/>
      <c r="CB188" s="27"/>
      <c r="CC188" s="27"/>
      <c r="CD188" s="27"/>
      <c r="CE188" s="27"/>
      <c r="CF188" s="27"/>
      <c r="CG188" s="27"/>
      <c r="CH188" s="27"/>
      <c r="CI188" s="27"/>
      <c r="CJ188" s="27"/>
      <c r="CK188" s="27"/>
      <c r="CL188" s="27"/>
      <c r="CM188" s="27"/>
      <c r="CN188" s="27"/>
      <c r="CO188" s="27"/>
      <c r="CP188" s="27"/>
      <c r="CQ188" s="27"/>
      <c r="CR188" s="27"/>
      <c r="CS188" s="27"/>
      <c r="CT188" s="27"/>
      <c r="CU188" s="27"/>
    </row>
    <row r="189" customFormat="false" ht="12.75" hidden="false" customHeight="false" outlineLevel="0" collapsed="false">
      <c r="B189" s="27"/>
      <c r="C189" s="27"/>
      <c r="D189" s="27"/>
      <c r="E189" s="27"/>
      <c r="F189" s="27"/>
      <c r="G189" s="27"/>
      <c r="H189" s="27"/>
      <c r="I189" s="27"/>
      <c r="J189" s="27"/>
      <c r="K189" s="27"/>
      <c r="L189" s="27"/>
      <c r="M189" s="27"/>
      <c r="N189" s="27"/>
      <c r="O189" s="27"/>
      <c r="P189" s="27"/>
      <c r="Q189" s="27"/>
      <c r="S189" s="27"/>
      <c r="T189" s="27"/>
      <c r="U189" s="27"/>
      <c r="V189" s="27"/>
      <c r="W189" s="27"/>
      <c r="X189" s="27"/>
      <c r="Y189" s="27"/>
      <c r="Z189" s="27"/>
      <c r="AA189" s="27"/>
      <c r="AB189" s="27"/>
      <c r="AC189" s="27"/>
      <c r="AD189" s="27"/>
      <c r="AE189" s="27"/>
      <c r="AF189" s="27"/>
      <c r="AG189" s="27"/>
      <c r="AH189" s="27"/>
      <c r="AI189" s="27"/>
      <c r="AJ189" s="27"/>
      <c r="AK189" s="27"/>
      <c r="AL189" s="27"/>
      <c r="AM189" s="27"/>
      <c r="AN189" s="27"/>
      <c r="AO189" s="27"/>
      <c r="AP189" s="27"/>
      <c r="AQ189" s="27"/>
      <c r="AR189" s="27"/>
      <c r="AS189" s="27"/>
      <c r="AT189" s="27"/>
      <c r="AU189" s="27"/>
      <c r="AV189" s="27"/>
      <c r="AW189" s="27"/>
      <c r="AX189" s="27"/>
      <c r="AY189" s="27"/>
      <c r="AZ189" s="27"/>
      <c r="BA189" s="27"/>
      <c r="BB189" s="27"/>
      <c r="BC189" s="27"/>
      <c r="BD189" s="27"/>
      <c r="BE189" s="27"/>
      <c r="BF189" s="27"/>
      <c r="BG189" s="27"/>
      <c r="BH189" s="27"/>
      <c r="BI189" s="27"/>
      <c r="BJ189" s="27"/>
      <c r="BK189" s="27"/>
      <c r="BL189" s="27"/>
      <c r="BM189" s="27"/>
      <c r="BN189" s="27"/>
      <c r="BO189" s="27"/>
      <c r="BP189" s="27"/>
      <c r="BQ189" s="27"/>
      <c r="BR189" s="27"/>
      <c r="BS189" s="27"/>
      <c r="BT189" s="27"/>
      <c r="BU189" s="27"/>
      <c r="BV189" s="27"/>
      <c r="BW189" s="27"/>
      <c r="BX189" s="27"/>
      <c r="BY189" s="27"/>
      <c r="BZ189" s="27"/>
      <c r="CA189" s="27"/>
      <c r="CB189" s="27"/>
      <c r="CC189" s="27"/>
      <c r="CD189" s="27"/>
      <c r="CE189" s="27"/>
      <c r="CF189" s="27"/>
      <c r="CG189" s="27"/>
      <c r="CH189" s="27"/>
      <c r="CI189" s="27"/>
      <c r="CJ189" s="27"/>
      <c r="CK189" s="27"/>
      <c r="CL189" s="27"/>
      <c r="CM189" s="27"/>
      <c r="CN189" s="27"/>
      <c r="CO189" s="27"/>
      <c r="CP189" s="27"/>
      <c r="CQ189" s="27"/>
      <c r="CR189" s="27"/>
      <c r="CS189" s="27"/>
      <c r="CT189" s="27"/>
      <c r="CU189" s="27"/>
    </row>
    <row r="190" customFormat="false" ht="12.75" hidden="false" customHeight="false" outlineLevel="0" collapsed="false">
      <c r="B190" s="27"/>
      <c r="C190" s="27"/>
      <c r="D190" s="27"/>
      <c r="E190" s="27"/>
      <c r="F190" s="27"/>
      <c r="G190" s="27"/>
      <c r="H190" s="27"/>
      <c r="I190" s="27"/>
      <c r="J190" s="27"/>
      <c r="K190" s="27"/>
      <c r="L190" s="27"/>
      <c r="M190" s="27"/>
      <c r="N190" s="27"/>
      <c r="O190" s="27"/>
      <c r="P190" s="27"/>
      <c r="Q190" s="27"/>
      <c r="S190" s="27"/>
      <c r="T190" s="27"/>
      <c r="U190" s="27"/>
      <c r="V190" s="27"/>
      <c r="W190" s="27"/>
      <c r="X190" s="27"/>
      <c r="Y190" s="27"/>
      <c r="Z190" s="27"/>
      <c r="AA190" s="27"/>
      <c r="AB190" s="27"/>
      <c r="AC190" s="27"/>
      <c r="AD190" s="27"/>
      <c r="AE190" s="27"/>
      <c r="AF190" s="27"/>
      <c r="AG190" s="27"/>
      <c r="AH190" s="27"/>
      <c r="AI190" s="27"/>
      <c r="AJ190" s="27"/>
      <c r="AK190" s="27"/>
      <c r="AL190" s="27"/>
      <c r="AM190" s="27"/>
      <c r="AN190" s="27"/>
      <c r="AO190" s="27"/>
      <c r="AP190" s="27"/>
      <c r="AQ190" s="27"/>
      <c r="AR190" s="27"/>
      <c r="AS190" s="27"/>
      <c r="AT190" s="27"/>
      <c r="AU190" s="27"/>
      <c r="AV190" s="27"/>
      <c r="AW190" s="27"/>
      <c r="AX190" s="27"/>
      <c r="AY190" s="27"/>
      <c r="AZ190" s="27"/>
      <c r="BA190" s="27"/>
      <c r="BB190" s="27"/>
      <c r="BC190" s="27"/>
      <c r="BD190" s="27"/>
      <c r="BE190" s="27"/>
      <c r="BF190" s="27"/>
      <c r="BG190" s="27"/>
      <c r="BH190" s="27"/>
      <c r="BI190" s="27"/>
      <c r="BJ190" s="27"/>
      <c r="BK190" s="27"/>
      <c r="BL190" s="27"/>
      <c r="BM190" s="27"/>
      <c r="BN190" s="27"/>
      <c r="BO190" s="27"/>
      <c r="BP190" s="27"/>
      <c r="BQ190" s="27"/>
      <c r="BR190" s="27"/>
      <c r="BS190" s="27"/>
      <c r="BT190" s="27"/>
      <c r="BU190" s="27"/>
      <c r="BV190" s="27"/>
      <c r="BW190" s="27"/>
      <c r="BX190" s="27"/>
      <c r="BY190" s="27"/>
      <c r="BZ190" s="27"/>
      <c r="CA190" s="27"/>
      <c r="CB190" s="27"/>
      <c r="CC190" s="27"/>
      <c r="CD190" s="27"/>
      <c r="CE190" s="27"/>
      <c r="CF190" s="27"/>
      <c r="CG190" s="27"/>
      <c r="CH190" s="27"/>
      <c r="CI190" s="27"/>
      <c r="CJ190" s="27"/>
      <c r="CK190" s="27"/>
      <c r="CL190" s="27"/>
      <c r="CM190" s="27"/>
      <c r="CN190" s="27"/>
      <c r="CO190" s="27"/>
      <c r="CP190" s="27"/>
      <c r="CQ190" s="27"/>
      <c r="CR190" s="27"/>
      <c r="CS190" s="27"/>
      <c r="CT190" s="27"/>
      <c r="CU190" s="27"/>
    </row>
    <row r="191" customFormat="false" ht="12.75" hidden="false" customHeight="false" outlineLevel="0" collapsed="false">
      <c r="B191" s="27"/>
      <c r="C191" s="27"/>
      <c r="D191" s="27"/>
      <c r="E191" s="27"/>
      <c r="F191" s="27"/>
      <c r="G191" s="27"/>
      <c r="H191" s="27"/>
      <c r="I191" s="27"/>
      <c r="J191" s="27"/>
      <c r="K191" s="27"/>
      <c r="L191" s="27"/>
      <c r="M191" s="27"/>
      <c r="N191" s="27"/>
      <c r="O191" s="27"/>
      <c r="P191" s="27"/>
      <c r="Q191" s="27"/>
      <c r="S191" s="27"/>
      <c r="T191" s="27"/>
      <c r="U191" s="27"/>
      <c r="V191" s="27"/>
      <c r="W191" s="27"/>
      <c r="X191" s="27"/>
      <c r="Y191" s="27"/>
      <c r="Z191" s="27"/>
      <c r="AA191" s="27"/>
      <c r="AB191" s="27"/>
      <c r="AC191" s="27"/>
      <c r="AD191" s="27"/>
      <c r="AE191" s="27"/>
      <c r="AF191" s="27"/>
      <c r="AG191" s="27"/>
      <c r="AH191" s="27"/>
      <c r="AI191" s="27"/>
      <c r="AJ191" s="27"/>
      <c r="AK191" s="27"/>
      <c r="AL191" s="27"/>
      <c r="AM191" s="27"/>
      <c r="AN191" s="27"/>
      <c r="AO191" s="27"/>
      <c r="AP191" s="27"/>
      <c r="AQ191" s="27"/>
      <c r="AR191" s="27"/>
      <c r="AS191" s="27"/>
      <c r="AT191" s="27"/>
      <c r="AU191" s="27"/>
      <c r="AV191" s="27"/>
      <c r="AW191" s="27"/>
      <c r="AX191" s="27"/>
      <c r="AY191" s="27"/>
      <c r="AZ191" s="27"/>
      <c r="BA191" s="27"/>
      <c r="BB191" s="27"/>
      <c r="BC191" s="27"/>
      <c r="BD191" s="27"/>
      <c r="BE191" s="27"/>
      <c r="BF191" s="27"/>
      <c r="BG191" s="27"/>
      <c r="BH191" s="27"/>
      <c r="BI191" s="27"/>
      <c r="BJ191" s="27"/>
      <c r="BK191" s="27"/>
      <c r="BL191" s="27"/>
      <c r="BM191" s="27"/>
      <c r="BN191" s="27"/>
      <c r="BO191" s="27"/>
      <c r="BP191" s="27"/>
      <c r="BQ191" s="27"/>
      <c r="BR191" s="27"/>
      <c r="BS191" s="27"/>
      <c r="BT191" s="27"/>
      <c r="BU191" s="27"/>
      <c r="BV191" s="27"/>
      <c r="BW191" s="27"/>
      <c r="BX191" s="27"/>
      <c r="BY191" s="27"/>
      <c r="BZ191" s="27"/>
      <c r="CA191" s="27"/>
      <c r="CB191" s="27"/>
      <c r="CC191" s="27"/>
      <c r="CD191" s="27"/>
      <c r="CE191" s="27"/>
      <c r="CF191" s="27"/>
      <c r="CG191" s="27"/>
      <c r="CH191" s="27"/>
      <c r="CI191" s="27"/>
      <c r="CJ191" s="27"/>
      <c r="CK191" s="27"/>
      <c r="CL191" s="27"/>
      <c r="CM191" s="27"/>
      <c r="CN191" s="27"/>
      <c r="CO191" s="27"/>
      <c r="CP191" s="27"/>
      <c r="CQ191" s="27"/>
      <c r="CR191" s="27"/>
      <c r="CS191" s="27"/>
      <c r="CT191" s="27"/>
      <c r="CU191" s="27"/>
    </row>
    <row r="192" customFormat="false" ht="12.75" hidden="false" customHeight="false" outlineLevel="0" collapsed="false">
      <c r="B192" s="27"/>
      <c r="C192" s="27"/>
      <c r="D192" s="27"/>
      <c r="E192" s="27"/>
      <c r="F192" s="27"/>
      <c r="G192" s="27"/>
      <c r="H192" s="27"/>
      <c r="I192" s="27"/>
      <c r="J192" s="27"/>
      <c r="K192" s="27"/>
      <c r="L192" s="27"/>
      <c r="M192" s="27"/>
      <c r="N192" s="27"/>
      <c r="O192" s="27"/>
      <c r="P192" s="27"/>
      <c r="Q192" s="27"/>
      <c r="S192" s="27"/>
      <c r="T192" s="27"/>
      <c r="U192" s="27"/>
      <c r="V192" s="27"/>
      <c r="W192" s="27"/>
      <c r="X192" s="27"/>
      <c r="Y192" s="27"/>
      <c r="Z192" s="27"/>
      <c r="AA192" s="27"/>
      <c r="AB192" s="27"/>
      <c r="AC192" s="27"/>
      <c r="AD192" s="27"/>
      <c r="AE192" s="27"/>
      <c r="AF192" s="27"/>
      <c r="AG192" s="27"/>
      <c r="AH192" s="27"/>
      <c r="AI192" s="27"/>
      <c r="AJ192" s="27"/>
      <c r="AK192" s="27"/>
      <c r="AL192" s="27"/>
      <c r="AM192" s="27"/>
      <c r="AN192" s="27"/>
      <c r="AO192" s="27"/>
      <c r="AP192" s="27"/>
      <c r="AQ192" s="27"/>
      <c r="AR192" s="27"/>
      <c r="AS192" s="27"/>
      <c r="AT192" s="27"/>
      <c r="AU192" s="27"/>
      <c r="AV192" s="27"/>
      <c r="AW192" s="27"/>
      <c r="AX192" s="27"/>
      <c r="AY192" s="27"/>
      <c r="AZ192" s="27"/>
      <c r="BA192" s="27"/>
      <c r="BB192" s="27"/>
      <c r="BC192" s="27"/>
      <c r="BD192" s="27"/>
      <c r="BE192" s="27"/>
      <c r="BF192" s="27"/>
      <c r="BG192" s="27"/>
      <c r="BH192" s="27"/>
      <c r="BI192" s="27"/>
      <c r="BJ192" s="27"/>
      <c r="BK192" s="27"/>
      <c r="BL192" s="27"/>
      <c r="BM192" s="27"/>
      <c r="BN192" s="27"/>
      <c r="BO192" s="27"/>
      <c r="BP192" s="27"/>
      <c r="BQ192" s="27"/>
      <c r="BR192" s="27"/>
      <c r="BS192" s="27"/>
      <c r="BT192" s="27"/>
      <c r="BU192" s="27"/>
      <c r="BV192" s="27"/>
      <c r="BW192" s="27"/>
      <c r="BX192" s="27"/>
      <c r="BY192" s="27"/>
      <c r="BZ192" s="27"/>
      <c r="CA192" s="27"/>
      <c r="CB192" s="27"/>
      <c r="CC192" s="27"/>
      <c r="CD192" s="27"/>
      <c r="CE192" s="27"/>
      <c r="CF192" s="27"/>
      <c r="CG192" s="27"/>
      <c r="CH192" s="27"/>
      <c r="CI192" s="27"/>
      <c r="CJ192" s="27"/>
      <c r="CK192" s="27"/>
      <c r="CL192" s="27"/>
      <c r="CM192" s="27"/>
      <c r="CN192" s="27"/>
      <c r="CO192" s="27"/>
      <c r="CP192" s="27"/>
      <c r="CQ192" s="27"/>
      <c r="CR192" s="27"/>
      <c r="CS192" s="27"/>
      <c r="CT192" s="27"/>
      <c r="CU192" s="27"/>
    </row>
    <row r="193" customFormat="false" ht="12.75" hidden="false" customHeight="false" outlineLevel="0" collapsed="false">
      <c r="B193" s="27"/>
      <c r="C193" s="27"/>
      <c r="D193" s="27"/>
      <c r="E193" s="27"/>
      <c r="F193" s="27"/>
      <c r="G193" s="27"/>
      <c r="H193" s="27"/>
      <c r="I193" s="27"/>
      <c r="J193" s="27"/>
      <c r="K193" s="27"/>
      <c r="L193" s="27"/>
      <c r="M193" s="27"/>
      <c r="N193" s="27"/>
      <c r="O193" s="27"/>
      <c r="P193" s="27"/>
      <c r="Q193" s="27"/>
      <c r="S193" s="27"/>
      <c r="T193" s="27"/>
      <c r="U193" s="27"/>
      <c r="V193" s="27"/>
      <c r="W193" s="27"/>
      <c r="X193" s="27"/>
      <c r="Y193" s="27"/>
      <c r="Z193" s="27"/>
      <c r="AA193" s="27"/>
      <c r="AB193" s="27"/>
      <c r="AC193" s="27"/>
      <c r="AD193" s="27"/>
      <c r="AE193" s="27"/>
      <c r="AF193" s="27"/>
      <c r="AG193" s="27"/>
      <c r="AH193" s="27"/>
      <c r="AI193" s="27"/>
      <c r="AJ193" s="27"/>
      <c r="AK193" s="27"/>
      <c r="AL193" s="27"/>
      <c r="AM193" s="27"/>
      <c r="AN193" s="27"/>
      <c r="AO193" s="27"/>
      <c r="AP193" s="27"/>
      <c r="AQ193" s="27"/>
      <c r="AR193" s="27"/>
      <c r="AS193" s="27"/>
      <c r="AT193" s="27"/>
      <c r="AU193" s="27"/>
      <c r="AV193" s="27"/>
      <c r="AW193" s="27"/>
      <c r="AX193" s="27"/>
      <c r="AY193" s="27"/>
      <c r="AZ193" s="27"/>
      <c r="BA193" s="27"/>
      <c r="BB193" s="27"/>
      <c r="BC193" s="27"/>
      <c r="BD193" s="27"/>
      <c r="BE193" s="27"/>
      <c r="BF193" s="27"/>
      <c r="BG193" s="27"/>
      <c r="BH193" s="27"/>
      <c r="BI193" s="27"/>
      <c r="BJ193" s="27"/>
      <c r="BK193" s="27"/>
      <c r="BL193" s="27"/>
      <c r="BM193" s="27"/>
      <c r="BN193" s="27"/>
      <c r="BO193" s="27"/>
      <c r="BP193" s="27"/>
      <c r="BQ193" s="27"/>
      <c r="BR193" s="27"/>
      <c r="BS193" s="27"/>
      <c r="BT193" s="27"/>
      <c r="BU193" s="27"/>
      <c r="BV193" s="27"/>
      <c r="BW193" s="27"/>
      <c r="BX193" s="27"/>
      <c r="BY193" s="27"/>
      <c r="BZ193" s="27"/>
      <c r="CA193" s="27"/>
      <c r="CB193" s="27"/>
      <c r="CC193" s="27"/>
      <c r="CD193" s="27"/>
      <c r="CE193" s="27"/>
      <c r="CF193" s="27"/>
      <c r="CG193" s="27"/>
      <c r="CH193" s="27"/>
      <c r="CI193" s="27"/>
      <c r="CJ193" s="27"/>
      <c r="CK193" s="27"/>
      <c r="CL193" s="27"/>
      <c r="CM193" s="27"/>
      <c r="CN193" s="27"/>
      <c r="CO193" s="27"/>
      <c r="CP193" s="27"/>
      <c r="CQ193" s="27"/>
      <c r="CR193" s="27"/>
      <c r="CS193" s="27"/>
      <c r="CT193" s="27"/>
      <c r="CU193" s="27"/>
    </row>
    <row r="194" customFormat="false" ht="12.75" hidden="false" customHeight="false" outlineLevel="0" collapsed="false">
      <c r="B194" s="27"/>
      <c r="C194" s="27"/>
      <c r="D194" s="27"/>
      <c r="E194" s="27"/>
      <c r="F194" s="27"/>
      <c r="G194" s="27"/>
      <c r="H194" s="27"/>
      <c r="I194" s="27"/>
      <c r="J194" s="27"/>
      <c r="K194" s="27"/>
      <c r="L194" s="27"/>
      <c r="M194" s="27"/>
      <c r="N194" s="27"/>
      <c r="O194" s="27"/>
      <c r="P194" s="27"/>
      <c r="Q194" s="27"/>
      <c r="S194" s="27"/>
      <c r="T194" s="27"/>
      <c r="U194" s="27"/>
      <c r="V194" s="27"/>
      <c r="W194" s="27"/>
      <c r="X194" s="27"/>
      <c r="Y194" s="27"/>
      <c r="Z194" s="27"/>
      <c r="AA194" s="27"/>
      <c r="AB194" s="27"/>
      <c r="AC194" s="27"/>
      <c r="AD194" s="27"/>
      <c r="AE194" s="27"/>
      <c r="AF194" s="27"/>
      <c r="AG194" s="27"/>
      <c r="AH194" s="27"/>
      <c r="AI194" s="27"/>
      <c r="AJ194" s="27"/>
      <c r="AK194" s="27"/>
      <c r="AL194" s="27"/>
      <c r="AM194" s="27"/>
      <c r="AN194" s="27"/>
      <c r="AO194" s="27"/>
      <c r="AP194" s="27"/>
      <c r="AQ194" s="27"/>
      <c r="AR194" s="27"/>
      <c r="AS194" s="27"/>
      <c r="AT194" s="27"/>
      <c r="AU194" s="27"/>
      <c r="AV194" s="27"/>
      <c r="AW194" s="27"/>
      <c r="AX194" s="27"/>
      <c r="AY194" s="27"/>
      <c r="AZ194" s="27"/>
      <c r="BA194" s="27"/>
      <c r="BB194" s="27"/>
      <c r="BC194" s="27"/>
      <c r="BD194" s="27"/>
      <c r="BE194" s="27"/>
      <c r="BF194" s="27"/>
      <c r="BG194" s="27"/>
      <c r="BH194" s="27"/>
      <c r="BI194" s="27"/>
      <c r="BJ194" s="27"/>
      <c r="BK194" s="27"/>
      <c r="BL194" s="27"/>
      <c r="BM194" s="27"/>
      <c r="BN194" s="27"/>
      <c r="BO194" s="27"/>
      <c r="BP194" s="27"/>
      <c r="BQ194" s="27"/>
      <c r="BR194" s="27"/>
      <c r="BS194" s="27"/>
      <c r="BT194" s="27"/>
      <c r="BU194" s="27"/>
      <c r="BV194" s="27"/>
      <c r="BW194" s="27"/>
      <c r="BX194" s="27"/>
      <c r="BY194" s="27"/>
      <c r="BZ194" s="27"/>
      <c r="CA194" s="27"/>
      <c r="CB194" s="27"/>
      <c r="CC194" s="27"/>
      <c r="CD194" s="27"/>
      <c r="CE194" s="27"/>
      <c r="CF194" s="27"/>
      <c r="CG194" s="27"/>
      <c r="CH194" s="27"/>
      <c r="CI194" s="27"/>
      <c r="CJ194" s="27"/>
      <c r="CK194" s="27"/>
      <c r="CL194" s="27"/>
      <c r="CM194" s="27"/>
      <c r="CN194" s="27"/>
      <c r="CO194" s="27"/>
      <c r="CP194" s="27"/>
      <c r="CQ194" s="27"/>
      <c r="CR194" s="27"/>
      <c r="CS194" s="27"/>
      <c r="CT194" s="27"/>
      <c r="CU194" s="27"/>
    </row>
    <row r="195" customFormat="false" ht="12.75" hidden="false" customHeight="false" outlineLevel="0" collapsed="false">
      <c r="B195" s="27"/>
      <c r="C195" s="27"/>
      <c r="D195" s="27"/>
      <c r="E195" s="27"/>
      <c r="F195" s="27"/>
      <c r="G195" s="27"/>
      <c r="H195" s="27"/>
      <c r="I195" s="27"/>
      <c r="J195" s="27"/>
      <c r="K195" s="27"/>
      <c r="L195" s="27"/>
      <c r="M195" s="27"/>
      <c r="N195" s="27"/>
      <c r="O195" s="27"/>
      <c r="P195" s="27"/>
      <c r="Q195" s="27"/>
      <c r="S195" s="27"/>
      <c r="T195" s="27"/>
      <c r="U195" s="27"/>
      <c r="V195" s="27"/>
      <c r="W195" s="27"/>
      <c r="X195" s="27"/>
      <c r="Y195" s="27"/>
      <c r="Z195" s="27"/>
      <c r="AA195" s="27"/>
      <c r="AB195" s="27"/>
      <c r="AC195" s="27"/>
      <c r="AD195" s="27"/>
      <c r="AE195" s="27"/>
      <c r="AF195" s="27"/>
      <c r="AG195" s="27"/>
      <c r="AH195" s="27"/>
      <c r="AI195" s="27"/>
      <c r="AJ195" s="27"/>
      <c r="AK195" s="27"/>
      <c r="AL195" s="27"/>
      <c r="AM195" s="27"/>
      <c r="AN195" s="27"/>
      <c r="AO195" s="27"/>
      <c r="AP195" s="27"/>
      <c r="AQ195" s="27"/>
      <c r="AR195" s="27"/>
      <c r="AS195" s="27"/>
      <c r="AT195" s="27"/>
      <c r="AU195" s="27"/>
      <c r="AV195" s="27"/>
      <c r="AW195" s="27"/>
      <c r="AX195" s="27"/>
      <c r="AY195" s="27"/>
      <c r="AZ195" s="27"/>
      <c r="BA195" s="27"/>
      <c r="BB195" s="27"/>
      <c r="BC195" s="27"/>
      <c r="BD195" s="27"/>
      <c r="BE195" s="27"/>
      <c r="BF195" s="27"/>
      <c r="BG195" s="27"/>
      <c r="BH195" s="27"/>
      <c r="BI195" s="27"/>
      <c r="BJ195" s="27"/>
      <c r="BK195" s="27"/>
      <c r="BL195" s="27"/>
      <c r="BM195" s="27"/>
      <c r="BN195" s="27"/>
      <c r="BO195" s="27"/>
      <c r="BP195" s="27"/>
      <c r="BQ195" s="27"/>
      <c r="BR195" s="27"/>
      <c r="BS195" s="27"/>
      <c r="BT195" s="27"/>
      <c r="BU195" s="27"/>
      <c r="BV195" s="27"/>
      <c r="BW195" s="27"/>
      <c r="BX195" s="27"/>
      <c r="BY195" s="27"/>
      <c r="BZ195" s="27"/>
      <c r="CA195" s="27"/>
      <c r="CB195" s="27"/>
      <c r="CC195" s="27"/>
      <c r="CD195" s="27"/>
      <c r="CE195" s="27"/>
      <c r="CF195" s="27"/>
      <c r="CG195" s="27"/>
      <c r="CH195" s="27"/>
      <c r="CI195" s="27"/>
      <c r="CJ195" s="27"/>
      <c r="CK195" s="27"/>
      <c r="CL195" s="27"/>
      <c r="CM195" s="27"/>
      <c r="CN195" s="27"/>
      <c r="CO195" s="27"/>
      <c r="CP195" s="27"/>
      <c r="CQ195" s="27"/>
      <c r="CR195" s="27"/>
      <c r="CS195" s="27"/>
      <c r="CT195" s="27"/>
      <c r="CU195" s="27"/>
    </row>
    <row r="196" customFormat="false" ht="12.75" hidden="false" customHeight="false" outlineLevel="0" collapsed="false">
      <c r="B196" s="27"/>
      <c r="C196" s="27"/>
      <c r="D196" s="27"/>
      <c r="E196" s="27"/>
      <c r="F196" s="27"/>
      <c r="G196" s="27"/>
      <c r="H196" s="27"/>
      <c r="I196" s="27"/>
      <c r="J196" s="27"/>
      <c r="K196" s="27"/>
      <c r="L196" s="27"/>
      <c r="M196" s="27"/>
      <c r="N196" s="27"/>
      <c r="O196" s="27"/>
      <c r="P196" s="27"/>
      <c r="Q196" s="27"/>
      <c r="S196" s="27"/>
      <c r="T196" s="27"/>
      <c r="U196" s="27"/>
      <c r="V196" s="27"/>
      <c r="W196" s="27"/>
      <c r="X196" s="27"/>
      <c r="Y196" s="27"/>
      <c r="Z196" s="27"/>
      <c r="AA196" s="27"/>
      <c r="AB196" s="27"/>
      <c r="AC196" s="27"/>
      <c r="AD196" s="27"/>
      <c r="AE196" s="27"/>
      <c r="AF196" s="27"/>
      <c r="AG196" s="27"/>
      <c r="AH196" s="27"/>
      <c r="AI196" s="27"/>
      <c r="AJ196" s="27"/>
      <c r="AK196" s="27"/>
      <c r="AL196" s="27"/>
      <c r="AM196" s="27"/>
      <c r="AN196" s="27"/>
      <c r="AO196" s="27"/>
      <c r="AP196" s="27"/>
      <c r="AQ196" s="27"/>
      <c r="AR196" s="27"/>
      <c r="AS196" s="27"/>
      <c r="AT196" s="27"/>
      <c r="AU196" s="27"/>
      <c r="AV196" s="27"/>
      <c r="AW196" s="27"/>
      <c r="AX196" s="27"/>
      <c r="AY196" s="27"/>
      <c r="AZ196" s="27"/>
      <c r="BA196" s="27"/>
      <c r="BB196" s="27"/>
      <c r="BC196" s="27"/>
      <c r="BD196" s="27"/>
      <c r="BE196" s="27"/>
      <c r="BF196" s="27"/>
      <c r="BG196" s="27"/>
      <c r="BH196" s="27"/>
      <c r="BI196" s="27"/>
      <c r="BJ196" s="27"/>
      <c r="BK196" s="27"/>
      <c r="BL196" s="27"/>
      <c r="BM196" s="27"/>
      <c r="BN196" s="27"/>
      <c r="BO196" s="27"/>
      <c r="BP196" s="27"/>
      <c r="BQ196" s="27"/>
      <c r="BR196" s="27"/>
      <c r="BS196" s="27"/>
      <c r="BT196" s="27"/>
      <c r="BU196" s="27"/>
      <c r="BV196" s="27"/>
      <c r="BW196" s="27"/>
      <c r="BX196" s="27"/>
      <c r="BY196" s="27"/>
      <c r="BZ196" s="27"/>
      <c r="CA196" s="27"/>
      <c r="CB196" s="27"/>
      <c r="CC196" s="27"/>
      <c r="CD196" s="27"/>
      <c r="CE196" s="27"/>
      <c r="CF196" s="27"/>
      <c r="CG196" s="27"/>
      <c r="CH196" s="27"/>
      <c r="CI196" s="27"/>
      <c r="CJ196" s="27"/>
      <c r="CK196" s="27"/>
      <c r="CL196" s="27"/>
      <c r="CM196" s="27"/>
      <c r="CN196" s="27"/>
      <c r="CO196" s="27"/>
      <c r="CP196" s="27"/>
      <c r="CQ196" s="27"/>
      <c r="CR196" s="27"/>
      <c r="CS196" s="27"/>
      <c r="CT196" s="27"/>
      <c r="CU196" s="27"/>
    </row>
    <row r="197" customFormat="false" ht="12.75" hidden="false" customHeight="false" outlineLevel="0" collapsed="false">
      <c r="B197" s="27"/>
      <c r="C197" s="27"/>
      <c r="D197" s="27"/>
      <c r="E197" s="27"/>
      <c r="F197" s="27"/>
      <c r="G197" s="27"/>
      <c r="H197" s="27"/>
      <c r="I197" s="27"/>
      <c r="J197" s="27"/>
      <c r="K197" s="27"/>
      <c r="L197" s="27"/>
      <c r="M197" s="27"/>
      <c r="N197" s="27"/>
      <c r="O197" s="27"/>
      <c r="P197" s="27"/>
      <c r="Q197" s="27"/>
      <c r="S197" s="27"/>
      <c r="T197" s="27"/>
      <c r="U197" s="27"/>
      <c r="V197" s="27"/>
      <c r="W197" s="27"/>
      <c r="X197" s="27"/>
      <c r="Y197" s="27"/>
      <c r="Z197" s="27"/>
      <c r="AA197" s="27"/>
      <c r="AB197" s="27"/>
      <c r="AC197" s="27"/>
      <c r="AD197" s="27"/>
      <c r="AE197" s="27"/>
      <c r="AF197" s="27"/>
      <c r="AG197" s="27"/>
      <c r="AH197" s="27"/>
      <c r="AI197" s="27"/>
      <c r="AJ197" s="27"/>
      <c r="AK197" s="27"/>
      <c r="AL197" s="27"/>
      <c r="AM197" s="27"/>
      <c r="AN197" s="27"/>
      <c r="AO197" s="27"/>
      <c r="AP197" s="27"/>
      <c r="AQ197" s="27"/>
      <c r="AR197" s="27"/>
      <c r="AS197" s="27"/>
      <c r="AT197" s="27"/>
      <c r="AU197" s="27"/>
      <c r="AV197" s="27"/>
      <c r="AW197" s="27"/>
      <c r="AX197" s="27"/>
      <c r="AY197" s="27"/>
      <c r="AZ197" s="27"/>
      <c r="BA197" s="27"/>
      <c r="BB197" s="27"/>
      <c r="BC197" s="27"/>
      <c r="BD197" s="27"/>
      <c r="BE197" s="27"/>
      <c r="BF197" s="27"/>
      <c r="BG197" s="27"/>
      <c r="BH197" s="27"/>
      <c r="BI197" s="27"/>
      <c r="BJ197" s="27"/>
      <c r="BK197" s="27"/>
      <c r="BL197" s="27"/>
      <c r="BM197" s="27"/>
      <c r="BN197" s="27"/>
      <c r="BO197" s="27"/>
      <c r="BP197" s="27"/>
      <c r="BQ197" s="27"/>
      <c r="BR197" s="27"/>
      <c r="BS197" s="27"/>
      <c r="BT197" s="27"/>
      <c r="BU197" s="27"/>
      <c r="BV197" s="27"/>
      <c r="BW197" s="27"/>
      <c r="BX197" s="27"/>
      <c r="BY197" s="27"/>
      <c r="BZ197" s="27"/>
      <c r="CA197" s="27"/>
      <c r="CB197" s="27"/>
      <c r="CC197" s="27"/>
      <c r="CD197" s="27"/>
      <c r="CE197" s="27"/>
      <c r="CF197" s="27"/>
      <c r="CG197" s="27"/>
      <c r="CH197" s="27"/>
      <c r="CI197" s="27"/>
      <c r="CJ197" s="27"/>
      <c r="CK197" s="27"/>
      <c r="CL197" s="27"/>
      <c r="CM197" s="27"/>
      <c r="CN197" s="27"/>
      <c r="CO197" s="27"/>
      <c r="CP197" s="27"/>
      <c r="CQ197" s="27"/>
      <c r="CR197" s="27"/>
      <c r="CS197" s="27"/>
      <c r="CT197" s="27"/>
      <c r="CU197" s="27"/>
    </row>
    <row r="198" customFormat="false" ht="12.75" hidden="false" customHeight="false" outlineLevel="0" collapsed="false">
      <c r="B198" s="27"/>
      <c r="C198" s="27"/>
      <c r="D198" s="27"/>
      <c r="E198" s="27"/>
      <c r="F198" s="27"/>
      <c r="G198" s="27"/>
      <c r="H198" s="27"/>
      <c r="I198" s="27"/>
      <c r="J198" s="27"/>
      <c r="K198" s="27"/>
      <c r="L198" s="27"/>
      <c r="M198" s="27"/>
      <c r="N198" s="27"/>
      <c r="O198" s="27"/>
      <c r="P198" s="27"/>
      <c r="Q198" s="27"/>
      <c r="S198" s="27"/>
      <c r="T198" s="27"/>
      <c r="U198" s="27"/>
      <c r="V198" s="27"/>
      <c r="W198" s="27"/>
      <c r="X198" s="27"/>
      <c r="Y198" s="27"/>
      <c r="Z198" s="27"/>
      <c r="AA198" s="27"/>
      <c r="AB198" s="27"/>
      <c r="AC198" s="27"/>
      <c r="AD198" s="27"/>
      <c r="AE198" s="27"/>
      <c r="AF198" s="27"/>
      <c r="AG198" s="27"/>
      <c r="AH198" s="27"/>
      <c r="AI198" s="27"/>
      <c r="AJ198" s="27"/>
      <c r="AK198" s="27"/>
      <c r="AL198" s="27"/>
      <c r="AM198" s="27"/>
      <c r="AN198" s="27"/>
      <c r="AO198" s="27"/>
      <c r="AP198" s="27"/>
      <c r="AQ198" s="27"/>
      <c r="AR198" s="27"/>
      <c r="AS198" s="27"/>
      <c r="AT198" s="27"/>
      <c r="AU198" s="27"/>
      <c r="AV198" s="27"/>
      <c r="AW198" s="27"/>
      <c r="AX198" s="27"/>
      <c r="AY198" s="27"/>
      <c r="AZ198" s="27"/>
      <c r="BA198" s="27"/>
      <c r="BB198" s="27"/>
      <c r="BC198" s="27"/>
      <c r="BD198" s="27"/>
      <c r="BE198" s="27"/>
      <c r="BF198" s="27"/>
      <c r="BG198" s="27"/>
      <c r="BH198" s="27"/>
      <c r="BI198" s="27"/>
      <c r="BJ198" s="27"/>
      <c r="BK198" s="27"/>
      <c r="BL198" s="27"/>
      <c r="BM198" s="27"/>
      <c r="BN198" s="27"/>
      <c r="BO198" s="27"/>
      <c r="BP198" s="27"/>
      <c r="BQ198" s="27"/>
      <c r="BR198" s="27"/>
      <c r="BS198" s="27"/>
      <c r="BT198" s="27"/>
      <c r="BU198" s="27"/>
      <c r="BV198" s="27"/>
      <c r="BW198" s="27"/>
      <c r="BX198" s="27"/>
      <c r="BY198" s="27"/>
      <c r="BZ198" s="27"/>
      <c r="CA198" s="27"/>
      <c r="CB198" s="27"/>
      <c r="CC198" s="27"/>
      <c r="CD198" s="27"/>
      <c r="CE198" s="27"/>
      <c r="CF198" s="27"/>
      <c r="CG198" s="27"/>
      <c r="CH198" s="27"/>
      <c r="CI198" s="27"/>
      <c r="CJ198" s="27"/>
      <c r="CK198" s="27"/>
      <c r="CL198" s="27"/>
      <c r="CM198" s="27"/>
      <c r="CN198" s="27"/>
      <c r="CO198" s="27"/>
      <c r="CP198" s="27"/>
      <c r="CQ198" s="27"/>
      <c r="CR198" s="27"/>
      <c r="CS198" s="27"/>
      <c r="CT198" s="27"/>
      <c r="CU198" s="27"/>
    </row>
    <row r="199" customFormat="false" ht="12.75" hidden="false" customHeight="false" outlineLevel="0" collapsed="false">
      <c r="B199" s="27"/>
      <c r="C199" s="27"/>
      <c r="D199" s="27"/>
      <c r="E199" s="27"/>
      <c r="F199" s="27"/>
      <c r="G199" s="27"/>
      <c r="H199" s="27"/>
      <c r="I199" s="27"/>
      <c r="J199" s="27"/>
      <c r="K199" s="27"/>
      <c r="L199" s="27"/>
      <c r="M199" s="27"/>
      <c r="N199" s="27"/>
      <c r="O199" s="27"/>
      <c r="P199" s="27"/>
      <c r="Q199" s="27"/>
      <c r="S199" s="27"/>
      <c r="T199" s="27"/>
      <c r="U199" s="27"/>
      <c r="V199" s="27"/>
      <c r="W199" s="27"/>
      <c r="X199" s="27"/>
      <c r="Y199" s="27"/>
      <c r="Z199" s="27"/>
      <c r="AA199" s="27"/>
      <c r="AB199" s="27"/>
      <c r="AC199" s="27"/>
      <c r="AD199" s="27"/>
      <c r="AE199" s="27"/>
      <c r="AF199" s="27"/>
      <c r="AG199" s="27"/>
      <c r="AH199" s="27"/>
      <c r="AI199" s="27"/>
      <c r="AJ199" s="27"/>
      <c r="AK199" s="27"/>
      <c r="AL199" s="27"/>
      <c r="AM199" s="27"/>
      <c r="AN199" s="27"/>
      <c r="AO199" s="27"/>
      <c r="AP199" s="27"/>
      <c r="AQ199" s="27"/>
      <c r="AR199" s="27"/>
      <c r="AS199" s="27"/>
      <c r="AT199" s="27"/>
      <c r="AU199" s="27"/>
      <c r="AV199" s="27"/>
      <c r="AW199" s="27"/>
      <c r="AX199" s="27"/>
      <c r="AY199" s="27"/>
      <c r="AZ199" s="27"/>
      <c r="BA199" s="27"/>
      <c r="BB199" s="27"/>
      <c r="BC199" s="27"/>
      <c r="BD199" s="27"/>
      <c r="BE199" s="27"/>
      <c r="BF199" s="27"/>
      <c r="BG199" s="27"/>
      <c r="BH199" s="27"/>
      <c r="BI199" s="27"/>
      <c r="BJ199" s="27"/>
      <c r="BK199" s="27"/>
      <c r="BL199" s="27"/>
      <c r="BM199" s="27"/>
      <c r="BN199" s="27"/>
      <c r="BO199" s="27"/>
      <c r="BP199" s="27"/>
      <c r="BQ199" s="27"/>
      <c r="BR199" s="27"/>
      <c r="BS199" s="27"/>
      <c r="BT199" s="27"/>
      <c r="BU199" s="27"/>
      <c r="BV199" s="27"/>
      <c r="BW199" s="27"/>
      <c r="BX199" s="27"/>
      <c r="BY199" s="27"/>
      <c r="BZ199" s="27"/>
      <c r="CA199" s="27"/>
      <c r="CB199" s="27"/>
      <c r="CC199" s="27"/>
      <c r="CD199" s="27"/>
      <c r="CE199" s="27"/>
      <c r="CF199" s="27"/>
      <c r="CG199" s="27"/>
      <c r="CH199" s="27"/>
      <c r="CI199" s="27"/>
      <c r="CJ199" s="27"/>
      <c r="CK199" s="27"/>
      <c r="CL199" s="27"/>
      <c r="CM199" s="27"/>
      <c r="CN199" s="27"/>
      <c r="CO199" s="27"/>
      <c r="CP199" s="27"/>
      <c r="CQ199" s="27"/>
      <c r="CR199" s="27"/>
      <c r="CS199" s="27"/>
      <c r="CT199" s="27"/>
      <c r="CU199" s="27"/>
    </row>
    <row r="200" customFormat="false" ht="12.75" hidden="false" customHeight="false" outlineLevel="0" collapsed="false">
      <c r="B200" s="27"/>
      <c r="C200" s="27"/>
      <c r="D200" s="27"/>
      <c r="E200" s="27"/>
      <c r="F200" s="27"/>
      <c r="G200" s="27"/>
      <c r="H200" s="27"/>
      <c r="I200" s="27"/>
      <c r="J200" s="27"/>
      <c r="K200" s="27"/>
      <c r="L200" s="27"/>
      <c r="M200" s="27"/>
      <c r="N200" s="27"/>
      <c r="O200" s="27"/>
      <c r="P200" s="27"/>
      <c r="Q200" s="27"/>
      <c r="S200" s="27"/>
      <c r="T200" s="27"/>
      <c r="U200" s="27"/>
      <c r="V200" s="27"/>
      <c r="W200" s="27"/>
      <c r="X200" s="27"/>
      <c r="Y200" s="27"/>
      <c r="Z200" s="27"/>
      <c r="AA200" s="27"/>
      <c r="AB200" s="27"/>
      <c r="AC200" s="27"/>
      <c r="AD200" s="27"/>
      <c r="AE200" s="27"/>
      <c r="AF200" s="27"/>
      <c r="AG200" s="27"/>
      <c r="AH200" s="27"/>
      <c r="AI200" s="27"/>
      <c r="AJ200" s="27"/>
      <c r="AK200" s="27"/>
      <c r="AL200" s="27"/>
      <c r="AM200" s="27"/>
      <c r="AN200" s="27"/>
      <c r="AO200" s="27"/>
      <c r="AP200" s="27"/>
      <c r="AQ200" s="27"/>
      <c r="AR200" s="27"/>
      <c r="AS200" s="27"/>
      <c r="AT200" s="27"/>
      <c r="AU200" s="27"/>
      <c r="AV200" s="27"/>
      <c r="AW200" s="27"/>
      <c r="AX200" s="27"/>
      <c r="AY200" s="27"/>
      <c r="AZ200" s="27"/>
      <c r="BA200" s="27"/>
      <c r="BB200" s="27"/>
      <c r="BC200" s="27"/>
      <c r="BD200" s="27"/>
      <c r="BE200" s="27"/>
      <c r="BF200" s="27"/>
      <c r="BG200" s="27"/>
      <c r="BH200" s="27"/>
      <c r="BI200" s="27"/>
      <c r="BJ200" s="27"/>
      <c r="BK200" s="27"/>
      <c r="BL200" s="27"/>
      <c r="BM200" s="27"/>
      <c r="BN200" s="27"/>
      <c r="BO200" s="27"/>
      <c r="BP200" s="27"/>
      <c r="BQ200" s="27"/>
      <c r="BR200" s="27"/>
      <c r="BS200" s="27"/>
      <c r="BT200" s="27"/>
      <c r="BU200" s="27"/>
      <c r="BV200" s="27"/>
      <c r="BW200" s="27"/>
      <c r="BX200" s="27"/>
      <c r="BY200" s="27"/>
      <c r="BZ200" s="27"/>
      <c r="CA200" s="27"/>
      <c r="CB200" s="27"/>
      <c r="CC200" s="27"/>
      <c r="CD200" s="27"/>
      <c r="CE200" s="27"/>
      <c r="CF200" s="27"/>
      <c r="CG200" s="27"/>
      <c r="CH200" s="27"/>
      <c r="CI200" s="27"/>
      <c r="CJ200" s="27"/>
      <c r="CK200" s="27"/>
      <c r="CL200" s="27"/>
      <c r="CM200" s="27"/>
      <c r="CN200" s="27"/>
      <c r="CO200" s="27"/>
      <c r="CP200" s="27"/>
      <c r="CQ200" s="27"/>
      <c r="CR200" s="27"/>
      <c r="CS200" s="27"/>
      <c r="CT200" s="27"/>
      <c r="CU200" s="27"/>
    </row>
    <row r="201" customFormat="false" ht="12.75" hidden="false" customHeight="false" outlineLevel="0" collapsed="false">
      <c r="B201" s="27"/>
      <c r="C201" s="27"/>
      <c r="D201" s="27"/>
      <c r="E201" s="27"/>
      <c r="F201" s="27"/>
      <c r="G201" s="27"/>
      <c r="H201" s="27"/>
      <c r="I201" s="27"/>
      <c r="J201" s="27"/>
      <c r="K201" s="27"/>
      <c r="L201" s="27"/>
      <c r="M201" s="27"/>
      <c r="N201" s="27"/>
      <c r="O201" s="27"/>
      <c r="P201" s="27"/>
      <c r="Q201" s="27"/>
      <c r="S201" s="27"/>
      <c r="T201" s="27"/>
      <c r="U201" s="27"/>
      <c r="V201" s="27"/>
      <c r="W201" s="27"/>
      <c r="X201" s="27"/>
      <c r="Y201" s="27"/>
      <c r="Z201" s="27"/>
      <c r="AA201" s="27"/>
      <c r="AB201" s="27"/>
      <c r="AC201" s="27"/>
      <c r="AD201" s="27"/>
      <c r="AE201" s="27"/>
      <c r="AF201" s="27"/>
      <c r="AG201" s="27"/>
      <c r="AH201" s="27"/>
      <c r="AI201" s="27"/>
      <c r="AJ201" s="27"/>
      <c r="AK201" s="27"/>
      <c r="AL201" s="27"/>
      <c r="AM201" s="27"/>
      <c r="AN201" s="27"/>
      <c r="AO201" s="27"/>
      <c r="AP201" s="27"/>
      <c r="AQ201" s="27"/>
      <c r="AR201" s="27"/>
      <c r="AS201" s="27"/>
      <c r="AT201" s="27"/>
      <c r="AU201" s="27"/>
      <c r="AV201" s="27"/>
      <c r="AW201" s="27"/>
      <c r="AX201" s="27"/>
      <c r="AY201" s="27"/>
      <c r="AZ201" s="27"/>
      <c r="BA201" s="27"/>
      <c r="BB201" s="27"/>
      <c r="BC201" s="27"/>
      <c r="BD201" s="27"/>
      <c r="BE201" s="27"/>
      <c r="BF201" s="27"/>
      <c r="BG201" s="27"/>
      <c r="BH201" s="27"/>
      <c r="BI201" s="27"/>
      <c r="BJ201" s="27"/>
      <c r="BK201" s="27"/>
      <c r="BL201" s="27"/>
      <c r="BM201" s="27"/>
      <c r="BN201" s="27"/>
      <c r="BO201" s="27"/>
      <c r="BP201" s="27"/>
      <c r="BQ201" s="27"/>
      <c r="BR201" s="27"/>
      <c r="BS201" s="27"/>
      <c r="BT201" s="27"/>
      <c r="BU201" s="27"/>
      <c r="BV201" s="27"/>
      <c r="BW201" s="27"/>
      <c r="BX201" s="27"/>
      <c r="BY201" s="27"/>
      <c r="BZ201" s="27"/>
      <c r="CA201" s="27"/>
      <c r="CB201" s="27"/>
      <c r="CC201" s="27"/>
      <c r="CD201" s="27"/>
      <c r="CE201" s="27"/>
      <c r="CF201" s="27"/>
      <c r="CG201" s="27"/>
      <c r="CH201" s="27"/>
      <c r="CI201" s="27"/>
      <c r="CJ201" s="27"/>
      <c r="CK201" s="27"/>
      <c r="CL201" s="27"/>
      <c r="CM201" s="27"/>
      <c r="CN201" s="27"/>
      <c r="CO201" s="27"/>
      <c r="CP201" s="27"/>
      <c r="CQ201" s="27"/>
      <c r="CR201" s="27"/>
      <c r="CS201" s="27"/>
      <c r="CT201" s="27"/>
      <c r="CU201" s="27"/>
    </row>
    <row r="202" customFormat="false" ht="12.75" hidden="false" customHeight="false" outlineLevel="0" collapsed="false">
      <c r="B202" s="27"/>
      <c r="C202" s="27"/>
      <c r="D202" s="27"/>
      <c r="E202" s="27"/>
      <c r="F202" s="27"/>
      <c r="G202" s="27"/>
      <c r="H202" s="27"/>
      <c r="I202" s="27"/>
      <c r="J202" s="27"/>
      <c r="K202" s="27"/>
      <c r="L202" s="27"/>
      <c r="M202" s="27"/>
      <c r="N202" s="27"/>
      <c r="O202" s="27"/>
      <c r="P202" s="27"/>
      <c r="Q202" s="27"/>
      <c r="S202" s="27"/>
      <c r="T202" s="27"/>
      <c r="U202" s="27"/>
      <c r="V202" s="27"/>
      <c r="W202" s="27"/>
      <c r="X202" s="27"/>
      <c r="Y202" s="27"/>
      <c r="Z202" s="27"/>
      <c r="AA202" s="27"/>
      <c r="AB202" s="27"/>
      <c r="AC202" s="27"/>
      <c r="AD202" s="27"/>
      <c r="AE202" s="27"/>
      <c r="AF202" s="27"/>
      <c r="AG202" s="27"/>
      <c r="AH202" s="27"/>
      <c r="AI202" s="27"/>
      <c r="AJ202" s="27"/>
      <c r="AK202" s="27"/>
      <c r="AL202" s="27"/>
      <c r="AM202" s="27"/>
      <c r="AN202" s="27"/>
      <c r="AO202" s="27"/>
      <c r="AP202" s="27"/>
      <c r="AQ202" s="27"/>
      <c r="AR202" s="27"/>
      <c r="AS202" s="27"/>
      <c r="AT202" s="27"/>
      <c r="AU202" s="27"/>
      <c r="AV202" s="27"/>
      <c r="AW202" s="27"/>
      <c r="AX202" s="27"/>
      <c r="AY202" s="27"/>
      <c r="AZ202" s="27"/>
      <c r="BA202" s="27"/>
      <c r="BB202" s="27"/>
      <c r="BC202" s="27"/>
      <c r="BD202" s="27"/>
      <c r="BE202" s="27"/>
      <c r="BF202" s="27"/>
      <c r="BG202" s="27"/>
      <c r="BH202" s="27"/>
      <c r="BI202" s="27"/>
      <c r="BJ202" s="27"/>
      <c r="BK202" s="27"/>
      <c r="BL202" s="27"/>
      <c r="BM202" s="27"/>
      <c r="BN202" s="27"/>
      <c r="BO202" s="27"/>
      <c r="BP202" s="27"/>
      <c r="BQ202" s="27"/>
      <c r="BR202" s="27"/>
      <c r="BS202" s="27"/>
      <c r="BT202" s="27"/>
      <c r="BU202" s="27"/>
      <c r="BV202" s="27"/>
      <c r="BW202" s="27"/>
      <c r="BX202" s="27"/>
      <c r="BY202" s="27"/>
      <c r="BZ202" s="27"/>
      <c r="CA202" s="27"/>
      <c r="CB202" s="27"/>
      <c r="CC202" s="27"/>
      <c r="CD202" s="27"/>
      <c r="CE202" s="27"/>
      <c r="CF202" s="27"/>
      <c r="CG202" s="27"/>
      <c r="CH202" s="27"/>
      <c r="CI202" s="27"/>
      <c r="CJ202" s="27"/>
      <c r="CK202" s="27"/>
      <c r="CL202" s="27"/>
      <c r="CM202" s="27"/>
      <c r="CN202" s="27"/>
      <c r="CO202" s="27"/>
      <c r="CP202" s="27"/>
      <c r="CQ202" s="27"/>
      <c r="CR202" s="27"/>
      <c r="CS202" s="27"/>
      <c r="CT202" s="27"/>
      <c r="CU202" s="27"/>
    </row>
    <row r="203" customFormat="false" ht="12.75" hidden="false" customHeight="false" outlineLevel="0" collapsed="false">
      <c r="B203" s="27"/>
      <c r="C203" s="27"/>
      <c r="D203" s="27"/>
      <c r="E203" s="27"/>
      <c r="F203" s="27"/>
      <c r="G203" s="27"/>
      <c r="H203" s="27"/>
      <c r="I203" s="27"/>
      <c r="J203" s="27"/>
      <c r="K203" s="27"/>
      <c r="L203" s="27"/>
      <c r="M203" s="27"/>
      <c r="N203" s="27"/>
      <c r="O203" s="27"/>
      <c r="P203" s="27"/>
      <c r="Q203" s="27"/>
      <c r="S203" s="27"/>
      <c r="T203" s="27"/>
      <c r="U203" s="27"/>
      <c r="V203" s="27"/>
      <c r="W203" s="27"/>
      <c r="X203" s="27"/>
      <c r="Y203" s="27"/>
      <c r="Z203" s="27"/>
      <c r="AA203" s="27"/>
      <c r="AB203" s="27"/>
      <c r="AC203" s="27"/>
      <c r="AD203" s="27"/>
      <c r="AE203" s="27"/>
      <c r="AF203" s="27"/>
      <c r="AG203" s="27"/>
      <c r="AH203" s="27"/>
      <c r="AI203" s="27"/>
      <c r="AJ203" s="27"/>
      <c r="AK203" s="27"/>
      <c r="AL203" s="27"/>
      <c r="AM203" s="27"/>
      <c r="AN203" s="27"/>
      <c r="AO203" s="27"/>
      <c r="AP203" s="27"/>
      <c r="AQ203" s="27"/>
      <c r="AR203" s="27"/>
      <c r="AS203" s="27"/>
      <c r="AT203" s="27"/>
      <c r="AU203" s="27"/>
      <c r="AV203" s="27"/>
      <c r="AW203" s="27"/>
      <c r="AX203" s="27"/>
      <c r="AY203" s="27"/>
      <c r="AZ203" s="27"/>
      <c r="BA203" s="27"/>
      <c r="BB203" s="27"/>
      <c r="BC203" s="27"/>
      <c r="BD203" s="27"/>
      <c r="BE203" s="27"/>
      <c r="BF203" s="27"/>
      <c r="BG203" s="27"/>
      <c r="BH203" s="27"/>
      <c r="BI203" s="27"/>
      <c r="BJ203" s="27"/>
      <c r="BK203" s="27"/>
      <c r="BL203" s="27"/>
      <c r="BM203" s="27"/>
      <c r="BN203" s="27"/>
      <c r="BO203" s="27"/>
      <c r="BP203" s="27"/>
      <c r="BQ203" s="27"/>
      <c r="BR203" s="27"/>
      <c r="BS203" s="27"/>
      <c r="BT203" s="27"/>
      <c r="BU203" s="27"/>
      <c r="BV203" s="27"/>
      <c r="BW203" s="27"/>
      <c r="BX203" s="27"/>
      <c r="BY203" s="27"/>
      <c r="BZ203" s="27"/>
      <c r="CA203" s="27"/>
      <c r="CB203" s="27"/>
      <c r="CC203" s="27"/>
      <c r="CD203" s="27"/>
      <c r="CE203" s="27"/>
      <c r="CF203" s="27"/>
      <c r="CG203" s="27"/>
      <c r="CH203" s="27"/>
      <c r="CI203" s="27"/>
      <c r="CJ203" s="27"/>
      <c r="CK203" s="27"/>
      <c r="CL203" s="27"/>
      <c r="CM203" s="27"/>
      <c r="CN203" s="27"/>
      <c r="CO203" s="27"/>
      <c r="CP203" s="27"/>
      <c r="CQ203" s="27"/>
      <c r="CR203" s="27"/>
      <c r="CS203" s="27"/>
      <c r="CT203" s="27"/>
      <c r="CU203" s="27"/>
    </row>
    <row r="204" customFormat="false" ht="12.75" hidden="false" customHeight="false" outlineLevel="0" collapsed="false">
      <c r="B204" s="27"/>
      <c r="C204" s="27"/>
      <c r="D204" s="27"/>
      <c r="E204" s="27"/>
      <c r="F204" s="27"/>
      <c r="G204" s="27"/>
      <c r="H204" s="27"/>
      <c r="I204" s="27"/>
      <c r="J204" s="27"/>
      <c r="K204" s="27"/>
      <c r="L204" s="27"/>
      <c r="M204" s="27"/>
      <c r="N204" s="27"/>
      <c r="O204" s="27"/>
      <c r="P204" s="27"/>
      <c r="Q204" s="27"/>
      <c r="S204" s="27"/>
      <c r="T204" s="27"/>
      <c r="U204" s="27"/>
      <c r="V204" s="27"/>
      <c r="W204" s="27"/>
      <c r="X204" s="27"/>
      <c r="Y204" s="27"/>
      <c r="Z204" s="27"/>
      <c r="AA204" s="27"/>
      <c r="AB204" s="27"/>
      <c r="AC204" s="27"/>
      <c r="AD204" s="27"/>
      <c r="AE204" s="27"/>
      <c r="AF204" s="27"/>
      <c r="AG204" s="27"/>
      <c r="AH204" s="27"/>
      <c r="AI204" s="27"/>
      <c r="AJ204" s="27"/>
      <c r="AK204" s="27"/>
      <c r="AL204" s="27"/>
      <c r="AM204" s="27"/>
      <c r="AN204" s="27"/>
      <c r="AO204" s="27"/>
      <c r="AP204" s="27"/>
      <c r="AQ204" s="27"/>
      <c r="AR204" s="27"/>
      <c r="AS204" s="27"/>
      <c r="AT204" s="27"/>
      <c r="AU204" s="27"/>
      <c r="AV204" s="27"/>
      <c r="AW204" s="27"/>
      <c r="AX204" s="27"/>
      <c r="AY204" s="27"/>
      <c r="AZ204" s="27"/>
      <c r="BA204" s="27"/>
      <c r="BB204" s="27"/>
      <c r="BC204" s="27"/>
      <c r="BD204" s="27"/>
      <c r="BE204" s="27"/>
      <c r="BF204" s="27"/>
      <c r="BG204" s="27"/>
      <c r="BH204" s="27"/>
      <c r="BI204" s="27"/>
      <c r="BJ204" s="27"/>
      <c r="BK204" s="27"/>
      <c r="BL204" s="27"/>
      <c r="BM204" s="27"/>
      <c r="BN204" s="27"/>
      <c r="BO204" s="27"/>
      <c r="BP204" s="27"/>
      <c r="BQ204" s="27"/>
      <c r="BR204" s="27"/>
      <c r="BS204" s="27"/>
      <c r="BT204" s="27"/>
      <c r="BU204" s="27"/>
      <c r="BV204" s="27"/>
      <c r="BW204" s="27"/>
      <c r="BX204" s="27"/>
      <c r="BY204" s="27"/>
      <c r="BZ204" s="27"/>
      <c r="CA204" s="27"/>
      <c r="CB204" s="27"/>
      <c r="CC204" s="27"/>
      <c r="CD204" s="27"/>
      <c r="CE204" s="27"/>
      <c r="CF204" s="27"/>
      <c r="CG204" s="27"/>
      <c r="CH204" s="27"/>
      <c r="CI204" s="27"/>
      <c r="CJ204" s="27"/>
      <c r="CK204" s="27"/>
      <c r="CL204" s="27"/>
      <c r="CM204" s="27"/>
      <c r="CN204" s="27"/>
      <c r="CO204" s="27"/>
      <c r="CP204" s="27"/>
      <c r="CQ204" s="27"/>
      <c r="CR204" s="27"/>
      <c r="CS204" s="27"/>
      <c r="CT204" s="27"/>
      <c r="CU204" s="27"/>
    </row>
    <row r="205" customFormat="false" ht="12.75" hidden="false" customHeight="false" outlineLevel="0" collapsed="false">
      <c r="B205" s="27"/>
      <c r="C205" s="27"/>
      <c r="D205" s="27"/>
      <c r="E205" s="27"/>
      <c r="F205" s="27"/>
      <c r="G205" s="27"/>
      <c r="H205" s="27"/>
      <c r="I205" s="27"/>
      <c r="J205" s="27"/>
      <c r="K205" s="27"/>
      <c r="L205" s="27"/>
      <c r="M205" s="27"/>
      <c r="N205" s="27"/>
      <c r="O205" s="27"/>
      <c r="P205" s="27"/>
      <c r="Q205" s="27"/>
      <c r="S205" s="27"/>
      <c r="T205" s="27"/>
      <c r="U205" s="27"/>
      <c r="V205" s="27"/>
      <c r="W205" s="27"/>
      <c r="X205" s="27"/>
      <c r="Y205" s="27"/>
      <c r="Z205" s="27"/>
      <c r="AA205" s="27"/>
      <c r="AB205" s="27"/>
      <c r="AC205" s="27"/>
      <c r="AD205" s="27"/>
      <c r="AE205" s="27"/>
      <c r="AF205" s="27"/>
      <c r="AG205" s="27"/>
      <c r="AH205" s="27"/>
      <c r="AI205" s="27"/>
      <c r="AJ205" s="27"/>
      <c r="AK205" s="27"/>
      <c r="AL205" s="27"/>
      <c r="AM205" s="27"/>
      <c r="AN205" s="27"/>
      <c r="AO205" s="27"/>
      <c r="AP205" s="27"/>
      <c r="AQ205" s="27"/>
      <c r="AR205" s="27"/>
      <c r="AS205" s="27"/>
      <c r="AT205" s="27"/>
      <c r="AU205" s="27"/>
      <c r="AV205" s="27"/>
      <c r="AW205" s="27"/>
      <c r="AX205" s="27"/>
      <c r="AY205" s="27"/>
      <c r="AZ205" s="27"/>
      <c r="BA205" s="27"/>
      <c r="BB205" s="27"/>
      <c r="BC205" s="27"/>
      <c r="BD205" s="27"/>
      <c r="BE205" s="27"/>
      <c r="BF205" s="27"/>
      <c r="BG205" s="27"/>
      <c r="BH205" s="27"/>
      <c r="BI205" s="27"/>
      <c r="BJ205" s="27"/>
      <c r="BK205" s="27"/>
      <c r="BL205" s="27"/>
      <c r="BM205" s="27"/>
      <c r="BN205" s="27"/>
      <c r="BO205" s="27"/>
      <c r="BP205" s="27"/>
      <c r="BQ205" s="27"/>
      <c r="BR205" s="27"/>
      <c r="BS205" s="27"/>
      <c r="BT205" s="27"/>
      <c r="BU205" s="27"/>
      <c r="BV205" s="27"/>
      <c r="BW205" s="27"/>
      <c r="BX205" s="27"/>
      <c r="BY205" s="27"/>
      <c r="BZ205" s="27"/>
      <c r="CA205" s="27"/>
      <c r="CB205" s="27"/>
      <c r="CC205" s="27"/>
      <c r="CD205" s="27"/>
      <c r="CE205" s="27"/>
      <c r="CF205" s="27"/>
      <c r="CG205" s="27"/>
      <c r="CH205" s="27"/>
      <c r="CI205" s="27"/>
      <c r="CJ205" s="27"/>
      <c r="CK205" s="27"/>
      <c r="CL205" s="27"/>
      <c r="CM205" s="27"/>
      <c r="CN205" s="27"/>
      <c r="CO205" s="27"/>
      <c r="CP205" s="27"/>
      <c r="CQ205" s="27"/>
      <c r="CR205" s="27"/>
      <c r="CS205" s="27"/>
      <c r="CT205" s="27"/>
      <c r="CU205" s="27"/>
    </row>
    <row r="206" customFormat="false" ht="12.75" hidden="false" customHeight="false" outlineLevel="0" collapsed="false">
      <c r="B206" s="27"/>
      <c r="C206" s="27"/>
      <c r="D206" s="27"/>
      <c r="E206" s="27"/>
      <c r="F206" s="27"/>
      <c r="G206" s="27"/>
      <c r="H206" s="27"/>
      <c r="I206" s="27"/>
      <c r="J206" s="27"/>
      <c r="K206" s="27"/>
      <c r="L206" s="27"/>
      <c r="M206" s="27"/>
      <c r="N206" s="27"/>
      <c r="O206" s="27"/>
      <c r="P206" s="27"/>
      <c r="Q206" s="27"/>
      <c r="S206" s="27"/>
      <c r="T206" s="27"/>
      <c r="U206" s="27"/>
      <c r="V206" s="27"/>
      <c r="W206" s="27"/>
      <c r="X206" s="27"/>
      <c r="Y206" s="27"/>
      <c r="Z206" s="27"/>
      <c r="AA206" s="27"/>
      <c r="AB206" s="27"/>
      <c r="AC206" s="27"/>
      <c r="AD206" s="27"/>
      <c r="AE206" s="27"/>
      <c r="AF206" s="27"/>
      <c r="AG206" s="27"/>
      <c r="AH206" s="27"/>
      <c r="AI206" s="27"/>
      <c r="AJ206" s="27"/>
      <c r="AK206" s="27"/>
      <c r="AL206" s="27"/>
      <c r="AM206" s="27"/>
      <c r="AN206" s="27"/>
      <c r="AO206" s="27"/>
      <c r="AP206" s="27"/>
      <c r="AQ206" s="27"/>
      <c r="AR206" s="27"/>
      <c r="AS206" s="27"/>
      <c r="AT206" s="27"/>
      <c r="AU206" s="27"/>
      <c r="AV206" s="27"/>
      <c r="AW206" s="27"/>
      <c r="AX206" s="27"/>
      <c r="AY206" s="27"/>
      <c r="AZ206" s="27"/>
      <c r="BA206" s="27"/>
      <c r="BB206" s="27"/>
      <c r="BC206" s="27"/>
      <c r="BD206" s="27"/>
      <c r="BE206" s="27"/>
      <c r="BF206" s="27"/>
      <c r="BG206" s="27"/>
      <c r="BH206" s="27"/>
      <c r="BI206" s="27"/>
      <c r="BJ206" s="27"/>
      <c r="BK206" s="27"/>
      <c r="BL206" s="27"/>
      <c r="BM206" s="27"/>
      <c r="BN206" s="27"/>
      <c r="BO206" s="27"/>
      <c r="BP206" s="27"/>
      <c r="BQ206" s="27"/>
      <c r="BR206" s="27"/>
      <c r="BS206" s="27"/>
      <c r="BT206" s="27"/>
      <c r="BU206" s="27"/>
      <c r="BV206" s="27"/>
      <c r="BW206" s="27"/>
      <c r="BX206" s="27"/>
      <c r="BY206" s="27"/>
      <c r="BZ206" s="27"/>
      <c r="CA206" s="27"/>
      <c r="CB206" s="27"/>
      <c r="CC206" s="27"/>
      <c r="CD206" s="27"/>
      <c r="CE206" s="27"/>
      <c r="CF206" s="27"/>
      <c r="CG206" s="27"/>
      <c r="CH206" s="27"/>
      <c r="CI206" s="27"/>
      <c r="CJ206" s="27"/>
      <c r="CK206" s="27"/>
      <c r="CL206" s="27"/>
      <c r="CM206" s="27"/>
      <c r="CN206" s="27"/>
      <c r="CO206" s="27"/>
      <c r="CP206" s="27"/>
      <c r="CQ206" s="27"/>
      <c r="CR206" s="27"/>
      <c r="CS206" s="27"/>
      <c r="CT206" s="27"/>
      <c r="CU206" s="27"/>
    </row>
    <row r="207" customFormat="false" ht="12.75" hidden="false" customHeight="false" outlineLevel="0" collapsed="false">
      <c r="B207" s="27"/>
      <c r="C207" s="27"/>
      <c r="D207" s="27"/>
      <c r="E207" s="27"/>
      <c r="F207" s="27"/>
      <c r="G207" s="27"/>
      <c r="H207" s="27"/>
      <c r="I207" s="27"/>
      <c r="J207" s="27"/>
      <c r="K207" s="27"/>
      <c r="L207" s="27"/>
      <c r="M207" s="27"/>
      <c r="N207" s="27"/>
      <c r="O207" s="27"/>
      <c r="P207" s="27"/>
      <c r="Q207" s="27"/>
      <c r="S207" s="27"/>
      <c r="T207" s="27"/>
      <c r="U207" s="27"/>
      <c r="V207" s="27"/>
      <c r="W207" s="27"/>
      <c r="X207" s="27"/>
      <c r="Y207" s="27"/>
      <c r="Z207" s="27"/>
      <c r="AA207" s="27"/>
      <c r="AB207" s="27"/>
      <c r="AC207" s="27"/>
      <c r="AD207" s="27"/>
      <c r="AE207" s="27"/>
      <c r="AF207" s="27"/>
      <c r="AG207" s="27"/>
      <c r="AH207" s="27"/>
      <c r="AI207" s="27"/>
      <c r="AJ207" s="27"/>
      <c r="AK207" s="27"/>
      <c r="AL207" s="27"/>
      <c r="AM207" s="27"/>
      <c r="AN207" s="27"/>
      <c r="AO207" s="27"/>
      <c r="AP207" s="27"/>
      <c r="AQ207" s="27"/>
      <c r="AR207" s="27"/>
      <c r="AS207" s="27"/>
      <c r="AT207" s="27"/>
      <c r="AU207" s="27"/>
      <c r="AV207" s="27"/>
      <c r="AW207" s="27"/>
      <c r="AX207" s="27"/>
      <c r="AY207" s="27"/>
      <c r="AZ207" s="27"/>
      <c r="BA207" s="27"/>
      <c r="BB207" s="27"/>
      <c r="BC207" s="27"/>
      <c r="BD207" s="27"/>
      <c r="BE207" s="27"/>
      <c r="BF207" s="27"/>
      <c r="BG207" s="27"/>
      <c r="BH207" s="27"/>
      <c r="BI207" s="27"/>
      <c r="BJ207" s="27"/>
      <c r="BK207" s="27"/>
      <c r="BL207" s="27"/>
      <c r="BM207" s="27"/>
      <c r="BN207" s="27"/>
      <c r="BO207" s="27"/>
      <c r="BP207" s="27"/>
      <c r="BQ207" s="27"/>
      <c r="BR207" s="27"/>
      <c r="BS207" s="27"/>
      <c r="BT207" s="27"/>
      <c r="BU207" s="27"/>
      <c r="BV207" s="27"/>
      <c r="BW207" s="27"/>
      <c r="BX207" s="27"/>
      <c r="BY207" s="27"/>
      <c r="BZ207" s="27"/>
      <c r="CA207" s="27"/>
      <c r="CB207" s="27"/>
      <c r="CC207" s="27"/>
      <c r="CD207" s="27"/>
      <c r="CE207" s="27"/>
      <c r="CF207" s="27"/>
      <c r="CG207" s="27"/>
      <c r="CH207" s="27"/>
      <c r="CI207" s="27"/>
      <c r="CJ207" s="27"/>
      <c r="CK207" s="27"/>
      <c r="CL207" s="27"/>
      <c r="CM207" s="27"/>
      <c r="CN207" s="27"/>
      <c r="CO207" s="27"/>
      <c r="CP207" s="27"/>
      <c r="CQ207" s="27"/>
      <c r="CR207" s="27"/>
      <c r="CS207" s="27"/>
      <c r="CT207" s="27"/>
      <c r="CU207" s="27"/>
    </row>
    <row r="208" customFormat="false" ht="12.75" hidden="false" customHeight="false" outlineLevel="0" collapsed="false">
      <c r="B208" s="27"/>
      <c r="C208" s="27"/>
      <c r="D208" s="27"/>
      <c r="E208" s="27"/>
      <c r="F208" s="27"/>
      <c r="G208" s="27"/>
      <c r="H208" s="27"/>
      <c r="I208" s="27"/>
      <c r="J208" s="27"/>
      <c r="K208" s="27"/>
      <c r="L208" s="27"/>
      <c r="M208" s="27"/>
      <c r="N208" s="27"/>
      <c r="O208" s="27"/>
      <c r="P208" s="27"/>
      <c r="Q208" s="27"/>
      <c r="S208" s="27"/>
      <c r="T208" s="27"/>
      <c r="U208" s="27"/>
      <c r="V208" s="27"/>
      <c r="W208" s="27"/>
      <c r="X208" s="27"/>
      <c r="Y208" s="27"/>
      <c r="Z208" s="27"/>
      <c r="AA208" s="27"/>
      <c r="AB208" s="27"/>
      <c r="AC208" s="27"/>
      <c r="AD208" s="27"/>
      <c r="AE208" s="27"/>
      <c r="AF208" s="27"/>
      <c r="AG208" s="27"/>
      <c r="AH208" s="27"/>
      <c r="AI208" s="27"/>
      <c r="AJ208" s="27"/>
      <c r="AK208" s="27"/>
      <c r="AL208" s="27"/>
      <c r="AM208" s="27"/>
      <c r="AN208" s="27"/>
      <c r="AO208" s="27"/>
      <c r="AP208" s="27"/>
      <c r="AQ208" s="27"/>
      <c r="AR208" s="27"/>
      <c r="AS208" s="27"/>
      <c r="AT208" s="27"/>
      <c r="AU208" s="27"/>
      <c r="AV208" s="27"/>
      <c r="AW208" s="27"/>
      <c r="AX208" s="27"/>
      <c r="AY208" s="27"/>
      <c r="AZ208" s="27"/>
      <c r="BA208" s="27"/>
      <c r="BB208" s="27"/>
      <c r="BC208" s="27"/>
      <c r="BD208" s="27"/>
      <c r="BE208" s="27"/>
      <c r="BF208" s="27"/>
      <c r="BG208" s="27"/>
      <c r="BH208" s="27"/>
      <c r="BI208" s="27"/>
      <c r="BJ208" s="27"/>
      <c r="BK208" s="27"/>
      <c r="BL208" s="27"/>
      <c r="BM208" s="27"/>
      <c r="BN208" s="27"/>
      <c r="BO208" s="27"/>
      <c r="BP208" s="27"/>
      <c r="BQ208" s="27"/>
      <c r="BR208" s="27"/>
      <c r="BS208" s="27"/>
      <c r="BT208" s="27"/>
      <c r="BU208" s="27"/>
      <c r="BV208" s="27"/>
      <c r="BW208" s="27"/>
      <c r="BX208" s="27"/>
      <c r="BY208" s="27"/>
      <c r="BZ208" s="27"/>
      <c r="CA208" s="27"/>
      <c r="CB208" s="27"/>
      <c r="CC208" s="27"/>
      <c r="CD208" s="27"/>
      <c r="CE208" s="27"/>
      <c r="CF208" s="27"/>
      <c r="CG208" s="27"/>
      <c r="CH208" s="27"/>
      <c r="CI208" s="27"/>
      <c r="CJ208" s="27"/>
      <c r="CK208" s="27"/>
      <c r="CL208" s="27"/>
      <c r="CM208" s="27"/>
      <c r="CN208" s="27"/>
      <c r="CO208" s="27"/>
      <c r="CP208" s="27"/>
      <c r="CQ208" s="27"/>
      <c r="CR208" s="27"/>
      <c r="CS208" s="27"/>
      <c r="CT208" s="27"/>
      <c r="CU208" s="27"/>
    </row>
    <row r="209" customFormat="false" ht="12.75" hidden="false" customHeight="false" outlineLevel="0" collapsed="false">
      <c r="B209" s="27"/>
      <c r="C209" s="27"/>
      <c r="D209" s="27"/>
      <c r="E209" s="27"/>
      <c r="F209" s="27"/>
      <c r="G209" s="27"/>
      <c r="H209" s="27"/>
      <c r="I209" s="27"/>
      <c r="J209" s="27"/>
      <c r="K209" s="27"/>
      <c r="L209" s="27"/>
      <c r="M209" s="27"/>
      <c r="N209" s="27"/>
      <c r="O209" s="27"/>
      <c r="P209" s="27"/>
      <c r="Q209" s="27"/>
      <c r="S209" s="27"/>
      <c r="T209" s="27"/>
      <c r="U209" s="27"/>
      <c r="V209" s="27"/>
      <c r="W209" s="27"/>
      <c r="X209" s="27"/>
      <c r="Y209" s="27"/>
      <c r="Z209" s="27"/>
      <c r="AA209" s="27"/>
      <c r="AB209" s="27"/>
      <c r="AC209" s="27"/>
      <c r="AD209" s="27"/>
      <c r="AE209" s="27"/>
      <c r="AF209" s="27"/>
      <c r="AG209" s="27"/>
      <c r="AH209" s="27"/>
      <c r="AI209" s="27"/>
      <c r="AJ209" s="27"/>
      <c r="AK209" s="27"/>
      <c r="AL209" s="27"/>
      <c r="AM209" s="27"/>
      <c r="AN209" s="27"/>
      <c r="AO209" s="27"/>
      <c r="AP209" s="27"/>
      <c r="AQ209" s="27"/>
      <c r="AR209" s="27"/>
      <c r="AS209" s="27"/>
      <c r="AT209" s="27"/>
      <c r="AU209" s="27"/>
      <c r="AV209" s="27"/>
      <c r="AW209" s="27"/>
      <c r="AX209" s="27"/>
      <c r="AY209" s="27"/>
      <c r="AZ209" s="27"/>
      <c r="BA209" s="27"/>
      <c r="BB209" s="27"/>
      <c r="BC209" s="27"/>
      <c r="BD209" s="27"/>
      <c r="BE209" s="27"/>
      <c r="BF209" s="27"/>
      <c r="BG209" s="27"/>
      <c r="BH209" s="27"/>
      <c r="BI209" s="27"/>
      <c r="BJ209" s="27"/>
      <c r="BK209" s="27"/>
      <c r="BL209" s="27"/>
      <c r="BM209" s="27"/>
      <c r="BN209" s="27"/>
      <c r="BO209" s="27"/>
      <c r="BP209" s="27"/>
      <c r="BQ209" s="27"/>
      <c r="BR209" s="27"/>
      <c r="BS209" s="27"/>
      <c r="BT209" s="27"/>
      <c r="BU209" s="27"/>
      <c r="BV209" s="27"/>
      <c r="BW209" s="27"/>
      <c r="BX209" s="27"/>
      <c r="BY209" s="27"/>
      <c r="BZ209" s="27"/>
      <c r="CA209" s="27"/>
      <c r="CB209" s="27"/>
      <c r="CC209" s="27"/>
      <c r="CD209" s="27"/>
      <c r="CE209" s="27"/>
      <c r="CF209" s="27"/>
      <c r="CG209" s="27"/>
      <c r="CH209" s="27"/>
      <c r="CI209" s="27"/>
      <c r="CJ209" s="27"/>
      <c r="CK209" s="27"/>
      <c r="CL209" s="27"/>
      <c r="CM209" s="27"/>
      <c r="CN209" s="27"/>
      <c r="CO209" s="27"/>
      <c r="CP209" s="27"/>
      <c r="CQ209" s="27"/>
      <c r="CR209" s="27"/>
      <c r="CS209" s="27"/>
      <c r="CT209" s="27"/>
      <c r="CU209" s="27"/>
    </row>
    <row r="210" customFormat="false" ht="12.75" hidden="false" customHeight="false" outlineLevel="0" collapsed="false">
      <c r="B210" s="27"/>
      <c r="C210" s="27"/>
      <c r="D210" s="27"/>
      <c r="E210" s="27"/>
      <c r="F210" s="27"/>
      <c r="G210" s="27"/>
      <c r="H210" s="27"/>
      <c r="I210" s="27"/>
      <c r="J210" s="27"/>
      <c r="K210" s="27"/>
      <c r="L210" s="27"/>
      <c r="M210" s="27"/>
      <c r="N210" s="27"/>
      <c r="O210" s="27"/>
      <c r="P210" s="27"/>
      <c r="Q210" s="27"/>
      <c r="S210" s="27"/>
      <c r="T210" s="27"/>
      <c r="U210" s="27"/>
      <c r="V210" s="27"/>
      <c r="W210" s="27"/>
      <c r="X210" s="27"/>
      <c r="Y210" s="27"/>
      <c r="Z210" s="27"/>
      <c r="AA210" s="27"/>
      <c r="AB210" s="27"/>
      <c r="AC210" s="27"/>
      <c r="AD210" s="27"/>
      <c r="AE210" s="27"/>
      <c r="AF210" s="27"/>
      <c r="AG210" s="27"/>
      <c r="AH210" s="27"/>
      <c r="AI210" s="27"/>
      <c r="AJ210" s="27"/>
      <c r="AK210" s="27"/>
      <c r="AL210" s="27"/>
      <c r="AM210" s="27"/>
      <c r="AN210" s="27"/>
      <c r="AO210" s="27"/>
      <c r="AP210" s="27"/>
      <c r="AQ210" s="27"/>
      <c r="AR210" s="27"/>
      <c r="AS210" s="27"/>
      <c r="AT210" s="27"/>
      <c r="AU210" s="27"/>
      <c r="AV210" s="27"/>
      <c r="AW210" s="27"/>
      <c r="AX210" s="27"/>
      <c r="AY210" s="27"/>
      <c r="AZ210" s="27"/>
      <c r="BA210" s="27"/>
      <c r="BB210" s="27"/>
      <c r="BC210" s="27"/>
      <c r="BD210" s="27"/>
      <c r="BE210" s="27"/>
      <c r="BF210" s="27"/>
      <c r="BG210" s="27"/>
      <c r="BH210" s="27"/>
      <c r="BI210" s="27"/>
      <c r="BJ210" s="27"/>
      <c r="BK210" s="27"/>
      <c r="BL210" s="27"/>
      <c r="BM210" s="27"/>
      <c r="BN210" s="27"/>
      <c r="BO210" s="27"/>
      <c r="BP210" s="27"/>
      <c r="BQ210" s="27"/>
      <c r="BR210" s="27"/>
      <c r="BS210" s="27"/>
      <c r="BT210" s="27"/>
      <c r="BU210" s="27"/>
      <c r="BV210" s="27"/>
      <c r="BW210" s="27"/>
      <c r="BX210" s="27"/>
      <c r="BY210" s="27"/>
      <c r="BZ210" s="27"/>
      <c r="CA210" s="27"/>
      <c r="CB210" s="27"/>
      <c r="CC210" s="27"/>
      <c r="CD210" s="27"/>
      <c r="CE210" s="27"/>
      <c r="CF210" s="27"/>
      <c r="CG210" s="27"/>
      <c r="CH210" s="27"/>
      <c r="CI210" s="27"/>
      <c r="CJ210" s="27"/>
      <c r="CK210" s="27"/>
      <c r="CL210" s="27"/>
      <c r="CM210" s="27"/>
      <c r="CN210" s="27"/>
      <c r="CO210" s="27"/>
      <c r="CP210" s="27"/>
      <c r="CQ210" s="27"/>
      <c r="CR210" s="27"/>
      <c r="CS210" s="27"/>
      <c r="CT210" s="27"/>
      <c r="CU210" s="27"/>
    </row>
    <row r="211" customFormat="false" ht="12.75" hidden="false" customHeight="false" outlineLevel="0" collapsed="false">
      <c r="B211" s="27"/>
      <c r="C211" s="27"/>
      <c r="D211" s="27"/>
      <c r="E211" s="27"/>
      <c r="F211" s="27"/>
      <c r="G211" s="27"/>
      <c r="H211" s="27"/>
      <c r="I211" s="27"/>
      <c r="J211" s="27"/>
      <c r="K211" s="27"/>
      <c r="L211" s="27"/>
      <c r="M211" s="27"/>
      <c r="N211" s="27"/>
      <c r="O211" s="27"/>
      <c r="P211" s="27"/>
      <c r="Q211" s="27"/>
      <c r="S211" s="27"/>
      <c r="T211" s="27"/>
      <c r="U211" s="27"/>
      <c r="V211" s="27"/>
      <c r="W211" s="27"/>
      <c r="X211" s="27"/>
      <c r="Y211" s="27"/>
      <c r="Z211" s="27"/>
      <c r="AA211" s="27"/>
      <c r="AB211" s="27"/>
      <c r="AC211" s="27"/>
      <c r="AD211" s="27"/>
      <c r="AE211" s="27"/>
      <c r="AF211" s="27"/>
      <c r="AG211" s="27"/>
      <c r="AH211" s="27"/>
      <c r="AI211" s="27"/>
      <c r="AJ211" s="27"/>
      <c r="AK211" s="27"/>
      <c r="AL211" s="27"/>
      <c r="AM211" s="27"/>
      <c r="AN211" s="27"/>
      <c r="AO211" s="27"/>
      <c r="AP211" s="27"/>
      <c r="AQ211" s="27"/>
      <c r="AR211" s="27"/>
      <c r="AS211" s="27"/>
      <c r="AT211" s="27"/>
      <c r="AU211" s="27"/>
      <c r="AV211" s="27"/>
      <c r="AW211" s="27"/>
      <c r="AX211" s="27"/>
      <c r="AY211" s="27"/>
      <c r="AZ211" s="27"/>
      <c r="BA211" s="27"/>
      <c r="BB211" s="27"/>
      <c r="BC211" s="27"/>
      <c r="BD211" s="27"/>
      <c r="BE211" s="27"/>
      <c r="BF211" s="27"/>
      <c r="BG211" s="27"/>
      <c r="BH211" s="27"/>
      <c r="BI211" s="27"/>
      <c r="BJ211" s="27"/>
      <c r="BK211" s="27"/>
      <c r="BL211" s="27"/>
      <c r="BM211" s="27"/>
      <c r="BN211" s="27"/>
      <c r="BO211" s="27"/>
      <c r="BP211" s="27"/>
      <c r="BQ211" s="27"/>
      <c r="BR211" s="27"/>
      <c r="BS211" s="27"/>
      <c r="BT211" s="27"/>
      <c r="BU211" s="27"/>
      <c r="BV211" s="27"/>
      <c r="BW211" s="27"/>
      <c r="BX211" s="27"/>
      <c r="BY211" s="27"/>
      <c r="BZ211" s="27"/>
      <c r="CA211" s="27"/>
      <c r="CB211" s="27"/>
      <c r="CC211" s="27"/>
      <c r="CD211" s="27"/>
      <c r="CE211" s="27"/>
      <c r="CF211" s="27"/>
      <c r="CG211" s="27"/>
      <c r="CH211" s="27"/>
      <c r="CI211" s="27"/>
      <c r="CJ211" s="27"/>
      <c r="CK211" s="27"/>
      <c r="CL211" s="27"/>
      <c r="CM211" s="27"/>
      <c r="CN211" s="27"/>
      <c r="CO211" s="27"/>
      <c r="CP211" s="27"/>
      <c r="CQ211" s="27"/>
      <c r="CR211" s="27"/>
      <c r="CS211" s="27"/>
      <c r="CT211" s="27"/>
      <c r="CU211" s="27"/>
    </row>
    <row r="212" customFormat="false" ht="12.75" hidden="false" customHeight="false" outlineLevel="0" collapsed="false">
      <c r="B212" s="27"/>
      <c r="C212" s="27"/>
      <c r="D212" s="27"/>
      <c r="E212" s="27"/>
      <c r="F212" s="27"/>
      <c r="G212" s="27"/>
      <c r="H212" s="27"/>
      <c r="I212" s="27"/>
      <c r="J212" s="27"/>
      <c r="K212" s="27"/>
      <c r="L212" s="27"/>
      <c r="M212" s="27"/>
      <c r="N212" s="27"/>
      <c r="O212" s="27"/>
      <c r="P212" s="27"/>
      <c r="Q212" s="27"/>
      <c r="S212" s="27"/>
      <c r="T212" s="27"/>
      <c r="U212" s="27"/>
      <c r="V212" s="27"/>
      <c r="W212" s="27"/>
      <c r="X212" s="27"/>
      <c r="Y212" s="27"/>
      <c r="Z212" s="27"/>
      <c r="AA212" s="27"/>
      <c r="AB212" s="27"/>
      <c r="AC212" s="27"/>
      <c r="AD212" s="27"/>
      <c r="AE212" s="27"/>
      <c r="AF212" s="27"/>
      <c r="AG212" s="27"/>
      <c r="AH212" s="27"/>
      <c r="AI212" s="27"/>
      <c r="AJ212" s="27"/>
      <c r="AK212" s="27"/>
      <c r="AL212" s="27"/>
      <c r="AM212" s="27"/>
      <c r="AN212" s="27"/>
      <c r="AO212" s="27"/>
      <c r="AP212" s="27"/>
      <c r="AQ212" s="27"/>
      <c r="AR212" s="27"/>
      <c r="AS212" s="27"/>
      <c r="AT212" s="27"/>
      <c r="AU212" s="27"/>
      <c r="AV212" s="27"/>
      <c r="AW212" s="27"/>
      <c r="AX212" s="27"/>
      <c r="AY212" s="27"/>
      <c r="AZ212" s="27"/>
      <c r="BA212" s="27"/>
      <c r="BB212" s="27"/>
      <c r="BC212" s="27"/>
      <c r="BD212" s="27"/>
      <c r="BE212" s="27"/>
      <c r="BF212" s="27"/>
      <c r="BG212" s="27"/>
      <c r="BH212" s="27"/>
      <c r="BI212" s="27"/>
      <c r="BJ212" s="27"/>
      <c r="BK212" s="27"/>
      <c r="BL212" s="27"/>
      <c r="BM212" s="27"/>
      <c r="BN212" s="27"/>
      <c r="BO212" s="27"/>
      <c r="BP212" s="27"/>
      <c r="BQ212" s="27"/>
      <c r="BR212" s="27"/>
      <c r="BS212" s="27"/>
      <c r="BT212" s="27"/>
      <c r="BU212" s="27"/>
      <c r="BV212" s="27"/>
      <c r="BW212" s="27"/>
      <c r="BX212" s="27"/>
      <c r="BY212" s="27"/>
      <c r="BZ212" s="27"/>
      <c r="CA212" s="27"/>
      <c r="CB212" s="27"/>
      <c r="CC212" s="27"/>
      <c r="CD212" s="27"/>
      <c r="CE212" s="27"/>
      <c r="CF212" s="27"/>
      <c r="CG212" s="27"/>
      <c r="CH212" s="27"/>
      <c r="CI212" s="27"/>
      <c r="CJ212" s="27"/>
      <c r="CK212" s="27"/>
      <c r="CL212" s="27"/>
      <c r="CM212" s="27"/>
      <c r="CN212" s="27"/>
      <c r="CO212" s="27"/>
      <c r="CP212" s="27"/>
      <c r="CQ212" s="27"/>
      <c r="CR212" s="27"/>
      <c r="CS212" s="27"/>
      <c r="CT212" s="27"/>
      <c r="CU212" s="27"/>
    </row>
    <row r="213" customFormat="false" ht="12.75" hidden="false" customHeight="false" outlineLevel="0" collapsed="false">
      <c r="B213" s="27"/>
      <c r="C213" s="27"/>
      <c r="D213" s="27"/>
      <c r="E213" s="27"/>
      <c r="F213" s="27"/>
      <c r="G213" s="27"/>
      <c r="H213" s="27"/>
      <c r="I213" s="27"/>
      <c r="J213" s="27"/>
      <c r="K213" s="27"/>
      <c r="L213" s="27"/>
      <c r="M213" s="27"/>
      <c r="N213" s="27"/>
      <c r="O213" s="27"/>
      <c r="P213" s="27"/>
      <c r="Q213" s="27"/>
      <c r="S213" s="27"/>
      <c r="T213" s="27"/>
      <c r="U213" s="27"/>
      <c r="V213" s="27"/>
      <c r="W213" s="27"/>
      <c r="X213" s="27"/>
      <c r="Y213" s="27"/>
      <c r="Z213" s="27"/>
      <c r="AA213" s="27"/>
      <c r="AB213" s="27"/>
      <c r="AC213" s="27"/>
      <c r="AD213" s="27"/>
      <c r="AE213" s="27"/>
      <c r="AF213" s="27"/>
      <c r="AG213" s="27"/>
      <c r="AH213" s="27"/>
      <c r="AI213" s="27"/>
      <c r="AJ213" s="27"/>
      <c r="AK213" s="27"/>
      <c r="AL213" s="27"/>
      <c r="AM213" s="27"/>
      <c r="AN213" s="27"/>
      <c r="AO213" s="27"/>
      <c r="AP213" s="27"/>
      <c r="AQ213" s="27"/>
      <c r="AR213" s="27"/>
      <c r="AS213" s="27"/>
      <c r="AT213" s="27"/>
      <c r="AU213" s="27"/>
      <c r="AV213" s="27"/>
      <c r="AW213" s="27"/>
      <c r="AX213" s="27"/>
      <c r="AY213" s="27"/>
      <c r="AZ213" s="27"/>
      <c r="BA213" s="27"/>
      <c r="BB213" s="27"/>
      <c r="BC213" s="27"/>
      <c r="BD213" s="27"/>
      <c r="BE213" s="27"/>
      <c r="BF213" s="27"/>
      <c r="BG213" s="27"/>
      <c r="BH213" s="27"/>
      <c r="BI213" s="27"/>
      <c r="BJ213" s="27"/>
      <c r="BK213" s="27"/>
      <c r="BL213" s="27"/>
      <c r="BM213" s="27"/>
      <c r="BN213" s="27"/>
      <c r="BO213" s="27"/>
      <c r="BP213" s="27"/>
      <c r="BQ213" s="27"/>
      <c r="BR213" s="27"/>
      <c r="BS213" s="27"/>
      <c r="BT213" s="27"/>
      <c r="BU213" s="27"/>
      <c r="BV213" s="27"/>
      <c r="BW213" s="27"/>
      <c r="BX213" s="27"/>
      <c r="BY213" s="27"/>
      <c r="BZ213" s="27"/>
      <c r="CA213" s="27"/>
      <c r="CB213" s="27"/>
      <c r="CC213" s="27"/>
      <c r="CD213" s="27"/>
      <c r="CE213" s="27"/>
      <c r="CF213" s="27"/>
      <c r="CG213" s="27"/>
      <c r="CH213" s="27"/>
      <c r="CI213" s="27"/>
      <c r="CJ213" s="27"/>
      <c r="CK213" s="27"/>
      <c r="CL213" s="27"/>
      <c r="CM213" s="27"/>
      <c r="CN213" s="27"/>
      <c r="CO213" s="27"/>
      <c r="CP213" s="27"/>
      <c r="CQ213" s="27"/>
      <c r="CR213" s="27"/>
      <c r="CS213" s="27"/>
      <c r="CT213" s="27"/>
      <c r="CU213" s="27"/>
    </row>
    <row r="214" customFormat="false" ht="12.75" hidden="false" customHeight="false" outlineLevel="0" collapsed="false">
      <c r="B214" s="27"/>
      <c r="C214" s="27"/>
      <c r="D214" s="27"/>
      <c r="E214" s="27"/>
      <c r="F214" s="27"/>
      <c r="G214" s="27"/>
      <c r="H214" s="27"/>
      <c r="I214" s="27"/>
      <c r="J214" s="27"/>
      <c r="K214" s="27"/>
      <c r="L214" s="27"/>
      <c r="M214" s="27"/>
      <c r="N214" s="27"/>
      <c r="O214" s="27"/>
      <c r="P214" s="27"/>
      <c r="Q214" s="27"/>
      <c r="S214" s="27"/>
      <c r="T214" s="27"/>
      <c r="U214" s="27"/>
      <c r="V214" s="27"/>
      <c r="W214" s="27"/>
      <c r="X214" s="27"/>
      <c r="Y214" s="27"/>
      <c r="Z214" s="27"/>
      <c r="AA214" s="27"/>
      <c r="AB214" s="27"/>
      <c r="AC214" s="27"/>
      <c r="AD214" s="27"/>
      <c r="AE214" s="27"/>
      <c r="AF214" s="27"/>
      <c r="AG214" s="27"/>
      <c r="AH214" s="27"/>
      <c r="AI214" s="27"/>
      <c r="AJ214" s="27"/>
      <c r="AK214" s="27"/>
      <c r="AL214" s="27"/>
      <c r="AM214" s="27"/>
      <c r="AN214" s="27"/>
      <c r="AO214" s="27"/>
      <c r="AP214" s="27"/>
      <c r="AQ214" s="27"/>
      <c r="AR214" s="27"/>
      <c r="AS214" s="27"/>
      <c r="AT214" s="27"/>
      <c r="AU214" s="27"/>
      <c r="AV214" s="27"/>
      <c r="AW214" s="27"/>
      <c r="AX214" s="27"/>
      <c r="AY214" s="27"/>
      <c r="AZ214" s="27"/>
      <c r="BA214" s="27"/>
      <c r="BB214" s="27"/>
      <c r="BC214" s="27"/>
      <c r="BD214" s="27"/>
      <c r="BE214" s="27"/>
      <c r="BF214" s="27"/>
      <c r="BG214" s="27"/>
      <c r="BH214" s="27"/>
      <c r="BI214" s="27"/>
      <c r="BJ214" s="27"/>
      <c r="BK214" s="27"/>
      <c r="BL214" s="27"/>
      <c r="BM214" s="27"/>
      <c r="BN214" s="27"/>
      <c r="BO214" s="27"/>
      <c r="BP214" s="27"/>
      <c r="BQ214" s="27"/>
      <c r="BR214" s="27"/>
      <c r="BS214" s="27"/>
      <c r="BT214" s="27"/>
      <c r="BU214" s="27"/>
      <c r="BV214" s="27"/>
      <c r="BW214" s="27"/>
      <c r="BX214" s="27"/>
      <c r="BY214" s="27"/>
      <c r="BZ214" s="27"/>
      <c r="CA214" s="27"/>
      <c r="CB214" s="27"/>
      <c r="CC214" s="27"/>
      <c r="CD214" s="27"/>
      <c r="CE214" s="27"/>
      <c r="CF214" s="27"/>
      <c r="CG214" s="27"/>
      <c r="CH214" s="27"/>
      <c r="CI214" s="27"/>
      <c r="CJ214" s="27"/>
      <c r="CK214" s="27"/>
      <c r="CL214" s="27"/>
      <c r="CM214" s="27"/>
      <c r="CN214" s="27"/>
      <c r="CO214" s="27"/>
      <c r="CP214" s="27"/>
      <c r="CQ214" s="27"/>
      <c r="CR214" s="27"/>
      <c r="CS214" s="27"/>
      <c r="CT214" s="27"/>
      <c r="CU214" s="27"/>
    </row>
    <row r="215" customFormat="false" ht="12.75" hidden="false" customHeight="false" outlineLevel="0" collapsed="false">
      <c r="B215" s="27"/>
      <c r="C215" s="27"/>
      <c r="D215" s="27"/>
      <c r="E215" s="27"/>
      <c r="F215" s="27"/>
      <c r="G215" s="27"/>
      <c r="H215" s="27"/>
      <c r="I215" s="27"/>
      <c r="J215" s="27"/>
      <c r="K215" s="27"/>
      <c r="L215" s="27"/>
      <c r="M215" s="27"/>
      <c r="N215" s="27"/>
      <c r="O215" s="27"/>
      <c r="P215" s="27"/>
      <c r="Q215" s="27"/>
      <c r="S215" s="27"/>
      <c r="T215" s="27"/>
      <c r="U215" s="27"/>
      <c r="V215" s="27"/>
      <c r="W215" s="27"/>
      <c r="X215" s="27"/>
      <c r="Y215" s="27"/>
      <c r="Z215" s="27"/>
      <c r="AA215" s="27"/>
      <c r="AB215" s="27"/>
      <c r="AC215" s="27"/>
      <c r="AD215" s="27"/>
      <c r="AE215" s="27"/>
      <c r="AF215" s="27"/>
      <c r="AG215" s="27"/>
      <c r="AH215" s="27"/>
      <c r="AI215" s="27"/>
      <c r="AJ215" s="27"/>
      <c r="AK215" s="27"/>
      <c r="AL215" s="27"/>
      <c r="AM215" s="27"/>
      <c r="AN215" s="27"/>
      <c r="AO215" s="27"/>
      <c r="AP215" s="27"/>
      <c r="AQ215" s="27"/>
      <c r="AR215" s="27"/>
      <c r="AS215" s="27"/>
      <c r="AT215" s="27"/>
      <c r="AU215" s="27"/>
      <c r="AV215" s="27"/>
      <c r="AW215" s="27"/>
      <c r="AX215" s="27"/>
      <c r="AY215" s="27"/>
      <c r="AZ215" s="27"/>
      <c r="BA215" s="27"/>
      <c r="BB215" s="27"/>
      <c r="BC215" s="27"/>
      <c r="BD215" s="27"/>
      <c r="BE215" s="27"/>
      <c r="BF215" s="27"/>
      <c r="BG215" s="27"/>
      <c r="BH215" s="27"/>
      <c r="BI215" s="27"/>
      <c r="BJ215" s="27"/>
      <c r="BK215" s="27"/>
      <c r="BL215" s="27"/>
      <c r="BM215" s="27"/>
      <c r="BN215" s="27"/>
      <c r="BO215" s="27"/>
      <c r="BP215" s="27"/>
      <c r="BQ215" s="27"/>
      <c r="BR215" s="27"/>
      <c r="BS215" s="27"/>
      <c r="BT215" s="27"/>
      <c r="BU215" s="27"/>
      <c r="BV215" s="27"/>
      <c r="BW215" s="27"/>
      <c r="BX215" s="27"/>
      <c r="BY215" s="27"/>
      <c r="BZ215" s="27"/>
      <c r="CA215" s="27"/>
      <c r="CB215" s="27"/>
      <c r="CC215" s="27"/>
      <c r="CD215" s="27"/>
      <c r="CE215" s="27"/>
      <c r="CF215" s="27"/>
      <c r="CG215" s="27"/>
      <c r="CH215" s="27"/>
      <c r="CI215" s="27"/>
      <c r="CJ215" s="27"/>
      <c r="CK215" s="27"/>
      <c r="CL215" s="27"/>
      <c r="CM215" s="27"/>
      <c r="CN215" s="27"/>
      <c r="CO215" s="27"/>
      <c r="CP215" s="27"/>
      <c r="CQ215" s="27"/>
      <c r="CR215" s="27"/>
      <c r="CS215" s="27"/>
      <c r="CT215" s="27"/>
      <c r="CU215" s="27"/>
    </row>
    <row r="216" customFormat="false" ht="12.75" hidden="false" customHeight="false" outlineLevel="0" collapsed="false">
      <c r="B216" s="27"/>
      <c r="C216" s="27"/>
      <c r="D216" s="27"/>
      <c r="E216" s="27"/>
      <c r="F216" s="27"/>
      <c r="G216" s="27"/>
      <c r="H216" s="27"/>
      <c r="I216" s="27"/>
      <c r="J216" s="27"/>
      <c r="K216" s="27"/>
      <c r="L216" s="27"/>
      <c r="M216" s="27"/>
      <c r="N216" s="27"/>
      <c r="O216" s="27"/>
      <c r="P216" s="27"/>
      <c r="Q216" s="27"/>
      <c r="S216" s="27"/>
      <c r="T216" s="27"/>
      <c r="U216" s="27"/>
      <c r="V216" s="27"/>
      <c r="W216" s="27"/>
      <c r="X216" s="27"/>
      <c r="Y216" s="27"/>
      <c r="Z216" s="27"/>
      <c r="AA216" s="27"/>
      <c r="AB216" s="27"/>
      <c r="AC216" s="27"/>
      <c r="AD216" s="27"/>
      <c r="AE216" s="27"/>
      <c r="AF216" s="27"/>
      <c r="AG216" s="27"/>
      <c r="AH216" s="27"/>
      <c r="AI216" s="27"/>
      <c r="AJ216" s="27"/>
      <c r="AK216" s="27"/>
      <c r="AL216" s="27"/>
      <c r="AM216" s="27"/>
      <c r="AN216" s="27"/>
      <c r="AO216" s="27"/>
      <c r="AP216" s="27"/>
      <c r="AQ216" s="27"/>
      <c r="AR216" s="27"/>
      <c r="AS216" s="27"/>
      <c r="AT216" s="27"/>
      <c r="AU216" s="27"/>
      <c r="AV216" s="27"/>
      <c r="AW216" s="27"/>
      <c r="AX216" s="27"/>
      <c r="AY216" s="27"/>
      <c r="AZ216" s="27"/>
      <c r="BA216" s="27"/>
      <c r="BB216" s="27"/>
      <c r="BC216" s="27"/>
      <c r="BD216" s="27"/>
      <c r="BE216" s="27"/>
      <c r="BF216" s="27"/>
      <c r="BG216" s="27"/>
      <c r="BH216" s="27"/>
      <c r="BI216" s="27"/>
      <c r="BJ216" s="27"/>
      <c r="BK216" s="27"/>
      <c r="BL216" s="27"/>
      <c r="BM216" s="27"/>
      <c r="BN216" s="27"/>
      <c r="BO216" s="27"/>
      <c r="BP216" s="27"/>
      <c r="BQ216" s="27"/>
      <c r="BR216" s="27"/>
      <c r="BS216" s="27"/>
      <c r="BT216" s="27"/>
      <c r="BU216" s="27"/>
      <c r="BV216" s="27"/>
      <c r="BW216" s="27"/>
      <c r="BX216" s="27"/>
      <c r="BY216" s="27"/>
      <c r="BZ216" s="27"/>
      <c r="CA216" s="27"/>
      <c r="CB216" s="27"/>
      <c r="CC216" s="27"/>
      <c r="CD216" s="27"/>
      <c r="CE216" s="27"/>
      <c r="CF216" s="27"/>
      <c r="CG216" s="27"/>
      <c r="CH216" s="27"/>
      <c r="CI216" s="27"/>
      <c r="CJ216" s="27"/>
      <c r="CK216" s="27"/>
      <c r="CL216" s="27"/>
      <c r="CM216" s="27"/>
      <c r="CN216" s="27"/>
      <c r="CO216" s="27"/>
      <c r="CP216" s="27"/>
      <c r="CQ216" s="27"/>
      <c r="CR216" s="27"/>
      <c r="CS216" s="27"/>
      <c r="CT216" s="27"/>
      <c r="CU216" s="27"/>
    </row>
    <row r="217" customFormat="false" ht="12.75" hidden="false" customHeight="false" outlineLevel="0" collapsed="false">
      <c r="B217" s="27"/>
      <c r="C217" s="27"/>
      <c r="D217" s="27"/>
      <c r="E217" s="27"/>
      <c r="F217" s="27"/>
      <c r="G217" s="27"/>
      <c r="H217" s="27"/>
      <c r="I217" s="27"/>
      <c r="J217" s="27"/>
      <c r="K217" s="27"/>
      <c r="L217" s="27"/>
      <c r="M217" s="27"/>
      <c r="N217" s="27"/>
      <c r="O217" s="27"/>
      <c r="P217" s="27"/>
      <c r="Q217" s="27"/>
      <c r="S217" s="27"/>
      <c r="T217" s="27"/>
      <c r="U217" s="27"/>
      <c r="V217" s="27"/>
      <c r="W217" s="27"/>
      <c r="X217" s="27"/>
      <c r="Y217" s="27"/>
      <c r="Z217" s="27"/>
      <c r="AA217" s="27"/>
      <c r="AB217" s="27"/>
      <c r="AC217" s="27"/>
      <c r="AD217" s="27"/>
      <c r="AE217" s="27"/>
      <c r="AF217" s="27"/>
      <c r="AG217" s="27"/>
      <c r="AH217" s="27"/>
      <c r="AI217" s="27"/>
      <c r="AJ217" s="27"/>
      <c r="AK217" s="27"/>
      <c r="AL217" s="27"/>
      <c r="AM217" s="27"/>
      <c r="AN217" s="27"/>
      <c r="AO217" s="27"/>
      <c r="AP217" s="27"/>
      <c r="AQ217" s="27"/>
      <c r="AR217" s="27"/>
      <c r="AS217" s="27"/>
      <c r="AT217" s="27"/>
      <c r="AU217" s="27"/>
      <c r="AV217" s="27"/>
      <c r="AW217" s="27"/>
      <c r="AX217" s="27"/>
      <c r="AY217" s="27"/>
      <c r="AZ217" s="27"/>
      <c r="BA217" s="27"/>
      <c r="BB217" s="27"/>
      <c r="BC217" s="27"/>
      <c r="BD217" s="27"/>
      <c r="BE217" s="27"/>
      <c r="BF217" s="27"/>
      <c r="BG217" s="27"/>
      <c r="BH217" s="27"/>
      <c r="BI217" s="27"/>
      <c r="BJ217" s="27"/>
      <c r="BK217" s="27"/>
      <c r="BL217" s="27"/>
      <c r="BM217" s="27"/>
      <c r="BN217" s="27"/>
      <c r="BO217" s="27"/>
      <c r="BP217" s="27"/>
      <c r="BQ217" s="27"/>
      <c r="BR217" s="27"/>
      <c r="BS217" s="27"/>
      <c r="BT217" s="27"/>
      <c r="BU217" s="27"/>
      <c r="BV217" s="27"/>
      <c r="BW217" s="27"/>
      <c r="BX217" s="27"/>
      <c r="BY217" s="27"/>
      <c r="BZ217" s="27"/>
      <c r="CA217" s="27"/>
      <c r="CB217" s="27"/>
      <c r="CC217" s="27"/>
      <c r="CD217" s="27"/>
      <c r="CE217" s="27"/>
      <c r="CF217" s="27"/>
      <c r="CG217" s="27"/>
      <c r="CH217" s="27"/>
      <c r="CI217" s="27"/>
      <c r="CJ217" s="27"/>
      <c r="CK217" s="27"/>
      <c r="CL217" s="27"/>
      <c r="CM217" s="27"/>
      <c r="CN217" s="27"/>
      <c r="CO217" s="27"/>
      <c r="CP217" s="27"/>
      <c r="CQ217" s="27"/>
      <c r="CR217" s="27"/>
      <c r="CS217" s="27"/>
      <c r="CT217" s="27"/>
      <c r="CU217" s="27"/>
    </row>
    <row r="218" customFormat="false" ht="12.75" hidden="false" customHeight="false" outlineLevel="0" collapsed="false">
      <c r="B218" s="27"/>
      <c r="C218" s="27"/>
      <c r="D218" s="27"/>
      <c r="E218" s="27"/>
      <c r="F218" s="27"/>
      <c r="G218" s="27"/>
      <c r="H218" s="27"/>
      <c r="I218" s="27"/>
      <c r="J218" s="27"/>
      <c r="K218" s="27"/>
      <c r="L218" s="27"/>
      <c r="M218" s="27"/>
      <c r="N218" s="27"/>
      <c r="O218" s="27"/>
      <c r="P218" s="27"/>
      <c r="Q218" s="27"/>
      <c r="S218" s="27"/>
      <c r="T218" s="27"/>
      <c r="U218" s="27"/>
      <c r="V218" s="27"/>
      <c r="W218" s="27"/>
      <c r="X218" s="27"/>
      <c r="Y218" s="27"/>
      <c r="Z218" s="27"/>
      <c r="AA218" s="27"/>
      <c r="AB218" s="27"/>
      <c r="AC218" s="27"/>
      <c r="AD218" s="27"/>
      <c r="AE218" s="27"/>
      <c r="AF218" s="27"/>
      <c r="AG218" s="27"/>
      <c r="AH218" s="27"/>
      <c r="AI218" s="27"/>
      <c r="AJ218" s="27"/>
      <c r="AK218" s="27"/>
      <c r="AL218" s="27"/>
      <c r="AM218" s="27"/>
      <c r="AN218" s="27"/>
      <c r="AO218" s="27"/>
      <c r="AP218" s="27"/>
      <c r="AQ218" s="27"/>
      <c r="AR218" s="27"/>
      <c r="AS218" s="27"/>
      <c r="AT218" s="27"/>
      <c r="AU218" s="27"/>
      <c r="AV218" s="27"/>
      <c r="AW218" s="27"/>
      <c r="AX218" s="27"/>
      <c r="AY218" s="27"/>
      <c r="AZ218" s="27"/>
      <c r="BA218" s="27"/>
      <c r="BB218" s="27"/>
      <c r="BC218" s="27"/>
      <c r="BD218" s="27"/>
      <c r="BE218" s="27"/>
      <c r="BF218" s="27"/>
      <c r="BG218" s="27"/>
      <c r="BH218" s="27"/>
      <c r="BI218" s="27"/>
      <c r="BJ218" s="27"/>
      <c r="BK218" s="27"/>
      <c r="BL218" s="27"/>
      <c r="BM218" s="27"/>
      <c r="BN218" s="27"/>
      <c r="BO218" s="27"/>
      <c r="BP218" s="27"/>
      <c r="BQ218" s="27"/>
      <c r="BR218" s="27"/>
      <c r="BS218" s="27"/>
      <c r="BT218" s="27"/>
      <c r="BU218" s="27"/>
      <c r="BV218" s="27"/>
      <c r="BW218" s="27"/>
      <c r="BX218" s="27"/>
      <c r="BY218" s="27"/>
      <c r="BZ218" s="27"/>
      <c r="CA218" s="27"/>
      <c r="CB218" s="27"/>
      <c r="CC218" s="27"/>
      <c r="CD218" s="27"/>
      <c r="CE218" s="27"/>
      <c r="CF218" s="27"/>
      <c r="CG218" s="27"/>
      <c r="CH218" s="27"/>
      <c r="CI218" s="27"/>
      <c r="CJ218" s="27"/>
      <c r="CK218" s="27"/>
      <c r="CL218" s="27"/>
      <c r="CM218" s="27"/>
      <c r="CN218" s="27"/>
      <c r="CO218" s="27"/>
      <c r="CP218" s="27"/>
      <c r="CQ218" s="27"/>
      <c r="CR218" s="27"/>
      <c r="CS218" s="27"/>
      <c r="CT218" s="27"/>
      <c r="CU218" s="27"/>
    </row>
    <row r="219" customFormat="false" ht="12.75" hidden="false" customHeight="false" outlineLevel="0" collapsed="false">
      <c r="B219" s="27"/>
      <c r="C219" s="27"/>
      <c r="D219" s="27"/>
      <c r="E219" s="27"/>
      <c r="F219" s="27"/>
      <c r="G219" s="27"/>
      <c r="H219" s="27"/>
      <c r="I219" s="27"/>
      <c r="J219" s="27"/>
      <c r="K219" s="27"/>
      <c r="L219" s="27"/>
      <c r="M219" s="27"/>
      <c r="N219" s="27"/>
      <c r="O219" s="27"/>
      <c r="P219" s="27"/>
      <c r="Q219" s="27"/>
      <c r="S219" s="27"/>
      <c r="T219" s="27"/>
      <c r="U219" s="27"/>
      <c r="V219" s="27"/>
      <c r="W219" s="27"/>
      <c r="X219" s="27"/>
      <c r="Y219" s="27"/>
      <c r="Z219" s="27"/>
      <c r="AA219" s="27"/>
      <c r="AB219" s="27"/>
      <c r="AC219" s="27"/>
      <c r="AD219" s="27"/>
      <c r="AE219" s="27"/>
      <c r="AF219" s="27"/>
      <c r="AG219" s="27"/>
      <c r="AH219" s="27"/>
      <c r="AI219" s="27"/>
      <c r="AJ219" s="27"/>
      <c r="AK219" s="27"/>
      <c r="AL219" s="27"/>
      <c r="AM219" s="27"/>
      <c r="AN219" s="27"/>
      <c r="AO219" s="27"/>
      <c r="AP219" s="27"/>
      <c r="AQ219" s="27"/>
      <c r="AR219" s="27"/>
      <c r="AS219" s="27"/>
      <c r="AT219" s="27"/>
      <c r="AU219" s="27"/>
      <c r="AV219" s="27"/>
      <c r="AW219" s="27"/>
      <c r="AX219" s="27"/>
      <c r="AY219" s="27"/>
      <c r="AZ219" s="27"/>
      <c r="BA219" s="27"/>
      <c r="BB219" s="27"/>
      <c r="BC219" s="27"/>
      <c r="BD219" s="27"/>
      <c r="BE219" s="27"/>
      <c r="BF219" s="27"/>
      <c r="BG219" s="27"/>
      <c r="BH219" s="27"/>
      <c r="BI219" s="27"/>
      <c r="BJ219" s="27"/>
      <c r="BK219" s="27"/>
      <c r="BL219" s="27"/>
      <c r="BM219" s="27"/>
      <c r="BN219" s="27"/>
      <c r="BO219" s="27"/>
      <c r="BP219" s="27"/>
      <c r="BQ219" s="27"/>
      <c r="BR219" s="27"/>
      <c r="BS219" s="27"/>
      <c r="BT219" s="27"/>
      <c r="BU219" s="27"/>
      <c r="BV219" s="27"/>
      <c r="BW219" s="27"/>
      <c r="BX219" s="27"/>
      <c r="BY219" s="27"/>
      <c r="BZ219" s="27"/>
      <c r="CA219" s="27"/>
      <c r="CB219" s="27"/>
      <c r="CC219" s="27"/>
      <c r="CD219" s="27"/>
      <c r="CE219" s="27"/>
      <c r="CF219" s="27"/>
      <c r="CG219" s="27"/>
      <c r="CH219" s="27"/>
      <c r="CI219" s="27"/>
      <c r="CJ219" s="27"/>
      <c r="CK219" s="27"/>
      <c r="CL219" s="27"/>
      <c r="CM219" s="27"/>
      <c r="CN219" s="27"/>
      <c r="CO219" s="27"/>
      <c r="CP219" s="27"/>
      <c r="CQ219" s="27"/>
      <c r="CR219" s="27"/>
      <c r="CS219" s="27"/>
      <c r="CT219" s="27"/>
      <c r="CU219" s="27"/>
    </row>
    <row r="220" customFormat="false" ht="12.75" hidden="false" customHeight="false" outlineLevel="0" collapsed="false">
      <c r="B220" s="27"/>
      <c r="C220" s="27"/>
      <c r="D220" s="27"/>
      <c r="E220" s="27"/>
      <c r="F220" s="27"/>
      <c r="G220" s="27"/>
      <c r="H220" s="27"/>
      <c r="I220" s="27"/>
      <c r="J220" s="27"/>
      <c r="K220" s="27"/>
      <c r="L220" s="27"/>
      <c r="M220" s="27"/>
      <c r="N220" s="27"/>
      <c r="O220" s="27"/>
      <c r="P220" s="27"/>
      <c r="Q220" s="27"/>
      <c r="S220" s="27"/>
      <c r="T220" s="27"/>
      <c r="U220" s="27"/>
      <c r="V220" s="27"/>
      <c r="W220" s="27"/>
      <c r="X220" s="27"/>
      <c r="Y220" s="27"/>
      <c r="Z220" s="27"/>
      <c r="AA220" s="27"/>
      <c r="AB220" s="27"/>
      <c r="AC220" s="27"/>
      <c r="AD220" s="27"/>
      <c r="AE220" s="27"/>
      <c r="AF220" s="27"/>
      <c r="AG220" s="27"/>
      <c r="AH220" s="27"/>
      <c r="AI220" s="27"/>
      <c r="AJ220" s="27"/>
      <c r="AK220" s="27"/>
      <c r="AL220" s="27"/>
      <c r="AM220" s="27"/>
      <c r="AN220" s="27"/>
      <c r="AO220" s="27"/>
      <c r="AP220" s="27"/>
      <c r="AQ220" s="27"/>
      <c r="AR220" s="27"/>
      <c r="AS220" s="27"/>
      <c r="AT220" s="27"/>
      <c r="AU220" s="27"/>
      <c r="AV220" s="27"/>
      <c r="AW220" s="27"/>
      <c r="AX220" s="27"/>
      <c r="AY220" s="27"/>
      <c r="AZ220" s="27"/>
      <c r="BA220" s="27"/>
      <c r="BB220" s="27"/>
      <c r="BC220" s="27"/>
      <c r="BD220" s="27"/>
      <c r="BE220" s="27"/>
      <c r="BF220" s="27"/>
      <c r="BG220" s="27"/>
      <c r="BH220" s="27"/>
      <c r="BI220" s="27"/>
      <c r="BJ220" s="27"/>
      <c r="BK220" s="27"/>
      <c r="BL220" s="27"/>
      <c r="BM220" s="27"/>
      <c r="BN220" s="27"/>
      <c r="BO220" s="27"/>
      <c r="BP220" s="27"/>
      <c r="BQ220" s="27"/>
      <c r="BR220" s="27"/>
      <c r="BS220" s="27"/>
      <c r="BT220" s="27"/>
      <c r="BU220" s="27"/>
      <c r="BV220" s="27"/>
      <c r="BW220" s="27"/>
      <c r="BX220" s="27"/>
      <c r="BY220" s="27"/>
      <c r="BZ220" s="27"/>
      <c r="CA220" s="27"/>
      <c r="CB220" s="27"/>
      <c r="CC220" s="27"/>
      <c r="CD220" s="27"/>
      <c r="CE220" s="27"/>
      <c r="CF220" s="27"/>
      <c r="CG220" s="27"/>
      <c r="CH220" s="27"/>
      <c r="CI220" s="27"/>
      <c r="CJ220" s="27"/>
      <c r="CK220" s="27"/>
      <c r="CL220" s="27"/>
      <c r="CM220" s="27"/>
      <c r="CN220" s="27"/>
      <c r="CO220" s="27"/>
      <c r="CP220" s="27"/>
      <c r="CQ220" s="27"/>
      <c r="CR220" s="27"/>
      <c r="CS220" s="27"/>
      <c r="CT220" s="27"/>
      <c r="CU220" s="27"/>
    </row>
    <row r="221" customFormat="false" ht="12.75" hidden="false" customHeight="false" outlineLevel="0" collapsed="false">
      <c r="B221" s="27"/>
      <c r="C221" s="27"/>
      <c r="D221" s="27"/>
      <c r="E221" s="27"/>
      <c r="F221" s="27"/>
      <c r="G221" s="27"/>
      <c r="H221" s="27"/>
      <c r="I221" s="27"/>
      <c r="J221" s="27"/>
      <c r="K221" s="27"/>
      <c r="L221" s="27"/>
      <c r="M221" s="27"/>
      <c r="N221" s="27"/>
      <c r="O221" s="27"/>
      <c r="P221" s="27"/>
      <c r="Q221" s="27"/>
      <c r="S221" s="27"/>
      <c r="T221" s="27"/>
      <c r="U221" s="27"/>
      <c r="V221" s="27"/>
      <c r="W221" s="27"/>
      <c r="X221" s="27"/>
      <c r="Y221" s="27"/>
      <c r="Z221" s="27"/>
      <c r="AA221" s="27"/>
      <c r="AB221" s="27"/>
      <c r="AC221" s="27"/>
      <c r="AD221" s="27"/>
      <c r="AE221" s="27"/>
      <c r="AF221" s="27"/>
      <c r="AG221" s="27"/>
      <c r="AH221" s="27"/>
      <c r="AI221" s="27"/>
      <c r="AJ221" s="27"/>
      <c r="AK221" s="27"/>
      <c r="AL221" s="27"/>
      <c r="AM221" s="27"/>
      <c r="AN221" s="27"/>
      <c r="AO221" s="27"/>
      <c r="AP221" s="27"/>
      <c r="AQ221" s="27"/>
      <c r="AR221" s="27"/>
      <c r="AS221" s="27"/>
      <c r="AT221" s="27"/>
      <c r="AU221" s="27"/>
      <c r="AV221" s="27"/>
      <c r="AW221" s="27"/>
      <c r="AX221" s="27"/>
      <c r="AY221" s="27"/>
      <c r="AZ221" s="27"/>
      <c r="BA221" s="27"/>
      <c r="BB221" s="27"/>
      <c r="BC221" s="27"/>
      <c r="BD221" s="27"/>
      <c r="BE221" s="27"/>
      <c r="BF221" s="27"/>
      <c r="BG221" s="27"/>
      <c r="BH221" s="27"/>
      <c r="BI221" s="27"/>
      <c r="BJ221" s="27"/>
      <c r="BK221" s="27"/>
      <c r="BL221" s="27"/>
      <c r="BM221" s="27"/>
      <c r="BN221" s="27"/>
      <c r="BO221" s="27"/>
      <c r="BP221" s="27"/>
      <c r="BQ221" s="27"/>
      <c r="BR221" s="27"/>
      <c r="BS221" s="27"/>
      <c r="BT221" s="27"/>
      <c r="BU221" s="27"/>
      <c r="BV221" s="27"/>
      <c r="BW221" s="27"/>
      <c r="BX221" s="27"/>
      <c r="BY221" s="27"/>
      <c r="BZ221" s="27"/>
      <c r="CA221" s="27"/>
      <c r="CB221" s="27"/>
      <c r="CC221" s="27"/>
      <c r="CD221" s="27"/>
      <c r="CE221" s="27"/>
      <c r="CF221" s="27"/>
      <c r="CG221" s="27"/>
      <c r="CH221" s="27"/>
      <c r="CI221" s="27"/>
      <c r="CJ221" s="27"/>
      <c r="CK221" s="27"/>
      <c r="CL221" s="27"/>
      <c r="CM221" s="27"/>
      <c r="CN221" s="27"/>
      <c r="CO221" s="27"/>
      <c r="CP221" s="27"/>
      <c r="CQ221" s="27"/>
      <c r="CR221" s="27"/>
      <c r="CS221" s="27"/>
      <c r="CT221" s="27"/>
      <c r="CU221" s="27"/>
    </row>
    <row r="222" customFormat="false" ht="12.75" hidden="false" customHeight="false" outlineLevel="0" collapsed="false">
      <c r="B222" s="27"/>
      <c r="C222" s="27"/>
      <c r="D222" s="27"/>
      <c r="E222" s="27"/>
      <c r="F222" s="27"/>
      <c r="G222" s="27"/>
      <c r="H222" s="27"/>
      <c r="I222" s="27"/>
      <c r="J222" s="27"/>
      <c r="K222" s="27"/>
      <c r="L222" s="27"/>
      <c r="M222" s="27"/>
      <c r="N222" s="27"/>
      <c r="O222" s="27"/>
      <c r="P222" s="27"/>
      <c r="Q222" s="27"/>
      <c r="S222" s="27"/>
      <c r="T222" s="27"/>
      <c r="U222" s="27"/>
      <c r="V222" s="27"/>
      <c r="W222" s="27"/>
      <c r="X222" s="27"/>
      <c r="Y222" s="27"/>
      <c r="Z222" s="27"/>
      <c r="AA222" s="27"/>
      <c r="AB222" s="27"/>
      <c r="AC222" s="27"/>
      <c r="AD222" s="27"/>
      <c r="AE222" s="27"/>
      <c r="AF222" s="27"/>
      <c r="AG222" s="27"/>
      <c r="AH222" s="27"/>
      <c r="AI222" s="27"/>
      <c r="AJ222" s="27"/>
      <c r="AK222" s="27"/>
      <c r="AL222" s="27"/>
      <c r="AM222" s="27"/>
      <c r="AN222" s="27"/>
      <c r="AO222" s="27"/>
      <c r="AP222" s="27"/>
      <c r="AQ222" s="27"/>
      <c r="AR222" s="27"/>
      <c r="AS222" s="27"/>
      <c r="AT222" s="27"/>
      <c r="AU222" s="27"/>
      <c r="AV222" s="27"/>
      <c r="AW222" s="27"/>
      <c r="AX222" s="27"/>
      <c r="AY222" s="27"/>
      <c r="AZ222" s="27"/>
      <c r="BA222" s="27"/>
      <c r="BB222" s="27"/>
      <c r="BC222" s="27"/>
      <c r="BD222" s="27"/>
      <c r="BE222" s="27"/>
      <c r="BF222" s="27"/>
      <c r="BG222" s="27"/>
      <c r="BH222" s="27"/>
      <c r="BI222" s="27"/>
      <c r="BJ222" s="27"/>
      <c r="BK222" s="27"/>
      <c r="BL222" s="27"/>
      <c r="BM222" s="27"/>
      <c r="BN222" s="27"/>
      <c r="BO222" s="27"/>
      <c r="BP222" s="27"/>
      <c r="BQ222" s="27"/>
      <c r="BR222" s="27"/>
      <c r="BS222" s="27"/>
      <c r="BT222" s="27"/>
      <c r="BU222" s="27"/>
      <c r="BV222" s="27"/>
      <c r="BW222" s="27"/>
      <c r="BX222" s="27"/>
      <c r="BY222" s="27"/>
      <c r="BZ222" s="27"/>
      <c r="CA222" s="27"/>
      <c r="CB222" s="27"/>
      <c r="CC222" s="27"/>
      <c r="CD222" s="27"/>
      <c r="CE222" s="27"/>
      <c r="CF222" s="27"/>
      <c r="CG222" s="27"/>
      <c r="CH222" s="27"/>
      <c r="CI222" s="27"/>
      <c r="CJ222" s="27"/>
      <c r="CK222" s="27"/>
      <c r="CL222" s="27"/>
      <c r="CM222" s="27"/>
      <c r="CN222" s="27"/>
      <c r="CO222" s="27"/>
      <c r="CP222" s="27"/>
      <c r="CQ222" s="27"/>
      <c r="CR222" s="27"/>
      <c r="CS222" s="27"/>
      <c r="CT222" s="27"/>
      <c r="CU222" s="27"/>
    </row>
    <row r="223" customFormat="false" ht="12.75" hidden="false" customHeight="false" outlineLevel="0" collapsed="false">
      <c r="B223" s="27"/>
      <c r="C223" s="27"/>
      <c r="D223" s="27"/>
      <c r="E223" s="27"/>
      <c r="F223" s="27"/>
      <c r="G223" s="27"/>
      <c r="H223" s="27"/>
      <c r="I223" s="27"/>
      <c r="J223" s="27"/>
      <c r="K223" s="27"/>
      <c r="L223" s="27"/>
      <c r="M223" s="27"/>
      <c r="N223" s="27"/>
      <c r="O223" s="27"/>
      <c r="P223" s="27"/>
      <c r="Q223" s="27"/>
      <c r="S223" s="27"/>
      <c r="T223" s="27"/>
      <c r="U223" s="27"/>
      <c r="V223" s="27"/>
      <c r="W223" s="27"/>
      <c r="X223" s="27"/>
      <c r="Y223" s="27"/>
      <c r="Z223" s="27"/>
      <c r="AA223" s="27"/>
      <c r="AB223" s="27"/>
      <c r="AC223" s="27"/>
      <c r="AD223" s="27"/>
      <c r="AE223" s="27"/>
      <c r="AF223" s="27"/>
      <c r="AG223" s="27"/>
      <c r="AH223" s="27"/>
      <c r="AI223" s="27"/>
      <c r="AJ223" s="27"/>
      <c r="AK223" s="27"/>
      <c r="AL223" s="27"/>
      <c r="AM223" s="27"/>
      <c r="AN223" s="27"/>
      <c r="AO223" s="27"/>
      <c r="AP223" s="27"/>
      <c r="AQ223" s="27"/>
      <c r="AR223" s="27"/>
      <c r="AS223" s="27"/>
      <c r="AT223" s="27"/>
      <c r="AU223" s="27"/>
      <c r="AV223" s="27"/>
      <c r="AW223" s="27"/>
      <c r="AX223" s="27"/>
      <c r="AY223" s="27"/>
      <c r="AZ223" s="27"/>
      <c r="BA223" s="27"/>
      <c r="BB223" s="27"/>
      <c r="BC223" s="27"/>
      <c r="BD223" s="27"/>
      <c r="BE223" s="27"/>
      <c r="BF223" s="27"/>
      <c r="BG223" s="27"/>
      <c r="BH223" s="27"/>
      <c r="BI223" s="27"/>
      <c r="BJ223" s="27"/>
      <c r="BK223" s="27"/>
      <c r="BL223" s="27"/>
      <c r="BM223" s="27"/>
      <c r="BN223" s="27"/>
      <c r="BO223" s="27"/>
      <c r="BP223" s="27"/>
      <c r="BQ223" s="27"/>
      <c r="BR223" s="27"/>
      <c r="BS223" s="27"/>
      <c r="BT223" s="27"/>
      <c r="BU223" s="27"/>
      <c r="BV223" s="27"/>
      <c r="BW223" s="27"/>
      <c r="BX223" s="27"/>
      <c r="BY223" s="27"/>
      <c r="BZ223" s="27"/>
      <c r="CA223" s="27"/>
      <c r="CB223" s="27"/>
      <c r="CC223" s="27"/>
      <c r="CD223" s="27"/>
      <c r="CE223" s="27"/>
      <c r="CF223" s="27"/>
      <c r="CG223" s="27"/>
      <c r="CH223" s="27"/>
      <c r="CI223" s="27"/>
      <c r="CJ223" s="27"/>
      <c r="CK223" s="27"/>
      <c r="CL223" s="27"/>
      <c r="CM223" s="27"/>
      <c r="CN223" s="27"/>
      <c r="CO223" s="27"/>
      <c r="CP223" s="27"/>
      <c r="CQ223" s="27"/>
      <c r="CR223" s="27"/>
      <c r="CS223" s="27"/>
      <c r="CT223" s="27"/>
      <c r="CU223" s="27"/>
    </row>
    <row r="224" customFormat="false" ht="12.75" hidden="false" customHeight="false" outlineLevel="0" collapsed="false">
      <c r="B224" s="27"/>
      <c r="C224" s="27"/>
      <c r="D224" s="27"/>
      <c r="E224" s="27"/>
      <c r="F224" s="27"/>
      <c r="G224" s="27"/>
      <c r="H224" s="27"/>
      <c r="I224" s="27"/>
      <c r="J224" s="27"/>
      <c r="K224" s="27"/>
      <c r="L224" s="27"/>
      <c r="M224" s="27"/>
      <c r="N224" s="27"/>
      <c r="O224" s="27"/>
      <c r="P224" s="27"/>
      <c r="Q224" s="27"/>
      <c r="S224" s="27"/>
      <c r="T224" s="27"/>
      <c r="U224" s="27"/>
      <c r="V224" s="27"/>
      <c r="W224" s="27"/>
      <c r="X224" s="27"/>
      <c r="Y224" s="27"/>
      <c r="Z224" s="27"/>
      <c r="AA224" s="27"/>
      <c r="AB224" s="27"/>
      <c r="AC224" s="27"/>
      <c r="AD224" s="27"/>
      <c r="AE224" s="27"/>
      <c r="AF224" s="27"/>
      <c r="AG224" s="27"/>
      <c r="AH224" s="27"/>
      <c r="AI224" s="27"/>
      <c r="AJ224" s="27"/>
      <c r="AK224" s="27"/>
      <c r="AL224" s="27"/>
      <c r="AM224" s="27"/>
      <c r="AN224" s="27"/>
      <c r="AO224" s="27"/>
      <c r="AP224" s="27"/>
      <c r="AQ224" s="27"/>
      <c r="AR224" s="27"/>
      <c r="AS224" s="27"/>
      <c r="AT224" s="27"/>
      <c r="AU224" s="27"/>
      <c r="AV224" s="27"/>
      <c r="AW224" s="27"/>
      <c r="AX224" s="27"/>
      <c r="AY224" s="27"/>
      <c r="AZ224" s="27"/>
      <c r="BA224" s="27"/>
      <c r="BB224" s="27"/>
      <c r="BC224" s="27"/>
      <c r="BD224" s="27"/>
      <c r="BE224" s="27"/>
      <c r="BF224" s="27"/>
      <c r="BG224" s="27"/>
      <c r="BH224" s="27"/>
      <c r="BI224" s="27"/>
      <c r="BJ224" s="27"/>
      <c r="BK224" s="27"/>
      <c r="BL224" s="27"/>
      <c r="BM224" s="27"/>
      <c r="BN224" s="27"/>
      <c r="BO224" s="27"/>
      <c r="BP224" s="27"/>
      <c r="BQ224" s="27"/>
      <c r="BR224" s="27"/>
      <c r="BS224" s="27"/>
      <c r="BT224" s="27"/>
      <c r="BU224" s="27"/>
      <c r="BV224" s="27"/>
      <c r="BW224" s="27"/>
      <c r="BX224" s="27"/>
      <c r="BY224" s="27"/>
      <c r="BZ224" s="27"/>
      <c r="CA224" s="27"/>
      <c r="CB224" s="27"/>
      <c r="CC224" s="27"/>
      <c r="CD224" s="27"/>
      <c r="CE224" s="27"/>
      <c r="CF224" s="27"/>
      <c r="CG224" s="27"/>
      <c r="CH224" s="27"/>
      <c r="CI224" s="27"/>
      <c r="CJ224" s="27"/>
      <c r="CK224" s="27"/>
      <c r="CL224" s="27"/>
      <c r="CM224" s="27"/>
      <c r="CN224" s="27"/>
      <c r="CO224" s="27"/>
      <c r="CP224" s="27"/>
      <c r="CQ224" s="27"/>
      <c r="CR224" s="27"/>
      <c r="CS224" s="27"/>
      <c r="CT224" s="27"/>
      <c r="CU224" s="27"/>
    </row>
    <row r="225" customFormat="false" ht="12.75" hidden="false" customHeight="false" outlineLevel="0" collapsed="false">
      <c r="B225" s="27"/>
      <c r="C225" s="27"/>
      <c r="D225" s="27"/>
      <c r="E225" s="27"/>
      <c r="F225" s="27"/>
      <c r="G225" s="27"/>
      <c r="H225" s="27"/>
      <c r="I225" s="27"/>
      <c r="J225" s="27"/>
      <c r="K225" s="27"/>
      <c r="L225" s="27"/>
      <c r="M225" s="27"/>
      <c r="N225" s="27"/>
      <c r="O225" s="27"/>
      <c r="P225" s="27"/>
      <c r="Q225" s="27"/>
      <c r="S225" s="27"/>
      <c r="T225" s="27"/>
      <c r="U225" s="27"/>
      <c r="V225" s="27"/>
      <c r="W225" s="27"/>
      <c r="X225" s="27"/>
      <c r="Y225" s="27"/>
      <c r="Z225" s="27"/>
      <c r="AA225" s="27"/>
      <c r="AB225" s="27"/>
      <c r="AC225" s="27"/>
      <c r="AD225" s="27"/>
      <c r="AE225" s="27"/>
      <c r="AF225" s="27"/>
      <c r="AG225" s="27"/>
      <c r="AH225" s="27"/>
      <c r="AI225" s="27"/>
      <c r="AJ225" s="27"/>
      <c r="AK225" s="27"/>
      <c r="AL225" s="27"/>
      <c r="AM225" s="27"/>
      <c r="AN225" s="27"/>
      <c r="AO225" s="27"/>
      <c r="AP225" s="27"/>
      <c r="AQ225" s="27"/>
      <c r="AR225" s="27"/>
      <c r="AS225" s="27"/>
      <c r="AT225" s="27"/>
      <c r="AU225" s="27"/>
      <c r="AV225" s="27"/>
      <c r="AW225" s="27"/>
      <c r="AX225" s="27"/>
      <c r="AY225" s="27"/>
      <c r="AZ225" s="27"/>
      <c r="BA225" s="27"/>
      <c r="BB225" s="27"/>
      <c r="BC225" s="27"/>
      <c r="BD225" s="27"/>
      <c r="BE225" s="27"/>
      <c r="BF225" s="27"/>
      <c r="BG225" s="27"/>
      <c r="BH225" s="27"/>
      <c r="BI225" s="27"/>
      <c r="BJ225" s="27"/>
      <c r="BK225" s="27"/>
      <c r="BL225" s="27"/>
      <c r="BM225" s="27"/>
      <c r="BN225" s="27"/>
      <c r="BO225" s="27"/>
      <c r="BP225" s="27"/>
      <c r="BQ225" s="27"/>
      <c r="BR225" s="27"/>
      <c r="BS225" s="27"/>
      <c r="BT225" s="27"/>
      <c r="BU225" s="27"/>
      <c r="BV225" s="27"/>
      <c r="BW225" s="27"/>
      <c r="BX225" s="27"/>
      <c r="BY225" s="27"/>
      <c r="BZ225" s="27"/>
      <c r="CA225" s="27"/>
      <c r="CB225" s="27"/>
      <c r="CC225" s="27"/>
      <c r="CD225" s="27"/>
      <c r="CE225" s="27"/>
      <c r="CF225" s="27"/>
      <c r="CG225" s="27"/>
      <c r="CH225" s="27"/>
      <c r="CI225" s="27"/>
      <c r="CJ225" s="27"/>
      <c r="CK225" s="27"/>
      <c r="CL225" s="27"/>
      <c r="CM225" s="27"/>
      <c r="CN225" s="27"/>
      <c r="CO225" s="27"/>
      <c r="CP225" s="27"/>
      <c r="CQ225" s="27"/>
      <c r="CR225" s="27"/>
      <c r="CS225" s="27"/>
      <c r="CT225" s="27"/>
      <c r="CU225" s="27"/>
    </row>
    <row r="226" customFormat="false" ht="12.75" hidden="false" customHeight="false" outlineLevel="0" collapsed="false">
      <c r="B226" s="27"/>
      <c r="C226" s="27"/>
      <c r="D226" s="27"/>
      <c r="E226" s="27"/>
      <c r="F226" s="27"/>
      <c r="G226" s="27"/>
      <c r="H226" s="27"/>
      <c r="I226" s="27"/>
      <c r="J226" s="27"/>
      <c r="K226" s="27"/>
      <c r="L226" s="27"/>
      <c r="M226" s="27"/>
      <c r="N226" s="27"/>
      <c r="O226" s="27"/>
      <c r="P226" s="27"/>
      <c r="Q226" s="27"/>
      <c r="S226" s="27"/>
      <c r="T226" s="27"/>
      <c r="U226" s="27"/>
      <c r="V226" s="27"/>
      <c r="W226" s="27"/>
      <c r="X226" s="27"/>
      <c r="Y226" s="27"/>
      <c r="Z226" s="27"/>
      <c r="AA226" s="27"/>
      <c r="AB226" s="27"/>
      <c r="AC226" s="27"/>
      <c r="AD226" s="27"/>
      <c r="AE226" s="27"/>
      <c r="AF226" s="27"/>
      <c r="AG226" s="27"/>
      <c r="AH226" s="27"/>
      <c r="AI226" s="27"/>
      <c r="AJ226" s="27"/>
      <c r="AK226" s="27"/>
      <c r="AL226" s="27"/>
      <c r="AM226" s="27"/>
      <c r="AN226" s="27"/>
      <c r="AO226" s="27"/>
      <c r="AP226" s="27"/>
      <c r="AQ226" s="27"/>
      <c r="AR226" s="27"/>
      <c r="AS226" s="27"/>
      <c r="AT226" s="27"/>
      <c r="AU226" s="27"/>
      <c r="AV226" s="27"/>
      <c r="AW226" s="27"/>
      <c r="AX226" s="27"/>
      <c r="AY226" s="27"/>
      <c r="AZ226" s="27"/>
      <c r="BA226" s="27"/>
      <c r="BB226" s="27"/>
      <c r="BC226" s="27"/>
      <c r="BD226" s="27"/>
      <c r="BE226" s="27"/>
      <c r="BF226" s="27"/>
      <c r="BG226" s="27"/>
      <c r="BH226" s="27"/>
      <c r="BI226" s="27"/>
      <c r="BJ226" s="27"/>
      <c r="BK226" s="27"/>
      <c r="BL226" s="27"/>
      <c r="BM226" s="27"/>
      <c r="BN226" s="27"/>
      <c r="BO226" s="27"/>
      <c r="BP226" s="27"/>
      <c r="BQ226" s="27"/>
      <c r="BR226" s="27"/>
      <c r="BS226" s="27"/>
      <c r="BT226" s="27"/>
      <c r="BU226" s="27"/>
      <c r="BV226" s="27"/>
      <c r="BW226" s="27"/>
      <c r="BX226" s="27"/>
      <c r="BY226" s="27"/>
      <c r="BZ226" s="27"/>
      <c r="CA226" s="27"/>
      <c r="CB226" s="27"/>
      <c r="CC226" s="27"/>
      <c r="CD226" s="27"/>
      <c r="CE226" s="27"/>
      <c r="CF226" s="27"/>
      <c r="CG226" s="27"/>
      <c r="CH226" s="27"/>
      <c r="CI226" s="27"/>
      <c r="CJ226" s="27"/>
      <c r="CK226" s="27"/>
      <c r="CL226" s="27"/>
      <c r="CM226" s="27"/>
      <c r="CN226" s="27"/>
      <c r="CO226" s="27"/>
      <c r="CP226" s="27"/>
      <c r="CQ226" s="27"/>
      <c r="CR226" s="27"/>
      <c r="CS226" s="27"/>
      <c r="CT226" s="27"/>
      <c r="CU226" s="27"/>
    </row>
    <row r="227" customFormat="false" ht="12.75" hidden="false" customHeight="false" outlineLevel="0" collapsed="false">
      <c r="B227" s="27"/>
      <c r="C227" s="27"/>
      <c r="D227" s="27"/>
      <c r="E227" s="27"/>
      <c r="F227" s="27"/>
      <c r="G227" s="27"/>
      <c r="H227" s="27"/>
      <c r="I227" s="27"/>
      <c r="J227" s="27"/>
      <c r="K227" s="27"/>
      <c r="L227" s="27"/>
      <c r="M227" s="27"/>
      <c r="N227" s="27"/>
      <c r="O227" s="27"/>
      <c r="P227" s="27"/>
      <c r="Q227" s="27"/>
      <c r="S227" s="27"/>
      <c r="T227" s="27"/>
      <c r="U227" s="27"/>
      <c r="V227" s="27"/>
      <c r="W227" s="27"/>
      <c r="X227" s="27"/>
      <c r="Y227" s="27"/>
      <c r="Z227" s="27"/>
      <c r="AA227" s="27"/>
      <c r="AB227" s="27"/>
      <c r="AC227" s="27"/>
      <c r="AD227" s="27"/>
      <c r="AE227" s="27"/>
      <c r="AF227" s="27"/>
      <c r="AG227" s="27"/>
      <c r="AH227" s="27"/>
      <c r="AI227" s="27"/>
      <c r="AJ227" s="27"/>
      <c r="AK227" s="27"/>
      <c r="AL227" s="27"/>
      <c r="AM227" s="27"/>
      <c r="AN227" s="27"/>
      <c r="AO227" s="27"/>
      <c r="AP227" s="27"/>
      <c r="AQ227" s="27"/>
      <c r="AR227" s="27"/>
      <c r="AS227" s="27"/>
      <c r="AT227" s="27"/>
      <c r="AU227" s="27"/>
      <c r="AV227" s="27"/>
      <c r="AW227" s="27"/>
      <c r="AX227" s="27"/>
      <c r="AY227" s="27"/>
      <c r="AZ227" s="27"/>
      <c r="BA227" s="27"/>
      <c r="BB227" s="27"/>
      <c r="BC227" s="27"/>
      <c r="BD227" s="27"/>
      <c r="BE227" s="27"/>
      <c r="BF227" s="27"/>
      <c r="BG227" s="27"/>
      <c r="BH227" s="27"/>
      <c r="BI227" s="27"/>
      <c r="BJ227" s="27"/>
      <c r="BK227" s="27"/>
      <c r="BL227" s="27"/>
      <c r="BM227" s="27"/>
      <c r="BN227" s="27"/>
      <c r="BO227" s="27"/>
      <c r="BP227" s="27"/>
      <c r="BQ227" s="27"/>
      <c r="BR227" s="27"/>
      <c r="BS227" s="27"/>
      <c r="BT227" s="27"/>
      <c r="BU227" s="27"/>
      <c r="BV227" s="27"/>
      <c r="BW227" s="27"/>
      <c r="BX227" s="27"/>
      <c r="BY227" s="27"/>
      <c r="BZ227" s="27"/>
      <c r="CA227" s="27"/>
      <c r="CB227" s="27"/>
      <c r="CC227" s="27"/>
      <c r="CD227" s="27"/>
      <c r="CE227" s="27"/>
      <c r="CF227" s="27"/>
      <c r="CG227" s="27"/>
      <c r="CH227" s="27"/>
      <c r="CI227" s="27"/>
      <c r="CJ227" s="27"/>
      <c r="CK227" s="27"/>
      <c r="CL227" s="27"/>
      <c r="CM227" s="27"/>
      <c r="CN227" s="27"/>
      <c r="CO227" s="27"/>
      <c r="CP227" s="27"/>
      <c r="CQ227" s="27"/>
      <c r="CR227" s="27"/>
      <c r="CS227" s="27"/>
      <c r="CT227" s="27"/>
      <c r="CU227" s="27"/>
    </row>
    <row r="228" customFormat="false" ht="12.75" hidden="false" customHeight="false" outlineLevel="0" collapsed="false">
      <c r="B228" s="27"/>
      <c r="C228" s="27"/>
      <c r="D228" s="27"/>
      <c r="E228" s="27"/>
      <c r="F228" s="27"/>
      <c r="G228" s="27"/>
      <c r="H228" s="27"/>
      <c r="I228" s="27"/>
      <c r="J228" s="27"/>
      <c r="K228" s="27"/>
      <c r="L228" s="27"/>
      <c r="M228" s="27"/>
      <c r="N228" s="27"/>
      <c r="O228" s="27"/>
      <c r="P228" s="27"/>
      <c r="Q228" s="27"/>
      <c r="S228" s="27"/>
      <c r="T228" s="27"/>
      <c r="U228" s="27"/>
      <c r="V228" s="27"/>
      <c r="W228" s="27"/>
      <c r="X228" s="27"/>
      <c r="Y228" s="27"/>
      <c r="Z228" s="27"/>
      <c r="AA228" s="27"/>
      <c r="AB228" s="27"/>
      <c r="AC228" s="27"/>
      <c r="AD228" s="27"/>
      <c r="AE228" s="27"/>
      <c r="AF228" s="27"/>
      <c r="AG228" s="27"/>
      <c r="AH228" s="27"/>
      <c r="AI228" s="27"/>
      <c r="AJ228" s="27"/>
      <c r="AK228" s="27"/>
      <c r="AL228" s="27"/>
      <c r="AM228" s="27"/>
      <c r="AN228" s="27"/>
      <c r="AO228" s="27"/>
      <c r="AP228" s="27"/>
      <c r="AQ228" s="27"/>
      <c r="AR228" s="27"/>
      <c r="AS228" s="27"/>
      <c r="AT228" s="27"/>
      <c r="AU228" s="27"/>
      <c r="AV228" s="27"/>
      <c r="AW228" s="27"/>
      <c r="AX228" s="27"/>
      <c r="AY228" s="27"/>
      <c r="AZ228" s="27"/>
      <c r="BA228" s="27"/>
      <c r="BB228" s="27"/>
      <c r="BC228" s="27"/>
      <c r="BD228" s="27"/>
      <c r="BE228" s="27"/>
      <c r="BF228" s="27"/>
      <c r="BG228" s="27"/>
      <c r="BH228" s="27"/>
      <c r="BI228" s="27"/>
      <c r="BJ228" s="27"/>
      <c r="BK228" s="27"/>
      <c r="BL228" s="27"/>
      <c r="BM228" s="27"/>
      <c r="BN228" s="27"/>
      <c r="BO228" s="27"/>
      <c r="BP228" s="27"/>
      <c r="BQ228" s="27"/>
      <c r="BR228" s="27"/>
      <c r="BS228" s="27"/>
      <c r="BT228" s="27"/>
      <c r="BU228" s="27"/>
      <c r="BV228" s="27"/>
      <c r="BW228" s="27"/>
      <c r="BX228" s="27"/>
      <c r="BY228" s="27"/>
      <c r="BZ228" s="27"/>
      <c r="CA228" s="27"/>
      <c r="CB228" s="27"/>
      <c r="CC228" s="27"/>
      <c r="CD228" s="27"/>
      <c r="CE228" s="27"/>
      <c r="CF228" s="27"/>
      <c r="CG228" s="27"/>
      <c r="CH228" s="27"/>
      <c r="CI228" s="27"/>
      <c r="CJ228" s="27"/>
      <c r="CK228" s="27"/>
      <c r="CL228" s="27"/>
      <c r="CM228" s="27"/>
      <c r="CN228" s="27"/>
      <c r="CO228" s="27"/>
      <c r="CP228" s="27"/>
      <c r="CQ228" s="27"/>
      <c r="CR228" s="27"/>
      <c r="CS228" s="27"/>
      <c r="CT228" s="27"/>
      <c r="CU228" s="27"/>
    </row>
    <row r="229" customFormat="false" ht="12.75" hidden="false" customHeight="false" outlineLevel="0" collapsed="false">
      <c r="B229" s="27"/>
      <c r="C229" s="27"/>
      <c r="D229" s="27"/>
      <c r="E229" s="27"/>
      <c r="F229" s="27"/>
      <c r="G229" s="27"/>
      <c r="H229" s="27"/>
      <c r="I229" s="27"/>
      <c r="J229" s="27"/>
      <c r="K229" s="27"/>
      <c r="L229" s="27"/>
      <c r="M229" s="27"/>
      <c r="N229" s="27"/>
      <c r="O229" s="27"/>
      <c r="P229" s="27"/>
      <c r="Q229" s="27"/>
      <c r="S229" s="27"/>
      <c r="T229" s="27"/>
      <c r="U229" s="27"/>
      <c r="V229" s="27"/>
      <c r="W229" s="27"/>
      <c r="X229" s="27"/>
      <c r="Y229" s="27"/>
      <c r="Z229" s="27"/>
      <c r="AA229" s="27"/>
      <c r="AB229" s="27"/>
      <c r="AC229" s="27"/>
      <c r="AD229" s="27"/>
      <c r="AE229" s="27"/>
      <c r="AF229" s="27"/>
      <c r="AG229" s="27"/>
      <c r="AH229" s="27"/>
      <c r="AI229" s="27"/>
      <c r="AJ229" s="27"/>
      <c r="AK229" s="27"/>
      <c r="AL229" s="27"/>
      <c r="AM229" s="27"/>
      <c r="AN229" s="27"/>
      <c r="AO229" s="27"/>
      <c r="AP229" s="27"/>
      <c r="AQ229" s="27"/>
      <c r="AR229" s="27"/>
      <c r="AS229" s="27"/>
      <c r="AT229" s="27"/>
      <c r="AU229" s="27"/>
      <c r="AV229" s="27"/>
      <c r="AW229" s="27"/>
      <c r="AX229" s="27"/>
      <c r="AY229" s="27"/>
      <c r="AZ229" s="27"/>
      <c r="BA229" s="27"/>
      <c r="BB229" s="27"/>
      <c r="BC229" s="27"/>
      <c r="BD229" s="27"/>
      <c r="BE229" s="27"/>
      <c r="BF229" s="27"/>
      <c r="BG229" s="27"/>
      <c r="BH229" s="27"/>
      <c r="BI229" s="27"/>
      <c r="BJ229" s="27"/>
      <c r="BK229" s="27"/>
      <c r="BL229" s="27"/>
      <c r="BM229" s="27"/>
      <c r="BN229" s="27"/>
      <c r="BO229" s="27"/>
      <c r="BP229" s="27"/>
      <c r="BQ229" s="27"/>
      <c r="BR229" s="27"/>
      <c r="BS229" s="27"/>
      <c r="BT229" s="27"/>
      <c r="BU229" s="27"/>
      <c r="BV229" s="27"/>
      <c r="BW229" s="27"/>
      <c r="BX229" s="27"/>
      <c r="BY229" s="27"/>
      <c r="BZ229" s="27"/>
      <c r="CA229" s="27"/>
      <c r="CB229" s="27"/>
      <c r="CC229" s="27"/>
      <c r="CD229" s="27"/>
      <c r="CE229" s="27"/>
      <c r="CF229" s="27"/>
      <c r="CG229" s="27"/>
      <c r="CH229" s="27"/>
      <c r="CI229" s="27"/>
      <c r="CJ229" s="27"/>
      <c r="CK229" s="27"/>
      <c r="CL229" s="27"/>
      <c r="CM229" s="27"/>
      <c r="CN229" s="27"/>
      <c r="CO229" s="27"/>
      <c r="CP229" s="27"/>
      <c r="CQ229" s="27"/>
      <c r="CR229" s="27"/>
      <c r="CS229" s="27"/>
      <c r="CT229" s="27"/>
      <c r="CU229" s="27"/>
    </row>
    <row r="230" customFormat="false" ht="12.75" hidden="false" customHeight="false" outlineLevel="0" collapsed="false">
      <c r="B230" s="27"/>
      <c r="C230" s="27"/>
      <c r="D230" s="27"/>
      <c r="E230" s="27"/>
      <c r="F230" s="27"/>
      <c r="G230" s="27"/>
      <c r="H230" s="27"/>
      <c r="I230" s="27"/>
      <c r="J230" s="27"/>
      <c r="K230" s="27"/>
      <c r="L230" s="27"/>
      <c r="M230" s="27"/>
      <c r="N230" s="27"/>
      <c r="O230" s="27"/>
      <c r="P230" s="27"/>
      <c r="Q230" s="27"/>
      <c r="S230" s="27"/>
      <c r="T230" s="27"/>
      <c r="U230" s="27"/>
      <c r="V230" s="27"/>
      <c r="W230" s="27"/>
      <c r="X230" s="27"/>
      <c r="Y230" s="27"/>
      <c r="Z230" s="27"/>
      <c r="AA230" s="27"/>
      <c r="AB230" s="27"/>
      <c r="AC230" s="27"/>
      <c r="AD230" s="27"/>
      <c r="AE230" s="27"/>
      <c r="AF230" s="27"/>
      <c r="AG230" s="27"/>
      <c r="AH230" s="27"/>
      <c r="AI230" s="27"/>
      <c r="AJ230" s="27"/>
      <c r="AK230" s="27"/>
      <c r="AL230" s="27"/>
      <c r="AM230" s="27"/>
      <c r="AN230" s="27"/>
      <c r="AO230" s="27"/>
      <c r="AP230" s="27"/>
      <c r="AQ230" s="27"/>
      <c r="AR230" s="27"/>
      <c r="AS230" s="27"/>
      <c r="AT230" s="27"/>
      <c r="AU230" s="27"/>
      <c r="AV230" s="27"/>
      <c r="AW230" s="27"/>
      <c r="AX230" s="27"/>
      <c r="AY230" s="27"/>
      <c r="AZ230" s="27"/>
      <c r="BA230" s="27"/>
      <c r="BB230" s="27"/>
      <c r="BC230" s="27"/>
      <c r="BD230" s="27"/>
      <c r="BE230" s="27"/>
      <c r="BF230" s="27"/>
      <c r="BG230" s="27"/>
      <c r="BH230" s="27"/>
      <c r="BI230" s="27"/>
      <c r="BJ230" s="27"/>
      <c r="BK230" s="27"/>
      <c r="BL230" s="27"/>
      <c r="BM230" s="27"/>
      <c r="BN230" s="27"/>
      <c r="BO230" s="27"/>
      <c r="BP230" s="27"/>
      <c r="BQ230" s="27"/>
      <c r="BR230" s="27"/>
      <c r="BS230" s="27"/>
      <c r="BT230" s="27"/>
      <c r="BU230" s="27"/>
      <c r="BV230" s="27"/>
      <c r="BW230" s="27"/>
      <c r="BX230" s="27"/>
      <c r="BY230" s="27"/>
      <c r="BZ230" s="27"/>
      <c r="CA230" s="27"/>
      <c r="CB230" s="27"/>
      <c r="CC230" s="27"/>
      <c r="CD230" s="27"/>
      <c r="CE230" s="27"/>
      <c r="CF230" s="27"/>
      <c r="CG230" s="27"/>
      <c r="CH230" s="27"/>
      <c r="CI230" s="27"/>
      <c r="CJ230" s="27"/>
      <c r="CK230" s="27"/>
      <c r="CL230" s="27"/>
      <c r="CM230" s="27"/>
      <c r="CN230" s="27"/>
      <c r="CO230" s="27"/>
      <c r="CP230" s="27"/>
      <c r="CQ230" s="27"/>
      <c r="CR230" s="27"/>
      <c r="CS230" s="27"/>
      <c r="CT230" s="27"/>
      <c r="CU230" s="27"/>
    </row>
    <row r="231" customFormat="false" ht="12.75" hidden="false" customHeight="false" outlineLevel="0" collapsed="false">
      <c r="B231" s="27"/>
      <c r="C231" s="27"/>
      <c r="D231" s="27"/>
      <c r="E231" s="27"/>
      <c r="F231" s="27"/>
      <c r="G231" s="27"/>
      <c r="H231" s="27"/>
      <c r="I231" s="27"/>
      <c r="J231" s="27"/>
      <c r="K231" s="27"/>
      <c r="L231" s="27"/>
      <c r="M231" s="27"/>
      <c r="N231" s="27"/>
      <c r="O231" s="27"/>
      <c r="P231" s="27"/>
      <c r="Q231" s="27"/>
      <c r="S231" s="27"/>
      <c r="T231" s="27"/>
      <c r="U231" s="27"/>
      <c r="V231" s="27"/>
      <c r="W231" s="27"/>
      <c r="X231" s="27"/>
      <c r="Y231" s="27"/>
      <c r="Z231" s="27"/>
      <c r="AA231" s="27"/>
      <c r="AB231" s="27"/>
      <c r="AC231" s="27"/>
      <c r="AD231" s="27"/>
      <c r="AE231" s="27"/>
      <c r="AF231" s="27"/>
      <c r="AG231" s="27"/>
      <c r="AH231" s="27"/>
      <c r="AI231" s="27"/>
      <c r="AJ231" s="27"/>
      <c r="AK231" s="27"/>
      <c r="AL231" s="27"/>
      <c r="AM231" s="27"/>
      <c r="AN231" s="27"/>
      <c r="AO231" s="27"/>
      <c r="AP231" s="27"/>
      <c r="AQ231" s="27"/>
      <c r="AR231" s="27"/>
      <c r="AS231" s="27"/>
      <c r="AT231" s="27"/>
      <c r="AU231" s="27"/>
      <c r="AV231" s="27"/>
      <c r="AW231" s="27"/>
      <c r="AX231" s="27"/>
      <c r="AY231" s="27"/>
      <c r="AZ231" s="27"/>
      <c r="BA231" s="27"/>
      <c r="BB231" s="27"/>
      <c r="BC231" s="27"/>
      <c r="BD231" s="27"/>
      <c r="BE231" s="27"/>
      <c r="BF231" s="27"/>
      <c r="BG231" s="27"/>
      <c r="BH231" s="27"/>
      <c r="BI231" s="27"/>
      <c r="BJ231" s="27"/>
      <c r="BK231" s="27"/>
      <c r="BL231" s="27"/>
      <c r="BM231" s="27"/>
      <c r="BN231" s="27"/>
      <c r="BO231" s="27"/>
      <c r="BP231" s="27"/>
      <c r="BQ231" s="27"/>
      <c r="BR231" s="27"/>
      <c r="BS231" s="27"/>
      <c r="BT231" s="27"/>
      <c r="BU231" s="27"/>
      <c r="BV231" s="27"/>
      <c r="BW231" s="27"/>
      <c r="BX231" s="27"/>
      <c r="BY231" s="27"/>
      <c r="BZ231" s="27"/>
      <c r="CA231" s="27"/>
      <c r="CB231" s="27"/>
      <c r="CC231" s="27"/>
      <c r="CD231" s="27"/>
      <c r="CE231" s="27"/>
      <c r="CF231" s="27"/>
      <c r="CG231" s="27"/>
      <c r="CH231" s="27"/>
      <c r="CI231" s="27"/>
      <c r="CJ231" s="27"/>
      <c r="CK231" s="27"/>
      <c r="CL231" s="27"/>
      <c r="CM231" s="27"/>
      <c r="CN231" s="27"/>
      <c r="CO231" s="27"/>
      <c r="CP231" s="27"/>
      <c r="CQ231" s="27"/>
      <c r="CR231" s="27"/>
      <c r="CS231" s="27"/>
      <c r="CT231" s="27"/>
      <c r="CU231" s="27"/>
    </row>
    <row r="232" customFormat="false" ht="12.75" hidden="false" customHeight="false" outlineLevel="0" collapsed="false">
      <c r="B232" s="27"/>
      <c r="C232" s="27"/>
      <c r="D232" s="27"/>
      <c r="E232" s="27"/>
      <c r="F232" s="27"/>
      <c r="G232" s="27"/>
      <c r="H232" s="27"/>
      <c r="I232" s="27"/>
      <c r="J232" s="27"/>
      <c r="K232" s="27"/>
      <c r="L232" s="27"/>
      <c r="M232" s="27"/>
      <c r="N232" s="27"/>
      <c r="O232" s="27"/>
      <c r="P232" s="27"/>
      <c r="Q232" s="27"/>
      <c r="S232" s="27"/>
      <c r="T232" s="27"/>
      <c r="U232" s="27"/>
      <c r="V232" s="27"/>
      <c r="W232" s="27"/>
      <c r="X232" s="27"/>
      <c r="Y232" s="27"/>
      <c r="Z232" s="27"/>
      <c r="AA232" s="27"/>
      <c r="AB232" s="27"/>
      <c r="AC232" s="27"/>
      <c r="AD232" s="27"/>
      <c r="AE232" s="27"/>
      <c r="AF232" s="27"/>
      <c r="AG232" s="27"/>
      <c r="AH232" s="27"/>
      <c r="AI232" s="27"/>
      <c r="AJ232" s="27"/>
      <c r="AK232" s="27"/>
      <c r="AL232" s="27"/>
      <c r="AM232" s="27"/>
      <c r="AN232" s="27"/>
      <c r="AO232" s="27"/>
      <c r="AP232" s="27"/>
      <c r="AQ232" s="27"/>
      <c r="AR232" s="27"/>
      <c r="AS232" s="27"/>
      <c r="AT232" s="27"/>
      <c r="AU232" s="27"/>
      <c r="AV232" s="27"/>
      <c r="AW232" s="27"/>
      <c r="AX232" s="27"/>
      <c r="AY232" s="27"/>
      <c r="AZ232" s="27"/>
      <c r="BA232" s="27"/>
      <c r="BB232" s="27"/>
      <c r="BC232" s="27"/>
      <c r="BD232" s="27"/>
      <c r="BE232" s="27"/>
      <c r="BF232" s="27"/>
      <c r="BG232" s="27"/>
      <c r="BH232" s="27"/>
      <c r="BI232" s="27"/>
      <c r="BJ232" s="27"/>
      <c r="BK232" s="27"/>
      <c r="BL232" s="27"/>
      <c r="BM232" s="27"/>
      <c r="BN232" s="27"/>
      <c r="BO232" s="27"/>
      <c r="BP232" s="27"/>
      <c r="BQ232" s="27"/>
      <c r="BR232" s="27"/>
      <c r="BS232" s="27"/>
      <c r="BT232" s="27"/>
      <c r="BU232" s="27"/>
      <c r="BV232" s="27"/>
      <c r="BW232" s="27"/>
      <c r="BX232" s="27"/>
      <c r="BY232" s="27"/>
      <c r="BZ232" s="27"/>
      <c r="CA232" s="27"/>
      <c r="CB232" s="27"/>
      <c r="CC232" s="27"/>
      <c r="CD232" s="27"/>
      <c r="CE232" s="27"/>
      <c r="CF232" s="27"/>
      <c r="CG232" s="27"/>
      <c r="CH232" s="27"/>
      <c r="CI232" s="27"/>
      <c r="CJ232" s="27"/>
      <c r="CK232" s="27"/>
      <c r="CL232" s="27"/>
      <c r="CM232" s="27"/>
      <c r="CN232" s="27"/>
      <c r="CO232" s="27"/>
      <c r="CP232" s="27"/>
      <c r="CQ232" s="27"/>
      <c r="CR232" s="27"/>
      <c r="CS232" s="27"/>
      <c r="CT232" s="27"/>
      <c r="CU232" s="27"/>
    </row>
    <row r="233" customFormat="false" ht="12.75" hidden="false" customHeight="false" outlineLevel="0" collapsed="false">
      <c r="B233" s="27"/>
      <c r="C233" s="27"/>
      <c r="D233" s="27"/>
      <c r="E233" s="27"/>
      <c r="F233" s="27"/>
      <c r="G233" s="27"/>
      <c r="H233" s="27"/>
      <c r="I233" s="27"/>
      <c r="J233" s="27"/>
      <c r="K233" s="27"/>
      <c r="L233" s="27"/>
      <c r="M233" s="27"/>
      <c r="N233" s="27"/>
      <c r="O233" s="27"/>
      <c r="P233" s="27"/>
      <c r="Q233" s="27"/>
      <c r="S233" s="27"/>
      <c r="T233" s="27"/>
      <c r="U233" s="27"/>
      <c r="V233" s="27"/>
      <c r="W233" s="27"/>
      <c r="X233" s="27"/>
      <c r="Y233" s="27"/>
      <c r="Z233" s="27"/>
      <c r="AA233" s="27"/>
      <c r="AB233" s="27"/>
      <c r="AC233" s="27"/>
      <c r="AD233" s="27"/>
      <c r="AE233" s="27"/>
      <c r="AF233" s="27"/>
      <c r="AG233" s="27"/>
      <c r="AH233" s="27"/>
      <c r="AI233" s="27"/>
      <c r="AJ233" s="27"/>
      <c r="AK233" s="27"/>
      <c r="AL233" s="27"/>
      <c r="AM233" s="27"/>
      <c r="AN233" s="27"/>
      <c r="AO233" s="27"/>
      <c r="AP233" s="27"/>
      <c r="AQ233" s="27"/>
      <c r="AR233" s="27"/>
      <c r="AS233" s="27"/>
      <c r="AT233" s="27"/>
      <c r="AU233" s="27"/>
      <c r="AV233" s="27"/>
      <c r="AW233" s="27"/>
      <c r="AX233" s="27"/>
      <c r="AY233" s="27"/>
      <c r="AZ233" s="27"/>
      <c r="BA233" s="27"/>
      <c r="BB233" s="27"/>
      <c r="BC233" s="27"/>
      <c r="BD233" s="27"/>
      <c r="BE233" s="27"/>
      <c r="BF233" s="27"/>
      <c r="BG233" s="27"/>
      <c r="BH233" s="27"/>
      <c r="BI233" s="27"/>
      <c r="BJ233" s="27"/>
      <c r="BK233" s="27"/>
      <c r="BL233" s="27"/>
      <c r="BM233" s="27"/>
      <c r="BN233" s="27"/>
      <c r="BO233" s="27"/>
      <c r="BP233" s="27"/>
      <c r="BQ233" s="27"/>
      <c r="BR233" s="27"/>
      <c r="BS233" s="27"/>
      <c r="BT233" s="27"/>
      <c r="BU233" s="27"/>
      <c r="BV233" s="27"/>
      <c r="BW233" s="27"/>
      <c r="BX233" s="27"/>
      <c r="BY233" s="27"/>
      <c r="BZ233" s="27"/>
      <c r="CA233" s="27"/>
      <c r="CB233" s="27"/>
      <c r="CC233" s="27"/>
      <c r="CD233" s="27"/>
      <c r="CE233" s="27"/>
      <c r="CF233" s="27"/>
      <c r="CG233" s="27"/>
      <c r="CH233" s="27"/>
      <c r="CI233" s="27"/>
      <c r="CJ233" s="27"/>
      <c r="CK233" s="27"/>
      <c r="CL233" s="27"/>
      <c r="CM233" s="27"/>
      <c r="CN233" s="27"/>
      <c r="CO233" s="27"/>
      <c r="CP233" s="27"/>
      <c r="CQ233" s="27"/>
      <c r="CR233" s="27"/>
      <c r="CS233" s="27"/>
      <c r="CT233" s="27"/>
      <c r="CU233" s="27"/>
    </row>
    <row r="234" customFormat="false" ht="12.75" hidden="false" customHeight="false" outlineLevel="0" collapsed="false">
      <c r="B234" s="27"/>
      <c r="C234" s="27"/>
      <c r="D234" s="27"/>
      <c r="E234" s="27"/>
      <c r="F234" s="27"/>
      <c r="G234" s="27"/>
      <c r="H234" s="27"/>
      <c r="I234" s="27"/>
      <c r="J234" s="27"/>
      <c r="K234" s="27"/>
      <c r="L234" s="27"/>
      <c r="M234" s="27"/>
      <c r="N234" s="27"/>
      <c r="O234" s="27"/>
      <c r="P234" s="27"/>
      <c r="Q234" s="27"/>
      <c r="S234" s="27"/>
      <c r="T234" s="27"/>
      <c r="U234" s="27"/>
      <c r="V234" s="27"/>
      <c r="W234" s="27"/>
      <c r="X234" s="27"/>
      <c r="Y234" s="27"/>
      <c r="Z234" s="27"/>
      <c r="AA234" s="27"/>
      <c r="AB234" s="27"/>
      <c r="AC234" s="27"/>
      <c r="AD234" s="27"/>
      <c r="AE234" s="27"/>
      <c r="AF234" s="27"/>
      <c r="AG234" s="27"/>
      <c r="AH234" s="27"/>
      <c r="AI234" s="27"/>
      <c r="AJ234" s="27"/>
      <c r="AK234" s="27"/>
      <c r="AL234" s="27"/>
      <c r="AM234" s="27"/>
      <c r="AN234" s="27"/>
      <c r="AO234" s="27"/>
      <c r="AP234" s="27"/>
      <c r="AQ234" s="27"/>
      <c r="AR234" s="27"/>
      <c r="AS234" s="27"/>
      <c r="AT234" s="27"/>
      <c r="AU234" s="27"/>
      <c r="AV234" s="27"/>
      <c r="AW234" s="27"/>
      <c r="AX234" s="27"/>
      <c r="AY234" s="27"/>
      <c r="AZ234" s="27"/>
      <c r="BA234" s="27"/>
      <c r="BB234" s="27"/>
      <c r="BC234" s="27"/>
      <c r="BD234" s="27"/>
      <c r="BE234" s="27"/>
      <c r="BF234" s="27"/>
      <c r="BG234" s="27"/>
      <c r="BH234" s="27"/>
      <c r="BI234" s="27"/>
      <c r="BJ234" s="27"/>
      <c r="BK234" s="27"/>
      <c r="BL234" s="27"/>
      <c r="BM234" s="27"/>
      <c r="BN234" s="27"/>
      <c r="BO234" s="27"/>
      <c r="BP234" s="27"/>
      <c r="BQ234" s="27"/>
      <c r="BR234" s="27"/>
      <c r="BS234" s="27"/>
      <c r="BT234" s="27"/>
      <c r="BU234" s="27"/>
      <c r="BV234" s="27"/>
      <c r="BW234" s="27"/>
      <c r="BX234" s="27"/>
      <c r="BY234" s="27"/>
      <c r="BZ234" s="27"/>
      <c r="CA234" s="27"/>
      <c r="CB234" s="27"/>
      <c r="CC234" s="27"/>
      <c r="CD234" s="27"/>
      <c r="CE234" s="27"/>
      <c r="CF234" s="27"/>
      <c r="CG234" s="27"/>
      <c r="CH234" s="27"/>
      <c r="CI234" s="27"/>
      <c r="CJ234" s="27"/>
      <c r="CK234" s="27"/>
      <c r="CL234" s="27"/>
      <c r="CM234" s="27"/>
      <c r="CN234" s="27"/>
      <c r="CO234" s="27"/>
      <c r="CP234" s="27"/>
      <c r="CQ234" s="27"/>
      <c r="CR234" s="27"/>
      <c r="CS234" s="27"/>
      <c r="CT234" s="27"/>
      <c r="CU234" s="27"/>
    </row>
    <row r="235" customFormat="false" ht="12.75" hidden="false" customHeight="false" outlineLevel="0" collapsed="false">
      <c r="B235" s="27"/>
      <c r="C235" s="27"/>
      <c r="D235" s="27"/>
      <c r="E235" s="27"/>
      <c r="F235" s="27"/>
      <c r="G235" s="27"/>
      <c r="H235" s="27"/>
      <c r="I235" s="27"/>
      <c r="J235" s="27"/>
      <c r="K235" s="27"/>
      <c r="L235" s="27"/>
      <c r="M235" s="27"/>
      <c r="N235" s="27"/>
      <c r="O235" s="27"/>
      <c r="P235" s="27"/>
      <c r="Q235" s="27"/>
      <c r="S235" s="27"/>
      <c r="T235" s="27"/>
      <c r="U235" s="27"/>
      <c r="V235" s="27"/>
      <c r="W235" s="27"/>
      <c r="X235" s="27"/>
      <c r="Y235" s="27"/>
      <c r="Z235" s="27"/>
      <c r="AA235" s="27"/>
      <c r="AB235" s="27"/>
      <c r="AC235" s="27"/>
      <c r="AD235" s="27"/>
      <c r="AE235" s="27"/>
      <c r="AF235" s="27"/>
      <c r="AG235" s="27"/>
      <c r="AH235" s="27"/>
      <c r="AI235" s="27"/>
      <c r="AJ235" s="27"/>
      <c r="AK235" s="27"/>
      <c r="AL235" s="27"/>
      <c r="AM235" s="27"/>
      <c r="AN235" s="27"/>
      <c r="AO235" s="27"/>
      <c r="AP235" s="27"/>
      <c r="AQ235" s="27"/>
      <c r="AR235" s="27"/>
      <c r="AS235" s="27"/>
      <c r="AT235" s="27"/>
      <c r="AU235" s="27"/>
      <c r="AV235" s="27"/>
      <c r="AW235" s="27"/>
      <c r="AX235" s="27"/>
      <c r="AY235" s="27"/>
      <c r="AZ235" s="27"/>
      <c r="BA235" s="27"/>
      <c r="BB235" s="27"/>
      <c r="BC235" s="27"/>
      <c r="BD235" s="27"/>
      <c r="BE235" s="27"/>
      <c r="BF235" s="27"/>
      <c r="BG235" s="27"/>
      <c r="BH235" s="27"/>
      <c r="BI235" s="27"/>
      <c r="BJ235" s="27"/>
      <c r="BK235" s="27"/>
      <c r="BL235" s="27"/>
      <c r="BM235" s="27"/>
      <c r="BN235" s="27"/>
      <c r="BO235" s="27"/>
      <c r="BP235" s="27"/>
      <c r="BQ235" s="27"/>
      <c r="BR235" s="27"/>
      <c r="BS235" s="27"/>
      <c r="BT235" s="27"/>
      <c r="BU235" s="27"/>
      <c r="BV235" s="27"/>
      <c r="BW235" s="27"/>
      <c r="BX235" s="27"/>
      <c r="BY235" s="27"/>
      <c r="BZ235" s="27"/>
      <c r="CA235" s="27"/>
      <c r="CB235" s="27"/>
      <c r="CC235" s="27"/>
      <c r="CD235" s="27"/>
      <c r="CE235" s="27"/>
      <c r="CF235" s="27"/>
      <c r="CG235" s="27"/>
      <c r="CH235" s="27"/>
      <c r="CI235" s="27"/>
      <c r="CJ235" s="27"/>
      <c r="CK235" s="27"/>
      <c r="CL235" s="27"/>
      <c r="CM235" s="27"/>
      <c r="CN235" s="27"/>
      <c r="CO235" s="27"/>
      <c r="CP235" s="27"/>
      <c r="CQ235" s="27"/>
      <c r="CR235" s="27"/>
      <c r="CS235" s="27"/>
      <c r="CT235" s="27"/>
      <c r="CU235" s="27"/>
    </row>
    <row r="236" customFormat="false" ht="12.75" hidden="false" customHeight="false" outlineLevel="0" collapsed="false">
      <c r="B236" s="27"/>
      <c r="C236" s="27"/>
      <c r="D236" s="27"/>
      <c r="E236" s="27"/>
      <c r="F236" s="27"/>
      <c r="G236" s="27"/>
      <c r="H236" s="27"/>
      <c r="I236" s="27"/>
      <c r="J236" s="27"/>
      <c r="K236" s="27"/>
      <c r="L236" s="27"/>
      <c r="M236" s="27"/>
      <c r="N236" s="27"/>
      <c r="O236" s="27"/>
      <c r="P236" s="27"/>
      <c r="Q236" s="27"/>
      <c r="S236" s="27"/>
      <c r="T236" s="27"/>
      <c r="U236" s="27"/>
      <c r="V236" s="27"/>
      <c r="W236" s="27"/>
      <c r="X236" s="27"/>
      <c r="Y236" s="27"/>
      <c r="Z236" s="27"/>
      <c r="AA236" s="27"/>
      <c r="AB236" s="27"/>
      <c r="AC236" s="27"/>
      <c r="AD236" s="27"/>
      <c r="AE236" s="27"/>
      <c r="AF236" s="27"/>
      <c r="AG236" s="27"/>
      <c r="AH236" s="27"/>
      <c r="AI236" s="27"/>
      <c r="AJ236" s="27"/>
      <c r="AK236" s="27"/>
      <c r="AL236" s="27"/>
      <c r="AM236" s="27"/>
      <c r="AN236" s="27"/>
      <c r="AO236" s="27"/>
      <c r="AP236" s="27"/>
      <c r="AQ236" s="27"/>
      <c r="AR236" s="27"/>
      <c r="AS236" s="27"/>
      <c r="AT236" s="27"/>
      <c r="AU236" s="27"/>
      <c r="AV236" s="27"/>
      <c r="AW236" s="27"/>
      <c r="AX236" s="27"/>
      <c r="AY236" s="27"/>
      <c r="AZ236" s="27"/>
      <c r="BA236" s="27"/>
      <c r="BB236" s="27"/>
      <c r="BC236" s="27"/>
      <c r="BD236" s="27"/>
      <c r="BE236" s="27"/>
      <c r="BF236" s="27"/>
      <c r="BG236" s="27"/>
      <c r="BH236" s="27"/>
      <c r="BI236" s="27"/>
      <c r="BJ236" s="27"/>
      <c r="BK236" s="27"/>
      <c r="BL236" s="27"/>
      <c r="BM236" s="27"/>
      <c r="BN236" s="27"/>
      <c r="BO236" s="27"/>
      <c r="BP236" s="27"/>
      <c r="BQ236" s="27"/>
      <c r="BR236" s="27"/>
      <c r="BS236" s="27"/>
      <c r="BT236" s="27"/>
      <c r="BU236" s="27"/>
      <c r="BV236" s="27"/>
      <c r="BW236" s="27"/>
      <c r="BX236" s="27"/>
      <c r="BY236" s="27"/>
      <c r="BZ236" s="27"/>
      <c r="CA236" s="27"/>
      <c r="CB236" s="27"/>
      <c r="CC236" s="27"/>
      <c r="CD236" s="27"/>
      <c r="CE236" s="27"/>
      <c r="CF236" s="27"/>
      <c r="CG236" s="27"/>
      <c r="CH236" s="27"/>
      <c r="CI236" s="27"/>
      <c r="CJ236" s="27"/>
      <c r="CK236" s="27"/>
      <c r="CL236" s="27"/>
      <c r="CM236" s="27"/>
      <c r="CN236" s="27"/>
      <c r="CO236" s="27"/>
      <c r="CP236" s="27"/>
      <c r="CQ236" s="27"/>
      <c r="CR236" s="27"/>
      <c r="CS236" s="27"/>
      <c r="CT236" s="27"/>
      <c r="CU236" s="27"/>
    </row>
    <row r="237" customFormat="false" ht="12.75" hidden="false" customHeight="false" outlineLevel="0" collapsed="false">
      <c r="B237" s="27"/>
      <c r="C237" s="27"/>
      <c r="D237" s="27"/>
      <c r="E237" s="27"/>
      <c r="F237" s="27"/>
      <c r="G237" s="27"/>
      <c r="H237" s="27"/>
      <c r="I237" s="27"/>
      <c r="J237" s="27"/>
      <c r="K237" s="27"/>
      <c r="L237" s="27"/>
      <c r="M237" s="27"/>
      <c r="N237" s="27"/>
      <c r="O237" s="27"/>
      <c r="P237" s="27"/>
      <c r="Q237" s="27"/>
      <c r="S237" s="27"/>
      <c r="T237" s="27"/>
      <c r="U237" s="27"/>
      <c r="V237" s="27"/>
      <c r="W237" s="27"/>
      <c r="X237" s="27"/>
      <c r="Y237" s="27"/>
      <c r="Z237" s="27"/>
      <c r="AA237" s="27"/>
      <c r="AB237" s="27"/>
      <c r="AC237" s="27"/>
      <c r="AD237" s="27"/>
      <c r="AE237" s="27"/>
      <c r="AF237" s="27"/>
      <c r="AG237" s="27"/>
      <c r="AH237" s="27"/>
      <c r="AI237" s="27"/>
      <c r="AJ237" s="27"/>
      <c r="AK237" s="27"/>
      <c r="AL237" s="27"/>
      <c r="AM237" s="27"/>
      <c r="AN237" s="27"/>
      <c r="AO237" s="27"/>
      <c r="AP237" s="27"/>
      <c r="AQ237" s="27"/>
      <c r="AR237" s="27"/>
      <c r="AS237" s="27"/>
      <c r="AT237" s="27"/>
      <c r="AU237" s="27"/>
      <c r="AV237" s="27"/>
      <c r="AW237" s="27"/>
      <c r="AX237" s="27"/>
      <c r="AY237" s="27"/>
      <c r="AZ237" s="27"/>
      <c r="BA237" s="27"/>
      <c r="BB237" s="27"/>
      <c r="BC237" s="27"/>
      <c r="BD237" s="27"/>
      <c r="BE237" s="27"/>
      <c r="BF237" s="27"/>
      <c r="BG237" s="27"/>
      <c r="BH237" s="27"/>
      <c r="BI237" s="27"/>
      <c r="BJ237" s="27"/>
      <c r="BK237" s="27"/>
      <c r="BL237" s="27"/>
      <c r="BM237" s="27"/>
      <c r="BN237" s="27"/>
      <c r="BO237" s="27"/>
      <c r="BP237" s="27"/>
      <c r="BQ237" s="27"/>
      <c r="BR237" s="27"/>
      <c r="BS237" s="27"/>
      <c r="BT237" s="27"/>
      <c r="BU237" s="27"/>
      <c r="BV237" s="27"/>
      <c r="BW237" s="27"/>
      <c r="BX237" s="27"/>
      <c r="BY237" s="27"/>
      <c r="BZ237" s="27"/>
      <c r="CA237" s="27"/>
      <c r="CB237" s="27"/>
      <c r="CC237" s="27"/>
      <c r="CD237" s="27"/>
      <c r="CE237" s="27"/>
      <c r="CF237" s="27"/>
      <c r="CG237" s="27"/>
      <c r="CH237" s="27"/>
      <c r="CI237" s="27"/>
      <c r="CJ237" s="27"/>
      <c r="CK237" s="27"/>
      <c r="CL237" s="27"/>
      <c r="CM237" s="27"/>
      <c r="CN237" s="27"/>
      <c r="CO237" s="27"/>
      <c r="CP237" s="27"/>
      <c r="CQ237" s="27"/>
      <c r="CR237" s="27"/>
      <c r="CS237" s="27"/>
      <c r="CT237" s="27"/>
      <c r="CU237" s="27"/>
    </row>
    <row r="238" customFormat="false" ht="12.75" hidden="false" customHeight="false" outlineLevel="0" collapsed="false">
      <c r="B238" s="27"/>
      <c r="C238" s="27"/>
      <c r="D238" s="27"/>
      <c r="E238" s="27"/>
      <c r="F238" s="27"/>
      <c r="G238" s="27"/>
      <c r="H238" s="27"/>
      <c r="I238" s="27"/>
      <c r="J238" s="27"/>
      <c r="K238" s="27"/>
      <c r="L238" s="27"/>
      <c r="M238" s="27"/>
      <c r="N238" s="27"/>
      <c r="O238" s="27"/>
      <c r="P238" s="27"/>
      <c r="Q238" s="27"/>
      <c r="S238" s="27"/>
      <c r="T238" s="27"/>
      <c r="U238" s="27"/>
      <c r="V238" s="27"/>
      <c r="W238" s="27"/>
      <c r="X238" s="27"/>
      <c r="Y238" s="27"/>
      <c r="Z238" s="27"/>
      <c r="AA238" s="27"/>
      <c r="AB238" s="27"/>
      <c r="AC238" s="27"/>
      <c r="AD238" s="27"/>
      <c r="AE238" s="27"/>
      <c r="AF238" s="27"/>
      <c r="AG238" s="27"/>
      <c r="AH238" s="27"/>
      <c r="AI238" s="27"/>
      <c r="AJ238" s="27"/>
      <c r="AK238" s="27"/>
      <c r="AL238" s="27"/>
      <c r="AM238" s="27"/>
      <c r="AN238" s="27"/>
      <c r="AO238" s="27"/>
      <c r="AP238" s="27"/>
      <c r="AQ238" s="27"/>
      <c r="AR238" s="27"/>
      <c r="AS238" s="27"/>
      <c r="AT238" s="27"/>
      <c r="AU238" s="27"/>
      <c r="AV238" s="27"/>
      <c r="AW238" s="27"/>
      <c r="AX238" s="27"/>
      <c r="AY238" s="27"/>
      <c r="AZ238" s="27"/>
      <c r="BA238" s="27"/>
      <c r="BB238" s="27"/>
      <c r="BC238" s="27"/>
      <c r="BD238" s="27"/>
      <c r="BE238" s="27"/>
      <c r="BF238" s="27"/>
      <c r="BG238" s="27"/>
      <c r="BH238" s="27"/>
      <c r="BI238" s="27"/>
      <c r="BJ238" s="27"/>
      <c r="BK238" s="27"/>
      <c r="BL238" s="27"/>
      <c r="BM238" s="27"/>
      <c r="BN238" s="27"/>
      <c r="BO238" s="27"/>
      <c r="BP238" s="27"/>
      <c r="BQ238" s="27"/>
      <c r="BR238" s="27"/>
      <c r="BS238" s="27"/>
      <c r="BT238" s="27"/>
      <c r="BU238" s="27"/>
      <c r="BV238" s="27"/>
      <c r="BW238" s="27"/>
      <c r="BX238" s="27"/>
      <c r="BY238" s="27"/>
      <c r="BZ238" s="27"/>
      <c r="CA238" s="27"/>
      <c r="CB238" s="27"/>
      <c r="CC238" s="27"/>
      <c r="CD238" s="27"/>
      <c r="CE238" s="27"/>
      <c r="CF238" s="27"/>
      <c r="CG238" s="27"/>
      <c r="CH238" s="27"/>
      <c r="CI238" s="27"/>
      <c r="CJ238" s="27"/>
      <c r="CK238" s="27"/>
      <c r="CL238" s="27"/>
      <c r="CM238" s="27"/>
      <c r="CN238" s="27"/>
      <c r="CO238" s="27"/>
      <c r="CP238" s="27"/>
      <c r="CQ238" s="27"/>
      <c r="CR238" s="27"/>
      <c r="CS238" s="27"/>
      <c r="CT238" s="27"/>
      <c r="CU238" s="27"/>
    </row>
    <row r="239" customFormat="false" ht="12.75" hidden="false" customHeight="false" outlineLevel="0" collapsed="false">
      <c r="B239" s="27"/>
      <c r="C239" s="27"/>
      <c r="D239" s="27"/>
      <c r="E239" s="27"/>
      <c r="F239" s="27"/>
      <c r="G239" s="27"/>
      <c r="H239" s="27"/>
      <c r="I239" s="27"/>
      <c r="J239" s="27"/>
      <c r="K239" s="27"/>
      <c r="L239" s="27"/>
      <c r="M239" s="27"/>
      <c r="N239" s="27"/>
      <c r="O239" s="27"/>
      <c r="P239" s="27"/>
      <c r="Q239" s="27"/>
      <c r="S239" s="27"/>
      <c r="T239" s="27"/>
      <c r="U239" s="27"/>
      <c r="V239" s="27"/>
      <c r="W239" s="27"/>
      <c r="X239" s="27"/>
      <c r="Y239" s="27"/>
      <c r="Z239" s="27"/>
      <c r="AA239" s="27"/>
      <c r="AB239" s="27"/>
      <c r="AC239" s="27"/>
      <c r="AD239" s="27"/>
      <c r="AE239" s="27"/>
      <c r="AF239" s="27"/>
      <c r="AG239" s="27"/>
      <c r="AH239" s="27"/>
      <c r="AI239" s="27"/>
      <c r="AJ239" s="27"/>
      <c r="AK239" s="27"/>
      <c r="AL239" s="27"/>
      <c r="AM239" s="27"/>
      <c r="AN239" s="27"/>
      <c r="AO239" s="27"/>
      <c r="AP239" s="27"/>
      <c r="AQ239" s="27"/>
      <c r="AR239" s="27"/>
      <c r="AS239" s="27"/>
      <c r="AT239" s="27"/>
      <c r="AU239" s="27"/>
      <c r="AV239" s="27"/>
      <c r="AW239" s="27"/>
      <c r="AX239" s="27"/>
      <c r="AY239" s="27"/>
      <c r="AZ239" s="27"/>
      <c r="BA239" s="27"/>
      <c r="BB239" s="27"/>
      <c r="BC239" s="27"/>
      <c r="BD239" s="27"/>
      <c r="BE239" s="27"/>
      <c r="BF239" s="27"/>
      <c r="BG239" s="27"/>
      <c r="BH239" s="27"/>
      <c r="BI239" s="27"/>
      <c r="BJ239" s="27"/>
      <c r="BK239" s="27"/>
      <c r="BL239" s="27"/>
      <c r="BM239" s="27"/>
      <c r="BN239" s="27"/>
      <c r="BO239" s="27"/>
      <c r="BP239" s="27"/>
      <c r="BQ239" s="27"/>
      <c r="BR239" s="27"/>
      <c r="BS239" s="27"/>
      <c r="BT239" s="27"/>
      <c r="BU239" s="27"/>
      <c r="BV239" s="27"/>
      <c r="BW239" s="27"/>
      <c r="BX239" s="27"/>
      <c r="BY239" s="27"/>
      <c r="BZ239" s="27"/>
      <c r="CA239" s="27"/>
      <c r="CB239" s="27"/>
      <c r="CC239" s="27"/>
      <c r="CD239" s="27"/>
      <c r="CE239" s="27"/>
      <c r="CF239" s="27"/>
      <c r="CG239" s="27"/>
      <c r="CH239" s="27"/>
      <c r="CI239" s="27"/>
      <c r="CJ239" s="27"/>
      <c r="CK239" s="27"/>
      <c r="CL239" s="27"/>
      <c r="CM239" s="27"/>
      <c r="CN239" s="27"/>
      <c r="CO239" s="27"/>
      <c r="CP239" s="27"/>
      <c r="CQ239" s="27"/>
      <c r="CR239" s="27"/>
      <c r="CS239" s="27"/>
      <c r="CT239" s="27"/>
      <c r="CU239" s="27"/>
    </row>
    <row r="240" customFormat="false" ht="12.75" hidden="false" customHeight="false" outlineLevel="0" collapsed="false">
      <c r="B240" s="88"/>
      <c r="C240" s="88"/>
      <c r="D240" s="88"/>
      <c r="E240" s="88"/>
      <c r="F240" s="88"/>
      <c r="G240" s="88"/>
      <c r="H240" s="88"/>
      <c r="I240" s="88"/>
      <c r="J240" s="88"/>
      <c r="K240" s="88"/>
      <c r="L240" s="88"/>
      <c r="M240" s="88"/>
      <c r="N240" s="88"/>
      <c r="O240" s="88"/>
      <c r="P240" s="88"/>
      <c r="Q240" s="88"/>
      <c r="S240" s="88"/>
      <c r="T240" s="88"/>
      <c r="U240" s="88"/>
      <c r="V240" s="88"/>
      <c r="W240" s="88"/>
      <c r="X240" s="88"/>
      <c r="Y240" s="88"/>
      <c r="Z240" s="88"/>
      <c r="AA240" s="88"/>
      <c r="AB240" s="88"/>
      <c r="AC240" s="88"/>
      <c r="AD240" s="88"/>
      <c r="AE240" s="88"/>
      <c r="AF240" s="88"/>
      <c r="AG240" s="88"/>
      <c r="AH240" s="88"/>
      <c r="AI240" s="88"/>
      <c r="AJ240" s="88"/>
      <c r="AK240" s="88"/>
      <c r="AL240" s="88"/>
      <c r="AM240" s="88"/>
      <c r="AN240" s="88"/>
      <c r="AO240" s="88"/>
      <c r="AP240" s="88"/>
      <c r="AQ240" s="88"/>
      <c r="AR240" s="88"/>
      <c r="AS240" s="88"/>
      <c r="AT240" s="88"/>
      <c r="AU240" s="88"/>
      <c r="AV240" s="88"/>
      <c r="AW240" s="88"/>
      <c r="AX240" s="88"/>
    </row>
    <row r="241" customFormat="false" ht="12.75" hidden="false" customHeight="false" outlineLevel="0" collapsed="false">
      <c r="B241" s="88"/>
      <c r="C241" s="88"/>
      <c r="D241" s="88"/>
      <c r="E241" s="88"/>
      <c r="F241" s="88"/>
      <c r="G241" s="88"/>
      <c r="H241" s="88"/>
      <c r="I241" s="88"/>
      <c r="J241" s="88"/>
      <c r="K241" s="88"/>
      <c r="L241" s="88"/>
      <c r="M241" s="88"/>
      <c r="N241" s="88"/>
      <c r="O241" s="88"/>
      <c r="P241" s="88"/>
      <c r="Q241" s="88"/>
      <c r="S241" s="88"/>
      <c r="T241" s="88"/>
      <c r="U241" s="88"/>
      <c r="V241" s="88"/>
      <c r="W241" s="88"/>
      <c r="X241" s="88"/>
      <c r="Y241" s="88"/>
      <c r="Z241" s="88"/>
      <c r="AA241" s="88"/>
      <c r="AB241" s="88"/>
      <c r="AC241" s="88"/>
      <c r="AD241" s="88"/>
      <c r="AE241" s="88"/>
      <c r="AF241" s="88"/>
      <c r="AG241" s="88"/>
      <c r="AH241" s="88"/>
      <c r="AI241" s="88"/>
      <c r="AJ241" s="88"/>
      <c r="AK241" s="88"/>
      <c r="AL241" s="88"/>
      <c r="AM241" s="88"/>
      <c r="AN241" s="88"/>
      <c r="AO241" s="88"/>
      <c r="AP241" s="88"/>
      <c r="AQ241" s="88"/>
      <c r="AR241" s="88"/>
      <c r="AS241" s="88"/>
      <c r="AT241" s="88"/>
      <c r="AU241" s="88"/>
      <c r="AV241" s="88"/>
      <c r="AW241" s="88"/>
      <c r="AX241" s="88"/>
    </row>
    <row r="242" customFormat="false" ht="12.75" hidden="false" customHeight="false" outlineLevel="0" collapsed="false">
      <c r="B242" s="88"/>
      <c r="C242" s="88"/>
      <c r="D242" s="88"/>
      <c r="E242" s="88"/>
      <c r="F242" s="88"/>
      <c r="G242" s="88"/>
      <c r="H242" s="88"/>
      <c r="I242" s="88"/>
      <c r="J242" s="88"/>
      <c r="K242" s="88"/>
      <c r="L242" s="88"/>
      <c r="M242" s="88"/>
      <c r="N242" s="88"/>
      <c r="O242" s="88"/>
      <c r="P242" s="88"/>
      <c r="Q242" s="88"/>
      <c r="S242" s="88"/>
      <c r="T242" s="88"/>
      <c r="U242" s="88"/>
      <c r="V242" s="88"/>
      <c r="W242" s="88"/>
      <c r="X242" s="88"/>
      <c r="Y242" s="88"/>
      <c r="Z242" s="88"/>
      <c r="AA242" s="88"/>
      <c r="AB242" s="88"/>
      <c r="AC242" s="88"/>
      <c r="AD242" s="88"/>
      <c r="AE242" s="88"/>
      <c r="AF242" s="88"/>
      <c r="AG242" s="88"/>
      <c r="AH242" s="88"/>
      <c r="AI242" s="88"/>
      <c r="AJ242" s="88"/>
      <c r="AK242" s="88"/>
      <c r="AL242" s="88"/>
      <c r="AM242" s="88"/>
      <c r="AN242" s="88"/>
      <c r="AO242" s="88"/>
      <c r="AP242" s="88"/>
      <c r="AQ242" s="88"/>
      <c r="AR242" s="88"/>
      <c r="AS242" s="88"/>
      <c r="AT242" s="88"/>
      <c r="AU242" s="88"/>
      <c r="AV242" s="88"/>
      <c r="AW242" s="88"/>
      <c r="AX242" s="88"/>
    </row>
    <row r="243" customFormat="false" ht="12.75" hidden="false" customHeight="false" outlineLevel="0" collapsed="false">
      <c r="B243" s="88"/>
      <c r="C243" s="88"/>
      <c r="D243" s="88"/>
      <c r="E243" s="88"/>
      <c r="F243" s="88"/>
      <c r="G243" s="88"/>
      <c r="H243" s="88"/>
      <c r="I243" s="88"/>
      <c r="J243" s="88"/>
      <c r="K243" s="88"/>
      <c r="L243" s="88"/>
      <c r="M243" s="88"/>
      <c r="N243" s="88"/>
      <c r="O243" s="88"/>
      <c r="P243" s="88"/>
      <c r="Q243" s="88"/>
      <c r="S243" s="88"/>
      <c r="T243" s="88"/>
      <c r="U243" s="88"/>
      <c r="V243" s="88"/>
      <c r="W243" s="88"/>
      <c r="X243" s="88"/>
      <c r="Y243" s="88"/>
      <c r="Z243" s="88"/>
      <c r="AA243" s="88"/>
      <c r="AB243" s="88"/>
      <c r="AC243" s="88"/>
      <c r="AD243" s="88"/>
      <c r="AE243" s="88"/>
      <c r="AF243" s="88"/>
      <c r="AG243" s="88"/>
      <c r="AH243" s="88"/>
      <c r="AI243" s="88"/>
      <c r="AJ243" s="88"/>
      <c r="AK243" s="88"/>
      <c r="AL243" s="88"/>
      <c r="AM243" s="88"/>
      <c r="AN243" s="88"/>
      <c r="AO243" s="88"/>
      <c r="AP243" s="88"/>
      <c r="AQ243" s="88"/>
      <c r="AR243" s="88"/>
      <c r="AS243" s="88"/>
      <c r="AT243" s="88"/>
      <c r="AU243" s="88"/>
      <c r="AV243" s="88"/>
      <c r="AW243" s="88"/>
      <c r="AX243" s="88"/>
    </row>
    <row r="244" customFormat="false" ht="12.75" hidden="false" customHeight="false" outlineLevel="0" collapsed="false">
      <c r="B244" s="88"/>
      <c r="C244" s="88"/>
      <c r="D244" s="88"/>
      <c r="E244" s="88"/>
      <c r="F244" s="88"/>
      <c r="G244" s="88"/>
      <c r="H244" s="88"/>
      <c r="I244" s="88"/>
      <c r="J244" s="88"/>
      <c r="K244" s="88"/>
      <c r="L244" s="88"/>
      <c r="M244" s="88"/>
      <c r="N244" s="88"/>
      <c r="O244" s="88"/>
      <c r="P244" s="88"/>
      <c r="Q244" s="88"/>
      <c r="S244" s="88"/>
      <c r="T244" s="88"/>
      <c r="U244" s="88"/>
      <c r="V244" s="88"/>
      <c r="W244" s="88"/>
      <c r="X244" s="88"/>
      <c r="Y244" s="88"/>
      <c r="Z244" s="88"/>
      <c r="AA244" s="88"/>
      <c r="AB244" s="88"/>
      <c r="AC244" s="88"/>
      <c r="AD244" s="88"/>
      <c r="AE244" s="88"/>
      <c r="AF244" s="88"/>
      <c r="AG244" s="88"/>
      <c r="AH244" s="88"/>
      <c r="AI244" s="88"/>
      <c r="AJ244" s="88"/>
      <c r="AK244" s="88"/>
      <c r="AL244" s="88"/>
      <c r="AM244" s="88"/>
      <c r="AN244" s="88"/>
      <c r="AO244" s="88"/>
      <c r="AP244" s="88"/>
      <c r="AQ244" s="88"/>
      <c r="AR244" s="88"/>
      <c r="AS244" s="88"/>
      <c r="AT244" s="88"/>
      <c r="AU244" s="88"/>
      <c r="AV244" s="88"/>
      <c r="AW244" s="88"/>
      <c r="AX244" s="88"/>
    </row>
    <row r="245" customFormat="false" ht="12.75" hidden="false" customHeight="false" outlineLevel="0" collapsed="false">
      <c r="B245" s="88"/>
      <c r="C245" s="88"/>
      <c r="D245" s="88"/>
      <c r="E245" s="88"/>
      <c r="F245" s="88"/>
      <c r="G245" s="88"/>
      <c r="H245" s="88"/>
      <c r="I245" s="88"/>
      <c r="J245" s="88"/>
      <c r="K245" s="88"/>
      <c r="L245" s="88"/>
      <c r="M245" s="88"/>
      <c r="N245" s="88"/>
      <c r="O245" s="88"/>
      <c r="P245" s="88"/>
      <c r="Q245" s="88"/>
      <c r="S245" s="88"/>
      <c r="T245" s="88"/>
      <c r="U245" s="88"/>
      <c r="V245" s="88"/>
      <c r="W245" s="88"/>
      <c r="X245" s="88"/>
      <c r="Y245" s="88"/>
      <c r="Z245" s="88"/>
      <c r="AA245" s="88"/>
      <c r="AB245" s="88"/>
      <c r="AC245" s="88"/>
      <c r="AD245" s="88"/>
      <c r="AE245" s="88"/>
      <c r="AF245" s="88"/>
      <c r="AG245" s="88"/>
      <c r="AH245" s="88"/>
      <c r="AI245" s="88"/>
      <c r="AJ245" s="88"/>
      <c r="AK245" s="88"/>
      <c r="AL245" s="88"/>
      <c r="AM245" s="88"/>
      <c r="AN245" s="88"/>
      <c r="AO245" s="88"/>
      <c r="AP245" s="88"/>
      <c r="AQ245" s="88"/>
      <c r="AR245" s="88"/>
      <c r="AS245" s="88"/>
      <c r="AT245" s="88"/>
      <c r="AU245" s="88"/>
      <c r="AV245" s="88"/>
      <c r="AW245" s="88"/>
      <c r="AX245" s="88"/>
    </row>
    <row r="246" customFormat="false" ht="12.75" hidden="false" customHeight="false" outlineLevel="0" collapsed="false">
      <c r="B246" s="88"/>
      <c r="C246" s="88"/>
      <c r="D246" s="88"/>
      <c r="E246" s="88"/>
      <c r="F246" s="88"/>
      <c r="G246" s="88"/>
      <c r="H246" s="88"/>
      <c r="I246" s="88"/>
      <c r="J246" s="88"/>
      <c r="K246" s="88"/>
      <c r="L246" s="88"/>
      <c r="M246" s="88"/>
      <c r="N246" s="88"/>
      <c r="O246" s="88"/>
      <c r="P246" s="88"/>
      <c r="Q246" s="88"/>
      <c r="S246" s="88"/>
      <c r="T246" s="88"/>
      <c r="U246" s="88"/>
      <c r="V246" s="88"/>
      <c r="W246" s="88"/>
      <c r="X246" s="88"/>
      <c r="Y246" s="88"/>
      <c r="Z246" s="88"/>
      <c r="AA246" s="88"/>
      <c r="AB246" s="88"/>
      <c r="AC246" s="88"/>
      <c r="AD246" s="88"/>
      <c r="AE246" s="88"/>
      <c r="AF246" s="88"/>
      <c r="AG246" s="88"/>
      <c r="AH246" s="88"/>
      <c r="AI246" s="88"/>
      <c r="AJ246" s="88"/>
      <c r="AK246" s="88"/>
      <c r="AL246" s="88"/>
      <c r="AM246" s="88"/>
      <c r="AN246" s="88"/>
      <c r="AO246" s="88"/>
      <c r="AP246" s="88"/>
      <c r="AQ246" s="88"/>
      <c r="AR246" s="88"/>
      <c r="AS246" s="88"/>
      <c r="AT246" s="88"/>
      <c r="AU246" s="88"/>
      <c r="AV246" s="88"/>
      <c r="AW246" s="88"/>
      <c r="AX246" s="88"/>
    </row>
    <row r="247" customFormat="false" ht="12.75" hidden="false" customHeight="false" outlineLevel="0" collapsed="false">
      <c r="B247" s="88"/>
      <c r="C247" s="88"/>
      <c r="D247" s="88"/>
      <c r="E247" s="88"/>
      <c r="F247" s="88"/>
      <c r="G247" s="88"/>
      <c r="H247" s="88"/>
      <c r="I247" s="88"/>
      <c r="J247" s="88"/>
      <c r="K247" s="88"/>
      <c r="L247" s="88"/>
      <c r="M247" s="88"/>
      <c r="N247" s="88"/>
      <c r="O247" s="88"/>
      <c r="P247" s="88"/>
      <c r="Q247" s="88"/>
      <c r="S247" s="88"/>
      <c r="T247" s="88"/>
      <c r="U247" s="88"/>
      <c r="V247" s="88"/>
      <c r="W247" s="88"/>
      <c r="X247" s="88"/>
      <c r="Y247" s="88"/>
      <c r="Z247" s="88"/>
      <c r="AA247" s="88"/>
      <c r="AB247" s="88"/>
      <c r="AC247" s="88"/>
      <c r="AD247" s="88"/>
      <c r="AE247" s="88"/>
      <c r="AF247" s="88"/>
      <c r="AG247" s="88"/>
      <c r="AH247" s="88"/>
      <c r="AI247" s="88"/>
      <c r="AJ247" s="88"/>
      <c r="AK247" s="88"/>
      <c r="AL247" s="88"/>
      <c r="AM247" s="88"/>
      <c r="AN247" s="88"/>
      <c r="AO247" s="88"/>
      <c r="AP247" s="88"/>
      <c r="AQ247" s="88"/>
      <c r="AR247" s="88"/>
      <c r="AS247" s="88"/>
      <c r="AT247" s="88"/>
      <c r="AU247" s="88"/>
      <c r="AV247" s="88"/>
      <c r="AW247" s="88"/>
      <c r="AX247" s="88"/>
    </row>
    <row r="248" customFormat="false" ht="12.75" hidden="false" customHeight="false" outlineLevel="0" collapsed="false">
      <c r="B248" s="88"/>
      <c r="C248" s="88"/>
      <c r="D248" s="88"/>
      <c r="E248" s="88"/>
      <c r="F248" s="88"/>
      <c r="G248" s="88"/>
      <c r="H248" s="88"/>
      <c r="I248" s="88"/>
      <c r="J248" s="88"/>
      <c r="K248" s="88"/>
      <c r="L248" s="88"/>
      <c r="M248" s="88"/>
      <c r="N248" s="88"/>
      <c r="O248" s="88"/>
      <c r="P248" s="88"/>
      <c r="Q248" s="88"/>
      <c r="S248" s="88"/>
      <c r="T248" s="88"/>
      <c r="U248" s="88"/>
      <c r="V248" s="88"/>
      <c r="W248" s="88"/>
      <c r="X248" s="88"/>
      <c r="Y248" s="88"/>
      <c r="Z248" s="88"/>
      <c r="AA248" s="88"/>
      <c r="AB248" s="88"/>
      <c r="AC248" s="88"/>
      <c r="AD248" s="88"/>
      <c r="AE248" s="88"/>
      <c r="AF248" s="88"/>
      <c r="AG248" s="88"/>
      <c r="AH248" s="88"/>
      <c r="AI248" s="88"/>
      <c r="AJ248" s="88"/>
      <c r="AK248" s="88"/>
      <c r="AL248" s="88"/>
      <c r="AM248" s="88"/>
      <c r="AN248" s="88"/>
      <c r="AO248" s="88"/>
      <c r="AP248" s="88"/>
      <c r="AQ248" s="88"/>
      <c r="AR248" s="88"/>
      <c r="AS248" s="88"/>
      <c r="AT248" s="88"/>
      <c r="AU248" s="88"/>
      <c r="AV248" s="88"/>
      <c r="AW248" s="88"/>
      <c r="AX248" s="88"/>
    </row>
    <row r="249" customFormat="false" ht="12.75" hidden="false" customHeight="false" outlineLevel="0" collapsed="false">
      <c r="B249" s="88"/>
      <c r="C249" s="88"/>
      <c r="D249" s="88"/>
      <c r="E249" s="88"/>
      <c r="F249" s="88"/>
      <c r="G249" s="88"/>
      <c r="H249" s="88"/>
      <c r="I249" s="88"/>
      <c r="J249" s="88"/>
      <c r="K249" s="88"/>
      <c r="L249" s="88"/>
      <c r="M249" s="88"/>
      <c r="N249" s="88"/>
      <c r="O249" s="88"/>
      <c r="P249" s="88"/>
      <c r="Q249" s="88"/>
      <c r="S249" s="88"/>
      <c r="T249" s="88"/>
      <c r="U249" s="88"/>
      <c r="V249" s="88"/>
      <c r="W249" s="88"/>
      <c r="X249" s="88"/>
      <c r="Y249" s="88"/>
      <c r="Z249" s="88"/>
      <c r="AA249" s="88"/>
      <c r="AB249" s="88"/>
      <c r="AC249" s="88"/>
      <c r="AD249" s="88"/>
      <c r="AE249" s="88"/>
      <c r="AF249" s="88"/>
      <c r="AG249" s="88"/>
      <c r="AH249" s="88"/>
      <c r="AI249" s="88"/>
      <c r="AJ249" s="88"/>
      <c r="AK249" s="88"/>
      <c r="AL249" s="88"/>
      <c r="AM249" s="88"/>
      <c r="AN249" s="88"/>
      <c r="AO249" s="88"/>
      <c r="AP249" s="88"/>
      <c r="AQ249" s="88"/>
      <c r="AR249" s="88"/>
      <c r="AS249" s="88"/>
      <c r="AT249" s="88"/>
      <c r="AU249" s="88"/>
      <c r="AV249" s="88"/>
      <c r="AW249" s="88"/>
      <c r="AX249" s="88"/>
    </row>
    <row r="250" customFormat="false" ht="12.75" hidden="false" customHeight="false" outlineLevel="0" collapsed="false">
      <c r="B250" s="88"/>
      <c r="C250" s="88"/>
      <c r="D250" s="88"/>
      <c r="E250" s="88"/>
      <c r="F250" s="88"/>
      <c r="G250" s="88"/>
      <c r="H250" s="88"/>
      <c r="I250" s="88"/>
      <c r="J250" s="88"/>
      <c r="K250" s="88"/>
      <c r="L250" s="88"/>
      <c r="M250" s="88"/>
      <c r="N250" s="88"/>
      <c r="O250" s="88"/>
      <c r="P250" s="88"/>
      <c r="Q250" s="88"/>
      <c r="S250" s="88"/>
      <c r="T250" s="88"/>
      <c r="U250" s="88"/>
      <c r="V250" s="88"/>
      <c r="W250" s="88"/>
      <c r="X250" s="88"/>
      <c r="Y250" s="88"/>
      <c r="Z250" s="88"/>
      <c r="AA250" s="88"/>
      <c r="AB250" s="88"/>
      <c r="AC250" s="88"/>
      <c r="AD250" s="88"/>
      <c r="AE250" s="88"/>
      <c r="AF250" s="88"/>
      <c r="AG250" s="88"/>
      <c r="AH250" s="88"/>
      <c r="AI250" s="88"/>
      <c r="AJ250" s="88"/>
      <c r="AK250" s="88"/>
      <c r="AL250" s="88"/>
      <c r="AM250" s="88"/>
      <c r="AN250" s="88"/>
      <c r="AO250" s="88"/>
      <c r="AP250" s="88"/>
      <c r="AQ250" s="88"/>
      <c r="AR250" s="88"/>
      <c r="AS250" s="88"/>
      <c r="AT250" s="88"/>
      <c r="AU250" s="88"/>
      <c r="AV250" s="88"/>
      <c r="AW250" s="88"/>
      <c r="AX250" s="88"/>
    </row>
    <row r="251" customFormat="false" ht="12.75" hidden="false" customHeight="false" outlineLevel="0" collapsed="false">
      <c r="B251" s="88"/>
      <c r="C251" s="88"/>
      <c r="D251" s="88"/>
      <c r="E251" s="88"/>
      <c r="F251" s="88"/>
      <c r="G251" s="88"/>
      <c r="H251" s="88"/>
      <c r="I251" s="88"/>
      <c r="J251" s="88"/>
      <c r="K251" s="88"/>
      <c r="L251" s="88"/>
      <c r="M251" s="88"/>
      <c r="N251" s="88"/>
      <c r="O251" s="88"/>
      <c r="P251" s="88"/>
      <c r="Q251" s="88"/>
      <c r="S251" s="88"/>
      <c r="T251" s="88"/>
      <c r="U251" s="88"/>
      <c r="V251" s="88"/>
      <c r="W251" s="88"/>
      <c r="X251" s="88"/>
      <c r="Y251" s="88"/>
      <c r="Z251" s="88"/>
      <c r="AA251" s="88"/>
      <c r="AB251" s="88"/>
      <c r="AC251" s="88"/>
      <c r="AD251" s="88"/>
      <c r="AE251" s="88"/>
      <c r="AF251" s="88"/>
      <c r="AG251" s="88"/>
      <c r="AH251" s="88"/>
      <c r="AI251" s="88"/>
      <c r="AJ251" s="88"/>
      <c r="AK251" s="88"/>
      <c r="AL251" s="88"/>
      <c r="AM251" s="88"/>
      <c r="AN251" s="88"/>
      <c r="AO251" s="88"/>
      <c r="AP251" s="88"/>
      <c r="AQ251" s="88"/>
      <c r="AR251" s="88"/>
      <c r="AS251" s="88"/>
      <c r="AT251" s="88"/>
      <c r="AU251" s="88"/>
      <c r="AV251" s="88"/>
      <c r="AW251" s="88"/>
      <c r="AX251" s="88"/>
    </row>
    <row r="252" customFormat="false" ht="12.75" hidden="false" customHeight="false" outlineLevel="0" collapsed="false">
      <c r="B252" s="88"/>
      <c r="C252" s="88"/>
      <c r="D252" s="88"/>
      <c r="E252" s="88"/>
      <c r="F252" s="88"/>
      <c r="G252" s="88"/>
      <c r="H252" s="88"/>
      <c r="I252" s="88"/>
      <c r="J252" s="88"/>
      <c r="K252" s="88"/>
      <c r="L252" s="88"/>
      <c r="M252" s="88"/>
      <c r="N252" s="88"/>
      <c r="O252" s="88"/>
      <c r="P252" s="88"/>
      <c r="Q252" s="88"/>
      <c r="S252" s="88"/>
      <c r="T252" s="88"/>
      <c r="U252" s="88"/>
      <c r="V252" s="88"/>
      <c r="W252" s="88"/>
      <c r="X252" s="88"/>
      <c r="Y252" s="88"/>
      <c r="Z252" s="88"/>
      <c r="AA252" s="88"/>
      <c r="AB252" s="88"/>
      <c r="AC252" s="88"/>
      <c r="AD252" s="88"/>
      <c r="AE252" s="88"/>
      <c r="AF252" s="88"/>
      <c r="AG252" s="88"/>
      <c r="AH252" s="88"/>
      <c r="AI252" s="88"/>
      <c r="AJ252" s="88"/>
      <c r="AK252" s="88"/>
      <c r="AL252" s="88"/>
      <c r="AM252" s="88"/>
      <c r="AN252" s="88"/>
      <c r="AO252" s="88"/>
      <c r="AP252" s="88"/>
      <c r="AQ252" s="88"/>
      <c r="AR252" s="88"/>
      <c r="AS252" s="88"/>
      <c r="AT252" s="88"/>
      <c r="AU252" s="88"/>
      <c r="AV252" s="88"/>
      <c r="AW252" s="88"/>
      <c r="AX252" s="88"/>
    </row>
    <row r="253" customFormat="false" ht="12.75" hidden="false" customHeight="false" outlineLevel="0" collapsed="false">
      <c r="B253" s="88"/>
      <c r="C253" s="88"/>
      <c r="D253" s="88"/>
      <c r="E253" s="88"/>
      <c r="F253" s="88"/>
      <c r="G253" s="88"/>
      <c r="H253" s="88"/>
      <c r="I253" s="88"/>
      <c r="J253" s="88"/>
      <c r="K253" s="88"/>
      <c r="L253" s="88"/>
      <c r="M253" s="88"/>
      <c r="N253" s="88"/>
      <c r="O253" s="88"/>
      <c r="P253" s="88"/>
      <c r="Q253" s="88"/>
      <c r="S253" s="88"/>
      <c r="T253" s="88"/>
      <c r="U253" s="88"/>
      <c r="V253" s="88"/>
      <c r="W253" s="88"/>
      <c r="X253" s="88"/>
      <c r="Y253" s="88"/>
      <c r="Z253" s="88"/>
      <c r="AA253" s="88"/>
      <c r="AB253" s="88"/>
      <c r="AC253" s="88"/>
      <c r="AD253" s="88"/>
      <c r="AE253" s="88"/>
      <c r="AF253" s="88"/>
      <c r="AG253" s="88"/>
      <c r="AH253" s="88"/>
      <c r="AI253" s="88"/>
      <c r="AJ253" s="88"/>
      <c r="AK253" s="88"/>
      <c r="AL253" s="88"/>
      <c r="AM253" s="88"/>
      <c r="AN253" s="88"/>
      <c r="AO253" s="88"/>
      <c r="AP253" s="88"/>
      <c r="AQ253" s="88"/>
      <c r="AR253" s="88"/>
      <c r="AS253" s="88"/>
      <c r="AT253" s="88"/>
      <c r="AU253" s="88"/>
      <c r="AV253" s="88"/>
      <c r="AW253" s="88"/>
      <c r="AX253" s="88"/>
    </row>
    <row r="254" customFormat="false" ht="12.75" hidden="false" customHeight="false" outlineLevel="0" collapsed="false">
      <c r="B254" s="88"/>
      <c r="C254" s="88"/>
      <c r="D254" s="88"/>
      <c r="E254" s="88"/>
      <c r="F254" s="88"/>
      <c r="G254" s="88"/>
      <c r="H254" s="88"/>
      <c r="I254" s="88"/>
      <c r="J254" s="88"/>
      <c r="K254" s="88"/>
      <c r="L254" s="88"/>
      <c r="M254" s="88"/>
      <c r="N254" s="88"/>
      <c r="O254" s="88"/>
      <c r="P254" s="88"/>
      <c r="Q254" s="88"/>
      <c r="S254" s="88"/>
      <c r="T254" s="88"/>
      <c r="U254" s="88"/>
      <c r="V254" s="88"/>
      <c r="W254" s="88"/>
      <c r="X254" s="88"/>
      <c r="Y254" s="88"/>
      <c r="Z254" s="88"/>
      <c r="AA254" s="88"/>
      <c r="AB254" s="88"/>
      <c r="AC254" s="88"/>
      <c r="AD254" s="88"/>
      <c r="AE254" s="88"/>
      <c r="AF254" s="88"/>
      <c r="AG254" s="88"/>
      <c r="AH254" s="88"/>
      <c r="AI254" s="88"/>
      <c r="AJ254" s="88"/>
      <c r="AK254" s="88"/>
      <c r="AL254" s="88"/>
      <c r="AM254" s="88"/>
      <c r="AN254" s="88"/>
      <c r="AO254" s="88"/>
      <c r="AP254" s="88"/>
      <c r="AQ254" s="88"/>
      <c r="AR254" s="88"/>
      <c r="AS254" s="88"/>
      <c r="AT254" s="88"/>
      <c r="AU254" s="88"/>
      <c r="AV254" s="88"/>
      <c r="AW254" s="88"/>
      <c r="AX254" s="88"/>
    </row>
    <row r="255" customFormat="false" ht="12.75" hidden="false" customHeight="false" outlineLevel="0" collapsed="false">
      <c r="B255" s="88"/>
      <c r="C255" s="88"/>
      <c r="D255" s="88"/>
      <c r="E255" s="88"/>
      <c r="F255" s="88"/>
      <c r="G255" s="88"/>
      <c r="H255" s="88"/>
      <c r="I255" s="88"/>
      <c r="J255" s="88"/>
      <c r="K255" s="88"/>
      <c r="L255" s="88"/>
      <c r="M255" s="88"/>
      <c r="N255" s="88"/>
      <c r="O255" s="88"/>
      <c r="P255" s="88"/>
      <c r="Q255" s="88"/>
      <c r="S255" s="88"/>
      <c r="T255" s="88"/>
      <c r="U255" s="88"/>
      <c r="V255" s="88"/>
      <c r="W255" s="88"/>
      <c r="X255" s="88"/>
      <c r="Y255" s="88"/>
      <c r="Z255" s="88"/>
      <c r="AA255" s="88"/>
      <c r="AB255" s="88"/>
      <c r="AC255" s="88"/>
      <c r="AD255" s="88"/>
      <c r="AE255" s="88"/>
      <c r="AF255" s="88"/>
      <c r="AG255" s="88"/>
      <c r="AH255" s="88"/>
      <c r="AI255" s="88"/>
      <c r="AJ255" s="88"/>
      <c r="AK255" s="88"/>
      <c r="AL255" s="88"/>
      <c r="AM255" s="88"/>
      <c r="AN255" s="88"/>
      <c r="AO255" s="88"/>
      <c r="AP255" s="88"/>
      <c r="AQ255" s="88"/>
      <c r="AR255" s="88"/>
      <c r="AS255" s="88"/>
      <c r="AT255" s="88"/>
      <c r="AU255" s="88"/>
      <c r="AV255" s="88"/>
      <c r="AW255" s="88"/>
      <c r="AX255" s="88"/>
    </row>
    <row r="256" customFormat="false" ht="12.75" hidden="false" customHeight="false" outlineLevel="0" collapsed="false">
      <c r="B256" s="88"/>
      <c r="C256" s="88"/>
      <c r="D256" s="88"/>
      <c r="E256" s="88"/>
      <c r="F256" s="88"/>
      <c r="G256" s="88"/>
      <c r="H256" s="88"/>
      <c r="I256" s="88"/>
      <c r="J256" s="88"/>
      <c r="K256" s="88"/>
      <c r="L256" s="88"/>
      <c r="M256" s="88"/>
      <c r="N256" s="88"/>
      <c r="O256" s="88"/>
      <c r="P256" s="88"/>
      <c r="Q256" s="88"/>
      <c r="S256" s="88"/>
      <c r="T256" s="88"/>
      <c r="U256" s="88"/>
      <c r="V256" s="88"/>
      <c r="W256" s="88"/>
      <c r="X256" s="88"/>
      <c r="Y256" s="88"/>
      <c r="Z256" s="88"/>
      <c r="AA256" s="88"/>
      <c r="AB256" s="88"/>
      <c r="AC256" s="88"/>
      <c r="AD256" s="88"/>
      <c r="AE256" s="88"/>
      <c r="AF256" s="88"/>
      <c r="AG256" s="88"/>
      <c r="AH256" s="88"/>
      <c r="AI256" s="88"/>
      <c r="AJ256" s="88"/>
      <c r="AK256" s="88"/>
      <c r="AL256" s="88"/>
      <c r="AM256" s="88"/>
      <c r="AN256" s="88"/>
      <c r="AO256" s="88"/>
      <c r="AP256" s="88"/>
      <c r="AQ256" s="88"/>
      <c r="AR256" s="88"/>
      <c r="AS256" s="88"/>
      <c r="AT256" s="88"/>
      <c r="AU256" s="88"/>
      <c r="AV256" s="88"/>
      <c r="AW256" s="88"/>
      <c r="AX256" s="88"/>
    </row>
    <row r="257" customFormat="false" ht="12.75" hidden="false" customHeight="false" outlineLevel="0" collapsed="false">
      <c r="B257" s="88"/>
      <c r="C257" s="88"/>
      <c r="D257" s="88"/>
      <c r="E257" s="88"/>
      <c r="F257" s="88"/>
      <c r="G257" s="88"/>
      <c r="H257" s="88"/>
      <c r="I257" s="88"/>
      <c r="J257" s="88"/>
      <c r="K257" s="88"/>
      <c r="L257" s="88"/>
      <c r="M257" s="88"/>
      <c r="N257" s="88"/>
      <c r="O257" s="88"/>
      <c r="P257" s="88"/>
      <c r="Q257" s="88"/>
      <c r="S257" s="88"/>
      <c r="T257" s="88"/>
      <c r="U257" s="88"/>
      <c r="V257" s="88"/>
      <c r="W257" s="88"/>
      <c r="X257" s="88"/>
      <c r="Y257" s="88"/>
      <c r="Z257" s="88"/>
      <c r="AA257" s="88"/>
      <c r="AB257" s="88"/>
      <c r="AC257" s="88"/>
      <c r="AD257" s="88"/>
      <c r="AE257" s="88"/>
      <c r="AF257" s="88"/>
      <c r="AG257" s="88"/>
      <c r="AH257" s="88"/>
      <c r="AI257" s="88"/>
      <c r="AJ257" s="88"/>
      <c r="AK257" s="88"/>
      <c r="AL257" s="88"/>
      <c r="AM257" s="88"/>
      <c r="AN257" s="88"/>
      <c r="AO257" s="88"/>
      <c r="AP257" s="88"/>
      <c r="AQ257" s="88"/>
      <c r="AR257" s="88"/>
      <c r="AS257" s="88"/>
      <c r="AT257" s="88"/>
      <c r="AU257" s="88"/>
      <c r="AV257" s="88"/>
      <c r="AW257" s="88"/>
      <c r="AX257" s="88"/>
    </row>
    <row r="258" customFormat="false" ht="12.75" hidden="false" customHeight="false" outlineLevel="0" collapsed="false">
      <c r="B258" s="88"/>
      <c r="C258" s="88"/>
      <c r="D258" s="88"/>
      <c r="E258" s="88"/>
      <c r="F258" s="88"/>
      <c r="G258" s="88"/>
      <c r="H258" s="88"/>
      <c r="I258" s="88"/>
      <c r="J258" s="88"/>
      <c r="K258" s="88"/>
      <c r="L258" s="88"/>
      <c r="M258" s="88"/>
      <c r="N258" s="88"/>
      <c r="O258" s="88"/>
      <c r="P258" s="88"/>
      <c r="Q258" s="88"/>
      <c r="S258" s="88"/>
      <c r="T258" s="88"/>
      <c r="U258" s="88"/>
      <c r="V258" s="88"/>
      <c r="W258" s="88"/>
      <c r="X258" s="88"/>
      <c r="Y258" s="88"/>
      <c r="Z258" s="88"/>
      <c r="AA258" s="88"/>
      <c r="AB258" s="88"/>
      <c r="AC258" s="88"/>
      <c r="AD258" s="88"/>
      <c r="AE258" s="88"/>
      <c r="AF258" s="88"/>
      <c r="AG258" s="88"/>
      <c r="AH258" s="88"/>
      <c r="AI258" s="88"/>
      <c r="AJ258" s="88"/>
      <c r="AK258" s="88"/>
      <c r="AL258" s="88"/>
      <c r="AM258" s="88"/>
      <c r="AN258" s="88"/>
      <c r="AO258" s="88"/>
      <c r="AP258" s="88"/>
      <c r="AQ258" s="88"/>
      <c r="AR258" s="88"/>
      <c r="AS258" s="88"/>
      <c r="AT258" s="88"/>
      <c r="AU258" s="88"/>
      <c r="AV258" s="88"/>
      <c r="AW258" s="88"/>
      <c r="AX258" s="88"/>
    </row>
    <row r="259" customFormat="false" ht="12.75" hidden="false" customHeight="false" outlineLevel="0" collapsed="false">
      <c r="B259" s="88"/>
      <c r="C259" s="88"/>
      <c r="D259" s="88"/>
      <c r="E259" s="88"/>
      <c r="F259" s="88"/>
      <c r="G259" s="88"/>
      <c r="H259" s="88"/>
      <c r="I259" s="88"/>
      <c r="J259" s="88"/>
      <c r="K259" s="88"/>
      <c r="L259" s="88"/>
      <c r="M259" s="88"/>
      <c r="N259" s="88"/>
      <c r="O259" s="88"/>
      <c r="P259" s="88"/>
      <c r="Q259" s="88"/>
      <c r="S259" s="88"/>
      <c r="T259" s="88"/>
      <c r="U259" s="88"/>
      <c r="V259" s="88"/>
      <c r="W259" s="88"/>
      <c r="X259" s="88"/>
      <c r="Y259" s="88"/>
      <c r="Z259" s="88"/>
      <c r="AA259" s="88"/>
      <c r="AB259" s="88"/>
      <c r="AC259" s="88"/>
      <c r="AD259" s="88"/>
      <c r="AE259" s="88"/>
      <c r="AF259" s="88"/>
      <c r="AG259" s="88"/>
      <c r="AH259" s="88"/>
      <c r="AI259" s="88"/>
      <c r="AJ259" s="88"/>
      <c r="AK259" s="88"/>
      <c r="AL259" s="88"/>
      <c r="AM259" s="88"/>
      <c r="AN259" s="88"/>
      <c r="AO259" s="88"/>
      <c r="AP259" s="88"/>
      <c r="AQ259" s="88"/>
      <c r="AR259" s="88"/>
      <c r="AS259" s="88"/>
      <c r="AT259" s="88"/>
      <c r="AU259" s="88"/>
      <c r="AV259" s="88"/>
      <c r="AW259" s="88"/>
      <c r="AX259" s="88"/>
    </row>
    <row r="260" customFormat="false" ht="12.75" hidden="false" customHeight="false" outlineLevel="0" collapsed="false">
      <c r="B260" s="88"/>
      <c r="C260" s="88"/>
      <c r="D260" s="88"/>
      <c r="E260" s="88"/>
      <c r="F260" s="88"/>
      <c r="G260" s="88"/>
      <c r="H260" s="88"/>
      <c r="I260" s="88"/>
      <c r="J260" s="88"/>
      <c r="K260" s="88"/>
      <c r="L260" s="88"/>
      <c r="M260" s="88"/>
      <c r="N260" s="88"/>
      <c r="O260" s="88"/>
      <c r="P260" s="88"/>
      <c r="Q260" s="88"/>
      <c r="S260" s="88"/>
      <c r="T260" s="88"/>
      <c r="U260" s="88"/>
      <c r="V260" s="88"/>
      <c r="W260" s="88"/>
      <c r="X260" s="88"/>
      <c r="Y260" s="88"/>
      <c r="Z260" s="88"/>
      <c r="AA260" s="88"/>
      <c r="AB260" s="88"/>
      <c r="AC260" s="88"/>
      <c r="AD260" s="88"/>
      <c r="AE260" s="88"/>
      <c r="AF260" s="88"/>
      <c r="AG260" s="88"/>
      <c r="AH260" s="88"/>
      <c r="AI260" s="88"/>
      <c r="AJ260" s="88"/>
      <c r="AK260" s="88"/>
      <c r="AL260" s="88"/>
      <c r="AM260" s="88"/>
      <c r="AN260" s="88"/>
      <c r="AO260" s="88"/>
      <c r="AP260" s="88"/>
      <c r="AQ260" s="88"/>
      <c r="AR260" s="88"/>
      <c r="AS260" s="88"/>
      <c r="AT260" s="88"/>
      <c r="AU260" s="88"/>
      <c r="AV260" s="88"/>
      <c r="AW260" s="88"/>
      <c r="AX260" s="88"/>
    </row>
    <row r="261" customFormat="false" ht="12.75" hidden="false" customHeight="false" outlineLevel="0" collapsed="false">
      <c r="B261" s="88"/>
      <c r="C261" s="88"/>
      <c r="D261" s="88"/>
      <c r="E261" s="88"/>
      <c r="F261" s="88"/>
      <c r="G261" s="88"/>
      <c r="H261" s="88"/>
      <c r="I261" s="88"/>
      <c r="J261" s="88"/>
      <c r="K261" s="88"/>
      <c r="L261" s="88"/>
      <c r="M261" s="88"/>
      <c r="N261" s="88"/>
      <c r="O261" s="88"/>
      <c r="P261" s="88"/>
      <c r="Q261" s="88"/>
      <c r="S261" s="88"/>
      <c r="T261" s="88"/>
      <c r="U261" s="88"/>
      <c r="V261" s="88"/>
      <c r="W261" s="88"/>
      <c r="X261" s="88"/>
      <c r="Y261" s="88"/>
      <c r="Z261" s="88"/>
      <c r="AA261" s="88"/>
      <c r="AB261" s="88"/>
      <c r="AC261" s="88"/>
      <c r="AD261" s="88"/>
      <c r="AE261" s="88"/>
      <c r="AF261" s="88"/>
      <c r="AG261" s="88"/>
      <c r="AH261" s="88"/>
      <c r="AI261" s="88"/>
      <c r="AJ261" s="88"/>
      <c r="AK261" s="88"/>
      <c r="AL261" s="88"/>
      <c r="AM261" s="88"/>
      <c r="AN261" s="88"/>
      <c r="AO261" s="88"/>
      <c r="AP261" s="88"/>
      <c r="AQ261" s="88"/>
      <c r="AR261" s="88"/>
      <c r="AS261" s="88"/>
      <c r="AT261" s="88"/>
      <c r="AU261" s="88"/>
      <c r="AV261" s="88"/>
      <c r="AW261" s="88"/>
      <c r="AX261" s="88"/>
    </row>
    <row r="262" customFormat="false" ht="12.75" hidden="false" customHeight="false" outlineLevel="0" collapsed="false">
      <c r="B262" s="88"/>
      <c r="C262" s="88"/>
      <c r="D262" s="88"/>
      <c r="E262" s="88"/>
      <c r="F262" s="88"/>
      <c r="G262" s="88"/>
      <c r="H262" s="88"/>
      <c r="I262" s="88"/>
      <c r="J262" s="88"/>
      <c r="K262" s="88"/>
      <c r="L262" s="88"/>
      <c r="M262" s="88"/>
      <c r="N262" s="88"/>
      <c r="O262" s="88"/>
      <c r="P262" s="88"/>
      <c r="Q262" s="88"/>
      <c r="S262" s="88"/>
      <c r="T262" s="88"/>
      <c r="U262" s="88"/>
      <c r="V262" s="88"/>
      <c r="W262" s="88"/>
      <c r="X262" s="88"/>
      <c r="Y262" s="88"/>
      <c r="Z262" s="88"/>
      <c r="AA262" s="88"/>
      <c r="AB262" s="88"/>
      <c r="AC262" s="88"/>
      <c r="AD262" s="88"/>
      <c r="AE262" s="88"/>
      <c r="AF262" s="88"/>
      <c r="AG262" s="88"/>
      <c r="AH262" s="88"/>
      <c r="AI262" s="88"/>
      <c r="AJ262" s="88"/>
      <c r="AK262" s="88"/>
      <c r="AL262" s="88"/>
      <c r="AM262" s="88"/>
      <c r="AN262" s="88"/>
      <c r="AO262" s="88"/>
      <c r="AP262" s="88"/>
      <c r="AQ262" s="88"/>
      <c r="AR262" s="88"/>
      <c r="AS262" s="88"/>
      <c r="AT262" s="88"/>
      <c r="AU262" s="88"/>
      <c r="AV262" s="88"/>
      <c r="AW262" s="88"/>
      <c r="AX262" s="88"/>
    </row>
    <row r="263" customFormat="false" ht="12.75" hidden="false" customHeight="false" outlineLevel="0" collapsed="false">
      <c r="B263" s="88"/>
      <c r="C263" s="88"/>
      <c r="D263" s="88"/>
      <c r="E263" s="88"/>
      <c r="F263" s="88"/>
      <c r="G263" s="88"/>
      <c r="H263" s="88"/>
      <c r="I263" s="88"/>
      <c r="J263" s="88"/>
      <c r="K263" s="88"/>
      <c r="L263" s="88"/>
      <c r="M263" s="88"/>
      <c r="N263" s="88"/>
      <c r="O263" s="88"/>
      <c r="P263" s="88"/>
      <c r="Q263" s="88"/>
      <c r="S263" s="88"/>
      <c r="T263" s="88"/>
      <c r="U263" s="88"/>
      <c r="V263" s="88"/>
      <c r="W263" s="88"/>
      <c r="X263" s="88"/>
      <c r="Y263" s="88"/>
      <c r="Z263" s="88"/>
      <c r="AA263" s="88"/>
      <c r="AB263" s="88"/>
      <c r="AC263" s="88"/>
      <c r="AD263" s="88"/>
      <c r="AE263" s="88"/>
      <c r="AF263" s="88"/>
      <c r="AG263" s="88"/>
      <c r="AH263" s="88"/>
      <c r="AI263" s="88"/>
      <c r="AJ263" s="88"/>
      <c r="AK263" s="88"/>
      <c r="AL263" s="88"/>
      <c r="AM263" s="88"/>
      <c r="AN263" s="88"/>
      <c r="AO263" s="88"/>
      <c r="AP263" s="88"/>
      <c r="AQ263" s="88"/>
      <c r="AR263" s="88"/>
      <c r="AS263" s="88"/>
      <c r="AT263" s="88"/>
      <c r="AU263" s="88"/>
      <c r="AV263" s="88"/>
      <c r="AW263" s="88"/>
      <c r="AX263" s="88"/>
    </row>
    <row r="264" customFormat="false" ht="12.75" hidden="false" customHeight="false" outlineLevel="0" collapsed="false">
      <c r="B264" s="88"/>
      <c r="C264" s="88"/>
      <c r="D264" s="88"/>
      <c r="E264" s="88"/>
      <c r="F264" s="88"/>
      <c r="G264" s="88"/>
      <c r="H264" s="88"/>
      <c r="I264" s="88"/>
      <c r="J264" s="88"/>
      <c r="K264" s="88"/>
      <c r="L264" s="88"/>
      <c r="M264" s="88"/>
      <c r="N264" s="88"/>
      <c r="O264" s="88"/>
      <c r="P264" s="88"/>
      <c r="Q264" s="88"/>
      <c r="S264" s="88"/>
      <c r="T264" s="88"/>
      <c r="U264" s="88"/>
      <c r="V264" s="88"/>
      <c r="W264" s="88"/>
      <c r="X264" s="88"/>
      <c r="Y264" s="88"/>
      <c r="Z264" s="88"/>
      <c r="AA264" s="88"/>
      <c r="AB264" s="88"/>
      <c r="AC264" s="88"/>
      <c r="AD264" s="88"/>
      <c r="AE264" s="88"/>
      <c r="AF264" s="88"/>
      <c r="AG264" s="88"/>
      <c r="AH264" s="88"/>
      <c r="AI264" s="88"/>
      <c r="AJ264" s="88"/>
      <c r="AK264" s="88"/>
      <c r="AL264" s="88"/>
      <c r="AM264" s="88"/>
      <c r="AN264" s="88"/>
      <c r="AO264" s="88"/>
      <c r="AP264" s="88"/>
      <c r="AQ264" s="88"/>
      <c r="AR264" s="88"/>
      <c r="AS264" s="88"/>
      <c r="AT264" s="88"/>
      <c r="AU264" s="88"/>
      <c r="AV264" s="88"/>
      <c r="AW264" s="88"/>
      <c r="AX264" s="88"/>
    </row>
    <row r="265" customFormat="false" ht="12.75" hidden="false" customHeight="false" outlineLevel="0" collapsed="false">
      <c r="B265" s="88"/>
      <c r="C265" s="88"/>
      <c r="D265" s="88"/>
      <c r="E265" s="88"/>
      <c r="F265" s="88"/>
      <c r="G265" s="88"/>
      <c r="H265" s="88"/>
      <c r="I265" s="88"/>
      <c r="J265" s="88"/>
      <c r="K265" s="88"/>
      <c r="L265" s="88"/>
      <c r="M265" s="88"/>
      <c r="N265" s="88"/>
      <c r="O265" s="88"/>
      <c r="P265" s="88"/>
      <c r="Q265" s="88"/>
      <c r="S265" s="88"/>
      <c r="T265" s="88"/>
      <c r="U265" s="88"/>
      <c r="V265" s="88"/>
      <c r="W265" s="88"/>
      <c r="X265" s="88"/>
      <c r="Y265" s="88"/>
      <c r="Z265" s="88"/>
      <c r="AA265" s="88"/>
      <c r="AB265" s="88"/>
      <c r="AC265" s="88"/>
      <c r="AD265" s="88"/>
      <c r="AE265" s="88"/>
      <c r="AF265" s="88"/>
      <c r="AG265" s="88"/>
      <c r="AH265" s="88"/>
      <c r="AI265" s="88"/>
      <c r="AJ265" s="88"/>
      <c r="AK265" s="88"/>
      <c r="AL265" s="88"/>
      <c r="AM265" s="88"/>
      <c r="AN265" s="88"/>
      <c r="AO265" s="88"/>
      <c r="AP265" s="88"/>
      <c r="AQ265" s="88"/>
      <c r="AR265" s="88"/>
      <c r="AS265" s="88"/>
      <c r="AT265" s="88"/>
      <c r="AU265" s="88"/>
      <c r="AV265" s="88"/>
      <c r="AW265" s="88"/>
      <c r="AX265" s="88"/>
    </row>
    <row r="266" customFormat="false" ht="12.75" hidden="false" customHeight="false" outlineLevel="0" collapsed="false">
      <c r="B266" s="88"/>
      <c r="C266" s="88"/>
      <c r="D266" s="88"/>
      <c r="E266" s="88"/>
      <c r="F266" s="88"/>
      <c r="G266" s="88"/>
      <c r="H266" s="88"/>
      <c r="I266" s="88"/>
      <c r="J266" s="88"/>
      <c r="K266" s="88"/>
      <c r="L266" s="88"/>
      <c r="M266" s="88"/>
      <c r="N266" s="88"/>
      <c r="O266" s="88"/>
      <c r="P266" s="88"/>
      <c r="Q266" s="88"/>
      <c r="S266" s="88"/>
      <c r="T266" s="88"/>
      <c r="U266" s="88"/>
      <c r="V266" s="88"/>
      <c r="W266" s="88"/>
      <c r="X266" s="88"/>
      <c r="Y266" s="88"/>
      <c r="Z266" s="88"/>
      <c r="AA266" s="88"/>
      <c r="AB266" s="88"/>
      <c r="AC266" s="88"/>
      <c r="AD266" s="88"/>
      <c r="AE266" s="88"/>
      <c r="AF266" s="88"/>
      <c r="AG266" s="88"/>
      <c r="AH266" s="88"/>
      <c r="AI266" s="88"/>
      <c r="AJ266" s="88"/>
      <c r="AK266" s="88"/>
      <c r="AL266" s="88"/>
      <c r="AM266" s="88"/>
      <c r="AN266" s="88"/>
      <c r="AO266" s="88"/>
      <c r="AP266" s="88"/>
      <c r="AQ266" s="88"/>
      <c r="AR266" s="88"/>
      <c r="AS266" s="88"/>
      <c r="AT266" s="88"/>
      <c r="AU266" s="88"/>
      <c r="AV266" s="88"/>
      <c r="AW266" s="88"/>
      <c r="AX266" s="88"/>
    </row>
    <row r="267" customFormat="false" ht="12.75" hidden="false" customHeight="false" outlineLevel="0" collapsed="false">
      <c r="B267" s="88"/>
      <c r="C267" s="88"/>
      <c r="D267" s="88"/>
      <c r="E267" s="88"/>
      <c r="F267" s="88"/>
      <c r="G267" s="88"/>
      <c r="H267" s="88"/>
      <c r="I267" s="88"/>
      <c r="J267" s="88"/>
      <c r="K267" s="88"/>
      <c r="L267" s="88"/>
      <c r="M267" s="88"/>
      <c r="N267" s="88"/>
      <c r="O267" s="88"/>
      <c r="P267" s="88"/>
      <c r="Q267" s="88"/>
      <c r="S267" s="88"/>
      <c r="T267" s="88"/>
      <c r="U267" s="88"/>
      <c r="V267" s="88"/>
      <c r="W267" s="88"/>
      <c r="X267" s="88"/>
      <c r="Y267" s="88"/>
      <c r="Z267" s="88"/>
      <c r="AA267" s="88"/>
      <c r="AB267" s="88"/>
      <c r="AC267" s="88"/>
      <c r="AD267" s="88"/>
      <c r="AE267" s="88"/>
      <c r="AF267" s="88"/>
      <c r="AG267" s="88"/>
      <c r="AH267" s="88"/>
      <c r="AI267" s="88"/>
      <c r="AJ267" s="88"/>
      <c r="AK267" s="88"/>
      <c r="AL267" s="88"/>
      <c r="AM267" s="88"/>
      <c r="AN267" s="88"/>
      <c r="AO267" s="88"/>
      <c r="AP267" s="88"/>
      <c r="AQ267" s="88"/>
      <c r="AR267" s="88"/>
      <c r="AS267" s="88"/>
      <c r="AT267" s="88"/>
      <c r="AU267" s="88"/>
      <c r="AV267" s="88"/>
      <c r="AW267" s="88"/>
      <c r="AX267" s="88"/>
    </row>
    <row r="268" customFormat="false" ht="12.75" hidden="false" customHeight="false" outlineLevel="0" collapsed="false">
      <c r="B268" s="88"/>
      <c r="C268" s="88"/>
      <c r="D268" s="88"/>
      <c r="E268" s="88"/>
      <c r="F268" s="88"/>
      <c r="G268" s="88"/>
      <c r="H268" s="88"/>
      <c r="I268" s="88"/>
      <c r="J268" s="88"/>
      <c r="K268" s="88"/>
      <c r="L268" s="88"/>
      <c r="M268" s="88"/>
      <c r="N268" s="88"/>
      <c r="O268" s="88"/>
      <c r="P268" s="88"/>
      <c r="Q268" s="88"/>
      <c r="S268" s="88"/>
      <c r="T268" s="88"/>
      <c r="U268" s="88"/>
      <c r="V268" s="88"/>
      <c r="W268" s="88"/>
      <c r="X268" s="88"/>
      <c r="Y268" s="88"/>
      <c r="Z268" s="88"/>
      <c r="AA268" s="88"/>
      <c r="AB268" s="88"/>
      <c r="AC268" s="88"/>
      <c r="AD268" s="88"/>
      <c r="AE268" s="88"/>
      <c r="AF268" s="88"/>
      <c r="AG268" s="88"/>
      <c r="AH268" s="88"/>
      <c r="AI268" s="88"/>
      <c r="AJ268" s="88"/>
      <c r="AK268" s="88"/>
      <c r="AL268" s="88"/>
      <c r="AM268" s="88"/>
      <c r="AN268" s="88"/>
      <c r="AO268" s="88"/>
      <c r="AP268" s="88"/>
      <c r="AQ268" s="88"/>
      <c r="AR268" s="88"/>
      <c r="AS268" s="88"/>
      <c r="AT268" s="88"/>
      <c r="AU268" s="88"/>
      <c r="AV268" s="88"/>
      <c r="AW268" s="88"/>
      <c r="AX268" s="88"/>
    </row>
    <row r="269" customFormat="false" ht="12.75" hidden="false" customHeight="false" outlineLevel="0" collapsed="false">
      <c r="B269" s="88"/>
      <c r="C269" s="88"/>
      <c r="D269" s="88"/>
      <c r="E269" s="88"/>
      <c r="F269" s="88"/>
      <c r="G269" s="88"/>
      <c r="H269" s="88"/>
      <c r="I269" s="88"/>
      <c r="J269" s="88"/>
      <c r="K269" s="88"/>
      <c r="L269" s="88"/>
      <c r="M269" s="88"/>
      <c r="N269" s="88"/>
      <c r="O269" s="88"/>
      <c r="P269" s="88"/>
      <c r="Q269" s="88"/>
      <c r="S269" s="88"/>
      <c r="T269" s="88"/>
      <c r="U269" s="88"/>
      <c r="V269" s="88"/>
      <c r="W269" s="88"/>
      <c r="X269" s="88"/>
      <c r="Y269" s="88"/>
      <c r="Z269" s="88"/>
      <c r="AA269" s="88"/>
      <c r="AB269" s="88"/>
      <c r="AC269" s="88"/>
      <c r="AD269" s="88"/>
      <c r="AE269" s="88"/>
      <c r="AF269" s="88"/>
      <c r="AG269" s="88"/>
      <c r="AH269" s="88"/>
      <c r="AI269" s="88"/>
      <c r="AJ269" s="88"/>
      <c r="AK269" s="88"/>
      <c r="AL269" s="88"/>
      <c r="AM269" s="88"/>
      <c r="AN269" s="88"/>
      <c r="AO269" s="88"/>
      <c r="AP269" s="88"/>
      <c r="AQ269" s="88"/>
      <c r="AR269" s="88"/>
      <c r="AS269" s="88"/>
      <c r="AT269" s="88"/>
      <c r="AU269" s="88"/>
      <c r="AV269" s="88"/>
      <c r="AW269" s="88"/>
      <c r="AX269" s="88"/>
    </row>
    <row r="270" customFormat="false" ht="12.75" hidden="false" customHeight="false" outlineLevel="0" collapsed="false">
      <c r="B270" s="88"/>
      <c r="C270" s="88"/>
      <c r="D270" s="88"/>
      <c r="E270" s="88"/>
      <c r="F270" s="88"/>
      <c r="G270" s="88"/>
      <c r="H270" s="88"/>
      <c r="I270" s="88"/>
      <c r="J270" s="88"/>
      <c r="K270" s="88"/>
      <c r="L270" s="88"/>
      <c r="M270" s="88"/>
      <c r="N270" s="88"/>
      <c r="O270" s="88"/>
      <c r="P270" s="88"/>
      <c r="Q270" s="88"/>
      <c r="S270" s="88"/>
      <c r="T270" s="88"/>
      <c r="U270" s="88"/>
      <c r="V270" s="88"/>
      <c r="W270" s="88"/>
      <c r="X270" s="88"/>
      <c r="Y270" s="88"/>
      <c r="Z270" s="88"/>
      <c r="AA270" s="88"/>
      <c r="AB270" s="88"/>
      <c r="AC270" s="88"/>
      <c r="AD270" s="88"/>
      <c r="AE270" s="88"/>
      <c r="AF270" s="88"/>
      <c r="AG270" s="88"/>
      <c r="AH270" s="88"/>
      <c r="AI270" s="88"/>
      <c r="AJ270" s="88"/>
      <c r="AK270" s="88"/>
      <c r="AL270" s="88"/>
      <c r="AM270" s="88"/>
      <c r="AN270" s="88"/>
      <c r="AO270" s="88"/>
      <c r="AP270" s="88"/>
      <c r="AQ270" s="88"/>
      <c r="AR270" s="88"/>
      <c r="AS270" s="88"/>
      <c r="AT270" s="88"/>
      <c r="AU270" s="88"/>
      <c r="AV270" s="88"/>
      <c r="AW270" s="88"/>
      <c r="AX270" s="88"/>
    </row>
    <row r="271" customFormat="false" ht="12.75" hidden="false" customHeight="false" outlineLevel="0" collapsed="false">
      <c r="B271" s="88"/>
      <c r="C271" s="88"/>
      <c r="D271" s="88"/>
      <c r="E271" s="88"/>
      <c r="F271" s="88"/>
      <c r="G271" s="88"/>
      <c r="H271" s="88"/>
      <c r="I271" s="88"/>
      <c r="J271" s="88"/>
      <c r="K271" s="88"/>
      <c r="L271" s="88"/>
      <c r="M271" s="88"/>
      <c r="N271" s="88"/>
      <c r="O271" s="88"/>
      <c r="P271" s="88"/>
      <c r="Q271" s="88"/>
      <c r="S271" s="88"/>
      <c r="T271" s="88"/>
      <c r="U271" s="88"/>
      <c r="V271" s="88"/>
      <c r="W271" s="88"/>
      <c r="X271" s="88"/>
      <c r="Y271" s="88"/>
      <c r="Z271" s="88"/>
      <c r="AA271" s="88"/>
      <c r="AB271" s="88"/>
      <c r="AC271" s="88"/>
      <c r="AD271" s="88"/>
      <c r="AE271" s="88"/>
      <c r="AF271" s="88"/>
      <c r="AG271" s="88"/>
      <c r="AH271" s="88"/>
      <c r="AI271" s="88"/>
      <c r="AJ271" s="88"/>
      <c r="AK271" s="88"/>
      <c r="AL271" s="88"/>
      <c r="AM271" s="88"/>
      <c r="AN271" s="88"/>
      <c r="AO271" s="88"/>
      <c r="AP271" s="88"/>
      <c r="AQ271" s="88"/>
      <c r="AR271" s="88"/>
      <c r="AS271" s="88"/>
      <c r="AT271" s="88"/>
      <c r="AU271" s="88"/>
      <c r="AV271" s="88"/>
      <c r="AW271" s="88"/>
      <c r="AX271" s="88"/>
    </row>
    <row r="272" customFormat="false" ht="12.75" hidden="false" customHeight="false" outlineLevel="0" collapsed="false">
      <c r="B272" s="88"/>
      <c r="C272" s="88"/>
      <c r="D272" s="88"/>
      <c r="E272" s="88"/>
      <c r="F272" s="88"/>
      <c r="G272" s="88"/>
      <c r="H272" s="88"/>
      <c r="I272" s="88"/>
      <c r="J272" s="88"/>
      <c r="K272" s="88"/>
      <c r="L272" s="88"/>
      <c r="M272" s="88"/>
      <c r="N272" s="88"/>
      <c r="O272" s="88"/>
      <c r="P272" s="88"/>
      <c r="Q272" s="88"/>
      <c r="S272" s="88"/>
      <c r="T272" s="88"/>
      <c r="U272" s="88"/>
      <c r="V272" s="88"/>
      <c r="W272" s="88"/>
      <c r="X272" s="88"/>
      <c r="Y272" s="88"/>
      <c r="Z272" s="88"/>
      <c r="AA272" s="88"/>
      <c r="AB272" s="88"/>
      <c r="AC272" s="88"/>
      <c r="AD272" s="88"/>
      <c r="AE272" s="88"/>
      <c r="AF272" s="88"/>
      <c r="AG272" s="88"/>
      <c r="AH272" s="88"/>
      <c r="AI272" s="88"/>
      <c r="AJ272" s="88"/>
      <c r="AK272" s="88"/>
      <c r="AL272" s="88"/>
      <c r="AM272" s="88"/>
      <c r="AN272" s="88"/>
      <c r="AO272" s="88"/>
      <c r="AP272" s="88"/>
      <c r="AQ272" s="88"/>
      <c r="AR272" s="88"/>
      <c r="AS272" s="88"/>
      <c r="AT272" s="88"/>
      <c r="AU272" s="88"/>
      <c r="AV272" s="88"/>
      <c r="AW272" s="88"/>
      <c r="AX272" s="88"/>
    </row>
    <row r="273" customFormat="false" ht="12.75" hidden="false" customHeight="false" outlineLevel="0" collapsed="false">
      <c r="B273" s="88"/>
      <c r="C273" s="88"/>
      <c r="D273" s="88"/>
      <c r="E273" s="88"/>
      <c r="F273" s="88"/>
      <c r="G273" s="88"/>
      <c r="H273" s="88"/>
      <c r="I273" s="88"/>
      <c r="J273" s="88"/>
      <c r="K273" s="88"/>
      <c r="L273" s="88"/>
      <c r="M273" s="88"/>
      <c r="N273" s="88"/>
      <c r="O273" s="88"/>
      <c r="P273" s="88"/>
      <c r="Q273" s="88"/>
      <c r="S273" s="88"/>
      <c r="T273" s="88"/>
      <c r="U273" s="88"/>
      <c r="V273" s="88"/>
      <c r="W273" s="88"/>
      <c r="X273" s="88"/>
      <c r="Y273" s="88"/>
      <c r="Z273" s="88"/>
      <c r="AA273" s="88"/>
      <c r="AB273" s="88"/>
      <c r="AC273" s="88"/>
      <c r="AD273" s="88"/>
      <c r="AE273" s="88"/>
      <c r="AF273" s="88"/>
      <c r="AG273" s="88"/>
      <c r="AH273" s="88"/>
      <c r="AI273" s="88"/>
      <c r="AJ273" s="88"/>
      <c r="AK273" s="88"/>
      <c r="AL273" s="88"/>
      <c r="AM273" s="88"/>
      <c r="AN273" s="88"/>
      <c r="AO273" s="88"/>
      <c r="AP273" s="88"/>
      <c r="AQ273" s="88"/>
      <c r="AR273" s="88"/>
      <c r="AS273" s="88"/>
      <c r="AT273" s="88"/>
      <c r="AU273" s="88"/>
      <c r="AV273" s="88"/>
      <c r="AW273" s="88"/>
      <c r="AX273" s="88"/>
    </row>
    <row r="274" customFormat="false" ht="12.75" hidden="false" customHeight="false" outlineLevel="0" collapsed="false">
      <c r="B274" s="88"/>
      <c r="C274" s="88"/>
      <c r="D274" s="88"/>
      <c r="E274" s="88"/>
      <c r="F274" s="88"/>
      <c r="G274" s="88"/>
      <c r="H274" s="88"/>
      <c r="I274" s="88"/>
      <c r="J274" s="88"/>
      <c r="K274" s="88"/>
      <c r="L274" s="88"/>
      <c r="M274" s="88"/>
      <c r="N274" s="88"/>
      <c r="O274" s="88"/>
      <c r="P274" s="88"/>
      <c r="Q274" s="88"/>
      <c r="S274" s="88"/>
      <c r="T274" s="88"/>
      <c r="U274" s="88"/>
      <c r="V274" s="88"/>
      <c r="W274" s="88"/>
      <c r="X274" s="88"/>
      <c r="Y274" s="88"/>
      <c r="Z274" s="88"/>
      <c r="AA274" s="88"/>
      <c r="AB274" s="88"/>
      <c r="AC274" s="88"/>
      <c r="AD274" s="88"/>
      <c r="AE274" s="88"/>
      <c r="AF274" s="88"/>
      <c r="AG274" s="88"/>
      <c r="AH274" s="88"/>
      <c r="AI274" s="88"/>
      <c r="AJ274" s="88"/>
      <c r="AK274" s="88"/>
      <c r="AL274" s="88"/>
      <c r="AM274" s="88"/>
      <c r="AN274" s="88"/>
      <c r="AO274" s="88"/>
      <c r="AP274" s="88"/>
      <c r="AQ274" s="88"/>
      <c r="AR274" s="88"/>
      <c r="AS274" s="88"/>
      <c r="AT274" s="88"/>
      <c r="AU274" s="88"/>
      <c r="AV274" s="88"/>
      <c r="AW274" s="88"/>
      <c r="AX274" s="88"/>
    </row>
    <row r="275" customFormat="false" ht="12.75" hidden="false" customHeight="false" outlineLevel="0" collapsed="false">
      <c r="B275" s="88"/>
      <c r="C275" s="88"/>
      <c r="D275" s="88"/>
      <c r="E275" s="88"/>
      <c r="F275" s="88"/>
      <c r="G275" s="88"/>
      <c r="H275" s="88"/>
      <c r="I275" s="88"/>
      <c r="J275" s="88"/>
      <c r="K275" s="88"/>
      <c r="L275" s="88"/>
      <c r="M275" s="88"/>
      <c r="N275" s="88"/>
      <c r="O275" s="88"/>
      <c r="P275" s="88"/>
      <c r="Q275" s="88"/>
      <c r="S275" s="88"/>
      <c r="T275" s="88"/>
      <c r="U275" s="88"/>
      <c r="V275" s="88"/>
      <c r="W275" s="88"/>
      <c r="X275" s="88"/>
      <c r="Y275" s="88"/>
      <c r="Z275" s="88"/>
      <c r="AA275" s="88"/>
      <c r="AB275" s="88"/>
      <c r="AC275" s="88"/>
      <c r="AD275" s="88"/>
      <c r="AE275" s="88"/>
      <c r="AF275" s="88"/>
      <c r="AG275" s="88"/>
      <c r="AH275" s="88"/>
      <c r="AI275" s="88"/>
      <c r="AJ275" s="88"/>
      <c r="AK275" s="88"/>
      <c r="AL275" s="88"/>
      <c r="AM275" s="88"/>
      <c r="AN275" s="88"/>
      <c r="AO275" s="88"/>
      <c r="AP275" s="88"/>
      <c r="AQ275" s="88"/>
      <c r="AR275" s="88"/>
      <c r="AS275" s="88"/>
      <c r="AT275" s="88"/>
      <c r="AU275" s="88"/>
      <c r="AV275" s="88"/>
      <c r="AW275" s="88"/>
      <c r="AX275" s="88"/>
    </row>
    <row r="276" customFormat="false" ht="12.75" hidden="false" customHeight="false" outlineLevel="0" collapsed="false">
      <c r="B276" s="88"/>
      <c r="C276" s="88"/>
      <c r="D276" s="88"/>
      <c r="E276" s="88"/>
      <c r="F276" s="88"/>
      <c r="G276" s="88"/>
      <c r="H276" s="88"/>
      <c r="I276" s="88"/>
      <c r="J276" s="88"/>
      <c r="K276" s="88"/>
      <c r="L276" s="88"/>
      <c r="M276" s="88"/>
      <c r="N276" s="88"/>
      <c r="O276" s="88"/>
      <c r="P276" s="88"/>
      <c r="Q276" s="88"/>
      <c r="S276" s="88"/>
      <c r="T276" s="88"/>
      <c r="U276" s="88"/>
      <c r="V276" s="88"/>
      <c r="W276" s="88"/>
      <c r="X276" s="88"/>
      <c r="Y276" s="88"/>
      <c r="Z276" s="88"/>
      <c r="AA276" s="88"/>
      <c r="AB276" s="88"/>
      <c r="AC276" s="88"/>
      <c r="AD276" s="88"/>
      <c r="AE276" s="88"/>
      <c r="AF276" s="88"/>
      <c r="AG276" s="88"/>
      <c r="AH276" s="88"/>
      <c r="AI276" s="88"/>
      <c r="AJ276" s="88"/>
      <c r="AK276" s="88"/>
      <c r="AL276" s="88"/>
      <c r="AM276" s="88"/>
      <c r="AN276" s="88"/>
      <c r="AO276" s="88"/>
      <c r="AP276" s="88"/>
      <c r="AQ276" s="88"/>
      <c r="AR276" s="88"/>
      <c r="AS276" s="88"/>
      <c r="AT276" s="88"/>
      <c r="AU276" s="88"/>
      <c r="AV276" s="88"/>
      <c r="AW276" s="88"/>
      <c r="AX276" s="88"/>
    </row>
    <row r="277" customFormat="false" ht="12.75" hidden="false" customHeight="false" outlineLevel="0" collapsed="false">
      <c r="B277" s="88"/>
      <c r="C277" s="88"/>
      <c r="D277" s="88"/>
      <c r="E277" s="88"/>
      <c r="F277" s="88"/>
      <c r="G277" s="88"/>
      <c r="H277" s="88"/>
      <c r="I277" s="88"/>
      <c r="J277" s="88"/>
      <c r="K277" s="88"/>
      <c r="L277" s="88"/>
      <c r="M277" s="88"/>
      <c r="N277" s="88"/>
      <c r="O277" s="88"/>
      <c r="P277" s="88"/>
      <c r="Q277" s="88"/>
      <c r="S277" s="88"/>
      <c r="T277" s="88"/>
      <c r="U277" s="88"/>
      <c r="V277" s="88"/>
      <c r="W277" s="88"/>
      <c r="X277" s="88"/>
      <c r="Y277" s="88"/>
      <c r="Z277" s="88"/>
      <c r="AA277" s="88"/>
      <c r="AB277" s="88"/>
      <c r="AC277" s="88"/>
      <c r="AD277" s="88"/>
      <c r="AE277" s="88"/>
      <c r="AF277" s="88"/>
      <c r="AG277" s="88"/>
      <c r="AH277" s="88"/>
      <c r="AI277" s="88"/>
      <c r="AJ277" s="88"/>
      <c r="AK277" s="88"/>
      <c r="AL277" s="88"/>
      <c r="AM277" s="88"/>
      <c r="AN277" s="88"/>
      <c r="AO277" s="88"/>
      <c r="AP277" s="88"/>
      <c r="AQ277" s="88"/>
      <c r="AR277" s="88"/>
      <c r="AS277" s="88"/>
      <c r="AT277" s="88"/>
      <c r="AU277" s="88"/>
      <c r="AV277" s="88"/>
      <c r="AW277" s="88"/>
      <c r="AX277" s="88"/>
    </row>
    <row r="278" customFormat="false" ht="12.75" hidden="false" customHeight="false" outlineLevel="0" collapsed="false">
      <c r="B278" s="88"/>
      <c r="C278" s="88"/>
      <c r="D278" s="88"/>
      <c r="E278" s="88"/>
      <c r="F278" s="88"/>
      <c r="G278" s="88"/>
      <c r="H278" s="88"/>
      <c r="I278" s="88"/>
      <c r="J278" s="88"/>
      <c r="K278" s="88"/>
      <c r="L278" s="88"/>
      <c r="M278" s="88"/>
      <c r="N278" s="88"/>
      <c r="O278" s="88"/>
      <c r="P278" s="88"/>
      <c r="Q278" s="88"/>
      <c r="S278" s="88"/>
      <c r="T278" s="88"/>
      <c r="U278" s="88"/>
      <c r="V278" s="88"/>
      <c r="W278" s="88"/>
      <c r="X278" s="88"/>
      <c r="Y278" s="88"/>
      <c r="Z278" s="88"/>
      <c r="AA278" s="88"/>
      <c r="AB278" s="88"/>
      <c r="AC278" s="88"/>
      <c r="AD278" s="88"/>
      <c r="AE278" s="88"/>
      <c r="AF278" s="88"/>
      <c r="AG278" s="88"/>
      <c r="AH278" s="88"/>
      <c r="AI278" s="88"/>
      <c r="AJ278" s="88"/>
      <c r="AK278" s="88"/>
      <c r="AL278" s="88"/>
      <c r="AM278" s="88"/>
      <c r="AN278" s="88"/>
      <c r="AO278" s="88"/>
      <c r="AP278" s="88"/>
      <c r="AQ278" s="88"/>
      <c r="AR278" s="88"/>
      <c r="AS278" s="88"/>
      <c r="AT278" s="88"/>
      <c r="AU278" s="88"/>
      <c r="AV278" s="88"/>
      <c r="AW278" s="88"/>
      <c r="AX278" s="88"/>
    </row>
    <row r="279" customFormat="false" ht="12.75" hidden="false" customHeight="false" outlineLevel="0" collapsed="false">
      <c r="B279" s="88"/>
      <c r="C279" s="88"/>
      <c r="D279" s="88"/>
      <c r="E279" s="88"/>
      <c r="F279" s="88"/>
      <c r="G279" s="88"/>
      <c r="H279" s="88"/>
      <c r="I279" s="88"/>
      <c r="J279" s="88"/>
      <c r="K279" s="88"/>
      <c r="L279" s="88"/>
      <c r="M279" s="88"/>
      <c r="N279" s="88"/>
      <c r="O279" s="88"/>
      <c r="P279" s="88"/>
      <c r="Q279" s="88"/>
      <c r="S279" s="88"/>
      <c r="T279" s="88"/>
      <c r="U279" s="88"/>
      <c r="V279" s="88"/>
      <c r="W279" s="88"/>
      <c r="X279" s="88"/>
      <c r="Y279" s="88"/>
      <c r="Z279" s="88"/>
      <c r="AA279" s="88"/>
      <c r="AB279" s="88"/>
      <c r="AC279" s="88"/>
      <c r="AD279" s="88"/>
      <c r="AE279" s="88"/>
      <c r="AF279" s="88"/>
      <c r="AG279" s="88"/>
      <c r="AH279" s="88"/>
      <c r="AI279" s="88"/>
      <c r="AJ279" s="88"/>
      <c r="AK279" s="88"/>
      <c r="AL279" s="88"/>
      <c r="AM279" s="88"/>
      <c r="AN279" s="88"/>
      <c r="AO279" s="88"/>
      <c r="AP279" s="88"/>
      <c r="AQ279" s="88"/>
      <c r="AR279" s="88"/>
      <c r="AS279" s="88"/>
      <c r="AT279" s="88"/>
      <c r="AU279" s="88"/>
      <c r="AV279" s="88"/>
      <c r="AW279" s="88"/>
      <c r="AX279" s="88"/>
    </row>
    <row r="280" customFormat="false" ht="12.75" hidden="false" customHeight="false" outlineLevel="0" collapsed="false">
      <c r="B280" s="88"/>
      <c r="C280" s="88"/>
      <c r="D280" s="88"/>
      <c r="E280" s="88"/>
      <c r="F280" s="88"/>
      <c r="G280" s="88"/>
      <c r="H280" s="88"/>
      <c r="I280" s="88"/>
      <c r="J280" s="88"/>
      <c r="K280" s="88"/>
      <c r="L280" s="88"/>
      <c r="M280" s="88"/>
      <c r="N280" s="88"/>
      <c r="O280" s="88"/>
      <c r="P280" s="88"/>
      <c r="Q280" s="88"/>
      <c r="S280" s="88"/>
      <c r="T280" s="88"/>
      <c r="U280" s="88"/>
      <c r="V280" s="88"/>
      <c r="W280" s="88"/>
      <c r="X280" s="88"/>
      <c r="Y280" s="88"/>
      <c r="Z280" s="88"/>
      <c r="AA280" s="88"/>
      <c r="AB280" s="88"/>
      <c r="AC280" s="88"/>
      <c r="AD280" s="88"/>
      <c r="AE280" s="88"/>
      <c r="AF280" s="88"/>
      <c r="AG280" s="88"/>
      <c r="AH280" s="88"/>
      <c r="AI280" s="88"/>
      <c r="AJ280" s="88"/>
      <c r="AK280" s="88"/>
      <c r="AL280" s="88"/>
      <c r="AM280" s="88"/>
      <c r="AN280" s="88"/>
      <c r="AO280" s="88"/>
      <c r="AP280" s="88"/>
      <c r="AQ280" s="88"/>
      <c r="AR280" s="88"/>
      <c r="AS280" s="88"/>
      <c r="AT280" s="88"/>
      <c r="AU280" s="88"/>
      <c r="AV280" s="88"/>
      <c r="AW280" s="88"/>
      <c r="AX280" s="88"/>
    </row>
    <row r="281" customFormat="false" ht="12.75" hidden="false" customHeight="false" outlineLevel="0" collapsed="false">
      <c r="B281" s="88"/>
      <c r="C281" s="88"/>
      <c r="D281" s="88"/>
      <c r="E281" s="88"/>
      <c r="F281" s="88"/>
      <c r="G281" s="88"/>
      <c r="H281" s="88"/>
      <c r="I281" s="88"/>
      <c r="J281" s="88"/>
      <c r="K281" s="88"/>
      <c r="L281" s="88"/>
      <c r="M281" s="88"/>
      <c r="N281" s="88"/>
      <c r="O281" s="88"/>
      <c r="P281" s="88"/>
      <c r="Q281" s="88"/>
      <c r="S281" s="88"/>
      <c r="T281" s="88"/>
      <c r="U281" s="88"/>
      <c r="V281" s="88"/>
      <c r="W281" s="88"/>
      <c r="X281" s="88"/>
      <c r="Y281" s="88"/>
      <c r="Z281" s="88"/>
      <c r="AA281" s="88"/>
      <c r="AB281" s="88"/>
      <c r="AC281" s="88"/>
      <c r="AD281" s="88"/>
      <c r="AE281" s="88"/>
      <c r="AF281" s="88"/>
      <c r="AG281" s="88"/>
      <c r="AH281" s="88"/>
      <c r="AI281" s="88"/>
      <c r="AJ281" s="88"/>
      <c r="AK281" s="88"/>
      <c r="AL281" s="88"/>
      <c r="AM281" s="88"/>
      <c r="AN281" s="88"/>
      <c r="AO281" s="88"/>
      <c r="AP281" s="88"/>
      <c r="AQ281" s="88"/>
      <c r="AR281" s="88"/>
      <c r="AS281" s="88"/>
      <c r="AT281" s="88"/>
      <c r="AU281" s="88"/>
      <c r="AV281" s="88"/>
      <c r="AW281" s="88"/>
      <c r="AX281" s="88"/>
    </row>
    <row r="282" customFormat="false" ht="12.75" hidden="false" customHeight="false" outlineLevel="0" collapsed="false">
      <c r="B282" s="88"/>
      <c r="C282" s="88"/>
      <c r="D282" s="88"/>
      <c r="E282" s="88"/>
      <c r="F282" s="88"/>
      <c r="G282" s="88"/>
      <c r="H282" s="88"/>
      <c r="I282" s="88"/>
      <c r="J282" s="88"/>
      <c r="K282" s="88"/>
      <c r="L282" s="88"/>
      <c r="M282" s="88"/>
      <c r="N282" s="88"/>
      <c r="O282" s="88"/>
      <c r="P282" s="88"/>
      <c r="Q282" s="88"/>
      <c r="S282" s="88"/>
      <c r="T282" s="88"/>
      <c r="U282" s="88"/>
      <c r="V282" s="88"/>
      <c r="W282" s="88"/>
      <c r="X282" s="88"/>
      <c r="Y282" s="88"/>
      <c r="Z282" s="88"/>
      <c r="AA282" s="88"/>
      <c r="AB282" s="88"/>
      <c r="AC282" s="88"/>
      <c r="AD282" s="88"/>
      <c r="AE282" s="88"/>
      <c r="AF282" s="88"/>
      <c r="AG282" s="88"/>
      <c r="AH282" s="88"/>
      <c r="AI282" s="88"/>
      <c r="AJ282" s="88"/>
      <c r="AK282" s="88"/>
      <c r="AL282" s="88"/>
      <c r="AM282" s="88"/>
      <c r="AN282" s="88"/>
      <c r="AO282" s="88"/>
      <c r="AP282" s="88"/>
      <c r="AQ282" s="88"/>
      <c r="AR282" s="88"/>
      <c r="AS282" s="88"/>
      <c r="AT282" s="88"/>
      <c r="AU282" s="88"/>
      <c r="AV282" s="88"/>
      <c r="AW282" s="88"/>
      <c r="AX282" s="88"/>
    </row>
    <row r="283" customFormat="false" ht="12.75" hidden="false" customHeight="false" outlineLevel="0" collapsed="false">
      <c r="B283" s="88"/>
      <c r="C283" s="88"/>
      <c r="D283" s="88"/>
      <c r="E283" s="88"/>
      <c r="F283" s="88"/>
      <c r="G283" s="88"/>
      <c r="H283" s="88"/>
      <c r="I283" s="88"/>
      <c r="J283" s="88"/>
      <c r="K283" s="88"/>
      <c r="L283" s="88"/>
      <c r="M283" s="88"/>
      <c r="N283" s="88"/>
      <c r="O283" s="88"/>
      <c r="P283" s="88"/>
      <c r="Q283" s="88"/>
      <c r="S283" s="88"/>
      <c r="T283" s="88"/>
      <c r="U283" s="88"/>
      <c r="V283" s="88"/>
      <c r="W283" s="88"/>
      <c r="X283" s="88"/>
      <c r="Y283" s="88"/>
      <c r="Z283" s="88"/>
      <c r="AA283" s="88"/>
      <c r="AB283" s="88"/>
      <c r="AC283" s="88"/>
      <c r="AD283" s="88"/>
      <c r="AE283" s="88"/>
      <c r="AF283" s="88"/>
      <c r="AG283" s="88"/>
      <c r="AH283" s="88"/>
      <c r="AI283" s="88"/>
      <c r="AJ283" s="88"/>
      <c r="AK283" s="88"/>
      <c r="AL283" s="88"/>
      <c r="AM283" s="88"/>
      <c r="AN283" s="88"/>
      <c r="AO283" s="88"/>
      <c r="AP283" s="88"/>
      <c r="AQ283" s="88"/>
      <c r="AR283" s="88"/>
      <c r="AS283" s="88"/>
      <c r="AT283" s="88"/>
      <c r="AU283" s="88"/>
      <c r="AV283" s="88"/>
      <c r="AW283" s="88"/>
      <c r="AX283" s="88"/>
    </row>
    <row r="284" customFormat="false" ht="12.75" hidden="false" customHeight="false" outlineLevel="0" collapsed="false">
      <c r="B284" s="88"/>
      <c r="C284" s="88"/>
      <c r="D284" s="88"/>
      <c r="E284" s="88"/>
      <c r="F284" s="88"/>
      <c r="G284" s="88"/>
      <c r="H284" s="88"/>
      <c r="I284" s="88"/>
      <c r="J284" s="88"/>
      <c r="K284" s="88"/>
      <c r="L284" s="88"/>
      <c r="M284" s="88"/>
      <c r="N284" s="88"/>
      <c r="O284" s="88"/>
      <c r="P284" s="88"/>
      <c r="Q284" s="88"/>
      <c r="S284" s="88"/>
      <c r="T284" s="88"/>
      <c r="U284" s="88"/>
      <c r="V284" s="88"/>
      <c r="W284" s="88"/>
      <c r="X284" s="88"/>
      <c r="Y284" s="88"/>
      <c r="Z284" s="88"/>
      <c r="AA284" s="88"/>
      <c r="AB284" s="88"/>
      <c r="AC284" s="88"/>
      <c r="AD284" s="88"/>
      <c r="AE284" s="88"/>
      <c r="AF284" s="88"/>
      <c r="AG284" s="88"/>
      <c r="AH284" s="88"/>
      <c r="AI284" s="88"/>
      <c r="AJ284" s="88"/>
      <c r="AK284" s="88"/>
      <c r="AL284" s="88"/>
      <c r="AM284" s="88"/>
      <c r="AN284" s="88"/>
      <c r="AO284" s="88"/>
      <c r="AP284" s="88"/>
      <c r="AQ284" s="88"/>
      <c r="AR284" s="88"/>
      <c r="AS284" s="88"/>
      <c r="AT284" s="88"/>
      <c r="AU284" s="88"/>
      <c r="AV284" s="88"/>
      <c r="AW284" s="88"/>
      <c r="AX284" s="88"/>
    </row>
    <row r="285" customFormat="false" ht="12.75" hidden="false" customHeight="false" outlineLevel="0" collapsed="false">
      <c r="B285" s="88"/>
      <c r="C285" s="88"/>
      <c r="D285" s="88"/>
      <c r="E285" s="88"/>
      <c r="F285" s="88"/>
      <c r="G285" s="88"/>
      <c r="H285" s="88"/>
      <c r="I285" s="88"/>
      <c r="J285" s="88"/>
      <c r="K285" s="88"/>
      <c r="L285" s="88"/>
      <c r="M285" s="88"/>
      <c r="N285" s="88"/>
      <c r="O285" s="88"/>
      <c r="P285" s="88"/>
      <c r="Q285" s="88"/>
      <c r="S285" s="88"/>
      <c r="T285" s="88"/>
      <c r="U285" s="88"/>
      <c r="V285" s="88"/>
      <c r="W285" s="88"/>
      <c r="X285" s="88"/>
      <c r="Y285" s="88"/>
      <c r="Z285" s="88"/>
      <c r="AA285" s="88"/>
      <c r="AB285" s="88"/>
      <c r="AC285" s="88"/>
      <c r="AD285" s="88"/>
      <c r="AE285" s="88"/>
      <c r="AF285" s="88"/>
      <c r="AG285" s="88"/>
      <c r="AH285" s="88"/>
      <c r="AI285" s="88"/>
      <c r="AJ285" s="88"/>
      <c r="AK285" s="88"/>
      <c r="AL285" s="88"/>
      <c r="AM285" s="88"/>
      <c r="AN285" s="88"/>
      <c r="AO285" s="88"/>
      <c r="AP285" s="88"/>
      <c r="AQ285" s="88"/>
      <c r="AR285" s="88"/>
      <c r="AS285" s="88"/>
      <c r="AT285" s="88"/>
      <c r="AU285" s="88"/>
      <c r="AV285" s="88"/>
      <c r="AW285" s="88"/>
      <c r="AX285" s="88"/>
    </row>
    <row r="286" customFormat="false" ht="12.75" hidden="false" customHeight="false" outlineLevel="0" collapsed="false">
      <c r="B286" s="88"/>
      <c r="C286" s="88"/>
      <c r="D286" s="88"/>
      <c r="E286" s="88"/>
      <c r="F286" s="88"/>
      <c r="G286" s="88"/>
      <c r="H286" s="88"/>
      <c r="I286" s="88"/>
      <c r="J286" s="88"/>
      <c r="K286" s="88"/>
      <c r="L286" s="88"/>
      <c r="M286" s="88"/>
      <c r="N286" s="88"/>
      <c r="O286" s="88"/>
      <c r="P286" s="88"/>
      <c r="Q286" s="88"/>
      <c r="S286" s="88"/>
      <c r="T286" s="88"/>
      <c r="U286" s="88"/>
      <c r="V286" s="88"/>
      <c r="W286" s="88"/>
      <c r="X286" s="88"/>
      <c r="Y286" s="88"/>
      <c r="Z286" s="88"/>
      <c r="AA286" s="88"/>
      <c r="AB286" s="88"/>
      <c r="AC286" s="88"/>
      <c r="AD286" s="88"/>
      <c r="AE286" s="88"/>
      <c r="AF286" s="88"/>
      <c r="AG286" s="88"/>
      <c r="AH286" s="88"/>
      <c r="AI286" s="88"/>
      <c r="AJ286" s="88"/>
      <c r="AK286" s="88"/>
      <c r="AL286" s="88"/>
      <c r="AM286" s="88"/>
      <c r="AN286" s="88"/>
      <c r="AO286" s="88"/>
      <c r="AP286" s="88"/>
      <c r="AQ286" s="88"/>
      <c r="AR286" s="88"/>
      <c r="AS286" s="88"/>
      <c r="AT286" s="88"/>
      <c r="AU286" s="88"/>
      <c r="AV286" s="88"/>
      <c r="AW286" s="88"/>
      <c r="AX286" s="88"/>
    </row>
    <row r="287" customFormat="false" ht="12.75" hidden="false" customHeight="false" outlineLevel="0" collapsed="false">
      <c r="B287" s="88"/>
      <c r="C287" s="88"/>
      <c r="D287" s="88"/>
      <c r="E287" s="88"/>
      <c r="F287" s="88"/>
      <c r="G287" s="88"/>
      <c r="H287" s="88"/>
      <c r="I287" s="88"/>
      <c r="J287" s="88"/>
      <c r="K287" s="88"/>
      <c r="L287" s="88"/>
      <c r="M287" s="88"/>
      <c r="N287" s="88"/>
      <c r="O287" s="88"/>
      <c r="P287" s="88"/>
      <c r="Q287" s="88"/>
      <c r="S287" s="88"/>
      <c r="T287" s="88"/>
      <c r="U287" s="88"/>
      <c r="V287" s="88"/>
      <c r="W287" s="88"/>
      <c r="X287" s="88"/>
      <c r="Y287" s="88"/>
      <c r="Z287" s="88"/>
      <c r="AA287" s="88"/>
      <c r="AB287" s="88"/>
      <c r="AC287" s="88"/>
      <c r="AD287" s="88"/>
      <c r="AE287" s="88"/>
      <c r="AF287" s="88"/>
      <c r="AG287" s="88"/>
      <c r="AH287" s="88"/>
      <c r="AI287" s="88"/>
      <c r="AJ287" s="88"/>
      <c r="AK287" s="88"/>
      <c r="AL287" s="88"/>
      <c r="AM287" s="88"/>
      <c r="AN287" s="88"/>
      <c r="AO287" s="88"/>
      <c r="AP287" s="88"/>
      <c r="AQ287" s="88"/>
      <c r="AR287" s="88"/>
      <c r="AS287" s="88"/>
      <c r="AT287" s="88"/>
      <c r="AU287" s="88"/>
      <c r="AV287" s="88"/>
      <c r="AW287" s="88"/>
      <c r="AX287" s="88"/>
    </row>
    <row r="288" customFormat="false" ht="12.75" hidden="false" customHeight="false" outlineLevel="0" collapsed="false">
      <c r="B288" s="88"/>
      <c r="C288" s="88"/>
      <c r="D288" s="88"/>
      <c r="E288" s="88"/>
      <c r="F288" s="88"/>
      <c r="G288" s="88"/>
      <c r="H288" s="88"/>
      <c r="I288" s="88"/>
      <c r="J288" s="88"/>
      <c r="K288" s="88"/>
      <c r="L288" s="88"/>
      <c r="M288" s="88"/>
      <c r="N288" s="88"/>
      <c r="O288" s="88"/>
      <c r="P288" s="88"/>
      <c r="Q288" s="88"/>
      <c r="S288" s="88"/>
      <c r="T288" s="88"/>
      <c r="U288" s="88"/>
      <c r="V288" s="88"/>
      <c r="W288" s="88"/>
      <c r="X288" s="88"/>
      <c r="Y288" s="88"/>
      <c r="Z288" s="88"/>
      <c r="AA288" s="88"/>
      <c r="AB288" s="88"/>
      <c r="AC288" s="88"/>
      <c r="AD288" s="88"/>
      <c r="AE288" s="88"/>
      <c r="AF288" s="88"/>
      <c r="AG288" s="88"/>
      <c r="AH288" s="88"/>
      <c r="AI288" s="88"/>
      <c r="AJ288" s="88"/>
      <c r="AK288" s="88"/>
      <c r="AL288" s="88"/>
      <c r="AM288" s="88"/>
      <c r="AN288" s="88"/>
      <c r="AO288" s="88"/>
      <c r="AP288" s="88"/>
      <c r="AQ288" s="88"/>
      <c r="AR288" s="88"/>
      <c r="AS288" s="88"/>
      <c r="AT288" s="88"/>
      <c r="AU288" s="88"/>
      <c r="AV288" s="88"/>
      <c r="AW288" s="88"/>
      <c r="AX288" s="88"/>
    </row>
    <row r="289" customFormat="false" ht="12.75" hidden="false" customHeight="false" outlineLevel="0" collapsed="false">
      <c r="B289" s="88"/>
      <c r="C289" s="88"/>
      <c r="D289" s="88"/>
      <c r="E289" s="88"/>
      <c r="F289" s="88"/>
      <c r="G289" s="88"/>
      <c r="H289" s="88"/>
      <c r="I289" s="88"/>
      <c r="J289" s="88"/>
      <c r="K289" s="88"/>
      <c r="L289" s="88"/>
      <c r="M289" s="88"/>
      <c r="N289" s="88"/>
      <c r="O289" s="88"/>
      <c r="P289" s="88"/>
      <c r="Q289" s="88"/>
      <c r="S289" s="88"/>
      <c r="T289" s="88"/>
      <c r="U289" s="88"/>
      <c r="V289" s="88"/>
      <c r="W289" s="88"/>
      <c r="X289" s="88"/>
      <c r="Y289" s="88"/>
      <c r="Z289" s="88"/>
      <c r="AA289" s="88"/>
      <c r="AB289" s="88"/>
      <c r="AC289" s="88"/>
      <c r="AD289" s="88"/>
      <c r="AE289" s="88"/>
      <c r="AF289" s="88"/>
      <c r="AG289" s="88"/>
      <c r="AH289" s="88"/>
      <c r="AI289" s="88"/>
      <c r="AJ289" s="88"/>
      <c r="AK289" s="88"/>
      <c r="AL289" s="88"/>
      <c r="AM289" s="88"/>
      <c r="AN289" s="88"/>
      <c r="AO289" s="88"/>
      <c r="AP289" s="88"/>
      <c r="AQ289" s="88"/>
      <c r="AR289" s="88"/>
      <c r="AS289" s="88"/>
      <c r="AT289" s="88"/>
      <c r="AU289" s="88"/>
      <c r="AV289" s="88"/>
      <c r="AW289" s="88"/>
      <c r="AX289" s="88"/>
    </row>
    <row r="290" customFormat="false" ht="12.75" hidden="false" customHeight="false" outlineLevel="0" collapsed="false">
      <c r="B290" s="88"/>
      <c r="C290" s="88"/>
      <c r="D290" s="88"/>
      <c r="E290" s="88"/>
      <c r="F290" s="88"/>
      <c r="G290" s="88"/>
      <c r="H290" s="88"/>
      <c r="I290" s="88"/>
      <c r="J290" s="88"/>
      <c r="K290" s="88"/>
      <c r="L290" s="88"/>
      <c r="M290" s="88"/>
      <c r="N290" s="88"/>
      <c r="O290" s="88"/>
      <c r="P290" s="88"/>
      <c r="Q290" s="88"/>
      <c r="S290" s="88"/>
      <c r="T290" s="88"/>
      <c r="U290" s="88"/>
      <c r="V290" s="88"/>
      <c r="W290" s="88"/>
      <c r="X290" s="88"/>
      <c r="Y290" s="88"/>
      <c r="Z290" s="88"/>
      <c r="AA290" s="88"/>
      <c r="AB290" s="88"/>
      <c r="AC290" s="88"/>
      <c r="AD290" s="88"/>
      <c r="AE290" s="88"/>
      <c r="AF290" s="88"/>
      <c r="AG290" s="88"/>
      <c r="AH290" s="88"/>
      <c r="AI290" s="88"/>
      <c r="AJ290" s="88"/>
      <c r="AK290" s="88"/>
      <c r="AL290" s="88"/>
      <c r="AM290" s="88"/>
      <c r="AN290" s="88"/>
      <c r="AO290" s="88"/>
      <c r="AP290" s="88"/>
      <c r="AQ290" s="88"/>
      <c r="AR290" s="88"/>
      <c r="AS290" s="88"/>
      <c r="AT290" s="88"/>
      <c r="AU290" s="88"/>
      <c r="AV290" s="88"/>
      <c r="AW290" s="88"/>
      <c r="AX290" s="88"/>
    </row>
    <row r="291" customFormat="false" ht="12.75" hidden="false" customHeight="false" outlineLevel="0" collapsed="false">
      <c r="B291" s="88"/>
      <c r="C291" s="88"/>
      <c r="D291" s="88"/>
      <c r="E291" s="88"/>
      <c r="F291" s="88"/>
      <c r="G291" s="88"/>
      <c r="H291" s="88"/>
      <c r="I291" s="88"/>
      <c r="J291" s="88"/>
      <c r="K291" s="88"/>
      <c r="L291" s="88"/>
      <c r="M291" s="88"/>
      <c r="N291" s="88"/>
      <c r="O291" s="88"/>
      <c r="P291" s="88"/>
      <c r="Q291" s="88"/>
      <c r="S291" s="88"/>
      <c r="T291" s="88"/>
      <c r="U291" s="88"/>
      <c r="V291" s="88"/>
      <c r="W291" s="88"/>
      <c r="X291" s="88"/>
      <c r="Y291" s="88"/>
      <c r="Z291" s="88"/>
      <c r="AA291" s="88"/>
      <c r="AB291" s="88"/>
      <c r="AC291" s="88"/>
      <c r="AD291" s="88"/>
      <c r="AE291" s="88"/>
      <c r="AF291" s="88"/>
      <c r="AG291" s="88"/>
      <c r="AH291" s="88"/>
      <c r="AI291" s="88"/>
      <c r="AJ291" s="88"/>
      <c r="AK291" s="88"/>
      <c r="AL291" s="88"/>
      <c r="AM291" s="88"/>
      <c r="AN291" s="88"/>
      <c r="AO291" s="88"/>
      <c r="AP291" s="88"/>
      <c r="AQ291" s="88"/>
      <c r="AR291" s="88"/>
      <c r="AS291" s="88"/>
      <c r="AT291" s="88"/>
      <c r="AU291" s="88"/>
      <c r="AV291" s="88"/>
      <c r="AW291" s="88"/>
      <c r="AX291" s="88"/>
    </row>
    <row r="292" customFormat="false" ht="12.75" hidden="false" customHeight="false" outlineLevel="0" collapsed="false">
      <c r="B292" s="88"/>
      <c r="C292" s="88"/>
      <c r="D292" s="88"/>
      <c r="E292" s="88"/>
      <c r="F292" s="88"/>
      <c r="G292" s="88"/>
      <c r="H292" s="88"/>
      <c r="I292" s="88"/>
      <c r="J292" s="88"/>
      <c r="K292" s="88"/>
      <c r="L292" s="88"/>
      <c r="M292" s="88"/>
      <c r="N292" s="88"/>
      <c r="O292" s="88"/>
      <c r="P292" s="88"/>
      <c r="Q292" s="88"/>
      <c r="S292" s="88"/>
      <c r="T292" s="88"/>
      <c r="U292" s="88"/>
      <c r="V292" s="88"/>
      <c r="W292" s="88"/>
      <c r="X292" s="88"/>
      <c r="Y292" s="88"/>
      <c r="Z292" s="88"/>
      <c r="AA292" s="88"/>
      <c r="AB292" s="88"/>
      <c r="AC292" s="88"/>
      <c r="AD292" s="88"/>
      <c r="AE292" s="88"/>
      <c r="AF292" s="88"/>
      <c r="AG292" s="88"/>
      <c r="AH292" s="88"/>
      <c r="AI292" s="88"/>
      <c r="AJ292" s="88"/>
      <c r="AK292" s="88"/>
      <c r="AL292" s="88"/>
      <c r="AM292" s="88"/>
      <c r="AN292" s="88"/>
      <c r="AO292" s="88"/>
      <c r="AP292" s="88"/>
      <c r="AQ292" s="88"/>
      <c r="AR292" s="88"/>
      <c r="AS292" s="88"/>
      <c r="AT292" s="88"/>
      <c r="AU292" s="88"/>
      <c r="AV292" s="88"/>
      <c r="AW292" s="88"/>
      <c r="AX292" s="88"/>
    </row>
    <row r="293" customFormat="false" ht="12.75" hidden="false" customHeight="false" outlineLevel="0" collapsed="false">
      <c r="B293" s="88"/>
      <c r="C293" s="88"/>
      <c r="D293" s="88"/>
      <c r="E293" s="88"/>
      <c r="F293" s="88"/>
      <c r="G293" s="88"/>
      <c r="H293" s="88"/>
      <c r="I293" s="88"/>
      <c r="J293" s="88"/>
      <c r="K293" s="88"/>
      <c r="L293" s="88"/>
      <c r="M293" s="88"/>
      <c r="N293" s="88"/>
      <c r="O293" s="88"/>
      <c r="P293" s="88"/>
      <c r="Q293" s="88"/>
      <c r="S293" s="88"/>
      <c r="T293" s="88"/>
      <c r="U293" s="88"/>
      <c r="V293" s="88"/>
      <c r="W293" s="88"/>
      <c r="X293" s="88"/>
      <c r="Y293" s="88"/>
      <c r="Z293" s="88"/>
      <c r="AA293" s="88"/>
      <c r="AB293" s="88"/>
      <c r="AC293" s="88"/>
      <c r="AD293" s="88"/>
      <c r="AE293" s="88"/>
      <c r="AF293" s="88"/>
      <c r="AG293" s="88"/>
      <c r="AH293" s="88"/>
      <c r="AI293" s="88"/>
      <c r="AJ293" s="88"/>
      <c r="AK293" s="88"/>
      <c r="AL293" s="88"/>
      <c r="AM293" s="88"/>
      <c r="AN293" s="88"/>
      <c r="AO293" s="88"/>
      <c r="AP293" s="88"/>
      <c r="AQ293" s="88"/>
      <c r="AR293" s="88"/>
      <c r="AS293" s="88"/>
      <c r="AT293" s="88"/>
      <c r="AU293" s="88"/>
      <c r="AV293" s="88"/>
      <c r="AW293" s="88"/>
      <c r="AX293" s="88"/>
    </row>
    <row r="294" customFormat="false" ht="12.75" hidden="false" customHeight="false" outlineLevel="0" collapsed="false">
      <c r="B294" s="88"/>
      <c r="C294" s="88"/>
      <c r="D294" s="88"/>
      <c r="E294" s="88"/>
      <c r="F294" s="88"/>
      <c r="G294" s="88"/>
      <c r="H294" s="88"/>
      <c r="I294" s="88"/>
      <c r="J294" s="88"/>
      <c r="K294" s="88"/>
      <c r="L294" s="88"/>
      <c r="M294" s="88"/>
      <c r="N294" s="88"/>
      <c r="O294" s="88"/>
      <c r="P294" s="88"/>
      <c r="Q294" s="88"/>
      <c r="S294" s="88"/>
      <c r="T294" s="88"/>
      <c r="U294" s="88"/>
      <c r="V294" s="88"/>
      <c r="W294" s="88"/>
      <c r="X294" s="88"/>
      <c r="Y294" s="88"/>
      <c r="Z294" s="88"/>
      <c r="AA294" s="88"/>
      <c r="AB294" s="88"/>
      <c r="AC294" s="88"/>
      <c r="AD294" s="88"/>
      <c r="AE294" s="88"/>
      <c r="AF294" s="88"/>
      <c r="AG294" s="88"/>
      <c r="AH294" s="88"/>
      <c r="AI294" s="88"/>
      <c r="AJ294" s="88"/>
      <c r="AK294" s="88"/>
      <c r="AL294" s="88"/>
      <c r="AM294" s="88"/>
      <c r="AN294" s="88"/>
      <c r="AO294" s="88"/>
      <c r="AP294" s="88"/>
      <c r="AQ294" s="88"/>
      <c r="AR294" s="88"/>
      <c r="AS294" s="88"/>
      <c r="AT294" s="88"/>
      <c r="AU294" s="88"/>
      <c r="AV294" s="88"/>
      <c r="AW294" s="88"/>
      <c r="AX294" s="88"/>
    </row>
    <row r="295" customFormat="false" ht="12.75" hidden="false" customHeight="false" outlineLevel="0" collapsed="false">
      <c r="B295" s="88"/>
      <c r="C295" s="88"/>
      <c r="D295" s="88"/>
      <c r="E295" s="88"/>
      <c r="F295" s="88"/>
      <c r="G295" s="88"/>
      <c r="H295" s="88"/>
      <c r="I295" s="88"/>
      <c r="J295" s="88"/>
      <c r="K295" s="88"/>
      <c r="L295" s="88"/>
      <c r="M295" s="88"/>
      <c r="N295" s="88"/>
      <c r="O295" s="88"/>
      <c r="P295" s="88"/>
      <c r="Q295" s="88"/>
      <c r="S295" s="88"/>
      <c r="T295" s="88"/>
      <c r="U295" s="88"/>
      <c r="V295" s="88"/>
      <c r="W295" s="88"/>
      <c r="X295" s="88"/>
      <c r="Y295" s="88"/>
      <c r="Z295" s="88"/>
      <c r="AA295" s="88"/>
      <c r="AB295" s="88"/>
      <c r="AC295" s="88"/>
      <c r="AD295" s="88"/>
      <c r="AE295" s="88"/>
      <c r="AF295" s="88"/>
      <c r="AG295" s="88"/>
      <c r="AH295" s="88"/>
      <c r="AI295" s="88"/>
      <c r="AJ295" s="88"/>
      <c r="AK295" s="88"/>
      <c r="AL295" s="88"/>
      <c r="AM295" s="88"/>
      <c r="AN295" s="88"/>
      <c r="AO295" s="88"/>
      <c r="AP295" s="88"/>
      <c r="AQ295" s="88"/>
      <c r="AR295" s="88"/>
      <c r="AS295" s="88"/>
      <c r="AT295" s="88"/>
      <c r="AU295" s="88"/>
      <c r="AV295" s="88"/>
      <c r="AW295" s="88"/>
      <c r="AX295" s="88"/>
    </row>
    <row r="296" customFormat="false" ht="12.75" hidden="false" customHeight="false" outlineLevel="0" collapsed="false">
      <c r="B296" s="88"/>
      <c r="C296" s="88"/>
      <c r="D296" s="88"/>
      <c r="E296" s="88"/>
      <c r="F296" s="88"/>
      <c r="G296" s="88"/>
      <c r="H296" s="88"/>
      <c r="I296" s="88"/>
      <c r="J296" s="88"/>
      <c r="K296" s="88"/>
      <c r="L296" s="88"/>
      <c r="M296" s="88"/>
      <c r="N296" s="88"/>
      <c r="O296" s="88"/>
      <c r="P296" s="88"/>
      <c r="Q296" s="88"/>
      <c r="S296" s="88"/>
      <c r="T296" s="88"/>
      <c r="U296" s="88"/>
      <c r="V296" s="88"/>
      <c r="W296" s="88"/>
      <c r="X296" s="88"/>
      <c r="Y296" s="88"/>
      <c r="Z296" s="88"/>
      <c r="AA296" s="88"/>
      <c r="AB296" s="88"/>
      <c r="AC296" s="88"/>
      <c r="AD296" s="88"/>
      <c r="AE296" s="88"/>
      <c r="AF296" s="88"/>
      <c r="AG296" s="88"/>
      <c r="AH296" s="88"/>
      <c r="AI296" s="88"/>
      <c r="AJ296" s="88"/>
      <c r="AK296" s="88"/>
      <c r="AL296" s="88"/>
      <c r="AM296" s="88"/>
      <c r="AN296" s="88"/>
      <c r="AO296" s="88"/>
      <c r="AP296" s="88"/>
      <c r="AQ296" s="88"/>
      <c r="AR296" s="88"/>
      <c r="AS296" s="88"/>
      <c r="AT296" s="88"/>
      <c r="AU296" s="88"/>
      <c r="AV296" s="88"/>
      <c r="AW296" s="88"/>
      <c r="AX296" s="88"/>
    </row>
    <row r="297" customFormat="false" ht="12.75" hidden="false" customHeight="false" outlineLevel="0" collapsed="false">
      <c r="B297" s="88"/>
      <c r="C297" s="88"/>
      <c r="D297" s="88"/>
      <c r="E297" s="88"/>
      <c r="F297" s="88"/>
      <c r="G297" s="88"/>
      <c r="H297" s="88"/>
      <c r="I297" s="88"/>
      <c r="J297" s="88"/>
      <c r="K297" s="88"/>
      <c r="L297" s="88"/>
      <c r="M297" s="88"/>
      <c r="N297" s="88"/>
      <c r="O297" s="88"/>
      <c r="P297" s="88"/>
      <c r="Q297" s="88"/>
      <c r="S297" s="88"/>
      <c r="T297" s="88"/>
      <c r="U297" s="88"/>
      <c r="V297" s="88"/>
      <c r="W297" s="88"/>
      <c r="X297" s="88"/>
      <c r="Y297" s="88"/>
      <c r="Z297" s="88"/>
      <c r="AA297" s="88"/>
      <c r="AB297" s="88"/>
      <c r="AC297" s="88"/>
      <c r="AD297" s="88"/>
      <c r="AE297" s="88"/>
      <c r="AF297" s="88"/>
      <c r="AG297" s="88"/>
      <c r="AH297" s="88"/>
      <c r="AI297" s="88"/>
      <c r="AJ297" s="88"/>
      <c r="AK297" s="88"/>
      <c r="AL297" s="88"/>
      <c r="AM297" s="88"/>
      <c r="AN297" s="88"/>
      <c r="AO297" s="88"/>
      <c r="AP297" s="88"/>
      <c r="AQ297" s="88"/>
      <c r="AR297" s="88"/>
      <c r="AS297" s="88"/>
      <c r="AT297" s="88"/>
      <c r="AU297" s="88"/>
      <c r="AV297" s="88"/>
      <c r="AW297" s="88"/>
      <c r="AX297" s="88"/>
    </row>
    <row r="298" customFormat="false" ht="12.75" hidden="false" customHeight="false" outlineLevel="0" collapsed="false">
      <c r="B298" s="88"/>
      <c r="C298" s="88"/>
      <c r="D298" s="88"/>
      <c r="E298" s="88"/>
      <c r="F298" s="88"/>
      <c r="G298" s="88"/>
      <c r="H298" s="88"/>
      <c r="I298" s="88"/>
      <c r="J298" s="88"/>
      <c r="K298" s="88"/>
      <c r="L298" s="88"/>
      <c r="M298" s="88"/>
      <c r="N298" s="88"/>
      <c r="O298" s="88"/>
      <c r="P298" s="88"/>
      <c r="Q298" s="88"/>
      <c r="S298" s="88"/>
      <c r="T298" s="88"/>
      <c r="U298" s="88"/>
      <c r="V298" s="88"/>
      <c r="W298" s="88"/>
      <c r="X298" s="88"/>
      <c r="Y298" s="88"/>
      <c r="Z298" s="88"/>
      <c r="AA298" s="88"/>
      <c r="AB298" s="88"/>
      <c r="AC298" s="88"/>
      <c r="AD298" s="88"/>
      <c r="AE298" s="88"/>
      <c r="AF298" s="88"/>
      <c r="AG298" s="88"/>
      <c r="AH298" s="88"/>
      <c r="AI298" s="88"/>
      <c r="AJ298" s="88"/>
      <c r="AK298" s="88"/>
      <c r="AL298" s="88"/>
      <c r="AM298" s="88"/>
      <c r="AN298" s="88"/>
      <c r="AO298" s="88"/>
      <c r="AP298" s="88"/>
      <c r="AQ298" s="88"/>
      <c r="AR298" s="88"/>
      <c r="AS298" s="88"/>
      <c r="AT298" s="88"/>
      <c r="AU298" s="88"/>
      <c r="AV298" s="88"/>
      <c r="AW298" s="88"/>
      <c r="AX298" s="88"/>
    </row>
    <row r="299" customFormat="false" ht="12.75" hidden="false" customHeight="false" outlineLevel="0" collapsed="false">
      <c r="B299" s="88"/>
      <c r="C299" s="88"/>
      <c r="D299" s="88"/>
      <c r="E299" s="88"/>
      <c r="F299" s="88"/>
      <c r="G299" s="88"/>
      <c r="H299" s="88"/>
      <c r="I299" s="88"/>
      <c r="J299" s="88"/>
      <c r="K299" s="88"/>
      <c r="L299" s="88"/>
      <c r="M299" s="88"/>
      <c r="N299" s="88"/>
      <c r="O299" s="88"/>
      <c r="P299" s="88"/>
      <c r="Q299" s="88"/>
      <c r="S299" s="88"/>
      <c r="T299" s="88"/>
      <c r="U299" s="88"/>
      <c r="V299" s="88"/>
      <c r="W299" s="88"/>
      <c r="X299" s="88"/>
      <c r="Y299" s="88"/>
      <c r="Z299" s="88"/>
      <c r="AA299" s="88"/>
      <c r="AB299" s="88"/>
      <c r="AC299" s="88"/>
      <c r="AD299" s="88"/>
      <c r="AE299" s="88"/>
      <c r="AF299" s="88"/>
      <c r="AG299" s="88"/>
      <c r="AH299" s="88"/>
      <c r="AI299" s="88"/>
      <c r="AJ299" s="88"/>
      <c r="AK299" s="88"/>
      <c r="AL299" s="88"/>
      <c r="AM299" s="88"/>
      <c r="AN299" s="88"/>
      <c r="AO299" s="88"/>
      <c r="AP299" s="88"/>
      <c r="AQ299" s="88"/>
      <c r="AR299" s="88"/>
      <c r="AS299" s="88"/>
      <c r="AT299" s="88"/>
      <c r="AU299" s="88"/>
      <c r="AV299" s="88"/>
      <c r="AW299" s="88"/>
      <c r="AX299" s="88"/>
    </row>
    <row r="300" customFormat="false" ht="12.75" hidden="false" customHeight="false" outlineLevel="0" collapsed="false">
      <c r="B300" s="88"/>
      <c r="C300" s="88"/>
      <c r="D300" s="88"/>
      <c r="E300" s="88"/>
      <c r="F300" s="88"/>
      <c r="G300" s="88"/>
      <c r="H300" s="88"/>
      <c r="I300" s="88"/>
      <c r="J300" s="88"/>
      <c r="K300" s="88"/>
      <c r="L300" s="88"/>
      <c r="M300" s="88"/>
      <c r="N300" s="88"/>
      <c r="O300" s="88"/>
      <c r="P300" s="88"/>
      <c r="Q300" s="88"/>
      <c r="S300" s="88"/>
      <c r="T300" s="88"/>
      <c r="U300" s="88"/>
      <c r="V300" s="88"/>
      <c r="W300" s="88"/>
      <c r="X300" s="88"/>
      <c r="Y300" s="88"/>
      <c r="Z300" s="88"/>
      <c r="AA300" s="88"/>
      <c r="AB300" s="88"/>
      <c r="AC300" s="88"/>
      <c r="AD300" s="88"/>
      <c r="AE300" s="88"/>
      <c r="AF300" s="88"/>
      <c r="AG300" s="88"/>
      <c r="AH300" s="88"/>
      <c r="AI300" s="88"/>
      <c r="AJ300" s="88"/>
      <c r="AK300" s="88"/>
      <c r="AL300" s="88"/>
      <c r="AM300" s="88"/>
      <c r="AN300" s="88"/>
      <c r="AO300" s="88"/>
      <c r="AP300" s="88"/>
      <c r="AQ300" s="88"/>
      <c r="AR300" s="88"/>
      <c r="AS300" s="88"/>
      <c r="AT300" s="88"/>
      <c r="AU300" s="88"/>
      <c r="AV300" s="88"/>
      <c r="AW300" s="88"/>
      <c r="AX300" s="88"/>
    </row>
    <row r="301" customFormat="false" ht="12.75" hidden="false" customHeight="false" outlineLevel="0" collapsed="false">
      <c r="B301" s="88"/>
      <c r="C301" s="88"/>
      <c r="D301" s="88"/>
      <c r="E301" s="88"/>
      <c r="F301" s="88"/>
      <c r="G301" s="88"/>
      <c r="H301" s="88"/>
      <c r="I301" s="88"/>
      <c r="J301" s="88"/>
      <c r="K301" s="88"/>
      <c r="L301" s="88"/>
      <c r="M301" s="88"/>
      <c r="N301" s="88"/>
      <c r="O301" s="88"/>
      <c r="P301" s="88"/>
      <c r="Q301" s="88"/>
      <c r="S301" s="88"/>
      <c r="T301" s="88"/>
      <c r="U301" s="88"/>
      <c r="V301" s="88"/>
      <c r="W301" s="88"/>
      <c r="X301" s="88"/>
      <c r="Y301" s="88"/>
      <c r="Z301" s="88"/>
      <c r="AA301" s="88"/>
      <c r="AB301" s="88"/>
      <c r="AC301" s="88"/>
      <c r="AD301" s="88"/>
      <c r="AE301" s="88"/>
      <c r="AF301" s="88"/>
      <c r="AG301" s="88"/>
      <c r="AH301" s="88"/>
      <c r="AI301" s="88"/>
      <c r="AJ301" s="88"/>
      <c r="AK301" s="88"/>
      <c r="AL301" s="88"/>
      <c r="AM301" s="88"/>
      <c r="AN301" s="88"/>
      <c r="AO301" s="88"/>
      <c r="AP301" s="88"/>
      <c r="AQ301" s="88"/>
      <c r="AR301" s="88"/>
      <c r="AS301" s="88"/>
      <c r="AT301" s="88"/>
      <c r="AU301" s="88"/>
      <c r="AV301" s="88"/>
      <c r="AW301" s="88"/>
      <c r="AX301" s="88"/>
    </row>
    <row r="302" customFormat="false" ht="12.75" hidden="false" customHeight="false" outlineLevel="0" collapsed="false">
      <c r="B302" s="88"/>
      <c r="C302" s="88"/>
      <c r="D302" s="88"/>
      <c r="E302" s="88"/>
      <c r="F302" s="88"/>
      <c r="G302" s="88"/>
      <c r="H302" s="88"/>
      <c r="I302" s="88"/>
      <c r="J302" s="88"/>
      <c r="K302" s="88"/>
      <c r="L302" s="88"/>
      <c r="M302" s="88"/>
      <c r="N302" s="88"/>
      <c r="O302" s="88"/>
      <c r="P302" s="88"/>
      <c r="Q302" s="88"/>
      <c r="S302" s="88"/>
      <c r="T302" s="88"/>
      <c r="U302" s="88"/>
      <c r="V302" s="88"/>
      <c r="W302" s="88"/>
      <c r="X302" s="88"/>
      <c r="Y302" s="88"/>
      <c r="Z302" s="88"/>
      <c r="AA302" s="88"/>
      <c r="AB302" s="88"/>
      <c r="AC302" s="88"/>
      <c r="AD302" s="88"/>
      <c r="AE302" s="88"/>
      <c r="AF302" s="88"/>
      <c r="AG302" s="88"/>
      <c r="AH302" s="88"/>
      <c r="AI302" s="88"/>
      <c r="AJ302" s="88"/>
      <c r="AK302" s="88"/>
      <c r="AL302" s="88"/>
      <c r="AM302" s="88"/>
      <c r="AN302" s="88"/>
      <c r="AO302" s="88"/>
      <c r="AP302" s="88"/>
      <c r="AQ302" s="88"/>
      <c r="AR302" s="88"/>
      <c r="AS302" s="88"/>
      <c r="AT302" s="88"/>
      <c r="AU302" s="88"/>
      <c r="AV302" s="88"/>
      <c r="AW302" s="88"/>
      <c r="AX302" s="88"/>
    </row>
    <row r="303" customFormat="false" ht="12.75" hidden="false" customHeight="false" outlineLevel="0" collapsed="false">
      <c r="B303" s="88"/>
      <c r="C303" s="88"/>
      <c r="D303" s="88"/>
      <c r="E303" s="88"/>
      <c r="F303" s="88"/>
      <c r="G303" s="88"/>
      <c r="H303" s="88"/>
      <c r="I303" s="88"/>
      <c r="J303" s="88"/>
      <c r="K303" s="88"/>
      <c r="L303" s="88"/>
      <c r="M303" s="88"/>
      <c r="N303" s="88"/>
      <c r="O303" s="88"/>
      <c r="P303" s="88"/>
      <c r="Q303" s="88"/>
      <c r="S303" s="88"/>
      <c r="T303" s="88"/>
      <c r="U303" s="88"/>
      <c r="V303" s="88"/>
      <c r="W303" s="88"/>
      <c r="X303" s="88"/>
      <c r="Y303" s="88"/>
      <c r="Z303" s="88"/>
      <c r="AA303" s="88"/>
      <c r="AB303" s="88"/>
      <c r="AC303" s="88"/>
      <c r="AD303" s="88"/>
      <c r="AE303" s="88"/>
      <c r="AF303" s="88"/>
      <c r="AG303" s="88"/>
      <c r="AH303" s="88"/>
      <c r="AI303" s="88"/>
      <c r="AJ303" s="88"/>
      <c r="AK303" s="88"/>
      <c r="AL303" s="88"/>
      <c r="AM303" s="88"/>
      <c r="AN303" s="88"/>
      <c r="AO303" s="88"/>
      <c r="AP303" s="88"/>
      <c r="AQ303" s="88"/>
      <c r="AR303" s="88"/>
      <c r="AS303" s="88"/>
      <c r="AT303" s="88"/>
      <c r="AU303" s="88"/>
      <c r="AV303" s="88"/>
      <c r="AW303" s="88"/>
      <c r="AX303" s="88"/>
    </row>
    <row r="304" customFormat="false" ht="12.75" hidden="false" customHeight="false" outlineLevel="0" collapsed="false">
      <c r="B304" s="88"/>
      <c r="C304" s="88"/>
      <c r="D304" s="88"/>
      <c r="E304" s="88"/>
      <c r="F304" s="88"/>
      <c r="G304" s="88"/>
      <c r="H304" s="88"/>
      <c r="I304" s="88"/>
      <c r="J304" s="88"/>
      <c r="K304" s="88"/>
      <c r="L304" s="88"/>
      <c r="M304" s="88"/>
      <c r="N304" s="88"/>
      <c r="O304" s="88"/>
      <c r="P304" s="88"/>
      <c r="Q304" s="88"/>
      <c r="S304" s="88"/>
      <c r="T304" s="88"/>
      <c r="U304" s="88"/>
      <c r="V304" s="88"/>
      <c r="W304" s="88"/>
      <c r="X304" s="88"/>
      <c r="Y304" s="88"/>
      <c r="Z304" s="88"/>
      <c r="AA304" s="88"/>
      <c r="AB304" s="88"/>
      <c r="AC304" s="88"/>
      <c r="AD304" s="88"/>
      <c r="AE304" s="88"/>
      <c r="AF304" s="88"/>
      <c r="AG304" s="88"/>
      <c r="AH304" s="88"/>
      <c r="AI304" s="88"/>
      <c r="AJ304" s="88"/>
      <c r="AK304" s="88"/>
      <c r="AL304" s="88"/>
      <c r="AM304" s="88"/>
      <c r="AN304" s="88"/>
      <c r="AO304" s="88"/>
      <c r="AP304" s="88"/>
      <c r="AQ304" s="88"/>
      <c r="AR304" s="88"/>
      <c r="AS304" s="88"/>
      <c r="AT304" s="88"/>
      <c r="AU304" s="88"/>
      <c r="AV304" s="88"/>
      <c r="AW304" s="88"/>
      <c r="AX304" s="88"/>
    </row>
    <row r="305" customFormat="false" ht="12.75" hidden="false" customHeight="false" outlineLevel="0" collapsed="false">
      <c r="B305" s="88"/>
      <c r="C305" s="88"/>
      <c r="D305" s="88"/>
      <c r="E305" s="88"/>
      <c r="F305" s="88"/>
      <c r="G305" s="88"/>
      <c r="H305" s="88"/>
      <c r="I305" s="88"/>
      <c r="J305" s="88"/>
      <c r="K305" s="88"/>
      <c r="L305" s="88"/>
      <c r="M305" s="88"/>
      <c r="N305" s="88"/>
      <c r="O305" s="88"/>
      <c r="P305" s="88"/>
      <c r="Q305" s="88"/>
      <c r="S305" s="88"/>
      <c r="T305" s="88"/>
      <c r="U305" s="88"/>
      <c r="V305" s="88"/>
      <c r="W305" s="88"/>
      <c r="X305" s="88"/>
      <c r="Y305" s="88"/>
      <c r="Z305" s="88"/>
      <c r="AA305" s="88"/>
      <c r="AB305" s="88"/>
      <c r="AC305" s="88"/>
      <c r="AD305" s="88"/>
      <c r="AE305" s="88"/>
      <c r="AF305" s="88"/>
      <c r="AG305" s="88"/>
      <c r="AH305" s="88"/>
      <c r="AI305" s="88"/>
      <c r="AJ305" s="88"/>
      <c r="AK305" s="88"/>
      <c r="AL305" s="88"/>
      <c r="AM305" s="88"/>
      <c r="AN305" s="88"/>
      <c r="AO305" s="88"/>
      <c r="AP305" s="88"/>
      <c r="AQ305" s="88"/>
      <c r="AR305" s="88"/>
      <c r="AS305" s="88"/>
      <c r="AT305" s="88"/>
      <c r="AU305" s="88"/>
      <c r="AV305" s="88"/>
      <c r="AW305" s="88"/>
      <c r="AX305" s="88"/>
    </row>
    <row r="306" customFormat="false" ht="12.75" hidden="false" customHeight="false" outlineLevel="0" collapsed="false">
      <c r="B306" s="88"/>
      <c r="C306" s="88"/>
      <c r="D306" s="88"/>
      <c r="E306" s="88"/>
      <c r="F306" s="88"/>
      <c r="G306" s="88"/>
      <c r="H306" s="88"/>
      <c r="I306" s="88"/>
      <c r="J306" s="88"/>
      <c r="K306" s="88"/>
      <c r="L306" s="88"/>
      <c r="M306" s="88"/>
      <c r="N306" s="88"/>
      <c r="O306" s="88"/>
      <c r="P306" s="88"/>
      <c r="Q306" s="88"/>
      <c r="S306" s="88"/>
      <c r="T306" s="88"/>
      <c r="U306" s="88"/>
      <c r="V306" s="88"/>
      <c r="W306" s="88"/>
      <c r="X306" s="88"/>
      <c r="Y306" s="88"/>
      <c r="Z306" s="88"/>
      <c r="AA306" s="88"/>
      <c r="AB306" s="88"/>
      <c r="AC306" s="88"/>
      <c r="AD306" s="88"/>
      <c r="AE306" s="88"/>
      <c r="AF306" s="88"/>
      <c r="AG306" s="88"/>
      <c r="AH306" s="88"/>
      <c r="AI306" s="88"/>
      <c r="AJ306" s="88"/>
      <c r="AK306" s="88"/>
      <c r="AL306" s="88"/>
      <c r="AM306" s="88"/>
      <c r="AN306" s="88"/>
      <c r="AO306" s="88"/>
      <c r="AP306" s="88"/>
      <c r="AQ306" s="88"/>
      <c r="AR306" s="88"/>
      <c r="AS306" s="88"/>
      <c r="AT306" s="88"/>
      <c r="AU306" s="88"/>
      <c r="AV306" s="88"/>
      <c r="AW306" s="88"/>
      <c r="AX306" s="88"/>
    </row>
    <row r="307" customFormat="false" ht="12.75" hidden="false" customHeight="false" outlineLevel="0" collapsed="false">
      <c r="B307" s="88"/>
      <c r="C307" s="88"/>
      <c r="D307" s="88"/>
      <c r="E307" s="88"/>
      <c r="F307" s="88"/>
      <c r="G307" s="88"/>
      <c r="H307" s="88"/>
      <c r="I307" s="88"/>
      <c r="J307" s="88"/>
      <c r="K307" s="88"/>
      <c r="L307" s="88"/>
      <c r="M307" s="88"/>
      <c r="N307" s="88"/>
      <c r="O307" s="88"/>
      <c r="P307" s="88"/>
      <c r="Q307" s="88"/>
      <c r="S307" s="88"/>
      <c r="T307" s="88"/>
      <c r="U307" s="88"/>
      <c r="V307" s="88"/>
      <c r="W307" s="88"/>
      <c r="X307" s="88"/>
      <c r="Y307" s="88"/>
      <c r="Z307" s="88"/>
      <c r="AA307" s="88"/>
      <c r="AB307" s="88"/>
      <c r="AC307" s="88"/>
      <c r="AD307" s="88"/>
      <c r="AE307" s="88"/>
      <c r="AF307" s="88"/>
      <c r="AG307" s="88"/>
      <c r="AH307" s="88"/>
      <c r="AI307" s="88"/>
      <c r="AJ307" s="88"/>
      <c r="AK307" s="88"/>
      <c r="AL307" s="88"/>
      <c r="AM307" s="88"/>
      <c r="AN307" s="88"/>
      <c r="AO307" s="88"/>
      <c r="AP307" s="88"/>
      <c r="AQ307" s="88"/>
      <c r="AR307" s="88"/>
      <c r="AS307" s="88"/>
      <c r="AT307" s="88"/>
      <c r="AU307" s="88"/>
      <c r="AV307" s="88"/>
      <c r="AW307" s="88"/>
      <c r="AX307" s="88"/>
    </row>
    <row r="308" customFormat="false" ht="12.75" hidden="false" customHeight="false" outlineLevel="0" collapsed="false">
      <c r="B308" s="88"/>
      <c r="C308" s="88"/>
      <c r="D308" s="88"/>
      <c r="E308" s="88"/>
      <c r="F308" s="88"/>
      <c r="G308" s="88"/>
      <c r="H308" s="88"/>
      <c r="I308" s="88"/>
      <c r="J308" s="88"/>
      <c r="K308" s="88"/>
      <c r="L308" s="88"/>
      <c r="M308" s="88"/>
      <c r="N308" s="88"/>
      <c r="O308" s="88"/>
      <c r="P308" s="88"/>
      <c r="Q308" s="88"/>
      <c r="S308" s="88"/>
      <c r="T308" s="88"/>
      <c r="U308" s="88"/>
      <c r="V308" s="88"/>
      <c r="W308" s="88"/>
      <c r="X308" s="88"/>
      <c r="Y308" s="88"/>
      <c r="Z308" s="88"/>
      <c r="AA308" s="88"/>
      <c r="AB308" s="88"/>
      <c r="AC308" s="88"/>
      <c r="AD308" s="88"/>
      <c r="AE308" s="88"/>
      <c r="AF308" s="88"/>
      <c r="AG308" s="88"/>
      <c r="AH308" s="88"/>
      <c r="AI308" s="88"/>
      <c r="AJ308" s="88"/>
      <c r="AK308" s="88"/>
      <c r="AL308" s="88"/>
      <c r="AM308" s="88"/>
      <c r="AN308" s="88"/>
      <c r="AO308" s="88"/>
      <c r="AP308" s="88"/>
      <c r="AQ308" s="88"/>
      <c r="AR308" s="88"/>
      <c r="AS308" s="88"/>
      <c r="AT308" s="88"/>
      <c r="AU308" s="88"/>
      <c r="AV308" s="88"/>
      <c r="AW308" s="88"/>
      <c r="AX308" s="88"/>
    </row>
    <row r="309" customFormat="false" ht="12.75" hidden="false" customHeight="false" outlineLevel="0" collapsed="false">
      <c r="B309" s="88"/>
      <c r="C309" s="88"/>
      <c r="D309" s="88"/>
      <c r="E309" s="88"/>
      <c r="F309" s="88"/>
      <c r="G309" s="88"/>
      <c r="H309" s="88"/>
      <c r="I309" s="88"/>
      <c r="J309" s="88"/>
      <c r="K309" s="88"/>
      <c r="L309" s="88"/>
      <c r="M309" s="88"/>
      <c r="N309" s="88"/>
      <c r="O309" s="88"/>
      <c r="P309" s="88"/>
      <c r="Q309" s="88"/>
      <c r="S309" s="88"/>
      <c r="T309" s="88"/>
      <c r="U309" s="88"/>
      <c r="V309" s="88"/>
      <c r="W309" s="88"/>
      <c r="X309" s="88"/>
      <c r="Y309" s="88"/>
      <c r="Z309" s="88"/>
      <c r="AA309" s="88"/>
      <c r="AB309" s="88"/>
      <c r="AC309" s="88"/>
      <c r="AD309" s="88"/>
      <c r="AE309" s="88"/>
      <c r="AF309" s="88"/>
      <c r="AG309" s="88"/>
      <c r="AH309" s="88"/>
      <c r="AI309" s="88"/>
      <c r="AJ309" s="88"/>
      <c r="AK309" s="88"/>
      <c r="AL309" s="88"/>
      <c r="AM309" s="88"/>
      <c r="AN309" s="88"/>
      <c r="AO309" s="88"/>
      <c r="AP309" s="88"/>
      <c r="AQ309" s="88"/>
      <c r="AR309" s="88"/>
      <c r="AS309" s="88"/>
      <c r="AT309" s="88"/>
      <c r="AU309" s="88"/>
      <c r="AV309" s="88"/>
      <c r="AW309" s="88"/>
      <c r="AX309" s="88"/>
    </row>
    <row r="310" customFormat="false" ht="12.75" hidden="false" customHeight="false" outlineLevel="0" collapsed="false">
      <c r="B310" s="88"/>
      <c r="C310" s="88"/>
      <c r="D310" s="88"/>
      <c r="E310" s="88"/>
      <c r="F310" s="88"/>
      <c r="G310" s="88"/>
      <c r="H310" s="88"/>
      <c r="I310" s="88"/>
      <c r="J310" s="88"/>
      <c r="K310" s="88"/>
      <c r="L310" s="88"/>
      <c r="M310" s="88"/>
      <c r="N310" s="88"/>
      <c r="O310" s="88"/>
      <c r="P310" s="88"/>
      <c r="Q310" s="88"/>
      <c r="S310" s="88"/>
      <c r="T310" s="88"/>
      <c r="U310" s="88"/>
      <c r="V310" s="88"/>
      <c r="W310" s="88"/>
      <c r="X310" s="88"/>
      <c r="Y310" s="88"/>
      <c r="Z310" s="88"/>
      <c r="AA310" s="88"/>
      <c r="AB310" s="88"/>
      <c r="AC310" s="88"/>
      <c r="AD310" s="88"/>
      <c r="AE310" s="88"/>
      <c r="AF310" s="88"/>
      <c r="AG310" s="88"/>
      <c r="AH310" s="88"/>
      <c r="AI310" s="88"/>
      <c r="AJ310" s="88"/>
      <c r="AK310" s="88"/>
      <c r="AL310" s="88"/>
      <c r="AM310" s="88"/>
      <c r="AN310" s="88"/>
      <c r="AO310" s="88"/>
      <c r="AP310" s="88"/>
      <c r="AQ310" s="88"/>
      <c r="AR310" s="88"/>
      <c r="AS310" s="88"/>
      <c r="AT310" s="88"/>
      <c r="AU310" s="88"/>
      <c r="AV310" s="88"/>
      <c r="AW310" s="88"/>
      <c r="AX310" s="88"/>
    </row>
    <row r="311" customFormat="false" ht="12.75" hidden="false" customHeight="false" outlineLevel="0" collapsed="false">
      <c r="B311" s="88"/>
      <c r="C311" s="88"/>
      <c r="D311" s="88"/>
      <c r="E311" s="88"/>
      <c r="F311" s="88"/>
      <c r="G311" s="88"/>
      <c r="H311" s="88"/>
      <c r="I311" s="88"/>
      <c r="J311" s="88"/>
      <c r="K311" s="88"/>
      <c r="L311" s="88"/>
      <c r="M311" s="88"/>
      <c r="N311" s="88"/>
      <c r="O311" s="88"/>
      <c r="P311" s="88"/>
      <c r="Q311" s="88"/>
      <c r="S311" s="88"/>
      <c r="T311" s="88"/>
      <c r="U311" s="88"/>
      <c r="V311" s="88"/>
      <c r="W311" s="88"/>
      <c r="X311" s="88"/>
      <c r="Y311" s="88"/>
      <c r="Z311" s="88"/>
      <c r="AA311" s="88"/>
      <c r="AB311" s="88"/>
      <c r="AC311" s="88"/>
      <c r="AD311" s="88"/>
      <c r="AE311" s="88"/>
      <c r="AF311" s="88"/>
      <c r="AG311" s="88"/>
      <c r="AH311" s="88"/>
      <c r="AI311" s="88"/>
      <c r="AJ311" s="88"/>
      <c r="AK311" s="88"/>
      <c r="AL311" s="88"/>
      <c r="AM311" s="88"/>
      <c r="AN311" s="88"/>
      <c r="AO311" s="88"/>
      <c r="AP311" s="88"/>
      <c r="AQ311" s="88"/>
      <c r="AR311" s="88"/>
      <c r="AS311" s="88"/>
      <c r="AT311" s="88"/>
      <c r="AU311" s="88"/>
      <c r="AV311" s="88"/>
      <c r="AW311" s="88"/>
      <c r="AX311" s="88"/>
    </row>
    <row r="312" customFormat="false" ht="12.75" hidden="false" customHeight="false" outlineLevel="0" collapsed="false">
      <c r="B312" s="88"/>
      <c r="C312" s="88"/>
      <c r="D312" s="88"/>
      <c r="E312" s="88"/>
      <c r="F312" s="88"/>
      <c r="G312" s="88"/>
      <c r="H312" s="88"/>
      <c r="I312" s="88"/>
      <c r="J312" s="88"/>
      <c r="K312" s="88"/>
      <c r="L312" s="88"/>
      <c r="M312" s="88"/>
      <c r="N312" s="88"/>
      <c r="O312" s="88"/>
      <c r="P312" s="88"/>
      <c r="Q312" s="88"/>
      <c r="S312" s="88"/>
      <c r="T312" s="88"/>
      <c r="U312" s="88"/>
      <c r="V312" s="88"/>
      <c r="W312" s="88"/>
      <c r="X312" s="88"/>
      <c r="Y312" s="88"/>
      <c r="Z312" s="88"/>
      <c r="AA312" s="88"/>
      <c r="AB312" s="88"/>
      <c r="AC312" s="88"/>
      <c r="AD312" s="88"/>
      <c r="AE312" s="88"/>
      <c r="AF312" s="88"/>
      <c r="AG312" s="88"/>
      <c r="AH312" s="88"/>
      <c r="AI312" s="88"/>
      <c r="AJ312" s="88"/>
      <c r="AK312" s="88"/>
      <c r="AL312" s="88"/>
      <c r="AM312" s="88"/>
      <c r="AN312" s="88"/>
      <c r="AO312" s="88"/>
      <c r="AP312" s="88"/>
      <c r="AQ312" s="88"/>
      <c r="AR312" s="88"/>
      <c r="AS312" s="88"/>
      <c r="AT312" s="88"/>
      <c r="AU312" s="88"/>
      <c r="AV312" s="88"/>
      <c r="AW312" s="88"/>
      <c r="AX312" s="88"/>
    </row>
    <row r="313" customFormat="false" ht="12.75" hidden="false" customHeight="false" outlineLevel="0" collapsed="false">
      <c r="B313" s="88"/>
      <c r="C313" s="88"/>
      <c r="D313" s="88"/>
      <c r="E313" s="88"/>
      <c r="F313" s="88"/>
      <c r="G313" s="88"/>
      <c r="H313" s="88"/>
      <c r="I313" s="88"/>
      <c r="J313" s="88"/>
      <c r="K313" s="88"/>
      <c r="L313" s="88"/>
      <c r="M313" s="88"/>
      <c r="N313" s="88"/>
      <c r="O313" s="88"/>
      <c r="P313" s="88"/>
      <c r="Q313" s="88"/>
      <c r="S313" s="88"/>
      <c r="T313" s="88"/>
      <c r="U313" s="88"/>
      <c r="V313" s="88"/>
      <c r="W313" s="88"/>
      <c r="X313" s="88"/>
      <c r="Y313" s="88"/>
      <c r="Z313" s="88"/>
      <c r="AA313" s="88"/>
      <c r="AB313" s="88"/>
      <c r="AC313" s="88"/>
      <c r="AD313" s="88"/>
      <c r="AE313" s="88"/>
      <c r="AF313" s="88"/>
      <c r="AG313" s="88"/>
      <c r="AH313" s="88"/>
      <c r="AI313" s="88"/>
      <c r="AJ313" s="88"/>
      <c r="AK313" s="88"/>
      <c r="AL313" s="88"/>
      <c r="AM313" s="88"/>
      <c r="AN313" s="88"/>
      <c r="AO313" s="88"/>
      <c r="AP313" s="88"/>
      <c r="AQ313" s="88"/>
      <c r="AR313" s="88"/>
      <c r="AS313" s="88"/>
      <c r="AT313" s="88"/>
      <c r="AU313" s="88"/>
      <c r="AV313" s="88"/>
      <c r="AW313" s="88"/>
      <c r="AX313" s="88"/>
    </row>
    <row r="314" customFormat="false" ht="12.75" hidden="false" customHeight="false" outlineLevel="0" collapsed="false">
      <c r="B314" s="88"/>
      <c r="C314" s="88"/>
      <c r="D314" s="88"/>
      <c r="E314" s="88"/>
      <c r="F314" s="88"/>
      <c r="G314" s="88"/>
      <c r="H314" s="88"/>
      <c r="I314" s="88"/>
      <c r="J314" s="88"/>
      <c r="K314" s="88"/>
      <c r="L314" s="88"/>
      <c r="M314" s="88"/>
      <c r="N314" s="88"/>
      <c r="O314" s="88"/>
      <c r="P314" s="88"/>
      <c r="Q314" s="88"/>
      <c r="S314" s="88"/>
      <c r="T314" s="88"/>
      <c r="U314" s="88"/>
      <c r="V314" s="88"/>
      <c r="W314" s="88"/>
      <c r="X314" s="88"/>
      <c r="Y314" s="88"/>
      <c r="Z314" s="88"/>
      <c r="AA314" s="88"/>
      <c r="AB314" s="88"/>
      <c r="AC314" s="88"/>
      <c r="AD314" s="88"/>
      <c r="AE314" s="88"/>
      <c r="AF314" s="88"/>
      <c r="AG314" s="88"/>
      <c r="AH314" s="88"/>
      <c r="AI314" s="88"/>
      <c r="AJ314" s="88"/>
      <c r="AK314" s="88"/>
      <c r="AL314" s="88"/>
      <c r="AM314" s="88"/>
      <c r="AN314" s="88"/>
      <c r="AO314" s="88"/>
      <c r="AP314" s="88"/>
      <c r="AQ314" s="88"/>
      <c r="AR314" s="88"/>
      <c r="AS314" s="88"/>
      <c r="AT314" s="88"/>
      <c r="AU314" s="88"/>
      <c r="AV314" s="88"/>
      <c r="AW314" s="88"/>
      <c r="AX314" s="88"/>
    </row>
    <row r="315" customFormat="false" ht="12.75" hidden="false" customHeight="false" outlineLevel="0" collapsed="false">
      <c r="B315" s="88"/>
      <c r="C315" s="88"/>
      <c r="D315" s="88"/>
      <c r="E315" s="88"/>
      <c r="F315" s="88"/>
      <c r="G315" s="88"/>
      <c r="H315" s="88"/>
      <c r="I315" s="88"/>
      <c r="J315" s="88"/>
      <c r="K315" s="88"/>
      <c r="L315" s="88"/>
      <c r="M315" s="88"/>
      <c r="N315" s="88"/>
      <c r="O315" s="88"/>
      <c r="P315" s="88"/>
      <c r="Q315" s="88"/>
      <c r="S315" s="88"/>
      <c r="T315" s="88"/>
      <c r="U315" s="88"/>
      <c r="V315" s="88"/>
      <c r="W315" s="88"/>
      <c r="X315" s="88"/>
      <c r="Y315" s="88"/>
      <c r="Z315" s="88"/>
      <c r="AA315" s="88"/>
      <c r="AB315" s="88"/>
      <c r="AC315" s="88"/>
      <c r="AD315" s="88"/>
      <c r="AE315" s="88"/>
      <c r="AF315" s="88"/>
      <c r="AG315" s="88"/>
      <c r="AH315" s="88"/>
      <c r="AI315" s="88"/>
      <c r="AJ315" s="88"/>
      <c r="AK315" s="88"/>
      <c r="AL315" s="88"/>
      <c r="AM315" s="88"/>
      <c r="AN315" s="88"/>
      <c r="AO315" s="88"/>
      <c r="AP315" s="88"/>
      <c r="AQ315" s="88"/>
      <c r="AR315" s="88"/>
      <c r="AS315" s="88"/>
      <c r="AT315" s="88"/>
      <c r="AU315" s="88"/>
      <c r="AV315" s="88"/>
      <c r="AW315" s="88"/>
      <c r="AX315" s="88"/>
    </row>
    <row r="316" customFormat="false" ht="12.75" hidden="false" customHeight="false" outlineLevel="0" collapsed="false">
      <c r="B316" s="88"/>
      <c r="C316" s="88"/>
      <c r="D316" s="88"/>
      <c r="E316" s="88"/>
      <c r="F316" s="88"/>
      <c r="G316" s="88"/>
      <c r="H316" s="88"/>
      <c r="I316" s="88"/>
      <c r="J316" s="88"/>
      <c r="K316" s="88"/>
      <c r="L316" s="88"/>
      <c r="M316" s="88"/>
      <c r="N316" s="88"/>
      <c r="O316" s="88"/>
      <c r="P316" s="88"/>
      <c r="Q316" s="88"/>
      <c r="S316" s="88"/>
      <c r="T316" s="88"/>
      <c r="U316" s="88"/>
      <c r="V316" s="88"/>
      <c r="W316" s="88"/>
      <c r="X316" s="88"/>
      <c r="Y316" s="88"/>
      <c r="Z316" s="88"/>
      <c r="AA316" s="88"/>
      <c r="AB316" s="88"/>
      <c r="AC316" s="88"/>
      <c r="AD316" s="88"/>
      <c r="AE316" s="88"/>
      <c r="AF316" s="88"/>
      <c r="AG316" s="88"/>
      <c r="AH316" s="88"/>
      <c r="AI316" s="88"/>
      <c r="AJ316" s="88"/>
      <c r="AK316" s="88"/>
      <c r="AL316" s="88"/>
      <c r="AM316" s="88"/>
      <c r="AN316" s="88"/>
      <c r="AO316" s="88"/>
      <c r="AP316" s="88"/>
      <c r="AQ316" s="88"/>
      <c r="AR316" s="88"/>
      <c r="AS316" s="88"/>
      <c r="AT316" s="88"/>
      <c r="AU316" s="88"/>
      <c r="AV316" s="88"/>
      <c r="AW316" s="88"/>
      <c r="AX316" s="88"/>
    </row>
    <row r="317" customFormat="false" ht="12.75" hidden="false" customHeight="false" outlineLevel="0" collapsed="false">
      <c r="B317" s="88"/>
      <c r="C317" s="88"/>
      <c r="D317" s="88"/>
      <c r="E317" s="88"/>
      <c r="F317" s="88"/>
      <c r="G317" s="88"/>
      <c r="H317" s="88"/>
      <c r="I317" s="88"/>
      <c r="J317" s="88"/>
      <c r="K317" s="88"/>
      <c r="L317" s="88"/>
      <c r="M317" s="88"/>
      <c r="N317" s="88"/>
      <c r="O317" s="88"/>
      <c r="P317" s="88"/>
      <c r="Q317" s="88"/>
      <c r="S317" s="88"/>
      <c r="T317" s="88"/>
      <c r="U317" s="88"/>
      <c r="V317" s="88"/>
      <c r="W317" s="88"/>
      <c r="X317" s="88"/>
      <c r="Y317" s="88"/>
      <c r="Z317" s="88"/>
      <c r="AA317" s="88"/>
      <c r="AB317" s="88"/>
      <c r="AC317" s="88"/>
      <c r="AD317" s="88"/>
      <c r="AE317" s="88"/>
      <c r="AF317" s="88"/>
      <c r="AG317" s="88"/>
      <c r="AH317" s="88"/>
      <c r="AI317" s="88"/>
      <c r="AJ317" s="88"/>
      <c r="AK317" s="88"/>
      <c r="AL317" s="88"/>
      <c r="AM317" s="88"/>
      <c r="AN317" s="88"/>
      <c r="AO317" s="88"/>
      <c r="AP317" s="88"/>
      <c r="AQ317" s="88"/>
      <c r="AR317" s="88"/>
      <c r="AS317" s="88"/>
      <c r="AT317" s="88"/>
      <c r="AU317" s="88"/>
      <c r="AV317" s="88"/>
      <c r="AW317" s="88"/>
      <c r="AX317" s="88"/>
    </row>
    <row r="318" customFormat="false" ht="12.75" hidden="false" customHeight="false" outlineLevel="0" collapsed="false">
      <c r="B318" s="88"/>
      <c r="C318" s="88"/>
      <c r="D318" s="88"/>
      <c r="E318" s="88"/>
      <c r="F318" s="88"/>
      <c r="G318" s="88"/>
      <c r="H318" s="88"/>
      <c r="I318" s="88"/>
      <c r="J318" s="88"/>
      <c r="K318" s="88"/>
      <c r="L318" s="88"/>
      <c r="M318" s="88"/>
      <c r="N318" s="88"/>
      <c r="O318" s="88"/>
      <c r="P318" s="88"/>
      <c r="Q318" s="88"/>
      <c r="S318" s="88"/>
      <c r="T318" s="88"/>
      <c r="U318" s="88"/>
      <c r="V318" s="88"/>
      <c r="W318" s="88"/>
      <c r="X318" s="88"/>
      <c r="Y318" s="88"/>
      <c r="Z318" s="88"/>
      <c r="AA318" s="88"/>
      <c r="AB318" s="88"/>
      <c r="AC318" s="88"/>
      <c r="AD318" s="88"/>
      <c r="AE318" s="88"/>
      <c r="AF318" s="88"/>
      <c r="AG318" s="88"/>
      <c r="AH318" s="88"/>
      <c r="AI318" s="88"/>
      <c r="AJ318" s="88"/>
      <c r="AK318" s="88"/>
      <c r="AL318" s="88"/>
      <c r="AM318" s="88"/>
      <c r="AN318" s="88"/>
      <c r="AO318" s="88"/>
      <c r="AP318" s="88"/>
      <c r="AQ318" s="88"/>
      <c r="AR318" s="88"/>
      <c r="AS318" s="88"/>
      <c r="AT318" s="88"/>
      <c r="AU318" s="88"/>
      <c r="AV318" s="88"/>
      <c r="AW318" s="88"/>
      <c r="AX318" s="88"/>
    </row>
    <row r="319" customFormat="false" ht="12.75" hidden="false" customHeight="false" outlineLevel="0" collapsed="false">
      <c r="B319" s="88"/>
      <c r="C319" s="88"/>
      <c r="D319" s="88"/>
      <c r="E319" s="88"/>
      <c r="F319" s="88"/>
      <c r="G319" s="88"/>
      <c r="H319" s="88"/>
      <c r="I319" s="88"/>
      <c r="J319" s="88"/>
      <c r="K319" s="88"/>
      <c r="L319" s="88"/>
      <c r="M319" s="88"/>
      <c r="N319" s="88"/>
      <c r="O319" s="88"/>
      <c r="P319" s="88"/>
      <c r="Q319" s="88"/>
      <c r="S319" s="88"/>
      <c r="T319" s="88"/>
      <c r="U319" s="88"/>
      <c r="V319" s="88"/>
      <c r="W319" s="88"/>
      <c r="X319" s="88"/>
      <c r="Y319" s="88"/>
      <c r="Z319" s="88"/>
      <c r="AA319" s="88"/>
      <c r="AB319" s="88"/>
      <c r="AC319" s="88"/>
      <c r="AD319" s="88"/>
      <c r="AE319" s="88"/>
      <c r="AF319" s="88"/>
      <c r="AG319" s="88"/>
      <c r="AH319" s="88"/>
      <c r="AI319" s="88"/>
      <c r="AJ319" s="88"/>
      <c r="AK319" s="88"/>
      <c r="AL319" s="88"/>
      <c r="AM319" s="88"/>
      <c r="AN319" s="88"/>
      <c r="AO319" s="88"/>
      <c r="AP319" s="88"/>
      <c r="AQ319" s="88"/>
      <c r="AR319" s="88"/>
      <c r="AS319" s="88"/>
      <c r="AT319" s="88"/>
      <c r="AU319" s="88"/>
      <c r="AV319" s="88"/>
      <c r="AW319" s="88"/>
      <c r="AX319" s="88"/>
    </row>
    <row r="320" customFormat="false" ht="12.75" hidden="false" customHeight="false" outlineLevel="0" collapsed="false">
      <c r="B320" s="88"/>
      <c r="C320" s="88"/>
      <c r="D320" s="88"/>
      <c r="E320" s="88"/>
      <c r="F320" s="88"/>
      <c r="G320" s="88"/>
      <c r="H320" s="88"/>
      <c r="I320" s="88"/>
      <c r="J320" s="88"/>
      <c r="K320" s="88"/>
      <c r="L320" s="88"/>
      <c r="M320" s="88"/>
      <c r="N320" s="88"/>
      <c r="O320" s="88"/>
      <c r="P320" s="88"/>
      <c r="Q320" s="88"/>
      <c r="S320" s="88"/>
      <c r="T320" s="88"/>
      <c r="U320" s="88"/>
      <c r="V320" s="88"/>
      <c r="W320" s="88"/>
      <c r="X320" s="88"/>
      <c r="Y320" s="88"/>
      <c r="Z320" s="88"/>
      <c r="AA320" s="88"/>
      <c r="AB320" s="88"/>
      <c r="AC320" s="88"/>
      <c r="AD320" s="88"/>
      <c r="AE320" s="88"/>
      <c r="AF320" s="88"/>
      <c r="AG320" s="88"/>
      <c r="AH320" s="88"/>
      <c r="AI320" s="88"/>
      <c r="AJ320" s="88"/>
      <c r="AK320" s="88"/>
      <c r="AL320" s="88"/>
      <c r="AM320" s="88"/>
      <c r="AN320" s="88"/>
      <c r="AO320" s="88"/>
      <c r="AP320" s="88"/>
      <c r="AQ320" s="88"/>
      <c r="AR320" s="88"/>
      <c r="AS320" s="88"/>
      <c r="AT320" s="88"/>
      <c r="AU320" s="88"/>
      <c r="AV320" s="88"/>
      <c r="AW320" s="88"/>
      <c r="AX320" s="88"/>
    </row>
    <row r="321" customFormat="false" ht="12.75" hidden="false" customHeight="false" outlineLevel="0" collapsed="false">
      <c r="B321" s="88"/>
      <c r="C321" s="88"/>
      <c r="D321" s="88"/>
      <c r="E321" s="88"/>
      <c r="F321" s="88"/>
      <c r="G321" s="88"/>
      <c r="H321" s="88"/>
      <c r="I321" s="88"/>
      <c r="J321" s="88"/>
      <c r="K321" s="88"/>
      <c r="L321" s="88"/>
      <c r="M321" s="88"/>
      <c r="N321" s="88"/>
      <c r="O321" s="88"/>
      <c r="P321" s="88"/>
      <c r="Q321" s="88"/>
      <c r="S321" s="88"/>
      <c r="T321" s="88"/>
      <c r="U321" s="88"/>
      <c r="V321" s="88"/>
      <c r="W321" s="88"/>
      <c r="X321" s="88"/>
      <c r="Y321" s="88"/>
      <c r="Z321" s="88"/>
      <c r="AA321" s="88"/>
      <c r="AB321" s="88"/>
      <c r="AC321" s="88"/>
      <c r="AD321" s="88"/>
      <c r="AE321" s="88"/>
      <c r="AF321" s="88"/>
      <c r="AG321" s="88"/>
      <c r="AH321" s="88"/>
      <c r="AI321" s="88"/>
      <c r="AJ321" s="88"/>
      <c r="AK321" s="88"/>
      <c r="AL321" s="88"/>
      <c r="AM321" s="88"/>
      <c r="AN321" s="88"/>
      <c r="AO321" s="88"/>
      <c r="AP321" s="88"/>
      <c r="AQ321" s="88"/>
      <c r="AR321" s="88"/>
      <c r="AS321" s="88"/>
      <c r="AT321" s="88"/>
      <c r="AU321" s="88"/>
      <c r="AV321" s="88"/>
      <c r="AW321" s="88"/>
      <c r="AX321" s="88"/>
    </row>
    <row r="322" customFormat="false" ht="12.75" hidden="false" customHeight="false" outlineLevel="0" collapsed="false">
      <c r="B322" s="88"/>
      <c r="C322" s="88"/>
      <c r="D322" s="88"/>
      <c r="E322" s="88"/>
      <c r="F322" s="88"/>
      <c r="G322" s="88"/>
      <c r="H322" s="88"/>
      <c r="I322" s="88"/>
      <c r="J322" s="88"/>
      <c r="K322" s="88"/>
      <c r="L322" s="88"/>
      <c r="M322" s="88"/>
      <c r="N322" s="88"/>
      <c r="O322" s="88"/>
      <c r="P322" s="88"/>
      <c r="Q322" s="88"/>
      <c r="S322" s="88"/>
      <c r="T322" s="88"/>
      <c r="U322" s="88"/>
      <c r="V322" s="88"/>
      <c r="W322" s="88"/>
      <c r="X322" s="88"/>
      <c r="Y322" s="88"/>
      <c r="Z322" s="88"/>
      <c r="AA322" s="88"/>
      <c r="AB322" s="88"/>
      <c r="AC322" s="88"/>
      <c r="AD322" s="88"/>
      <c r="AE322" s="88"/>
      <c r="AF322" s="88"/>
      <c r="AG322" s="88"/>
      <c r="AH322" s="88"/>
      <c r="AI322" s="88"/>
      <c r="AJ322" s="88"/>
      <c r="AK322" s="88"/>
      <c r="AL322" s="88"/>
      <c r="AM322" s="88"/>
      <c r="AN322" s="88"/>
      <c r="AO322" s="88"/>
      <c r="AP322" s="88"/>
      <c r="AQ322" s="88"/>
      <c r="AR322" s="88"/>
      <c r="AS322" s="88"/>
      <c r="AT322" s="88"/>
      <c r="AU322" s="88"/>
      <c r="AV322" s="88"/>
      <c r="AW322" s="88"/>
      <c r="AX322" s="88"/>
    </row>
    <row r="323" customFormat="false" ht="12.75" hidden="false" customHeight="false" outlineLevel="0" collapsed="false">
      <c r="B323" s="88"/>
      <c r="C323" s="88"/>
      <c r="D323" s="88"/>
      <c r="E323" s="88"/>
      <c r="F323" s="88"/>
      <c r="G323" s="88"/>
      <c r="H323" s="88"/>
      <c r="I323" s="88"/>
      <c r="J323" s="88"/>
      <c r="K323" s="88"/>
      <c r="L323" s="88"/>
      <c r="M323" s="88"/>
      <c r="N323" s="88"/>
      <c r="O323" s="88"/>
      <c r="P323" s="88"/>
      <c r="Q323" s="88"/>
      <c r="S323" s="88"/>
      <c r="T323" s="88"/>
      <c r="U323" s="88"/>
      <c r="V323" s="88"/>
      <c r="W323" s="88"/>
      <c r="X323" s="88"/>
      <c r="Y323" s="88"/>
      <c r="Z323" s="88"/>
      <c r="AA323" s="88"/>
      <c r="AB323" s="88"/>
      <c r="AC323" s="88"/>
      <c r="AD323" s="88"/>
      <c r="AE323" s="88"/>
      <c r="AF323" s="88"/>
      <c r="AG323" s="88"/>
      <c r="AH323" s="88"/>
      <c r="AI323" s="88"/>
      <c r="AJ323" s="88"/>
      <c r="AK323" s="88"/>
      <c r="AL323" s="88"/>
      <c r="AM323" s="88"/>
      <c r="AN323" s="88"/>
      <c r="AO323" s="88"/>
      <c r="AP323" s="88"/>
      <c r="AQ323" s="88"/>
      <c r="AR323" s="88"/>
      <c r="AS323" s="88"/>
      <c r="AT323" s="88"/>
      <c r="AU323" s="88"/>
      <c r="AV323" s="88"/>
      <c r="AW323" s="88"/>
      <c r="AX323" s="88"/>
    </row>
    <row r="324" customFormat="false" ht="12.75" hidden="false" customHeight="false" outlineLevel="0" collapsed="false">
      <c r="B324" s="88"/>
      <c r="C324" s="88"/>
      <c r="D324" s="88"/>
      <c r="E324" s="88"/>
      <c r="F324" s="88"/>
      <c r="G324" s="88"/>
      <c r="H324" s="88"/>
      <c r="I324" s="88"/>
      <c r="J324" s="88"/>
      <c r="K324" s="88"/>
      <c r="L324" s="88"/>
      <c r="M324" s="88"/>
      <c r="N324" s="88"/>
      <c r="O324" s="88"/>
      <c r="P324" s="88"/>
      <c r="Q324" s="88"/>
      <c r="S324" s="88"/>
      <c r="T324" s="88"/>
      <c r="U324" s="88"/>
      <c r="V324" s="88"/>
      <c r="W324" s="88"/>
      <c r="X324" s="88"/>
      <c r="Y324" s="88"/>
      <c r="Z324" s="88"/>
      <c r="AA324" s="88"/>
      <c r="AB324" s="88"/>
      <c r="AC324" s="88"/>
      <c r="AD324" s="88"/>
      <c r="AE324" s="88"/>
      <c r="AF324" s="88"/>
      <c r="AG324" s="88"/>
      <c r="AH324" s="88"/>
      <c r="AI324" s="88"/>
      <c r="AJ324" s="88"/>
      <c r="AK324" s="88"/>
      <c r="AL324" s="88"/>
      <c r="AM324" s="88"/>
      <c r="AN324" s="88"/>
      <c r="AO324" s="88"/>
      <c r="AP324" s="88"/>
      <c r="AQ324" s="88"/>
      <c r="AR324" s="88"/>
      <c r="AS324" s="88"/>
      <c r="AT324" s="88"/>
      <c r="AU324" s="88"/>
      <c r="AV324" s="88"/>
      <c r="AW324" s="88"/>
      <c r="AX324" s="88"/>
    </row>
    <row r="325" customFormat="false" ht="12.75" hidden="false" customHeight="false" outlineLevel="0" collapsed="false">
      <c r="B325" s="88"/>
      <c r="C325" s="88"/>
      <c r="D325" s="88"/>
      <c r="E325" s="88"/>
      <c r="F325" s="88"/>
      <c r="G325" s="88"/>
      <c r="H325" s="88"/>
      <c r="I325" s="88"/>
      <c r="J325" s="88"/>
      <c r="K325" s="88"/>
      <c r="L325" s="88"/>
      <c r="M325" s="88"/>
      <c r="N325" s="88"/>
      <c r="O325" s="88"/>
      <c r="P325" s="88"/>
      <c r="Q325" s="88"/>
      <c r="S325" s="88"/>
      <c r="T325" s="88"/>
      <c r="U325" s="88"/>
      <c r="V325" s="88"/>
      <c r="W325" s="88"/>
      <c r="X325" s="88"/>
      <c r="Y325" s="88"/>
      <c r="Z325" s="88"/>
      <c r="AA325" s="88"/>
      <c r="AB325" s="88"/>
      <c r="AC325" s="88"/>
      <c r="AD325" s="88"/>
      <c r="AE325" s="88"/>
      <c r="AF325" s="88"/>
      <c r="AG325" s="88"/>
      <c r="AH325" s="88"/>
      <c r="AI325" s="88"/>
      <c r="AJ325" s="88"/>
      <c r="AK325" s="88"/>
      <c r="AL325" s="88"/>
      <c r="AM325" s="88"/>
      <c r="AN325" s="88"/>
      <c r="AO325" s="88"/>
      <c r="AP325" s="88"/>
      <c r="AQ325" s="88"/>
      <c r="AR325" s="88"/>
      <c r="AS325" s="88"/>
      <c r="AT325" s="88"/>
      <c r="AU325" s="88"/>
      <c r="AV325" s="88"/>
      <c r="AW325" s="88"/>
      <c r="AX325" s="88"/>
    </row>
    <row r="326" customFormat="false" ht="12.75" hidden="false" customHeight="false" outlineLevel="0" collapsed="false">
      <c r="B326" s="88"/>
      <c r="C326" s="88"/>
      <c r="D326" s="88"/>
      <c r="E326" s="88"/>
      <c r="F326" s="88"/>
      <c r="G326" s="88"/>
      <c r="H326" s="88"/>
      <c r="I326" s="88"/>
      <c r="J326" s="88"/>
      <c r="K326" s="88"/>
      <c r="L326" s="88"/>
      <c r="M326" s="88"/>
      <c r="N326" s="88"/>
      <c r="O326" s="88"/>
      <c r="P326" s="88"/>
      <c r="Q326" s="88"/>
      <c r="S326" s="88"/>
      <c r="T326" s="88"/>
      <c r="U326" s="88"/>
      <c r="V326" s="88"/>
      <c r="W326" s="88"/>
      <c r="X326" s="88"/>
      <c r="Y326" s="88"/>
      <c r="Z326" s="88"/>
      <c r="AA326" s="88"/>
      <c r="AB326" s="88"/>
      <c r="AC326" s="88"/>
      <c r="AD326" s="88"/>
      <c r="AE326" s="88"/>
      <c r="AF326" s="88"/>
      <c r="AG326" s="88"/>
      <c r="AH326" s="88"/>
      <c r="AI326" s="88"/>
      <c r="AJ326" s="88"/>
      <c r="AK326" s="88"/>
      <c r="AL326" s="88"/>
      <c r="AM326" s="88"/>
      <c r="AN326" s="88"/>
      <c r="AO326" s="88"/>
      <c r="AP326" s="88"/>
      <c r="AQ326" s="88"/>
      <c r="AR326" s="88"/>
      <c r="AS326" s="88"/>
      <c r="AT326" s="88"/>
      <c r="AU326" s="88"/>
      <c r="AV326" s="88"/>
      <c r="AW326" s="88"/>
      <c r="AX326" s="88"/>
    </row>
    <row r="327" customFormat="false" ht="12.75" hidden="false" customHeight="false" outlineLevel="0" collapsed="false">
      <c r="B327" s="88"/>
      <c r="C327" s="88"/>
      <c r="D327" s="88"/>
      <c r="E327" s="88"/>
      <c r="F327" s="88"/>
      <c r="G327" s="88"/>
      <c r="H327" s="88"/>
      <c r="I327" s="88"/>
      <c r="J327" s="88"/>
      <c r="K327" s="88"/>
      <c r="L327" s="88"/>
      <c r="M327" s="88"/>
      <c r="N327" s="88"/>
      <c r="O327" s="88"/>
      <c r="P327" s="88"/>
      <c r="Q327" s="88"/>
      <c r="S327" s="88"/>
      <c r="T327" s="88"/>
      <c r="U327" s="88"/>
      <c r="V327" s="88"/>
      <c r="W327" s="88"/>
      <c r="X327" s="88"/>
      <c r="Y327" s="88"/>
      <c r="Z327" s="88"/>
      <c r="AA327" s="88"/>
      <c r="AB327" s="88"/>
      <c r="AC327" s="88"/>
      <c r="AD327" s="88"/>
      <c r="AE327" s="88"/>
      <c r="AF327" s="88"/>
      <c r="AG327" s="88"/>
      <c r="AH327" s="88"/>
      <c r="AI327" s="88"/>
      <c r="AJ327" s="88"/>
      <c r="AK327" s="88"/>
      <c r="AL327" s="88"/>
      <c r="AM327" s="88"/>
      <c r="AN327" s="88"/>
      <c r="AO327" s="88"/>
      <c r="AP327" s="88"/>
      <c r="AQ327" s="88"/>
      <c r="AR327" s="88"/>
      <c r="AS327" s="88"/>
      <c r="AT327" s="88"/>
      <c r="AU327" s="88"/>
      <c r="AV327" s="88"/>
      <c r="AW327" s="88"/>
      <c r="AX327" s="88"/>
    </row>
    <row r="328" customFormat="false" ht="12.75" hidden="false" customHeight="false" outlineLevel="0" collapsed="false">
      <c r="B328" s="88"/>
      <c r="C328" s="88"/>
      <c r="D328" s="88"/>
      <c r="E328" s="88"/>
      <c r="F328" s="88"/>
      <c r="G328" s="88"/>
      <c r="H328" s="88"/>
      <c r="I328" s="88"/>
      <c r="J328" s="88"/>
      <c r="K328" s="88"/>
      <c r="L328" s="88"/>
      <c r="M328" s="88"/>
      <c r="N328" s="88"/>
      <c r="O328" s="88"/>
      <c r="P328" s="88"/>
      <c r="Q328" s="88"/>
      <c r="S328" s="88"/>
      <c r="T328" s="88"/>
      <c r="U328" s="88"/>
      <c r="V328" s="88"/>
      <c r="W328" s="88"/>
      <c r="X328" s="88"/>
      <c r="Y328" s="88"/>
      <c r="Z328" s="88"/>
      <c r="AA328" s="88"/>
      <c r="AB328" s="88"/>
      <c r="AC328" s="88"/>
      <c r="AD328" s="88"/>
      <c r="AE328" s="88"/>
      <c r="AF328" s="88"/>
      <c r="AG328" s="88"/>
      <c r="AH328" s="88"/>
      <c r="AI328" s="88"/>
      <c r="AJ328" s="88"/>
      <c r="AK328" s="88"/>
      <c r="AL328" s="88"/>
      <c r="AM328" s="88"/>
      <c r="AN328" s="88"/>
      <c r="AO328" s="88"/>
      <c r="AP328" s="88"/>
      <c r="AQ328" s="88"/>
      <c r="AR328" s="88"/>
      <c r="AS328" s="88"/>
      <c r="AT328" s="88"/>
      <c r="AU328" s="88"/>
      <c r="AV328" s="88"/>
      <c r="AW328" s="88"/>
      <c r="AX328" s="88"/>
    </row>
    <row r="329" customFormat="false" ht="12.75" hidden="false" customHeight="false" outlineLevel="0" collapsed="false">
      <c r="B329" s="88"/>
      <c r="C329" s="88"/>
      <c r="D329" s="88"/>
      <c r="E329" s="88"/>
      <c r="F329" s="88"/>
      <c r="G329" s="88"/>
      <c r="H329" s="88"/>
      <c r="I329" s="88"/>
      <c r="J329" s="88"/>
      <c r="K329" s="88"/>
      <c r="L329" s="88"/>
      <c r="M329" s="88"/>
      <c r="N329" s="88"/>
      <c r="O329" s="88"/>
      <c r="P329" s="88"/>
      <c r="Q329" s="88"/>
      <c r="S329" s="88"/>
      <c r="T329" s="88"/>
      <c r="U329" s="88"/>
      <c r="V329" s="88"/>
      <c r="W329" s="88"/>
      <c r="X329" s="88"/>
      <c r="Y329" s="88"/>
      <c r="Z329" s="88"/>
      <c r="AA329" s="88"/>
      <c r="AB329" s="88"/>
      <c r="AC329" s="88"/>
      <c r="AD329" s="88"/>
      <c r="AE329" s="88"/>
      <c r="AF329" s="88"/>
      <c r="AG329" s="88"/>
      <c r="AH329" s="88"/>
      <c r="AI329" s="88"/>
      <c r="AJ329" s="88"/>
      <c r="AK329" s="88"/>
      <c r="AL329" s="88"/>
      <c r="AM329" s="88"/>
      <c r="AN329" s="88"/>
      <c r="AO329" s="88"/>
      <c r="AP329" s="88"/>
      <c r="AQ329" s="88"/>
      <c r="AR329" s="88"/>
      <c r="AS329" s="88"/>
      <c r="AT329" s="88"/>
      <c r="AU329" s="88"/>
      <c r="AV329" s="88"/>
      <c r="AW329" s="88"/>
      <c r="AX329" s="88"/>
    </row>
    <row r="330" customFormat="false" ht="12.75" hidden="false" customHeight="false" outlineLevel="0" collapsed="false">
      <c r="B330" s="88"/>
      <c r="C330" s="88"/>
      <c r="D330" s="88"/>
      <c r="E330" s="88"/>
      <c r="F330" s="88"/>
      <c r="G330" s="88"/>
      <c r="H330" s="88"/>
      <c r="I330" s="88"/>
      <c r="J330" s="88"/>
      <c r="K330" s="88"/>
      <c r="L330" s="88"/>
      <c r="M330" s="88"/>
      <c r="N330" s="88"/>
      <c r="O330" s="88"/>
      <c r="P330" s="88"/>
      <c r="Q330" s="88"/>
      <c r="S330" s="88"/>
      <c r="T330" s="88"/>
      <c r="U330" s="88"/>
      <c r="V330" s="88"/>
      <c r="W330" s="88"/>
      <c r="X330" s="88"/>
      <c r="Y330" s="88"/>
      <c r="Z330" s="88"/>
      <c r="AA330" s="88"/>
      <c r="AB330" s="88"/>
      <c r="AC330" s="88"/>
      <c r="AD330" s="88"/>
      <c r="AE330" s="88"/>
      <c r="AF330" s="88"/>
      <c r="AG330" s="88"/>
      <c r="AH330" s="88"/>
      <c r="AI330" s="88"/>
      <c r="AJ330" s="88"/>
      <c r="AK330" s="88"/>
      <c r="AL330" s="88"/>
      <c r="AM330" s="88"/>
      <c r="AN330" s="88"/>
      <c r="AO330" s="88"/>
      <c r="AP330" s="88"/>
      <c r="AQ330" s="88"/>
      <c r="AR330" s="88"/>
      <c r="AS330" s="88"/>
      <c r="AT330" s="88"/>
      <c r="AU330" s="88"/>
      <c r="AV330" s="88"/>
      <c r="AW330" s="88"/>
      <c r="AX330" s="88"/>
    </row>
    <row r="331" customFormat="false" ht="12.75" hidden="false" customHeight="false" outlineLevel="0" collapsed="false">
      <c r="B331" s="88"/>
      <c r="C331" s="88"/>
      <c r="D331" s="88"/>
      <c r="E331" s="88"/>
      <c r="F331" s="88"/>
      <c r="G331" s="88"/>
      <c r="H331" s="88"/>
      <c r="I331" s="88"/>
      <c r="J331" s="88"/>
      <c r="K331" s="88"/>
      <c r="L331" s="88"/>
      <c r="M331" s="88"/>
      <c r="N331" s="88"/>
      <c r="O331" s="88"/>
      <c r="P331" s="88"/>
      <c r="Q331" s="88"/>
      <c r="S331" s="88"/>
      <c r="T331" s="88"/>
      <c r="U331" s="88"/>
      <c r="V331" s="88"/>
      <c r="W331" s="88"/>
      <c r="X331" s="88"/>
      <c r="Y331" s="88"/>
      <c r="Z331" s="88"/>
      <c r="AA331" s="88"/>
      <c r="AB331" s="88"/>
      <c r="AC331" s="88"/>
      <c r="AD331" s="88"/>
      <c r="AE331" s="88"/>
      <c r="AF331" s="88"/>
      <c r="AG331" s="88"/>
      <c r="AH331" s="88"/>
      <c r="AI331" s="88"/>
      <c r="AJ331" s="88"/>
      <c r="AK331" s="88"/>
      <c r="AL331" s="88"/>
      <c r="AM331" s="88"/>
      <c r="AN331" s="88"/>
      <c r="AO331" s="88"/>
      <c r="AP331" s="88"/>
      <c r="AQ331" s="88"/>
      <c r="AR331" s="88"/>
      <c r="AS331" s="88"/>
      <c r="AT331" s="88"/>
      <c r="AU331" s="88"/>
      <c r="AV331" s="88"/>
      <c r="AW331" s="88"/>
      <c r="AX331" s="88"/>
    </row>
    <row r="332" customFormat="false" ht="12.75" hidden="false" customHeight="false" outlineLevel="0" collapsed="false">
      <c r="B332" s="88"/>
      <c r="C332" s="88"/>
      <c r="D332" s="88"/>
      <c r="E332" s="88"/>
      <c r="F332" s="88"/>
      <c r="G332" s="88"/>
      <c r="H332" s="88"/>
      <c r="I332" s="88"/>
      <c r="J332" s="88"/>
      <c r="K332" s="88"/>
      <c r="L332" s="88"/>
      <c r="M332" s="88"/>
      <c r="N332" s="88"/>
      <c r="O332" s="88"/>
      <c r="P332" s="88"/>
      <c r="Q332" s="88"/>
      <c r="S332" s="88"/>
      <c r="T332" s="88"/>
      <c r="U332" s="88"/>
      <c r="V332" s="88"/>
      <c r="W332" s="88"/>
      <c r="X332" s="88"/>
      <c r="Y332" s="88"/>
      <c r="Z332" s="88"/>
      <c r="AA332" s="88"/>
      <c r="AB332" s="88"/>
      <c r="AC332" s="88"/>
      <c r="AD332" s="88"/>
      <c r="AE332" s="88"/>
      <c r="AF332" s="88"/>
      <c r="AG332" s="88"/>
      <c r="AH332" s="88"/>
      <c r="AI332" s="88"/>
      <c r="AJ332" s="88"/>
      <c r="AK332" s="88"/>
      <c r="AL332" s="88"/>
      <c r="AM332" s="88"/>
      <c r="AN332" s="88"/>
      <c r="AO332" s="88"/>
      <c r="AP332" s="88"/>
      <c r="AQ332" s="88"/>
      <c r="AR332" s="88"/>
      <c r="AS332" s="88"/>
      <c r="AT332" s="88"/>
      <c r="AU332" s="88"/>
      <c r="AV332" s="88"/>
      <c r="AW332" s="88"/>
      <c r="AX332" s="88"/>
    </row>
    <row r="333" customFormat="false" ht="12.75" hidden="false" customHeight="false" outlineLevel="0" collapsed="false">
      <c r="B333" s="88"/>
      <c r="C333" s="88"/>
      <c r="D333" s="88"/>
      <c r="E333" s="88"/>
      <c r="F333" s="88"/>
      <c r="G333" s="88"/>
      <c r="H333" s="88"/>
      <c r="I333" s="88"/>
      <c r="J333" s="88"/>
      <c r="K333" s="88"/>
      <c r="L333" s="88"/>
      <c r="M333" s="88"/>
      <c r="N333" s="88"/>
      <c r="O333" s="88"/>
      <c r="P333" s="88"/>
      <c r="Q333" s="88"/>
      <c r="S333" s="88"/>
      <c r="T333" s="88"/>
      <c r="U333" s="88"/>
      <c r="V333" s="88"/>
      <c r="W333" s="88"/>
      <c r="X333" s="88"/>
      <c r="Y333" s="88"/>
      <c r="Z333" s="88"/>
      <c r="AA333" s="88"/>
      <c r="AB333" s="88"/>
      <c r="AC333" s="88"/>
      <c r="AD333" s="88"/>
      <c r="AE333" s="88"/>
      <c r="AF333" s="88"/>
      <c r="AG333" s="88"/>
      <c r="AH333" s="88"/>
      <c r="AI333" s="88"/>
      <c r="AJ333" s="88"/>
      <c r="AK333" s="88"/>
      <c r="AL333" s="88"/>
      <c r="AM333" s="88"/>
      <c r="AN333" s="88"/>
      <c r="AO333" s="88"/>
      <c r="AP333" s="88"/>
      <c r="AQ333" s="88"/>
      <c r="AR333" s="88"/>
      <c r="AS333" s="88"/>
      <c r="AT333" s="88"/>
      <c r="AU333" s="88"/>
      <c r="AV333" s="88"/>
      <c r="AW333" s="88"/>
      <c r="AX333" s="88"/>
    </row>
    <row r="334" customFormat="false" ht="12.75" hidden="false" customHeight="false" outlineLevel="0" collapsed="false">
      <c r="B334" s="88"/>
      <c r="C334" s="88"/>
      <c r="D334" s="88"/>
      <c r="E334" s="88"/>
      <c r="F334" s="88"/>
      <c r="G334" s="88"/>
      <c r="H334" s="88"/>
      <c r="I334" s="88"/>
      <c r="J334" s="88"/>
      <c r="K334" s="88"/>
      <c r="L334" s="88"/>
      <c r="M334" s="88"/>
      <c r="N334" s="88"/>
      <c r="O334" s="88"/>
      <c r="P334" s="88"/>
      <c r="Q334" s="88"/>
      <c r="S334" s="88"/>
      <c r="T334" s="88"/>
      <c r="U334" s="88"/>
      <c r="V334" s="88"/>
      <c r="W334" s="88"/>
      <c r="X334" s="88"/>
      <c r="Y334" s="88"/>
      <c r="Z334" s="88"/>
      <c r="AA334" s="88"/>
      <c r="AB334" s="88"/>
      <c r="AC334" s="88"/>
      <c r="AD334" s="88"/>
      <c r="AE334" s="88"/>
      <c r="AF334" s="88"/>
      <c r="AG334" s="88"/>
      <c r="AH334" s="88"/>
      <c r="AI334" s="88"/>
      <c r="AJ334" s="88"/>
      <c r="AK334" s="88"/>
      <c r="AL334" s="88"/>
      <c r="AM334" s="88"/>
      <c r="AN334" s="88"/>
      <c r="AO334" s="88"/>
      <c r="AP334" s="88"/>
      <c r="AQ334" s="88"/>
      <c r="AR334" s="88"/>
      <c r="AS334" s="88"/>
      <c r="AT334" s="88"/>
      <c r="AU334" s="88"/>
      <c r="AV334" s="88"/>
      <c r="AW334" s="88"/>
      <c r="AX334" s="88"/>
    </row>
    <row r="335" customFormat="false" ht="12.75" hidden="false" customHeight="false" outlineLevel="0" collapsed="false">
      <c r="B335" s="88"/>
      <c r="C335" s="88"/>
      <c r="D335" s="88"/>
      <c r="E335" s="88"/>
      <c r="F335" s="88"/>
      <c r="G335" s="88"/>
      <c r="H335" s="88"/>
      <c r="I335" s="88"/>
      <c r="J335" s="88"/>
      <c r="K335" s="88"/>
      <c r="L335" s="88"/>
      <c r="M335" s="88"/>
      <c r="N335" s="88"/>
      <c r="O335" s="88"/>
      <c r="P335" s="88"/>
      <c r="Q335" s="88"/>
      <c r="S335" s="88"/>
      <c r="T335" s="88"/>
      <c r="U335" s="88"/>
      <c r="V335" s="88"/>
      <c r="W335" s="88"/>
      <c r="X335" s="88"/>
      <c r="Y335" s="88"/>
      <c r="Z335" s="88"/>
      <c r="AA335" s="88"/>
      <c r="AB335" s="88"/>
      <c r="AC335" s="88"/>
      <c r="AD335" s="88"/>
      <c r="AE335" s="88"/>
      <c r="AF335" s="88"/>
      <c r="AG335" s="88"/>
      <c r="AH335" s="88"/>
      <c r="AI335" s="88"/>
      <c r="AJ335" s="88"/>
      <c r="AK335" s="88"/>
      <c r="AL335" s="88"/>
      <c r="AM335" s="88"/>
      <c r="AN335" s="88"/>
      <c r="AO335" s="88"/>
      <c r="AP335" s="88"/>
      <c r="AQ335" s="88"/>
      <c r="AR335" s="88"/>
      <c r="AS335" s="88"/>
      <c r="AT335" s="88"/>
      <c r="AU335" s="88"/>
      <c r="AV335" s="88"/>
      <c r="AW335" s="88"/>
      <c r="AX335" s="88"/>
    </row>
    <row r="336" customFormat="false" ht="12.75" hidden="false" customHeight="false" outlineLevel="0" collapsed="false">
      <c r="B336" s="88"/>
      <c r="C336" s="88"/>
      <c r="D336" s="88"/>
      <c r="E336" s="88"/>
      <c r="F336" s="88"/>
      <c r="G336" s="88"/>
      <c r="H336" s="88"/>
      <c r="I336" s="88"/>
      <c r="J336" s="88"/>
      <c r="K336" s="88"/>
      <c r="L336" s="88"/>
      <c r="M336" s="88"/>
      <c r="N336" s="88"/>
      <c r="O336" s="88"/>
      <c r="P336" s="88"/>
      <c r="Q336" s="88"/>
      <c r="S336" s="88"/>
      <c r="T336" s="88"/>
      <c r="U336" s="88"/>
      <c r="V336" s="88"/>
      <c r="W336" s="88"/>
      <c r="X336" s="88"/>
      <c r="Y336" s="88"/>
      <c r="Z336" s="88"/>
      <c r="AA336" s="88"/>
      <c r="AB336" s="88"/>
      <c r="AC336" s="88"/>
      <c r="AD336" s="88"/>
      <c r="AE336" s="88"/>
      <c r="AF336" s="88"/>
      <c r="AG336" s="88"/>
      <c r="AH336" s="88"/>
      <c r="AI336" s="88"/>
      <c r="AJ336" s="88"/>
      <c r="AK336" s="88"/>
      <c r="AL336" s="88"/>
      <c r="AM336" s="88"/>
      <c r="AN336" s="88"/>
      <c r="AO336" s="88"/>
      <c r="AP336" s="88"/>
      <c r="AQ336" s="88"/>
      <c r="AR336" s="88"/>
      <c r="AS336" s="88"/>
      <c r="AT336" s="88"/>
      <c r="AU336" s="88"/>
      <c r="AV336" s="88"/>
      <c r="AW336" s="88"/>
      <c r="AX336" s="88"/>
    </row>
    <row r="337" customFormat="false" ht="12.75" hidden="false" customHeight="false" outlineLevel="0" collapsed="false">
      <c r="B337" s="88"/>
      <c r="C337" s="88"/>
      <c r="D337" s="88"/>
      <c r="E337" s="88"/>
      <c r="F337" s="88"/>
      <c r="G337" s="88"/>
      <c r="H337" s="88"/>
      <c r="I337" s="88"/>
      <c r="J337" s="88"/>
      <c r="K337" s="88"/>
      <c r="L337" s="88"/>
      <c r="M337" s="88"/>
      <c r="N337" s="88"/>
      <c r="O337" s="88"/>
      <c r="P337" s="88"/>
      <c r="Q337" s="88"/>
      <c r="S337" s="88"/>
      <c r="T337" s="88"/>
      <c r="U337" s="88"/>
      <c r="V337" s="88"/>
      <c r="W337" s="88"/>
      <c r="X337" s="88"/>
      <c r="Y337" s="88"/>
      <c r="Z337" s="88"/>
      <c r="AA337" s="88"/>
      <c r="AB337" s="88"/>
      <c r="AC337" s="88"/>
      <c r="AD337" s="88"/>
      <c r="AE337" s="88"/>
      <c r="AF337" s="88"/>
      <c r="AG337" s="88"/>
      <c r="AH337" s="88"/>
      <c r="AI337" s="88"/>
      <c r="AJ337" s="88"/>
      <c r="AK337" s="88"/>
      <c r="AL337" s="88"/>
      <c r="AM337" s="88"/>
      <c r="AN337" s="88"/>
      <c r="AO337" s="88"/>
      <c r="AP337" s="88"/>
      <c r="AQ337" s="88"/>
      <c r="AR337" s="88"/>
      <c r="AS337" s="88"/>
      <c r="AT337" s="88"/>
      <c r="AU337" s="88"/>
      <c r="AV337" s="88"/>
      <c r="AW337" s="88"/>
      <c r="AX337" s="88"/>
    </row>
    <row r="338" customFormat="false" ht="12.75" hidden="false" customHeight="false" outlineLevel="0" collapsed="false">
      <c r="B338" s="88"/>
      <c r="C338" s="88"/>
      <c r="D338" s="88"/>
      <c r="E338" s="88"/>
      <c r="F338" s="88"/>
      <c r="G338" s="88"/>
      <c r="H338" s="88"/>
      <c r="I338" s="88"/>
      <c r="J338" s="88"/>
      <c r="K338" s="88"/>
      <c r="L338" s="88"/>
      <c r="M338" s="88"/>
      <c r="N338" s="88"/>
      <c r="O338" s="88"/>
      <c r="P338" s="88"/>
      <c r="Q338" s="88"/>
      <c r="S338" s="88"/>
      <c r="T338" s="88"/>
      <c r="U338" s="88"/>
      <c r="V338" s="88"/>
      <c r="W338" s="88"/>
      <c r="X338" s="88"/>
      <c r="Y338" s="88"/>
      <c r="Z338" s="88"/>
      <c r="AA338" s="88"/>
      <c r="AB338" s="88"/>
      <c r="AC338" s="88"/>
      <c r="AD338" s="88"/>
      <c r="AE338" s="88"/>
      <c r="AF338" s="88"/>
      <c r="AG338" s="88"/>
      <c r="AH338" s="88"/>
      <c r="AI338" s="88"/>
      <c r="AJ338" s="88"/>
      <c r="AK338" s="88"/>
      <c r="AL338" s="88"/>
      <c r="AM338" s="88"/>
      <c r="AN338" s="88"/>
      <c r="AO338" s="88"/>
      <c r="AP338" s="88"/>
      <c r="AQ338" s="88"/>
      <c r="AR338" s="88"/>
      <c r="AS338" s="88"/>
      <c r="AT338" s="88"/>
      <c r="AU338" s="88"/>
      <c r="AV338" s="88"/>
      <c r="AW338" s="88"/>
      <c r="AX338" s="88"/>
    </row>
    <row r="339" customFormat="false" ht="12.75" hidden="false" customHeight="false" outlineLevel="0" collapsed="false">
      <c r="B339" s="88"/>
      <c r="C339" s="88"/>
      <c r="D339" s="88"/>
      <c r="E339" s="88"/>
      <c r="F339" s="88"/>
      <c r="G339" s="88"/>
      <c r="H339" s="88"/>
      <c r="I339" s="88"/>
      <c r="J339" s="88"/>
      <c r="K339" s="88"/>
      <c r="L339" s="88"/>
      <c r="M339" s="88"/>
      <c r="N339" s="88"/>
      <c r="O339" s="88"/>
      <c r="P339" s="88"/>
      <c r="Q339" s="88"/>
      <c r="S339" s="88"/>
      <c r="T339" s="88"/>
      <c r="U339" s="88"/>
      <c r="V339" s="88"/>
      <c r="W339" s="88"/>
      <c r="X339" s="88"/>
      <c r="Y339" s="88"/>
      <c r="Z339" s="88"/>
      <c r="AA339" s="88"/>
      <c r="AB339" s="88"/>
      <c r="AC339" s="88"/>
      <c r="AD339" s="88"/>
      <c r="AE339" s="88"/>
      <c r="AF339" s="88"/>
      <c r="AG339" s="88"/>
      <c r="AH339" s="88"/>
      <c r="AI339" s="88"/>
      <c r="AJ339" s="88"/>
      <c r="AK339" s="88"/>
      <c r="AL339" s="88"/>
      <c r="AM339" s="88"/>
      <c r="AN339" s="88"/>
      <c r="AO339" s="88"/>
      <c r="AP339" s="88"/>
      <c r="AQ339" s="88"/>
      <c r="AR339" s="88"/>
      <c r="AS339" s="88"/>
      <c r="AT339" s="88"/>
      <c r="AU339" s="88"/>
      <c r="AV339" s="88"/>
      <c r="AW339" s="88"/>
      <c r="AX339" s="88"/>
    </row>
    <row r="340" customFormat="false" ht="12.75" hidden="false" customHeight="false" outlineLevel="0" collapsed="false">
      <c r="B340" s="88"/>
      <c r="C340" s="88"/>
      <c r="D340" s="88"/>
      <c r="E340" s="88"/>
      <c r="F340" s="88"/>
      <c r="G340" s="88"/>
      <c r="H340" s="88"/>
      <c r="I340" s="88"/>
      <c r="J340" s="88"/>
      <c r="K340" s="88"/>
      <c r="L340" s="88"/>
      <c r="M340" s="88"/>
      <c r="N340" s="88"/>
      <c r="O340" s="88"/>
      <c r="P340" s="88"/>
      <c r="Q340" s="88"/>
      <c r="S340" s="88"/>
      <c r="T340" s="88"/>
      <c r="U340" s="88"/>
      <c r="V340" s="88"/>
      <c r="W340" s="88"/>
      <c r="X340" s="88"/>
      <c r="Y340" s="88"/>
      <c r="Z340" s="88"/>
      <c r="AA340" s="88"/>
      <c r="AB340" s="88"/>
      <c r="AC340" s="88"/>
      <c r="AD340" s="88"/>
      <c r="AE340" s="88"/>
      <c r="AF340" s="88"/>
      <c r="AG340" s="88"/>
      <c r="AH340" s="88"/>
      <c r="AI340" s="88"/>
      <c r="AJ340" s="88"/>
      <c r="AK340" s="88"/>
      <c r="AL340" s="88"/>
      <c r="AM340" s="88"/>
      <c r="AN340" s="88"/>
      <c r="AO340" s="88"/>
      <c r="AP340" s="88"/>
      <c r="AQ340" s="88"/>
      <c r="AR340" s="88"/>
      <c r="AS340" s="88"/>
      <c r="AT340" s="88"/>
      <c r="AU340" s="88"/>
      <c r="AV340" s="88"/>
      <c r="AW340" s="88"/>
      <c r="AX340" s="88"/>
    </row>
    <row r="341" customFormat="false" ht="12.75" hidden="false" customHeight="false" outlineLevel="0" collapsed="false">
      <c r="B341" s="88"/>
      <c r="C341" s="88"/>
      <c r="D341" s="88"/>
      <c r="E341" s="88"/>
      <c r="F341" s="88"/>
      <c r="G341" s="88"/>
      <c r="H341" s="88"/>
      <c r="I341" s="88"/>
      <c r="J341" s="88"/>
      <c r="K341" s="88"/>
      <c r="L341" s="88"/>
      <c r="M341" s="88"/>
      <c r="N341" s="88"/>
      <c r="O341" s="88"/>
      <c r="P341" s="88"/>
      <c r="Q341" s="88"/>
      <c r="S341" s="88"/>
      <c r="T341" s="88"/>
      <c r="U341" s="88"/>
      <c r="V341" s="88"/>
      <c r="W341" s="88"/>
      <c r="X341" s="88"/>
      <c r="Y341" s="88"/>
      <c r="Z341" s="88"/>
      <c r="AA341" s="88"/>
      <c r="AB341" s="88"/>
      <c r="AC341" s="88"/>
      <c r="AD341" s="88"/>
      <c r="AE341" s="88"/>
      <c r="AF341" s="88"/>
      <c r="AG341" s="88"/>
      <c r="AH341" s="88"/>
      <c r="AI341" s="88"/>
      <c r="AJ341" s="88"/>
      <c r="AK341" s="88"/>
      <c r="AL341" s="88"/>
      <c r="AM341" s="88"/>
      <c r="AN341" s="88"/>
      <c r="AO341" s="88"/>
      <c r="AP341" s="88"/>
      <c r="AQ341" s="88"/>
      <c r="AR341" s="88"/>
      <c r="AS341" s="88"/>
      <c r="AT341" s="88"/>
      <c r="AU341" s="88"/>
      <c r="AV341" s="88"/>
      <c r="AW341" s="88"/>
      <c r="AX341" s="88"/>
    </row>
    <row r="342" customFormat="false" ht="12.75" hidden="false" customHeight="false" outlineLevel="0" collapsed="false">
      <c r="B342" s="88"/>
      <c r="C342" s="88"/>
      <c r="D342" s="88"/>
      <c r="E342" s="88"/>
      <c r="F342" s="88"/>
      <c r="G342" s="88"/>
      <c r="H342" s="88"/>
      <c r="I342" s="88"/>
      <c r="J342" s="88"/>
      <c r="K342" s="88"/>
      <c r="L342" s="88"/>
      <c r="M342" s="88"/>
      <c r="N342" s="88"/>
      <c r="O342" s="88"/>
      <c r="P342" s="88"/>
      <c r="Q342" s="88"/>
      <c r="S342" s="88"/>
      <c r="T342" s="88"/>
      <c r="U342" s="88"/>
      <c r="V342" s="88"/>
      <c r="W342" s="88"/>
      <c r="X342" s="88"/>
      <c r="Y342" s="88"/>
      <c r="Z342" s="88"/>
      <c r="AA342" s="88"/>
      <c r="AB342" s="88"/>
      <c r="AC342" s="88"/>
      <c r="AD342" s="88"/>
      <c r="AE342" s="88"/>
      <c r="AF342" s="88"/>
      <c r="AG342" s="88"/>
      <c r="AH342" s="88"/>
      <c r="AI342" s="88"/>
      <c r="AJ342" s="88"/>
      <c r="AK342" s="88"/>
      <c r="AL342" s="88"/>
      <c r="AM342" s="88"/>
      <c r="AN342" s="88"/>
      <c r="AO342" s="88"/>
      <c r="AP342" s="88"/>
      <c r="AQ342" s="88"/>
      <c r="AR342" s="88"/>
      <c r="AS342" s="88"/>
      <c r="AT342" s="88"/>
      <c r="AU342" s="88"/>
      <c r="AV342" s="88"/>
      <c r="AW342" s="88"/>
      <c r="AX342" s="88"/>
    </row>
    <row r="343" customFormat="false" ht="12.75" hidden="false" customHeight="false" outlineLevel="0" collapsed="false">
      <c r="B343" s="88"/>
      <c r="C343" s="88"/>
      <c r="D343" s="88"/>
      <c r="E343" s="88"/>
      <c r="F343" s="88"/>
      <c r="G343" s="88"/>
      <c r="H343" s="88"/>
      <c r="I343" s="88"/>
      <c r="J343" s="88"/>
      <c r="K343" s="88"/>
      <c r="L343" s="88"/>
      <c r="M343" s="88"/>
      <c r="N343" s="88"/>
      <c r="O343" s="88"/>
      <c r="P343" s="88"/>
      <c r="Q343" s="88"/>
      <c r="S343" s="88"/>
      <c r="T343" s="88"/>
      <c r="U343" s="88"/>
      <c r="V343" s="88"/>
      <c r="W343" s="88"/>
      <c r="X343" s="88"/>
      <c r="Y343" s="88"/>
      <c r="Z343" s="88"/>
      <c r="AA343" s="88"/>
      <c r="AB343" s="88"/>
      <c r="AC343" s="88"/>
      <c r="AD343" s="88"/>
      <c r="AE343" s="88"/>
      <c r="AF343" s="88"/>
      <c r="AG343" s="88"/>
      <c r="AH343" s="88"/>
      <c r="AI343" s="88"/>
      <c r="AJ343" s="88"/>
      <c r="AK343" s="88"/>
      <c r="AL343" s="88"/>
      <c r="AM343" s="88"/>
      <c r="AN343" s="88"/>
      <c r="AO343" s="88"/>
      <c r="AP343" s="88"/>
      <c r="AQ343" s="88"/>
      <c r="AR343" s="88"/>
      <c r="AS343" s="88"/>
      <c r="AT343" s="88"/>
      <c r="AU343" s="88"/>
      <c r="AV343" s="88"/>
      <c r="AW343" s="88"/>
      <c r="AX343" s="88"/>
    </row>
    <row r="344" customFormat="false" ht="12.75" hidden="false" customHeight="false" outlineLevel="0" collapsed="false">
      <c r="B344" s="88"/>
      <c r="C344" s="88"/>
      <c r="D344" s="88"/>
      <c r="E344" s="88"/>
      <c r="F344" s="88"/>
      <c r="G344" s="88"/>
      <c r="H344" s="88"/>
      <c r="I344" s="88"/>
      <c r="J344" s="88"/>
      <c r="K344" s="88"/>
      <c r="L344" s="88"/>
      <c r="M344" s="88"/>
      <c r="N344" s="88"/>
      <c r="O344" s="88"/>
      <c r="P344" s="88"/>
      <c r="Q344" s="88"/>
      <c r="S344" s="88"/>
      <c r="T344" s="88"/>
      <c r="U344" s="88"/>
      <c r="V344" s="88"/>
      <c r="W344" s="88"/>
      <c r="X344" s="88"/>
      <c r="Y344" s="88"/>
      <c r="Z344" s="88"/>
      <c r="AA344" s="88"/>
      <c r="AB344" s="88"/>
      <c r="AC344" s="88"/>
      <c r="AD344" s="88"/>
      <c r="AE344" s="88"/>
      <c r="AF344" s="88"/>
      <c r="AG344" s="88"/>
      <c r="AH344" s="88"/>
      <c r="AI344" s="88"/>
      <c r="AJ344" s="88"/>
      <c r="AK344" s="88"/>
      <c r="AL344" s="88"/>
      <c r="AM344" s="88"/>
      <c r="AN344" s="88"/>
      <c r="AO344" s="88"/>
      <c r="AP344" s="88"/>
      <c r="AQ344" s="88"/>
      <c r="AR344" s="88"/>
      <c r="AS344" s="88"/>
      <c r="AT344" s="88"/>
      <c r="AU344" s="88"/>
      <c r="AV344" s="88"/>
      <c r="AW344" s="88"/>
      <c r="AX344" s="88"/>
    </row>
    <row r="345" customFormat="false" ht="12.75" hidden="false" customHeight="false" outlineLevel="0" collapsed="false">
      <c r="B345" s="88"/>
      <c r="C345" s="88"/>
      <c r="D345" s="88"/>
      <c r="E345" s="88"/>
      <c r="F345" s="88"/>
      <c r="G345" s="88"/>
      <c r="H345" s="88"/>
      <c r="I345" s="88"/>
      <c r="J345" s="88"/>
      <c r="K345" s="88"/>
      <c r="L345" s="88"/>
      <c r="M345" s="88"/>
      <c r="N345" s="88"/>
      <c r="O345" s="88"/>
      <c r="P345" s="88"/>
      <c r="Q345" s="88"/>
      <c r="S345" s="88"/>
      <c r="T345" s="88"/>
      <c r="U345" s="88"/>
      <c r="V345" s="88"/>
      <c r="W345" s="88"/>
      <c r="X345" s="88"/>
      <c r="Y345" s="88"/>
      <c r="Z345" s="88"/>
      <c r="AA345" s="88"/>
      <c r="AB345" s="88"/>
      <c r="AC345" s="88"/>
      <c r="AD345" s="88"/>
      <c r="AE345" s="88"/>
      <c r="AF345" s="88"/>
      <c r="AG345" s="88"/>
      <c r="AH345" s="88"/>
      <c r="AI345" s="88"/>
      <c r="AJ345" s="88"/>
      <c r="AK345" s="88"/>
      <c r="AL345" s="88"/>
      <c r="AM345" s="88"/>
      <c r="AN345" s="88"/>
      <c r="AO345" s="88"/>
      <c r="AP345" s="88"/>
      <c r="AQ345" s="88"/>
      <c r="AR345" s="88"/>
      <c r="AS345" s="88"/>
      <c r="AT345" s="88"/>
      <c r="AU345" s="88"/>
      <c r="AV345" s="88"/>
      <c r="AW345" s="88"/>
      <c r="AX345" s="88"/>
    </row>
    <row r="346" customFormat="false" ht="12.75" hidden="false" customHeight="false" outlineLevel="0" collapsed="false">
      <c r="B346" s="88"/>
      <c r="C346" s="88"/>
      <c r="D346" s="88"/>
      <c r="E346" s="88"/>
      <c r="F346" s="88"/>
      <c r="G346" s="88"/>
      <c r="H346" s="88"/>
      <c r="I346" s="88"/>
      <c r="J346" s="88"/>
      <c r="K346" s="88"/>
      <c r="L346" s="88"/>
      <c r="M346" s="88"/>
      <c r="N346" s="88"/>
      <c r="O346" s="88"/>
      <c r="P346" s="88"/>
      <c r="Q346" s="88"/>
      <c r="S346" s="88"/>
      <c r="T346" s="88"/>
      <c r="U346" s="88"/>
      <c r="V346" s="88"/>
      <c r="W346" s="88"/>
      <c r="X346" s="88"/>
      <c r="Y346" s="88"/>
      <c r="Z346" s="88"/>
      <c r="AA346" s="88"/>
      <c r="AB346" s="88"/>
      <c r="AC346" s="88"/>
      <c r="AD346" s="88"/>
      <c r="AE346" s="88"/>
      <c r="AF346" s="88"/>
      <c r="AG346" s="88"/>
      <c r="AH346" s="88"/>
      <c r="AI346" s="88"/>
      <c r="AJ346" s="88"/>
      <c r="AK346" s="88"/>
      <c r="AL346" s="88"/>
      <c r="AM346" s="88"/>
      <c r="AN346" s="88"/>
      <c r="AO346" s="88"/>
      <c r="AP346" s="88"/>
      <c r="AQ346" s="88"/>
      <c r="AR346" s="88"/>
      <c r="AS346" s="88"/>
      <c r="AT346" s="88"/>
      <c r="AU346" s="88"/>
      <c r="AV346" s="88"/>
      <c r="AW346" s="88"/>
      <c r="AX346" s="88"/>
    </row>
    <row r="347" customFormat="false" ht="12.75" hidden="false" customHeight="false" outlineLevel="0" collapsed="false">
      <c r="B347" s="88"/>
      <c r="C347" s="88"/>
      <c r="D347" s="88"/>
      <c r="E347" s="88"/>
      <c r="F347" s="88"/>
      <c r="G347" s="88"/>
      <c r="H347" s="88"/>
      <c r="I347" s="88"/>
      <c r="J347" s="88"/>
      <c r="K347" s="88"/>
      <c r="L347" s="88"/>
      <c r="M347" s="88"/>
      <c r="N347" s="88"/>
      <c r="O347" s="88"/>
      <c r="P347" s="88"/>
      <c r="Q347" s="88"/>
      <c r="S347" s="88"/>
      <c r="T347" s="88"/>
      <c r="U347" s="88"/>
      <c r="V347" s="88"/>
      <c r="W347" s="88"/>
      <c r="X347" s="88"/>
      <c r="Y347" s="88"/>
      <c r="Z347" s="88"/>
      <c r="AA347" s="88"/>
      <c r="AB347" s="88"/>
      <c r="AC347" s="88"/>
      <c r="AD347" s="88"/>
      <c r="AE347" s="88"/>
      <c r="AF347" s="88"/>
      <c r="AG347" s="88"/>
      <c r="AH347" s="88"/>
      <c r="AI347" s="88"/>
      <c r="AJ347" s="88"/>
      <c r="AK347" s="88"/>
      <c r="AL347" s="88"/>
      <c r="AM347" s="88"/>
      <c r="AN347" s="88"/>
      <c r="AO347" s="88"/>
      <c r="AP347" s="88"/>
      <c r="AQ347" s="88"/>
      <c r="AR347" s="88"/>
      <c r="AS347" s="88"/>
      <c r="AT347" s="88"/>
      <c r="AU347" s="88"/>
      <c r="AV347" s="88"/>
      <c r="AW347" s="88"/>
      <c r="AX347" s="88"/>
    </row>
    <row r="348" customFormat="false" ht="12.75" hidden="false" customHeight="false" outlineLevel="0" collapsed="false">
      <c r="B348" s="88"/>
      <c r="C348" s="88"/>
      <c r="D348" s="88"/>
      <c r="E348" s="88"/>
      <c r="F348" s="88"/>
      <c r="G348" s="88"/>
      <c r="H348" s="88"/>
      <c r="I348" s="88"/>
      <c r="J348" s="88"/>
      <c r="K348" s="88"/>
      <c r="L348" s="88"/>
      <c r="M348" s="88"/>
      <c r="N348" s="88"/>
      <c r="O348" s="88"/>
      <c r="P348" s="88"/>
      <c r="Q348" s="88"/>
      <c r="S348" s="88"/>
      <c r="T348" s="88"/>
      <c r="U348" s="88"/>
      <c r="V348" s="88"/>
      <c r="W348" s="88"/>
      <c r="X348" s="88"/>
      <c r="Y348" s="88"/>
      <c r="Z348" s="88"/>
      <c r="AA348" s="88"/>
      <c r="AB348" s="88"/>
      <c r="AC348" s="88"/>
      <c r="AD348" s="88"/>
      <c r="AE348" s="88"/>
      <c r="AF348" s="88"/>
      <c r="AG348" s="88"/>
      <c r="AH348" s="88"/>
      <c r="AI348" s="88"/>
      <c r="AJ348" s="88"/>
      <c r="AK348" s="88"/>
      <c r="AL348" s="88"/>
      <c r="AM348" s="88"/>
      <c r="AN348" s="88"/>
      <c r="AO348" s="88"/>
      <c r="AP348" s="88"/>
      <c r="AQ348" s="88"/>
      <c r="AR348" s="88"/>
      <c r="AS348" s="88"/>
      <c r="AT348" s="88"/>
      <c r="AU348" s="88"/>
      <c r="AV348" s="88"/>
      <c r="AW348" s="88"/>
      <c r="AX348" s="88"/>
    </row>
    <row r="349" customFormat="false" ht="12.75" hidden="false" customHeight="false" outlineLevel="0" collapsed="false">
      <c r="B349" s="88"/>
      <c r="C349" s="88"/>
      <c r="D349" s="88"/>
      <c r="E349" s="88"/>
      <c r="F349" s="88"/>
      <c r="G349" s="88"/>
      <c r="H349" s="88"/>
      <c r="I349" s="88"/>
      <c r="J349" s="88"/>
      <c r="K349" s="88"/>
      <c r="L349" s="88"/>
      <c r="M349" s="88"/>
      <c r="N349" s="88"/>
      <c r="O349" s="88"/>
      <c r="P349" s="88"/>
      <c r="Q349" s="88"/>
      <c r="S349" s="88"/>
      <c r="T349" s="88"/>
      <c r="U349" s="88"/>
      <c r="V349" s="88"/>
      <c r="W349" s="88"/>
      <c r="X349" s="88"/>
      <c r="Y349" s="88"/>
      <c r="Z349" s="88"/>
      <c r="AA349" s="88"/>
      <c r="AB349" s="88"/>
      <c r="AC349" s="88"/>
      <c r="AD349" s="88"/>
      <c r="AE349" s="88"/>
      <c r="AF349" s="88"/>
      <c r="AG349" s="88"/>
      <c r="AH349" s="88"/>
      <c r="AI349" s="88"/>
      <c r="AJ349" s="88"/>
      <c r="AK349" s="88"/>
      <c r="AL349" s="88"/>
      <c r="AM349" s="88"/>
      <c r="AN349" s="88"/>
      <c r="AO349" s="88"/>
      <c r="AP349" s="88"/>
      <c r="AQ349" s="88"/>
      <c r="AR349" s="88"/>
      <c r="AS349" s="88"/>
      <c r="AT349" s="88"/>
      <c r="AU349" s="88"/>
      <c r="AV349" s="88"/>
      <c r="AW349" s="88"/>
      <c r="AX349" s="88"/>
    </row>
    <row r="350" customFormat="false" ht="12.75" hidden="false" customHeight="false" outlineLevel="0" collapsed="false">
      <c r="B350" s="88"/>
      <c r="C350" s="88"/>
      <c r="D350" s="88"/>
      <c r="E350" s="88"/>
      <c r="F350" s="88"/>
      <c r="G350" s="88"/>
      <c r="H350" s="88"/>
      <c r="I350" s="88"/>
      <c r="J350" s="88"/>
      <c r="K350" s="88"/>
      <c r="L350" s="88"/>
      <c r="M350" s="88"/>
      <c r="N350" s="88"/>
      <c r="O350" s="88"/>
      <c r="P350" s="88"/>
      <c r="Q350" s="88"/>
      <c r="S350" s="88"/>
      <c r="T350" s="88"/>
      <c r="U350" s="88"/>
      <c r="V350" s="88"/>
      <c r="W350" s="88"/>
      <c r="X350" s="88"/>
      <c r="Y350" s="88"/>
      <c r="Z350" s="88"/>
      <c r="AA350" s="88"/>
      <c r="AB350" s="88"/>
      <c r="AC350" s="88"/>
      <c r="AD350" s="88"/>
      <c r="AE350" s="88"/>
      <c r="AF350" s="88"/>
      <c r="AG350" s="88"/>
      <c r="AH350" s="88"/>
      <c r="AI350" s="88"/>
      <c r="AJ350" s="88"/>
      <c r="AK350" s="88"/>
      <c r="AL350" s="88"/>
      <c r="AM350" s="88"/>
      <c r="AN350" s="88"/>
      <c r="AO350" s="88"/>
      <c r="AP350" s="88"/>
      <c r="AQ350" s="88"/>
      <c r="AR350" s="88"/>
      <c r="AS350" s="88"/>
      <c r="AT350" s="88"/>
      <c r="AU350" s="88"/>
      <c r="AV350" s="88"/>
      <c r="AW350" s="88"/>
      <c r="AX350" s="88"/>
    </row>
    <row r="351" customFormat="false" ht="12.75" hidden="false" customHeight="false" outlineLevel="0" collapsed="false">
      <c r="B351" s="88"/>
      <c r="C351" s="88"/>
      <c r="D351" s="88"/>
      <c r="E351" s="88"/>
      <c r="F351" s="88"/>
      <c r="G351" s="88"/>
      <c r="H351" s="88"/>
      <c r="I351" s="88"/>
      <c r="J351" s="88"/>
      <c r="K351" s="88"/>
      <c r="L351" s="88"/>
      <c r="M351" s="88"/>
      <c r="N351" s="88"/>
      <c r="O351" s="88"/>
      <c r="P351" s="88"/>
      <c r="Q351" s="88"/>
      <c r="S351" s="88"/>
      <c r="T351" s="88"/>
      <c r="U351" s="88"/>
      <c r="V351" s="88"/>
      <c r="W351" s="88"/>
      <c r="X351" s="88"/>
      <c r="Y351" s="88"/>
      <c r="Z351" s="88"/>
      <c r="AA351" s="88"/>
      <c r="AB351" s="88"/>
      <c r="AC351" s="88"/>
      <c r="AD351" s="88"/>
      <c r="AE351" s="88"/>
      <c r="AF351" s="88"/>
      <c r="AG351" s="88"/>
      <c r="AH351" s="88"/>
      <c r="AI351" s="88"/>
      <c r="AJ351" s="88"/>
      <c r="AK351" s="88"/>
      <c r="AL351" s="88"/>
      <c r="AM351" s="88"/>
      <c r="AN351" s="88"/>
      <c r="AO351" s="88"/>
      <c r="AP351" s="88"/>
      <c r="AQ351" s="88"/>
      <c r="AR351" s="88"/>
      <c r="AS351" s="88"/>
      <c r="AT351" s="88"/>
      <c r="AU351" s="88"/>
      <c r="AV351" s="88"/>
      <c r="AW351" s="88"/>
      <c r="AX351" s="88"/>
    </row>
    <row r="352" customFormat="false" ht="12.75" hidden="false" customHeight="false" outlineLevel="0" collapsed="false">
      <c r="B352" s="88"/>
      <c r="C352" s="88"/>
      <c r="D352" s="88"/>
      <c r="E352" s="88"/>
      <c r="F352" s="88"/>
      <c r="G352" s="88"/>
      <c r="H352" s="88"/>
      <c r="I352" s="88"/>
      <c r="J352" s="88"/>
      <c r="K352" s="88"/>
      <c r="L352" s="88"/>
      <c r="M352" s="88"/>
      <c r="N352" s="88"/>
      <c r="O352" s="88"/>
      <c r="P352" s="88"/>
      <c r="Q352" s="88"/>
      <c r="S352" s="88"/>
      <c r="T352" s="88"/>
      <c r="U352" s="88"/>
      <c r="V352" s="88"/>
      <c r="W352" s="88"/>
      <c r="X352" s="88"/>
      <c r="Y352" s="88"/>
      <c r="Z352" s="88"/>
      <c r="AA352" s="88"/>
      <c r="AB352" s="88"/>
      <c r="AC352" s="88"/>
      <c r="AD352" s="88"/>
      <c r="AE352" s="88"/>
      <c r="AF352" s="88"/>
      <c r="AG352" s="88"/>
      <c r="AH352" s="88"/>
      <c r="AI352" s="88"/>
      <c r="AJ352" s="88"/>
      <c r="AK352" s="88"/>
      <c r="AL352" s="88"/>
      <c r="AM352" s="88"/>
      <c r="AN352" s="88"/>
      <c r="AO352" s="88"/>
      <c r="AP352" s="88"/>
      <c r="AQ352" s="88"/>
      <c r="AR352" s="88"/>
      <c r="AS352" s="88"/>
      <c r="AT352" s="88"/>
      <c r="AU352" s="88"/>
      <c r="AV352" s="88"/>
      <c r="AW352" s="88"/>
      <c r="AX352" s="88"/>
    </row>
    <row r="353" customFormat="false" ht="12.75" hidden="false" customHeight="false" outlineLevel="0" collapsed="false">
      <c r="B353" s="88"/>
      <c r="C353" s="88"/>
      <c r="D353" s="88"/>
      <c r="E353" s="88"/>
      <c r="F353" s="88"/>
      <c r="G353" s="88"/>
      <c r="H353" s="88"/>
      <c r="I353" s="88"/>
      <c r="J353" s="88"/>
      <c r="K353" s="88"/>
      <c r="L353" s="88"/>
      <c r="M353" s="88"/>
      <c r="N353" s="88"/>
      <c r="O353" s="88"/>
      <c r="P353" s="88"/>
      <c r="Q353" s="88"/>
      <c r="S353" s="88"/>
      <c r="T353" s="88"/>
      <c r="U353" s="88"/>
      <c r="V353" s="88"/>
      <c r="W353" s="88"/>
      <c r="X353" s="88"/>
      <c r="Y353" s="88"/>
      <c r="Z353" s="88"/>
      <c r="AA353" s="88"/>
      <c r="AB353" s="88"/>
      <c r="AC353" s="88"/>
      <c r="AD353" s="88"/>
      <c r="AE353" s="88"/>
      <c r="AF353" s="88"/>
      <c r="AG353" s="88"/>
      <c r="AH353" s="88"/>
      <c r="AI353" s="88"/>
      <c r="AJ353" s="88"/>
      <c r="AK353" s="88"/>
      <c r="AL353" s="88"/>
      <c r="AM353" s="88"/>
      <c r="AN353" s="88"/>
      <c r="AO353" s="88"/>
      <c r="AP353" s="88"/>
      <c r="AQ353" s="88"/>
      <c r="AR353" s="88"/>
      <c r="AS353" s="88"/>
      <c r="AT353" s="88"/>
      <c r="AU353" s="88"/>
      <c r="AV353" s="88"/>
      <c r="AW353" s="88"/>
      <c r="AX353" s="88"/>
    </row>
    <row r="354" customFormat="false" ht="12.75" hidden="false" customHeight="false" outlineLevel="0" collapsed="false">
      <c r="B354" s="88"/>
      <c r="C354" s="88"/>
      <c r="D354" s="88"/>
      <c r="E354" s="88"/>
      <c r="F354" s="88"/>
      <c r="G354" s="88"/>
      <c r="H354" s="88"/>
      <c r="I354" s="88"/>
      <c r="J354" s="88"/>
      <c r="K354" s="88"/>
      <c r="L354" s="88"/>
      <c r="M354" s="88"/>
      <c r="N354" s="88"/>
      <c r="O354" s="88"/>
      <c r="P354" s="88"/>
      <c r="Q354" s="88"/>
      <c r="S354" s="88"/>
      <c r="T354" s="88"/>
      <c r="U354" s="88"/>
      <c r="V354" s="88"/>
      <c r="W354" s="88"/>
      <c r="X354" s="88"/>
      <c r="Y354" s="88"/>
      <c r="Z354" s="88"/>
      <c r="AA354" s="88"/>
      <c r="AB354" s="88"/>
      <c r="AC354" s="88"/>
      <c r="AD354" s="88"/>
      <c r="AE354" s="88"/>
      <c r="AF354" s="88"/>
      <c r="AG354" s="88"/>
      <c r="AH354" s="88"/>
      <c r="AI354" s="88"/>
      <c r="AJ354" s="88"/>
      <c r="AK354" s="88"/>
      <c r="AL354" s="88"/>
      <c r="AM354" s="88"/>
      <c r="AN354" s="88"/>
      <c r="AO354" s="88"/>
      <c r="AP354" s="88"/>
      <c r="AQ354" s="88"/>
      <c r="AR354" s="88"/>
      <c r="AS354" s="88"/>
      <c r="AT354" s="88"/>
      <c r="AU354" s="88"/>
      <c r="AV354" s="88"/>
      <c r="AW354" s="88"/>
      <c r="AX354" s="88"/>
    </row>
    <row r="355" customFormat="false" ht="12.75" hidden="false" customHeight="false" outlineLevel="0" collapsed="false">
      <c r="B355" s="88"/>
      <c r="C355" s="88"/>
      <c r="D355" s="88"/>
      <c r="E355" s="88"/>
      <c r="F355" s="88"/>
      <c r="G355" s="88"/>
      <c r="H355" s="88"/>
      <c r="I355" s="88"/>
      <c r="J355" s="88"/>
      <c r="K355" s="88"/>
      <c r="L355" s="88"/>
      <c r="M355" s="88"/>
      <c r="N355" s="88"/>
      <c r="O355" s="88"/>
      <c r="P355" s="88"/>
      <c r="Q355" s="88"/>
      <c r="S355" s="88"/>
      <c r="T355" s="88"/>
      <c r="U355" s="88"/>
      <c r="V355" s="88"/>
      <c r="W355" s="88"/>
      <c r="X355" s="88"/>
      <c r="Y355" s="88"/>
      <c r="Z355" s="88"/>
      <c r="AA355" s="88"/>
      <c r="AB355" s="88"/>
      <c r="AC355" s="88"/>
      <c r="AD355" s="88"/>
      <c r="AE355" s="88"/>
      <c r="AF355" s="88"/>
      <c r="AG355" s="88"/>
      <c r="AH355" s="88"/>
      <c r="AI355" s="88"/>
      <c r="AJ355" s="88"/>
      <c r="AK355" s="88"/>
      <c r="AL355" s="88"/>
      <c r="AM355" s="88"/>
      <c r="AN355" s="88"/>
      <c r="AO355" s="88"/>
      <c r="AP355" s="88"/>
      <c r="AQ355" s="88"/>
      <c r="AR355" s="88"/>
      <c r="AS355" s="88"/>
      <c r="AT355" s="88"/>
      <c r="AU355" s="88"/>
      <c r="AV355" s="88"/>
      <c r="AW355" s="88"/>
      <c r="AX355" s="88"/>
    </row>
    <row r="356" customFormat="false" ht="12.75" hidden="false" customHeight="false" outlineLevel="0" collapsed="false">
      <c r="B356" s="88"/>
      <c r="C356" s="88"/>
      <c r="D356" s="88"/>
      <c r="E356" s="88"/>
      <c r="F356" s="88"/>
      <c r="G356" s="88"/>
      <c r="H356" s="88"/>
      <c r="I356" s="88"/>
      <c r="J356" s="88"/>
      <c r="K356" s="88"/>
      <c r="L356" s="88"/>
      <c r="M356" s="88"/>
      <c r="N356" s="88"/>
      <c r="O356" s="88"/>
      <c r="P356" s="88"/>
      <c r="Q356" s="88"/>
      <c r="S356" s="88"/>
      <c r="T356" s="88"/>
      <c r="U356" s="88"/>
      <c r="V356" s="88"/>
      <c r="W356" s="88"/>
      <c r="X356" s="88"/>
      <c r="Y356" s="88"/>
      <c r="Z356" s="88"/>
      <c r="AA356" s="88"/>
      <c r="AB356" s="88"/>
      <c r="AC356" s="88"/>
      <c r="AD356" s="88"/>
      <c r="AE356" s="88"/>
      <c r="AF356" s="88"/>
      <c r="AG356" s="88"/>
      <c r="AH356" s="88"/>
      <c r="AI356" s="88"/>
      <c r="AJ356" s="88"/>
      <c r="AK356" s="88"/>
      <c r="AL356" s="88"/>
      <c r="AM356" s="88"/>
      <c r="AN356" s="88"/>
      <c r="AO356" s="88"/>
      <c r="AP356" s="88"/>
      <c r="AQ356" s="88"/>
      <c r="AR356" s="88"/>
      <c r="AS356" s="88"/>
      <c r="AT356" s="88"/>
      <c r="AU356" s="88"/>
      <c r="AV356" s="88"/>
      <c r="AW356" s="88"/>
      <c r="AX356" s="88"/>
    </row>
    <row r="357" customFormat="false" ht="12.75" hidden="false" customHeight="false" outlineLevel="0" collapsed="false">
      <c r="B357" s="88"/>
      <c r="C357" s="88"/>
      <c r="D357" s="88"/>
      <c r="E357" s="88"/>
      <c r="F357" s="88"/>
      <c r="G357" s="88"/>
      <c r="H357" s="88"/>
      <c r="I357" s="88"/>
      <c r="J357" s="88"/>
      <c r="K357" s="88"/>
      <c r="L357" s="88"/>
      <c r="M357" s="88"/>
      <c r="N357" s="88"/>
      <c r="O357" s="88"/>
      <c r="P357" s="88"/>
      <c r="Q357" s="88"/>
      <c r="S357" s="88"/>
      <c r="T357" s="88"/>
      <c r="U357" s="88"/>
      <c r="V357" s="88"/>
      <c r="W357" s="88"/>
      <c r="X357" s="88"/>
      <c r="Y357" s="88"/>
      <c r="Z357" s="88"/>
      <c r="AA357" s="88"/>
      <c r="AB357" s="88"/>
      <c r="AC357" s="88"/>
      <c r="AD357" s="88"/>
      <c r="AE357" s="88"/>
      <c r="AF357" s="88"/>
      <c r="AG357" s="88"/>
      <c r="AH357" s="88"/>
      <c r="AI357" s="88"/>
      <c r="AJ357" s="88"/>
      <c r="AK357" s="88"/>
      <c r="AL357" s="88"/>
      <c r="AM357" s="88"/>
      <c r="AN357" s="88"/>
      <c r="AO357" s="88"/>
      <c r="AP357" s="88"/>
      <c r="AQ357" s="88"/>
      <c r="AR357" s="88"/>
      <c r="AS357" s="88"/>
      <c r="AT357" s="88"/>
      <c r="AU357" s="88"/>
      <c r="AV357" s="88"/>
      <c r="AW357" s="88"/>
      <c r="AX357" s="88"/>
    </row>
    <row r="358" customFormat="false" ht="12.75" hidden="false" customHeight="false" outlineLevel="0" collapsed="false">
      <c r="B358" s="88"/>
      <c r="C358" s="88"/>
      <c r="D358" s="88"/>
      <c r="E358" s="88"/>
      <c r="F358" s="88"/>
      <c r="G358" s="88"/>
      <c r="H358" s="88"/>
      <c r="I358" s="88"/>
      <c r="J358" s="88"/>
      <c r="K358" s="88"/>
      <c r="L358" s="88"/>
      <c r="M358" s="88"/>
      <c r="N358" s="88"/>
      <c r="O358" s="88"/>
      <c r="P358" s="88"/>
      <c r="Q358" s="88"/>
      <c r="S358" s="88"/>
      <c r="T358" s="88"/>
      <c r="U358" s="88"/>
      <c r="V358" s="88"/>
      <c r="W358" s="88"/>
      <c r="X358" s="88"/>
      <c r="Y358" s="88"/>
      <c r="Z358" s="88"/>
      <c r="AA358" s="88"/>
      <c r="AB358" s="88"/>
      <c r="AC358" s="88"/>
      <c r="AD358" s="88"/>
      <c r="AE358" s="88"/>
      <c r="AF358" s="88"/>
      <c r="AG358" s="88"/>
      <c r="AH358" s="88"/>
      <c r="AI358" s="88"/>
      <c r="AJ358" s="88"/>
      <c r="AK358" s="88"/>
      <c r="AL358" s="88"/>
      <c r="AM358" s="88"/>
      <c r="AN358" s="88"/>
      <c r="AO358" s="88"/>
      <c r="AP358" s="88"/>
      <c r="AQ358" s="88"/>
      <c r="AR358" s="88"/>
      <c r="AS358" s="88"/>
      <c r="AT358" s="88"/>
      <c r="AU358" s="88"/>
      <c r="AV358" s="88"/>
      <c r="AW358" s="88"/>
      <c r="AX358" s="88"/>
    </row>
    <row r="359" customFormat="false" ht="12.75" hidden="false" customHeight="false" outlineLevel="0" collapsed="false">
      <c r="B359" s="88"/>
      <c r="C359" s="88"/>
      <c r="D359" s="88"/>
      <c r="E359" s="88"/>
      <c r="F359" s="88"/>
      <c r="G359" s="88"/>
      <c r="H359" s="88"/>
      <c r="I359" s="88"/>
      <c r="J359" s="88"/>
      <c r="K359" s="88"/>
      <c r="L359" s="88"/>
      <c r="M359" s="88"/>
      <c r="N359" s="88"/>
      <c r="O359" s="88"/>
      <c r="P359" s="88"/>
      <c r="Q359" s="88"/>
      <c r="S359" s="88"/>
      <c r="T359" s="88"/>
      <c r="U359" s="88"/>
      <c r="V359" s="88"/>
      <c r="W359" s="88"/>
      <c r="X359" s="88"/>
      <c r="Y359" s="88"/>
      <c r="Z359" s="88"/>
      <c r="AA359" s="88"/>
      <c r="AB359" s="88"/>
      <c r="AC359" s="88"/>
      <c r="AD359" s="88"/>
      <c r="AE359" s="88"/>
      <c r="AF359" s="88"/>
      <c r="AG359" s="88"/>
      <c r="AH359" s="88"/>
      <c r="AI359" s="88"/>
      <c r="AJ359" s="88"/>
      <c r="AK359" s="88"/>
      <c r="AL359" s="88"/>
      <c r="AM359" s="88"/>
      <c r="AN359" s="88"/>
      <c r="AO359" s="88"/>
      <c r="AP359" s="88"/>
      <c r="AQ359" s="88"/>
      <c r="AR359" s="88"/>
      <c r="AS359" s="88"/>
      <c r="AT359" s="88"/>
      <c r="AU359" s="88"/>
      <c r="AV359" s="88"/>
      <c r="AW359" s="88"/>
      <c r="AX359" s="88"/>
    </row>
    <row r="360" customFormat="false" ht="12.75" hidden="false" customHeight="false" outlineLevel="0" collapsed="false">
      <c r="B360" s="88"/>
      <c r="C360" s="88"/>
      <c r="D360" s="88"/>
      <c r="E360" s="88"/>
      <c r="F360" s="88"/>
      <c r="G360" s="88"/>
      <c r="H360" s="88"/>
      <c r="I360" s="88"/>
      <c r="J360" s="88"/>
      <c r="K360" s="88"/>
      <c r="L360" s="88"/>
      <c r="M360" s="88"/>
      <c r="N360" s="88"/>
      <c r="O360" s="88"/>
      <c r="P360" s="88"/>
      <c r="Q360" s="88"/>
      <c r="S360" s="88"/>
      <c r="T360" s="88"/>
      <c r="U360" s="88"/>
      <c r="V360" s="88"/>
      <c r="W360" s="88"/>
      <c r="X360" s="88"/>
      <c r="Y360" s="88"/>
      <c r="Z360" s="88"/>
      <c r="AA360" s="88"/>
      <c r="AB360" s="88"/>
      <c r="AC360" s="88"/>
      <c r="AD360" s="88"/>
      <c r="AE360" s="88"/>
      <c r="AF360" s="88"/>
      <c r="AG360" s="88"/>
      <c r="AH360" s="88"/>
      <c r="AI360" s="88"/>
      <c r="AJ360" s="88"/>
      <c r="AK360" s="88"/>
      <c r="AL360" s="88"/>
      <c r="AM360" s="88"/>
      <c r="AN360" s="88"/>
      <c r="AO360" s="88"/>
      <c r="AP360" s="88"/>
      <c r="AQ360" s="88"/>
      <c r="AR360" s="88"/>
      <c r="AS360" s="88"/>
      <c r="AT360" s="88"/>
      <c r="AU360" s="88"/>
      <c r="AV360" s="88"/>
      <c r="AW360" s="88"/>
      <c r="AX360" s="88"/>
    </row>
    <row r="361" customFormat="false" ht="12.75" hidden="false" customHeight="false" outlineLevel="0" collapsed="false">
      <c r="B361" s="88"/>
      <c r="C361" s="88"/>
      <c r="D361" s="88"/>
      <c r="E361" s="88"/>
      <c r="F361" s="88"/>
      <c r="G361" s="88"/>
      <c r="H361" s="88"/>
      <c r="I361" s="88"/>
      <c r="J361" s="88"/>
      <c r="K361" s="88"/>
      <c r="L361" s="88"/>
      <c r="M361" s="88"/>
      <c r="N361" s="88"/>
      <c r="O361" s="88"/>
      <c r="P361" s="88"/>
      <c r="Q361" s="88"/>
      <c r="S361" s="88"/>
      <c r="T361" s="88"/>
      <c r="U361" s="88"/>
      <c r="V361" s="88"/>
      <c r="W361" s="88"/>
      <c r="X361" s="88"/>
      <c r="Y361" s="88"/>
      <c r="Z361" s="88"/>
      <c r="AA361" s="88"/>
      <c r="AB361" s="88"/>
      <c r="AC361" s="88"/>
      <c r="AD361" s="88"/>
      <c r="AE361" s="88"/>
      <c r="AF361" s="88"/>
      <c r="AG361" s="88"/>
      <c r="AH361" s="88"/>
      <c r="AI361" s="88"/>
      <c r="AJ361" s="88"/>
      <c r="AK361" s="88"/>
      <c r="AL361" s="88"/>
      <c r="AM361" s="88"/>
      <c r="AN361" s="88"/>
      <c r="AO361" s="88"/>
      <c r="AP361" s="88"/>
      <c r="AQ361" s="88"/>
      <c r="AR361" s="88"/>
      <c r="AS361" s="88"/>
      <c r="AT361" s="88"/>
      <c r="AU361" s="88"/>
      <c r="AV361" s="88"/>
      <c r="AW361" s="88"/>
      <c r="AX361" s="88"/>
    </row>
    <row r="362" customFormat="false" ht="12.75" hidden="false" customHeight="false" outlineLevel="0" collapsed="false">
      <c r="B362" s="88"/>
      <c r="C362" s="88"/>
      <c r="D362" s="88"/>
      <c r="E362" s="88"/>
      <c r="F362" s="88"/>
      <c r="G362" s="88"/>
      <c r="H362" s="88"/>
      <c r="I362" s="88"/>
      <c r="J362" s="88"/>
      <c r="K362" s="88"/>
      <c r="L362" s="88"/>
      <c r="M362" s="88"/>
      <c r="N362" s="88"/>
      <c r="O362" s="88"/>
      <c r="P362" s="88"/>
      <c r="Q362" s="88"/>
      <c r="S362" s="88"/>
      <c r="T362" s="88"/>
      <c r="U362" s="88"/>
      <c r="V362" s="88"/>
      <c r="W362" s="88"/>
      <c r="X362" s="88"/>
      <c r="Y362" s="88"/>
      <c r="Z362" s="88"/>
      <c r="AA362" s="88"/>
      <c r="AB362" s="88"/>
      <c r="AC362" s="88"/>
      <c r="AD362" s="88"/>
      <c r="AE362" s="88"/>
      <c r="AF362" s="88"/>
      <c r="AG362" s="88"/>
      <c r="AH362" s="88"/>
      <c r="AI362" s="88"/>
      <c r="AJ362" s="88"/>
      <c r="AK362" s="88"/>
      <c r="AL362" s="88"/>
      <c r="AM362" s="88"/>
      <c r="AN362" s="88"/>
      <c r="AO362" s="88"/>
      <c r="AP362" s="88"/>
      <c r="AQ362" s="88"/>
      <c r="AR362" s="88"/>
      <c r="AS362" s="88"/>
      <c r="AT362" s="88"/>
      <c r="AU362" s="88"/>
      <c r="AV362" s="88"/>
      <c r="AW362" s="88"/>
      <c r="AX362" s="88"/>
    </row>
    <row r="363" customFormat="false" ht="12.75" hidden="false" customHeight="false" outlineLevel="0" collapsed="false">
      <c r="B363" s="88"/>
      <c r="C363" s="88"/>
      <c r="D363" s="88"/>
      <c r="E363" s="88"/>
      <c r="F363" s="88"/>
      <c r="G363" s="88"/>
      <c r="H363" s="88"/>
      <c r="I363" s="88"/>
      <c r="J363" s="88"/>
      <c r="K363" s="88"/>
      <c r="L363" s="88"/>
      <c r="M363" s="88"/>
      <c r="N363" s="88"/>
      <c r="O363" s="88"/>
      <c r="P363" s="88"/>
      <c r="Q363" s="88"/>
      <c r="S363" s="88"/>
      <c r="T363" s="88"/>
      <c r="U363" s="88"/>
      <c r="V363" s="88"/>
      <c r="W363" s="88"/>
      <c r="X363" s="88"/>
      <c r="Y363" s="88"/>
      <c r="Z363" s="88"/>
      <c r="AA363" s="88"/>
      <c r="AB363" s="88"/>
      <c r="AC363" s="88"/>
      <c r="AD363" s="88"/>
      <c r="AE363" s="88"/>
      <c r="AF363" s="88"/>
      <c r="AG363" s="88"/>
      <c r="AH363" s="88"/>
      <c r="AI363" s="88"/>
      <c r="AJ363" s="88"/>
      <c r="AK363" s="88"/>
      <c r="AL363" s="88"/>
      <c r="AM363" s="88"/>
      <c r="AN363" s="88"/>
      <c r="AO363" s="88"/>
      <c r="AP363" s="88"/>
      <c r="AQ363" s="88"/>
      <c r="AR363" s="88"/>
      <c r="AS363" s="88"/>
      <c r="AT363" s="88"/>
      <c r="AU363" s="88"/>
      <c r="AV363" s="88"/>
      <c r="AW363" s="88"/>
      <c r="AX363" s="88"/>
    </row>
    <row r="364" customFormat="false" ht="12.75" hidden="false" customHeight="false" outlineLevel="0" collapsed="false">
      <c r="B364" s="88"/>
      <c r="C364" s="88"/>
      <c r="D364" s="88"/>
      <c r="E364" s="88"/>
      <c r="F364" s="88"/>
      <c r="G364" s="88"/>
      <c r="H364" s="88"/>
      <c r="I364" s="88"/>
      <c r="J364" s="88"/>
      <c r="K364" s="88"/>
      <c r="L364" s="88"/>
      <c r="M364" s="88"/>
      <c r="N364" s="88"/>
      <c r="O364" s="88"/>
      <c r="P364" s="88"/>
      <c r="Q364" s="88"/>
      <c r="S364" s="88"/>
      <c r="T364" s="88"/>
      <c r="U364" s="88"/>
      <c r="V364" s="88"/>
      <c r="W364" s="88"/>
      <c r="X364" s="88"/>
      <c r="Y364" s="88"/>
      <c r="Z364" s="88"/>
      <c r="AA364" s="88"/>
      <c r="AB364" s="88"/>
      <c r="AC364" s="88"/>
      <c r="AD364" s="88"/>
      <c r="AE364" s="88"/>
      <c r="AF364" s="88"/>
      <c r="AG364" s="88"/>
      <c r="AH364" s="88"/>
      <c r="AI364" s="88"/>
      <c r="AJ364" s="88"/>
      <c r="AK364" s="88"/>
      <c r="AL364" s="88"/>
      <c r="AM364" s="88"/>
      <c r="AN364" s="88"/>
      <c r="AO364" s="88"/>
      <c r="AP364" s="88"/>
      <c r="AQ364" s="88"/>
      <c r="AR364" s="88"/>
      <c r="AS364" s="88"/>
      <c r="AT364" s="88"/>
      <c r="AU364" s="88"/>
      <c r="AV364" s="88"/>
      <c r="AW364" s="88"/>
      <c r="AX364" s="88"/>
    </row>
    <row r="365" customFormat="false" ht="12.75" hidden="false" customHeight="false" outlineLevel="0" collapsed="false">
      <c r="B365" s="88"/>
      <c r="C365" s="88"/>
      <c r="D365" s="88"/>
      <c r="E365" s="88"/>
      <c r="F365" s="88"/>
      <c r="G365" s="88"/>
      <c r="H365" s="88"/>
      <c r="I365" s="88"/>
      <c r="J365" s="88"/>
      <c r="K365" s="88"/>
      <c r="L365" s="88"/>
      <c r="M365" s="88"/>
      <c r="N365" s="88"/>
      <c r="O365" s="88"/>
      <c r="P365" s="88"/>
      <c r="Q365" s="88"/>
      <c r="S365" s="88"/>
      <c r="T365" s="88"/>
      <c r="U365" s="88"/>
      <c r="V365" s="88"/>
      <c r="W365" s="88"/>
      <c r="X365" s="88"/>
      <c r="Y365" s="88"/>
      <c r="Z365" s="88"/>
      <c r="AA365" s="88"/>
      <c r="AB365" s="88"/>
      <c r="AC365" s="88"/>
      <c r="AD365" s="88"/>
      <c r="AE365" s="88"/>
      <c r="AF365" s="88"/>
      <c r="AG365" s="88"/>
      <c r="AH365" s="88"/>
      <c r="AI365" s="88"/>
      <c r="AJ365" s="88"/>
      <c r="AK365" s="88"/>
      <c r="AL365" s="88"/>
      <c r="AM365" s="88"/>
      <c r="AN365" s="88"/>
      <c r="AO365" s="88"/>
      <c r="AP365" s="88"/>
      <c r="AQ365" s="88"/>
      <c r="AR365" s="88"/>
      <c r="AS365" s="88"/>
      <c r="AT365" s="88"/>
      <c r="AU365" s="88"/>
      <c r="AV365" s="88"/>
      <c r="AW365" s="88"/>
      <c r="AX365" s="88"/>
    </row>
    <row r="366" customFormat="false" ht="12.75" hidden="false" customHeight="false" outlineLevel="0" collapsed="false">
      <c r="B366" s="88"/>
      <c r="C366" s="88"/>
      <c r="D366" s="88"/>
      <c r="E366" s="88"/>
      <c r="F366" s="88"/>
      <c r="G366" s="88"/>
      <c r="H366" s="88"/>
      <c r="I366" s="88"/>
      <c r="J366" s="88"/>
      <c r="K366" s="88"/>
      <c r="L366" s="88"/>
      <c r="M366" s="88"/>
      <c r="N366" s="88"/>
      <c r="O366" s="88"/>
      <c r="P366" s="88"/>
      <c r="Q366" s="88"/>
      <c r="S366" s="88"/>
      <c r="T366" s="88"/>
      <c r="U366" s="88"/>
      <c r="V366" s="88"/>
      <c r="W366" s="88"/>
      <c r="X366" s="88"/>
      <c r="Y366" s="88"/>
      <c r="Z366" s="88"/>
      <c r="AA366" s="88"/>
      <c r="AB366" s="88"/>
      <c r="AC366" s="88"/>
      <c r="AD366" s="88"/>
      <c r="AE366" s="88"/>
      <c r="AF366" s="88"/>
      <c r="AG366" s="88"/>
      <c r="AH366" s="88"/>
      <c r="AI366" s="88"/>
      <c r="AJ366" s="88"/>
      <c r="AK366" s="88"/>
      <c r="AL366" s="88"/>
      <c r="AM366" s="88"/>
      <c r="AN366" s="88"/>
      <c r="AO366" s="88"/>
      <c r="AP366" s="88"/>
      <c r="AQ366" s="88"/>
      <c r="AR366" s="88"/>
      <c r="AS366" s="88"/>
      <c r="AT366" s="88"/>
      <c r="AU366" s="88"/>
      <c r="AV366" s="88"/>
      <c r="AW366" s="88"/>
      <c r="AX366" s="88"/>
    </row>
    <row r="367" customFormat="false" ht="12.75" hidden="false" customHeight="false" outlineLevel="0" collapsed="false">
      <c r="B367" s="88"/>
      <c r="C367" s="88"/>
      <c r="D367" s="88"/>
      <c r="E367" s="88"/>
      <c r="F367" s="88"/>
      <c r="G367" s="88"/>
      <c r="H367" s="88"/>
      <c r="I367" s="88"/>
      <c r="J367" s="88"/>
      <c r="K367" s="88"/>
      <c r="L367" s="88"/>
      <c r="M367" s="88"/>
      <c r="N367" s="88"/>
      <c r="O367" s="88"/>
      <c r="P367" s="88"/>
      <c r="Q367" s="88"/>
      <c r="S367" s="88"/>
      <c r="T367" s="88"/>
      <c r="U367" s="88"/>
      <c r="V367" s="88"/>
      <c r="W367" s="88"/>
      <c r="X367" s="88"/>
      <c r="Y367" s="88"/>
      <c r="Z367" s="88"/>
      <c r="AA367" s="88"/>
      <c r="AB367" s="88"/>
      <c r="AC367" s="88"/>
      <c r="AD367" s="88"/>
      <c r="AE367" s="88"/>
      <c r="AF367" s="88"/>
      <c r="AG367" s="88"/>
      <c r="AH367" s="88"/>
      <c r="AI367" s="88"/>
      <c r="AJ367" s="88"/>
      <c r="AK367" s="88"/>
      <c r="AL367" s="88"/>
      <c r="AM367" s="88"/>
      <c r="AN367" s="88"/>
      <c r="AO367" s="88"/>
      <c r="AP367" s="88"/>
      <c r="AQ367" s="88"/>
      <c r="AR367" s="88"/>
      <c r="AS367" s="88"/>
      <c r="AT367" s="88"/>
      <c r="AU367" s="88"/>
      <c r="AV367" s="88"/>
      <c r="AW367" s="88"/>
      <c r="AX367" s="88"/>
    </row>
    <row r="368" customFormat="false" ht="12.75" hidden="false" customHeight="false" outlineLevel="0" collapsed="false">
      <c r="B368" s="88"/>
      <c r="C368" s="88"/>
      <c r="D368" s="88"/>
      <c r="E368" s="88"/>
      <c r="F368" s="88"/>
      <c r="G368" s="88"/>
      <c r="H368" s="88"/>
      <c r="I368" s="88"/>
      <c r="J368" s="88"/>
      <c r="K368" s="88"/>
      <c r="L368" s="88"/>
      <c r="M368" s="88"/>
      <c r="N368" s="88"/>
      <c r="O368" s="88"/>
      <c r="P368" s="88"/>
      <c r="Q368" s="88"/>
      <c r="S368" s="88"/>
      <c r="T368" s="88"/>
      <c r="U368" s="88"/>
      <c r="V368" s="88"/>
      <c r="W368" s="88"/>
      <c r="X368" s="88"/>
      <c r="Y368" s="88"/>
      <c r="Z368" s="88"/>
      <c r="AA368" s="88"/>
      <c r="AB368" s="88"/>
      <c r="AC368" s="88"/>
      <c r="AD368" s="88"/>
      <c r="AE368" s="88"/>
      <c r="AF368" s="88"/>
      <c r="AG368" s="88"/>
      <c r="AH368" s="88"/>
      <c r="AI368" s="88"/>
      <c r="AJ368" s="88"/>
      <c r="AK368" s="88"/>
      <c r="AL368" s="88"/>
      <c r="AM368" s="88"/>
      <c r="AN368" s="88"/>
      <c r="AO368" s="88"/>
      <c r="AP368" s="88"/>
      <c r="AQ368" s="88"/>
      <c r="AR368" s="88"/>
      <c r="AS368" s="88"/>
      <c r="AT368" s="88"/>
      <c r="AU368" s="88"/>
      <c r="AV368" s="88"/>
      <c r="AW368" s="88"/>
      <c r="AX368" s="88"/>
    </row>
    <row r="369" customFormat="false" ht="12.75" hidden="false" customHeight="false" outlineLevel="0" collapsed="false">
      <c r="B369" s="88"/>
      <c r="C369" s="88"/>
      <c r="D369" s="88"/>
      <c r="E369" s="88"/>
      <c r="F369" s="88"/>
      <c r="G369" s="88"/>
      <c r="H369" s="88"/>
      <c r="I369" s="88"/>
      <c r="J369" s="88"/>
      <c r="K369" s="88"/>
      <c r="L369" s="88"/>
      <c r="M369" s="88"/>
      <c r="N369" s="88"/>
      <c r="O369" s="88"/>
      <c r="P369" s="88"/>
      <c r="Q369" s="88"/>
      <c r="S369" s="88"/>
      <c r="T369" s="88"/>
      <c r="U369" s="88"/>
      <c r="V369" s="88"/>
      <c r="W369" s="88"/>
      <c r="X369" s="88"/>
      <c r="Y369" s="88"/>
      <c r="Z369" s="88"/>
      <c r="AA369" s="88"/>
      <c r="AB369" s="88"/>
      <c r="AC369" s="88"/>
      <c r="AD369" s="88"/>
      <c r="AE369" s="88"/>
      <c r="AF369" s="88"/>
      <c r="AG369" s="88"/>
      <c r="AH369" s="88"/>
      <c r="AI369" s="88"/>
      <c r="AJ369" s="88"/>
      <c r="AK369" s="88"/>
      <c r="AL369" s="88"/>
      <c r="AM369" s="88"/>
      <c r="AN369" s="88"/>
      <c r="AO369" s="88"/>
      <c r="AP369" s="88"/>
      <c r="AQ369" s="88"/>
      <c r="AR369" s="88"/>
      <c r="AS369" s="88"/>
      <c r="AT369" s="88"/>
      <c r="AU369" s="88"/>
      <c r="AV369" s="88"/>
      <c r="AW369" s="88"/>
      <c r="AX369" s="88"/>
    </row>
    <row r="370" customFormat="false" ht="12.75" hidden="false" customHeight="false" outlineLevel="0" collapsed="false">
      <c r="B370" s="88"/>
      <c r="C370" s="88"/>
      <c r="D370" s="88"/>
      <c r="E370" s="88"/>
      <c r="F370" s="88"/>
      <c r="G370" s="88"/>
      <c r="H370" s="88"/>
      <c r="I370" s="88"/>
      <c r="J370" s="88"/>
      <c r="K370" s="88"/>
      <c r="L370" s="88"/>
      <c r="M370" s="88"/>
      <c r="N370" s="88"/>
      <c r="O370" s="88"/>
      <c r="P370" s="88"/>
      <c r="Q370" s="88"/>
      <c r="S370" s="88"/>
      <c r="T370" s="88"/>
      <c r="U370" s="88"/>
      <c r="V370" s="88"/>
      <c r="W370" s="88"/>
      <c r="X370" s="88"/>
      <c r="Y370" s="88"/>
      <c r="Z370" s="88"/>
      <c r="AA370" s="88"/>
      <c r="AB370" s="88"/>
      <c r="AC370" s="88"/>
      <c r="AD370" s="88"/>
      <c r="AE370" s="88"/>
      <c r="AF370" s="88"/>
      <c r="AG370" s="88"/>
      <c r="AH370" s="88"/>
      <c r="AI370" s="88"/>
      <c r="AJ370" s="88"/>
      <c r="AK370" s="88"/>
      <c r="AL370" s="88"/>
      <c r="AM370" s="88"/>
      <c r="AN370" s="88"/>
      <c r="AO370" s="88"/>
      <c r="AP370" s="88"/>
      <c r="AQ370" s="88"/>
      <c r="AR370" s="88"/>
      <c r="AS370" s="88"/>
      <c r="AT370" s="88"/>
      <c r="AU370" s="88"/>
      <c r="AV370" s="88"/>
      <c r="AW370" s="88"/>
      <c r="AX370" s="88"/>
    </row>
    <row r="371" customFormat="false" ht="12.75" hidden="false" customHeight="false" outlineLevel="0" collapsed="false">
      <c r="B371" s="88"/>
      <c r="C371" s="88"/>
      <c r="D371" s="88"/>
      <c r="E371" s="88"/>
      <c r="F371" s="88"/>
      <c r="G371" s="88"/>
      <c r="H371" s="88"/>
      <c r="I371" s="88"/>
      <c r="J371" s="88"/>
      <c r="K371" s="88"/>
      <c r="L371" s="88"/>
      <c r="M371" s="88"/>
      <c r="N371" s="88"/>
      <c r="O371" s="88"/>
      <c r="P371" s="88"/>
      <c r="Q371" s="88"/>
      <c r="S371" s="88"/>
      <c r="T371" s="88"/>
      <c r="U371" s="88"/>
      <c r="V371" s="88"/>
      <c r="W371" s="88"/>
      <c r="X371" s="88"/>
      <c r="Y371" s="88"/>
      <c r="Z371" s="88"/>
      <c r="AA371" s="88"/>
      <c r="AB371" s="88"/>
      <c r="AC371" s="88"/>
      <c r="AD371" s="88"/>
      <c r="AE371" s="88"/>
      <c r="AF371" s="88"/>
      <c r="AG371" s="88"/>
      <c r="AH371" s="88"/>
      <c r="AI371" s="88"/>
      <c r="AJ371" s="88"/>
      <c r="AK371" s="88"/>
      <c r="AL371" s="88"/>
      <c r="AM371" s="88"/>
      <c r="AN371" s="88"/>
      <c r="AO371" s="88"/>
      <c r="AP371" s="88"/>
      <c r="AQ371" s="88"/>
      <c r="AR371" s="88"/>
      <c r="AS371" s="88"/>
      <c r="AT371" s="88"/>
      <c r="AU371" s="88"/>
      <c r="AV371" s="88"/>
      <c r="AW371" s="88"/>
      <c r="AX371" s="88"/>
    </row>
    <row r="372" customFormat="false" ht="12.75" hidden="false" customHeight="false" outlineLevel="0" collapsed="false">
      <c r="B372" s="88"/>
      <c r="C372" s="88"/>
      <c r="D372" s="88"/>
      <c r="E372" s="88"/>
      <c r="F372" s="88"/>
      <c r="G372" s="88"/>
      <c r="H372" s="88"/>
      <c r="I372" s="88"/>
      <c r="J372" s="88"/>
      <c r="K372" s="88"/>
      <c r="L372" s="88"/>
      <c r="M372" s="88"/>
      <c r="N372" s="88"/>
      <c r="O372" s="88"/>
      <c r="P372" s="88"/>
      <c r="Q372" s="88"/>
      <c r="S372" s="88"/>
      <c r="T372" s="88"/>
      <c r="U372" s="88"/>
      <c r="V372" s="88"/>
      <c r="W372" s="88"/>
      <c r="X372" s="88"/>
      <c r="Y372" s="88"/>
      <c r="Z372" s="88"/>
      <c r="AA372" s="88"/>
      <c r="AB372" s="88"/>
      <c r="AC372" s="88"/>
      <c r="AD372" s="88"/>
      <c r="AE372" s="88"/>
      <c r="AF372" s="88"/>
      <c r="AG372" s="88"/>
      <c r="AH372" s="88"/>
      <c r="AI372" s="88"/>
      <c r="AJ372" s="88"/>
      <c r="AK372" s="88"/>
      <c r="AL372" s="88"/>
      <c r="AM372" s="88"/>
      <c r="AN372" s="88"/>
      <c r="AO372" s="88"/>
      <c r="AP372" s="88"/>
      <c r="AQ372" s="88"/>
      <c r="AR372" s="88"/>
      <c r="AS372" s="88"/>
      <c r="AT372" s="88"/>
      <c r="AU372" s="88"/>
      <c r="AV372" s="88"/>
      <c r="AW372" s="88"/>
      <c r="AX372" s="88"/>
    </row>
    <row r="373" customFormat="false" ht="12.75" hidden="false" customHeight="false" outlineLevel="0" collapsed="false">
      <c r="B373" s="88"/>
      <c r="C373" s="88"/>
      <c r="D373" s="88"/>
      <c r="E373" s="88"/>
      <c r="F373" s="88"/>
      <c r="G373" s="88"/>
      <c r="H373" s="88"/>
      <c r="I373" s="88"/>
      <c r="J373" s="88"/>
      <c r="K373" s="88"/>
      <c r="L373" s="88"/>
      <c r="M373" s="88"/>
      <c r="N373" s="88"/>
      <c r="O373" s="88"/>
      <c r="P373" s="88"/>
      <c r="Q373" s="88"/>
      <c r="S373" s="88"/>
      <c r="T373" s="88"/>
      <c r="U373" s="88"/>
      <c r="V373" s="88"/>
      <c r="W373" s="88"/>
      <c r="X373" s="88"/>
      <c r="Y373" s="88"/>
      <c r="Z373" s="88"/>
      <c r="AA373" s="88"/>
      <c r="AB373" s="88"/>
      <c r="AC373" s="88"/>
      <c r="AD373" s="88"/>
      <c r="AE373" s="88"/>
      <c r="AF373" s="88"/>
      <c r="AG373" s="88"/>
      <c r="AH373" s="88"/>
      <c r="AI373" s="88"/>
      <c r="AJ373" s="88"/>
      <c r="AK373" s="88"/>
      <c r="AL373" s="88"/>
      <c r="AM373" s="88"/>
      <c r="AN373" s="88"/>
      <c r="AO373" s="88"/>
      <c r="AP373" s="88"/>
      <c r="AQ373" s="88"/>
      <c r="AR373" s="88"/>
      <c r="AS373" s="88"/>
      <c r="AT373" s="88"/>
      <c r="AU373" s="88"/>
      <c r="AV373" s="88"/>
      <c r="AW373" s="88"/>
      <c r="AX373" s="88"/>
    </row>
    <row r="374" customFormat="false" ht="12.75" hidden="false" customHeight="false" outlineLevel="0" collapsed="false">
      <c r="B374" s="88"/>
      <c r="C374" s="88"/>
      <c r="D374" s="88"/>
      <c r="E374" s="88"/>
      <c r="F374" s="88"/>
      <c r="G374" s="88"/>
      <c r="H374" s="88"/>
      <c r="I374" s="88"/>
      <c r="J374" s="88"/>
      <c r="K374" s="88"/>
      <c r="L374" s="88"/>
      <c r="M374" s="88"/>
      <c r="N374" s="88"/>
      <c r="O374" s="88"/>
      <c r="P374" s="88"/>
      <c r="Q374" s="88"/>
      <c r="S374" s="88"/>
      <c r="T374" s="88"/>
      <c r="U374" s="88"/>
      <c r="V374" s="88"/>
      <c r="W374" s="88"/>
      <c r="X374" s="88"/>
      <c r="Y374" s="88"/>
      <c r="Z374" s="88"/>
      <c r="AA374" s="88"/>
      <c r="AB374" s="88"/>
      <c r="AC374" s="88"/>
      <c r="AD374" s="88"/>
      <c r="AE374" s="88"/>
      <c r="AF374" s="88"/>
      <c r="AG374" s="88"/>
      <c r="AH374" s="88"/>
      <c r="AI374" s="88"/>
      <c r="AJ374" s="88"/>
      <c r="AK374" s="88"/>
      <c r="AL374" s="88"/>
      <c r="AM374" s="88"/>
      <c r="AN374" s="88"/>
      <c r="AO374" s="88"/>
      <c r="AP374" s="88"/>
      <c r="AQ374" s="88"/>
      <c r="AR374" s="88"/>
      <c r="AS374" s="88"/>
      <c r="AT374" s="88"/>
      <c r="AU374" s="88"/>
      <c r="AV374" s="88"/>
      <c r="AW374" s="88"/>
      <c r="AX374" s="88"/>
    </row>
    <row r="375" customFormat="false" ht="12.75" hidden="false" customHeight="false" outlineLevel="0" collapsed="false">
      <c r="B375" s="88"/>
      <c r="C375" s="88"/>
      <c r="D375" s="88"/>
      <c r="E375" s="88"/>
      <c r="F375" s="88"/>
      <c r="G375" s="88"/>
      <c r="H375" s="88"/>
      <c r="I375" s="88"/>
      <c r="J375" s="88"/>
      <c r="K375" s="88"/>
      <c r="L375" s="88"/>
      <c r="M375" s="88"/>
      <c r="N375" s="88"/>
      <c r="O375" s="88"/>
      <c r="P375" s="88"/>
      <c r="Q375" s="88"/>
      <c r="S375" s="88"/>
      <c r="T375" s="88"/>
      <c r="U375" s="88"/>
      <c r="V375" s="88"/>
      <c r="W375" s="88"/>
      <c r="X375" s="88"/>
      <c r="Y375" s="88"/>
      <c r="Z375" s="88"/>
      <c r="AA375" s="88"/>
      <c r="AB375" s="88"/>
      <c r="AC375" s="88"/>
      <c r="AD375" s="88"/>
      <c r="AE375" s="88"/>
      <c r="AF375" s="88"/>
      <c r="AG375" s="88"/>
      <c r="AH375" s="88"/>
      <c r="AI375" s="88"/>
      <c r="AJ375" s="88"/>
      <c r="AK375" s="88"/>
      <c r="AL375" s="88"/>
      <c r="AM375" s="88"/>
      <c r="AN375" s="88"/>
      <c r="AO375" s="88"/>
      <c r="AP375" s="88"/>
      <c r="AQ375" s="88"/>
      <c r="AR375" s="88"/>
      <c r="AS375" s="88"/>
      <c r="AT375" s="88"/>
      <c r="AU375" s="88"/>
      <c r="AV375" s="88"/>
      <c r="AW375" s="88"/>
      <c r="AX375" s="88"/>
    </row>
    <row r="376" customFormat="false" ht="12.75" hidden="false" customHeight="false" outlineLevel="0" collapsed="false">
      <c r="B376" s="88"/>
      <c r="C376" s="88"/>
      <c r="D376" s="88"/>
      <c r="E376" s="88"/>
      <c r="F376" s="88"/>
      <c r="G376" s="88"/>
      <c r="H376" s="88"/>
      <c r="I376" s="88"/>
      <c r="J376" s="88"/>
      <c r="K376" s="88"/>
      <c r="L376" s="88"/>
      <c r="M376" s="88"/>
      <c r="N376" s="88"/>
      <c r="O376" s="88"/>
      <c r="P376" s="88"/>
      <c r="Q376" s="88"/>
      <c r="S376" s="88"/>
      <c r="T376" s="88"/>
      <c r="U376" s="88"/>
      <c r="V376" s="88"/>
      <c r="W376" s="88"/>
      <c r="X376" s="88"/>
      <c r="Y376" s="88"/>
      <c r="Z376" s="88"/>
      <c r="AA376" s="88"/>
      <c r="AB376" s="88"/>
      <c r="AC376" s="88"/>
      <c r="AD376" s="88"/>
      <c r="AE376" s="88"/>
      <c r="AF376" s="88"/>
      <c r="AG376" s="88"/>
      <c r="AH376" s="88"/>
      <c r="AI376" s="88"/>
      <c r="AJ376" s="88"/>
      <c r="AK376" s="88"/>
      <c r="AL376" s="88"/>
      <c r="AM376" s="88"/>
      <c r="AN376" s="88"/>
      <c r="AO376" s="88"/>
      <c r="AP376" s="88"/>
      <c r="AQ376" s="88"/>
      <c r="AR376" s="88"/>
      <c r="AS376" s="88"/>
      <c r="AT376" s="88"/>
      <c r="AU376" s="88"/>
      <c r="AV376" s="88"/>
      <c r="AW376" s="88"/>
      <c r="AX376" s="88"/>
    </row>
    <row r="377" customFormat="false" ht="12.75" hidden="false" customHeight="false" outlineLevel="0" collapsed="false">
      <c r="B377" s="88"/>
      <c r="C377" s="88"/>
      <c r="D377" s="88"/>
      <c r="E377" s="88"/>
      <c r="F377" s="88"/>
      <c r="G377" s="88"/>
      <c r="H377" s="88"/>
      <c r="I377" s="88"/>
      <c r="J377" s="88"/>
      <c r="K377" s="88"/>
      <c r="L377" s="88"/>
      <c r="M377" s="88"/>
      <c r="N377" s="88"/>
      <c r="O377" s="88"/>
      <c r="P377" s="88"/>
      <c r="Q377" s="88"/>
      <c r="S377" s="88"/>
      <c r="T377" s="88"/>
      <c r="U377" s="88"/>
      <c r="V377" s="88"/>
      <c r="W377" s="88"/>
      <c r="X377" s="88"/>
      <c r="Y377" s="88"/>
      <c r="Z377" s="88"/>
      <c r="AA377" s="88"/>
      <c r="AB377" s="88"/>
      <c r="AC377" s="88"/>
      <c r="AD377" s="88"/>
      <c r="AE377" s="88"/>
      <c r="AF377" s="88"/>
      <c r="AG377" s="88"/>
      <c r="AH377" s="88"/>
      <c r="AI377" s="88"/>
      <c r="AJ377" s="88"/>
      <c r="AK377" s="88"/>
      <c r="AL377" s="88"/>
      <c r="AM377" s="88"/>
      <c r="AN377" s="88"/>
      <c r="AO377" s="88"/>
      <c r="AP377" s="88"/>
      <c r="AQ377" s="88"/>
      <c r="AR377" s="88"/>
      <c r="AS377" s="88"/>
      <c r="AT377" s="88"/>
      <c r="AU377" s="88"/>
      <c r="AV377" s="88"/>
      <c r="AW377" s="88"/>
      <c r="AX377" s="88"/>
    </row>
    <row r="378" customFormat="false" ht="12.75" hidden="false" customHeight="false" outlineLevel="0" collapsed="false">
      <c r="B378" s="88"/>
      <c r="C378" s="88"/>
      <c r="D378" s="88"/>
      <c r="E378" s="88"/>
      <c r="F378" s="88"/>
      <c r="G378" s="88"/>
      <c r="H378" s="88"/>
      <c r="I378" s="88"/>
      <c r="J378" s="88"/>
      <c r="K378" s="88"/>
      <c r="L378" s="88"/>
      <c r="M378" s="88"/>
      <c r="N378" s="88"/>
      <c r="O378" s="88"/>
      <c r="P378" s="88"/>
      <c r="Q378" s="88"/>
      <c r="S378" s="88"/>
      <c r="T378" s="88"/>
      <c r="U378" s="88"/>
      <c r="V378" s="88"/>
      <c r="W378" s="88"/>
      <c r="X378" s="88"/>
      <c r="Y378" s="88"/>
      <c r="Z378" s="88"/>
      <c r="AA378" s="88"/>
      <c r="AB378" s="88"/>
      <c r="AC378" s="88"/>
      <c r="AD378" s="88"/>
      <c r="AE378" s="88"/>
      <c r="AF378" s="88"/>
      <c r="AG378" s="88"/>
      <c r="AH378" s="88"/>
      <c r="AI378" s="88"/>
      <c r="AJ378" s="88"/>
      <c r="AK378" s="88"/>
      <c r="AL378" s="88"/>
      <c r="AM378" s="88"/>
      <c r="AN378" s="88"/>
      <c r="AO378" s="88"/>
      <c r="AP378" s="88"/>
      <c r="AQ378" s="88"/>
      <c r="AR378" s="88"/>
      <c r="AS378" s="88"/>
      <c r="AT378" s="88"/>
      <c r="AU378" s="88"/>
      <c r="AV378" s="88"/>
      <c r="AW378" s="88"/>
      <c r="AX378" s="88"/>
    </row>
    <row r="379" customFormat="false" ht="12.75" hidden="false" customHeight="false" outlineLevel="0" collapsed="false">
      <c r="B379" s="88"/>
      <c r="C379" s="88"/>
      <c r="D379" s="88"/>
      <c r="E379" s="88"/>
      <c r="F379" s="88"/>
      <c r="G379" s="88"/>
      <c r="H379" s="88"/>
      <c r="I379" s="88"/>
      <c r="J379" s="88"/>
      <c r="K379" s="88"/>
      <c r="L379" s="88"/>
      <c r="M379" s="88"/>
      <c r="N379" s="88"/>
      <c r="O379" s="88"/>
      <c r="P379" s="88"/>
      <c r="Q379" s="88"/>
      <c r="S379" s="88"/>
      <c r="T379" s="88"/>
      <c r="U379" s="88"/>
      <c r="V379" s="88"/>
      <c r="W379" s="88"/>
      <c r="X379" s="88"/>
      <c r="Y379" s="88"/>
      <c r="Z379" s="88"/>
      <c r="AA379" s="88"/>
      <c r="AB379" s="88"/>
      <c r="AC379" s="88"/>
      <c r="AD379" s="88"/>
      <c r="AE379" s="88"/>
      <c r="AF379" s="88"/>
      <c r="AG379" s="88"/>
      <c r="AH379" s="88"/>
      <c r="AI379" s="88"/>
      <c r="AJ379" s="88"/>
      <c r="AK379" s="88"/>
      <c r="AL379" s="88"/>
      <c r="AM379" s="88"/>
      <c r="AN379" s="88"/>
      <c r="AO379" s="88"/>
      <c r="AP379" s="88"/>
      <c r="AQ379" s="88"/>
      <c r="AR379" s="88"/>
      <c r="AS379" s="88"/>
      <c r="AT379" s="88"/>
      <c r="AU379" s="88"/>
      <c r="AV379" s="88"/>
      <c r="AW379" s="88"/>
      <c r="AX379" s="88"/>
    </row>
    <row r="380" customFormat="false" ht="12.75" hidden="false" customHeight="false" outlineLevel="0" collapsed="false">
      <c r="B380" s="88"/>
      <c r="C380" s="88"/>
      <c r="D380" s="88"/>
      <c r="E380" s="88"/>
      <c r="F380" s="88"/>
      <c r="G380" s="88"/>
      <c r="H380" s="88"/>
      <c r="I380" s="88"/>
      <c r="J380" s="88"/>
      <c r="K380" s="88"/>
      <c r="L380" s="88"/>
      <c r="M380" s="88"/>
      <c r="N380" s="88"/>
      <c r="O380" s="88"/>
      <c r="P380" s="88"/>
      <c r="Q380" s="88"/>
      <c r="S380" s="88"/>
      <c r="T380" s="88"/>
      <c r="U380" s="88"/>
      <c r="V380" s="88"/>
      <c r="W380" s="88"/>
      <c r="X380" s="88"/>
      <c r="Y380" s="88"/>
      <c r="Z380" s="88"/>
      <c r="AA380" s="88"/>
      <c r="AB380" s="88"/>
      <c r="AC380" s="88"/>
      <c r="AD380" s="88"/>
      <c r="AE380" s="88"/>
      <c r="AF380" s="88"/>
      <c r="AG380" s="88"/>
      <c r="AH380" s="88"/>
      <c r="AI380" s="88"/>
      <c r="AJ380" s="88"/>
      <c r="AK380" s="88"/>
      <c r="AL380" s="88"/>
      <c r="AM380" s="88"/>
      <c r="AN380" s="88"/>
      <c r="AO380" s="88"/>
      <c r="AP380" s="88"/>
      <c r="AQ380" s="88"/>
      <c r="AR380" s="88"/>
      <c r="AS380" s="88"/>
      <c r="AT380" s="88"/>
      <c r="AU380" s="88"/>
      <c r="AV380" s="88"/>
      <c r="AW380" s="88"/>
      <c r="AX380" s="88"/>
    </row>
    <row r="381" customFormat="false" ht="12.75" hidden="false" customHeight="false" outlineLevel="0" collapsed="false">
      <c r="B381" s="88"/>
      <c r="C381" s="88"/>
      <c r="D381" s="88"/>
      <c r="E381" s="88"/>
      <c r="F381" s="88"/>
      <c r="G381" s="88"/>
      <c r="H381" s="88"/>
      <c r="I381" s="88"/>
      <c r="J381" s="88"/>
      <c r="K381" s="88"/>
      <c r="L381" s="88"/>
      <c r="M381" s="88"/>
      <c r="N381" s="88"/>
      <c r="O381" s="88"/>
      <c r="P381" s="88"/>
      <c r="Q381" s="88"/>
      <c r="S381" s="88"/>
      <c r="T381" s="88"/>
      <c r="U381" s="88"/>
      <c r="V381" s="88"/>
      <c r="W381" s="88"/>
      <c r="X381" s="88"/>
      <c r="Y381" s="88"/>
      <c r="Z381" s="88"/>
      <c r="AA381" s="88"/>
      <c r="AB381" s="88"/>
      <c r="AC381" s="88"/>
      <c r="AD381" s="88"/>
      <c r="AE381" s="88"/>
      <c r="AF381" s="88"/>
      <c r="AG381" s="88"/>
      <c r="AH381" s="88"/>
      <c r="AI381" s="88"/>
      <c r="AJ381" s="88"/>
      <c r="AK381" s="88"/>
      <c r="AL381" s="88"/>
      <c r="AM381" s="88"/>
      <c r="AN381" s="88"/>
      <c r="AO381" s="88"/>
      <c r="AP381" s="88"/>
      <c r="AQ381" s="88"/>
      <c r="AR381" s="88"/>
      <c r="AS381" s="88"/>
      <c r="AT381" s="88"/>
      <c r="AU381" s="88"/>
      <c r="AV381" s="88"/>
      <c r="AW381" s="88"/>
      <c r="AX381" s="88"/>
    </row>
    <row r="382" customFormat="false" ht="12.75" hidden="false" customHeight="false" outlineLevel="0" collapsed="false">
      <c r="B382" s="88"/>
      <c r="C382" s="88"/>
      <c r="D382" s="88"/>
      <c r="E382" s="88"/>
      <c r="F382" s="88"/>
      <c r="G382" s="88"/>
      <c r="H382" s="88"/>
      <c r="I382" s="88"/>
      <c r="J382" s="88"/>
      <c r="K382" s="88"/>
      <c r="L382" s="88"/>
      <c r="M382" s="88"/>
      <c r="N382" s="88"/>
      <c r="O382" s="88"/>
      <c r="P382" s="88"/>
      <c r="Q382" s="88"/>
      <c r="S382" s="88"/>
      <c r="T382" s="88"/>
      <c r="U382" s="88"/>
      <c r="V382" s="88"/>
      <c r="W382" s="88"/>
      <c r="X382" s="88"/>
      <c r="Y382" s="88"/>
      <c r="Z382" s="88"/>
      <c r="AA382" s="88"/>
      <c r="AB382" s="88"/>
      <c r="AC382" s="88"/>
      <c r="AD382" s="88"/>
      <c r="AE382" s="88"/>
      <c r="AF382" s="88"/>
      <c r="AG382" s="88"/>
      <c r="AH382" s="88"/>
      <c r="AI382" s="88"/>
      <c r="AJ382" s="88"/>
      <c r="AK382" s="88"/>
      <c r="AL382" s="88"/>
      <c r="AM382" s="88"/>
      <c r="AN382" s="88"/>
      <c r="AO382" s="88"/>
      <c r="AP382" s="88"/>
      <c r="AQ382" s="88"/>
      <c r="AR382" s="88"/>
      <c r="AS382" s="88"/>
      <c r="AT382" s="88"/>
      <c r="AU382" s="88"/>
      <c r="AV382" s="88"/>
      <c r="AW382" s="88"/>
      <c r="AX382" s="88"/>
    </row>
    <row r="383" customFormat="false" ht="12.75" hidden="false" customHeight="false" outlineLevel="0" collapsed="false">
      <c r="B383" s="88"/>
      <c r="C383" s="88"/>
      <c r="D383" s="88"/>
      <c r="E383" s="88"/>
      <c r="F383" s="88"/>
      <c r="G383" s="88"/>
      <c r="H383" s="88"/>
      <c r="I383" s="88"/>
      <c r="J383" s="88"/>
      <c r="K383" s="88"/>
      <c r="L383" s="88"/>
      <c r="M383" s="88"/>
      <c r="N383" s="88"/>
      <c r="O383" s="88"/>
      <c r="P383" s="88"/>
      <c r="Q383" s="88"/>
      <c r="S383" s="88"/>
      <c r="T383" s="88"/>
      <c r="U383" s="88"/>
      <c r="V383" s="88"/>
      <c r="W383" s="88"/>
      <c r="X383" s="88"/>
      <c r="Y383" s="88"/>
      <c r="Z383" s="88"/>
      <c r="AA383" s="88"/>
      <c r="AB383" s="88"/>
      <c r="AC383" s="88"/>
      <c r="AD383" s="88"/>
      <c r="AE383" s="88"/>
      <c r="AF383" s="88"/>
      <c r="AG383" s="88"/>
      <c r="AH383" s="88"/>
      <c r="AI383" s="88"/>
      <c r="AJ383" s="88"/>
      <c r="AK383" s="88"/>
      <c r="AL383" s="88"/>
      <c r="AM383" s="88"/>
      <c r="AN383" s="88"/>
      <c r="AO383" s="88"/>
      <c r="AP383" s="88"/>
      <c r="AQ383" s="88"/>
      <c r="AR383" s="88"/>
      <c r="AS383" s="88"/>
      <c r="AT383" s="88"/>
      <c r="AU383" s="88"/>
      <c r="AV383" s="88"/>
      <c r="AW383" s="88"/>
      <c r="AX383" s="88"/>
    </row>
    <row r="384" customFormat="false" ht="12.75" hidden="false" customHeight="false" outlineLevel="0" collapsed="false">
      <c r="B384" s="88"/>
      <c r="C384" s="88"/>
      <c r="D384" s="88"/>
      <c r="E384" s="88"/>
      <c r="F384" s="88"/>
      <c r="G384" s="88"/>
      <c r="H384" s="88"/>
      <c r="I384" s="88"/>
      <c r="J384" s="88"/>
      <c r="K384" s="88"/>
      <c r="L384" s="88"/>
      <c r="M384" s="88"/>
      <c r="N384" s="88"/>
      <c r="O384" s="88"/>
      <c r="P384" s="88"/>
      <c r="Q384" s="88"/>
      <c r="S384" s="88"/>
      <c r="T384" s="88"/>
      <c r="U384" s="88"/>
      <c r="V384" s="88"/>
      <c r="W384" s="88"/>
      <c r="X384" s="88"/>
      <c r="Y384" s="88"/>
      <c r="Z384" s="88"/>
      <c r="AA384" s="88"/>
      <c r="AB384" s="88"/>
      <c r="AC384" s="88"/>
      <c r="AD384" s="88"/>
      <c r="AE384" s="88"/>
      <c r="AF384" s="88"/>
      <c r="AG384" s="88"/>
      <c r="AH384" s="88"/>
      <c r="AI384" s="88"/>
      <c r="AJ384" s="88"/>
      <c r="AK384" s="88"/>
      <c r="AL384" s="88"/>
      <c r="AM384" s="88"/>
      <c r="AN384" s="88"/>
      <c r="AO384" s="88"/>
      <c r="AP384" s="88"/>
      <c r="AQ384" s="88"/>
      <c r="AR384" s="88"/>
      <c r="AS384" s="88"/>
      <c r="AT384" s="88"/>
      <c r="AU384" s="88"/>
      <c r="AV384" s="88"/>
      <c r="AW384" s="88"/>
      <c r="AX384" s="88"/>
    </row>
    <row r="385" customFormat="false" ht="12.75" hidden="false" customHeight="false" outlineLevel="0" collapsed="false">
      <c r="B385" s="88"/>
      <c r="C385" s="88"/>
      <c r="D385" s="88"/>
      <c r="E385" s="88"/>
      <c r="F385" s="88"/>
      <c r="G385" s="88"/>
      <c r="H385" s="88"/>
      <c r="I385" s="88"/>
      <c r="J385" s="88"/>
      <c r="K385" s="88"/>
      <c r="L385" s="88"/>
      <c r="M385" s="88"/>
      <c r="N385" s="88"/>
      <c r="O385" s="88"/>
      <c r="P385" s="88"/>
      <c r="Q385" s="88"/>
      <c r="S385" s="88"/>
      <c r="T385" s="88"/>
      <c r="U385" s="88"/>
      <c r="V385" s="88"/>
      <c r="W385" s="88"/>
      <c r="X385" s="88"/>
      <c r="Y385" s="88"/>
      <c r="Z385" s="88"/>
      <c r="AA385" s="88"/>
      <c r="AB385" s="88"/>
      <c r="AC385" s="88"/>
      <c r="AD385" s="88"/>
      <c r="AE385" s="88"/>
      <c r="AF385" s="88"/>
      <c r="AG385" s="88"/>
      <c r="AH385" s="88"/>
      <c r="AI385" s="88"/>
      <c r="AJ385" s="88"/>
      <c r="AK385" s="88"/>
      <c r="AL385" s="88"/>
      <c r="AM385" s="88"/>
      <c r="AN385" s="88"/>
      <c r="AO385" s="88"/>
      <c r="AP385" s="88"/>
      <c r="AQ385" s="88"/>
      <c r="AR385" s="88"/>
      <c r="AS385" s="88"/>
      <c r="AT385" s="88"/>
      <c r="AU385" s="88"/>
      <c r="AV385" s="88"/>
      <c r="AW385" s="88"/>
      <c r="AX385" s="88"/>
    </row>
    <row r="386" customFormat="false" ht="12.75" hidden="false" customHeight="false" outlineLevel="0" collapsed="false">
      <c r="B386" s="88"/>
      <c r="C386" s="88"/>
      <c r="D386" s="88"/>
      <c r="E386" s="88"/>
      <c r="F386" s="88"/>
      <c r="G386" s="88"/>
      <c r="H386" s="88"/>
      <c r="I386" s="88"/>
      <c r="J386" s="88"/>
      <c r="K386" s="88"/>
      <c r="L386" s="88"/>
      <c r="M386" s="88"/>
      <c r="N386" s="88"/>
      <c r="O386" s="88"/>
      <c r="P386" s="88"/>
      <c r="Q386" s="88"/>
      <c r="S386" s="88"/>
      <c r="T386" s="88"/>
      <c r="U386" s="88"/>
      <c r="V386" s="88"/>
      <c r="W386" s="88"/>
      <c r="X386" s="88"/>
      <c r="Y386" s="88"/>
      <c r="Z386" s="88"/>
      <c r="AA386" s="88"/>
      <c r="AB386" s="88"/>
      <c r="AC386" s="88"/>
      <c r="AD386" s="88"/>
      <c r="AE386" s="88"/>
      <c r="AF386" s="88"/>
      <c r="AG386" s="88"/>
      <c r="AH386" s="88"/>
      <c r="AI386" s="88"/>
      <c r="AJ386" s="88"/>
      <c r="AK386" s="88"/>
      <c r="AL386" s="88"/>
      <c r="AM386" s="88"/>
      <c r="AN386" s="88"/>
      <c r="AO386" s="88"/>
      <c r="AP386" s="88"/>
      <c r="AQ386" s="88"/>
      <c r="AR386" s="88"/>
      <c r="AS386" s="88"/>
      <c r="AT386" s="88"/>
      <c r="AU386" s="88"/>
      <c r="AV386" s="88"/>
      <c r="AW386" s="88"/>
      <c r="AX386" s="88"/>
    </row>
    <row r="387" customFormat="false" ht="12.75" hidden="false" customHeight="false" outlineLevel="0" collapsed="false">
      <c r="B387" s="88"/>
      <c r="C387" s="88"/>
      <c r="D387" s="88"/>
      <c r="E387" s="88"/>
      <c r="F387" s="88"/>
      <c r="G387" s="88"/>
      <c r="H387" s="88"/>
      <c r="I387" s="88"/>
      <c r="J387" s="88"/>
      <c r="K387" s="88"/>
      <c r="L387" s="88"/>
      <c r="M387" s="88"/>
      <c r="N387" s="88"/>
      <c r="O387" s="88"/>
      <c r="P387" s="88"/>
      <c r="Q387" s="88"/>
      <c r="S387" s="88"/>
      <c r="T387" s="88"/>
      <c r="U387" s="88"/>
      <c r="V387" s="88"/>
      <c r="W387" s="88"/>
      <c r="X387" s="88"/>
      <c r="Y387" s="88"/>
      <c r="Z387" s="88"/>
      <c r="AA387" s="88"/>
      <c r="AB387" s="88"/>
      <c r="AC387" s="88"/>
      <c r="AD387" s="88"/>
      <c r="AE387" s="88"/>
      <c r="AF387" s="88"/>
      <c r="AG387" s="88"/>
      <c r="AH387" s="88"/>
      <c r="AI387" s="88"/>
      <c r="AJ387" s="88"/>
      <c r="AK387" s="88"/>
      <c r="AL387" s="88"/>
      <c r="AM387" s="88"/>
      <c r="AN387" s="88"/>
      <c r="AO387" s="88"/>
      <c r="AP387" s="88"/>
      <c r="AQ387" s="88"/>
      <c r="AR387" s="88"/>
      <c r="AS387" s="88"/>
      <c r="AT387" s="88"/>
      <c r="AU387" s="88"/>
      <c r="AV387" s="88"/>
      <c r="AW387" s="88"/>
      <c r="AX387" s="88"/>
    </row>
    <row r="388" customFormat="false" ht="12.75" hidden="false" customHeight="false" outlineLevel="0" collapsed="false">
      <c r="B388" s="88"/>
      <c r="C388" s="88"/>
      <c r="D388" s="88"/>
      <c r="E388" s="88"/>
      <c r="F388" s="88"/>
      <c r="G388" s="88"/>
      <c r="H388" s="88"/>
      <c r="I388" s="88"/>
      <c r="J388" s="88"/>
      <c r="K388" s="88"/>
      <c r="L388" s="88"/>
      <c r="M388" s="88"/>
      <c r="N388" s="88"/>
      <c r="O388" s="88"/>
      <c r="P388" s="88"/>
      <c r="Q388" s="88"/>
      <c r="S388" s="88"/>
      <c r="T388" s="88"/>
      <c r="U388" s="88"/>
      <c r="V388" s="88"/>
      <c r="W388" s="88"/>
      <c r="X388" s="88"/>
      <c r="Y388" s="88"/>
      <c r="Z388" s="88"/>
      <c r="AA388" s="88"/>
      <c r="AB388" s="88"/>
      <c r="AC388" s="88"/>
      <c r="AD388" s="88"/>
      <c r="AE388" s="88"/>
      <c r="AF388" s="88"/>
      <c r="AG388" s="88"/>
      <c r="AH388" s="88"/>
      <c r="AI388" s="88"/>
      <c r="AJ388" s="88"/>
      <c r="AK388" s="88"/>
      <c r="AL388" s="88"/>
      <c r="AM388" s="88"/>
      <c r="AN388" s="88"/>
      <c r="AO388" s="88"/>
      <c r="AP388" s="88"/>
      <c r="AQ388" s="88"/>
      <c r="AR388" s="88"/>
      <c r="AS388" s="88"/>
      <c r="AT388" s="88"/>
      <c r="AU388" s="88"/>
      <c r="AV388" s="88"/>
      <c r="AW388" s="88"/>
      <c r="AX388" s="88"/>
    </row>
    <row r="389" customFormat="false" ht="12.75" hidden="false" customHeight="false" outlineLevel="0" collapsed="false">
      <c r="B389" s="88"/>
      <c r="C389" s="88"/>
      <c r="D389" s="88"/>
      <c r="E389" s="88"/>
      <c r="F389" s="88"/>
      <c r="G389" s="88"/>
      <c r="H389" s="88"/>
      <c r="I389" s="88"/>
      <c r="J389" s="88"/>
      <c r="K389" s="88"/>
      <c r="L389" s="88"/>
      <c r="M389" s="88"/>
      <c r="N389" s="88"/>
      <c r="O389" s="88"/>
      <c r="P389" s="88"/>
      <c r="Q389" s="88"/>
      <c r="S389" s="88"/>
      <c r="T389" s="88"/>
      <c r="U389" s="88"/>
      <c r="V389" s="88"/>
      <c r="W389" s="88"/>
      <c r="X389" s="88"/>
      <c r="Y389" s="88"/>
      <c r="Z389" s="88"/>
      <c r="AA389" s="88"/>
      <c r="AB389" s="88"/>
      <c r="AC389" s="88"/>
      <c r="AD389" s="88"/>
      <c r="AE389" s="88"/>
      <c r="AF389" s="88"/>
      <c r="AG389" s="88"/>
      <c r="AH389" s="88"/>
      <c r="AI389" s="88"/>
      <c r="AJ389" s="88"/>
      <c r="AK389" s="88"/>
      <c r="AL389" s="88"/>
      <c r="AM389" s="88"/>
      <c r="AN389" s="88"/>
      <c r="AO389" s="88"/>
      <c r="AP389" s="88"/>
      <c r="AQ389" s="88"/>
      <c r="AR389" s="88"/>
      <c r="AS389" s="88"/>
      <c r="AT389" s="88"/>
      <c r="AU389" s="88"/>
      <c r="AV389" s="88"/>
      <c r="AW389" s="88"/>
      <c r="AX389" s="88"/>
    </row>
    <row r="390" customFormat="false" ht="12.75" hidden="false" customHeight="false" outlineLevel="0" collapsed="false">
      <c r="B390" s="88"/>
      <c r="C390" s="88"/>
      <c r="D390" s="88"/>
      <c r="E390" s="88"/>
      <c r="F390" s="88"/>
      <c r="G390" s="88"/>
      <c r="H390" s="88"/>
      <c r="I390" s="88"/>
      <c r="J390" s="88"/>
      <c r="K390" s="88"/>
      <c r="L390" s="88"/>
      <c r="M390" s="88"/>
      <c r="N390" s="88"/>
      <c r="O390" s="88"/>
      <c r="P390" s="88"/>
      <c r="Q390" s="88"/>
      <c r="S390" s="88"/>
      <c r="T390" s="88"/>
      <c r="U390" s="88"/>
      <c r="V390" s="88"/>
      <c r="W390" s="88"/>
      <c r="X390" s="88"/>
      <c r="Y390" s="88"/>
      <c r="Z390" s="88"/>
      <c r="AA390" s="88"/>
      <c r="AB390" s="88"/>
      <c r="AC390" s="88"/>
      <c r="AD390" s="88"/>
      <c r="AE390" s="88"/>
      <c r="AF390" s="88"/>
      <c r="AG390" s="88"/>
      <c r="AH390" s="88"/>
      <c r="AI390" s="88"/>
      <c r="AJ390" s="88"/>
      <c r="AK390" s="88"/>
      <c r="AL390" s="88"/>
      <c r="AM390" s="88"/>
      <c r="AN390" s="88"/>
      <c r="AO390" s="88"/>
      <c r="AP390" s="88"/>
      <c r="AQ390" s="88"/>
      <c r="AR390" s="88"/>
      <c r="AS390" s="88"/>
      <c r="AT390" s="88"/>
      <c r="AU390" s="88"/>
      <c r="AV390" s="88"/>
      <c r="AW390" s="88"/>
      <c r="AX390" s="88"/>
    </row>
    <row r="391" customFormat="false" ht="12.75" hidden="false" customHeight="false" outlineLevel="0" collapsed="false">
      <c r="B391" s="88"/>
      <c r="C391" s="88"/>
      <c r="D391" s="88"/>
      <c r="E391" s="88"/>
      <c r="F391" s="88"/>
      <c r="G391" s="88"/>
      <c r="H391" s="88"/>
      <c r="I391" s="88"/>
      <c r="J391" s="88"/>
      <c r="K391" s="88"/>
      <c r="L391" s="88"/>
      <c r="M391" s="88"/>
      <c r="N391" s="88"/>
      <c r="O391" s="88"/>
      <c r="P391" s="88"/>
      <c r="Q391" s="88"/>
      <c r="S391" s="88"/>
      <c r="T391" s="88"/>
      <c r="U391" s="88"/>
      <c r="V391" s="88"/>
      <c r="W391" s="88"/>
      <c r="X391" s="88"/>
      <c r="Y391" s="88"/>
      <c r="Z391" s="88"/>
      <c r="AA391" s="88"/>
      <c r="AB391" s="88"/>
      <c r="AC391" s="88"/>
      <c r="AD391" s="88"/>
      <c r="AE391" s="88"/>
      <c r="AF391" s="88"/>
      <c r="AG391" s="88"/>
      <c r="AH391" s="88"/>
      <c r="AI391" s="88"/>
      <c r="AJ391" s="88"/>
      <c r="AK391" s="88"/>
      <c r="AL391" s="88"/>
      <c r="AM391" s="88"/>
      <c r="AN391" s="88"/>
      <c r="AO391" s="88"/>
      <c r="AP391" s="88"/>
      <c r="AQ391" s="88"/>
      <c r="AR391" s="88"/>
      <c r="AS391" s="88"/>
      <c r="AT391" s="88"/>
      <c r="AU391" s="88"/>
      <c r="AV391" s="88"/>
      <c r="AW391" s="88"/>
      <c r="AX391" s="88"/>
    </row>
    <row r="392" customFormat="false" ht="12.75" hidden="false" customHeight="false" outlineLevel="0" collapsed="false">
      <c r="B392" s="88"/>
      <c r="C392" s="88"/>
      <c r="D392" s="88"/>
      <c r="E392" s="88"/>
      <c r="F392" s="88"/>
      <c r="G392" s="88"/>
      <c r="H392" s="88"/>
      <c r="I392" s="88"/>
      <c r="J392" s="88"/>
      <c r="K392" s="88"/>
      <c r="L392" s="88"/>
      <c r="M392" s="88"/>
      <c r="N392" s="88"/>
      <c r="O392" s="88"/>
      <c r="P392" s="88"/>
      <c r="Q392" s="88"/>
      <c r="S392" s="88"/>
      <c r="T392" s="88"/>
      <c r="U392" s="88"/>
      <c r="V392" s="88"/>
      <c r="W392" s="88"/>
      <c r="X392" s="88"/>
      <c r="Y392" s="88"/>
      <c r="Z392" s="88"/>
      <c r="AA392" s="88"/>
      <c r="AB392" s="88"/>
      <c r="AC392" s="88"/>
      <c r="AD392" s="88"/>
      <c r="AE392" s="88"/>
      <c r="AF392" s="88"/>
      <c r="AG392" s="88"/>
      <c r="AH392" s="88"/>
      <c r="AI392" s="88"/>
      <c r="AJ392" s="88"/>
      <c r="AK392" s="88"/>
      <c r="AL392" s="88"/>
      <c r="AM392" s="88"/>
      <c r="AN392" s="88"/>
      <c r="AO392" s="88"/>
      <c r="AP392" s="88"/>
      <c r="AQ392" s="88"/>
      <c r="AR392" s="88"/>
      <c r="AS392" s="88"/>
      <c r="AT392" s="88"/>
      <c r="AU392" s="88"/>
      <c r="AV392" s="88"/>
      <c r="AW392" s="88"/>
      <c r="AX392" s="88"/>
    </row>
    <row r="393" customFormat="false" ht="12.75" hidden="false" customHeight="false" outlineLevel="0" collapsed="false">
      <c r="B393" s="88"/>
      <c r="C393" s="88"/>
      <c r="D393" s="88"/>
      <c r="E393" s="88"/>
      <c r="F393" s="88"/>
      <c r="G393" s="88"/>
      <c r="H393" s="88"/>
      <c r="I393" s="88"/>
      <c r="J393" s="88"/>
      <c r="K393" s="88"/>
      <c r="L393" s="88"/>
      <c r="M393" s="88"/>
      <c r="N393" s="88"/>
      <c r="O393" s="88"/>
      <c r="P393" s="88"/>
      <c r="Q393" s="88"/>
      <c r="S393" s="88"/>
      <c r="T393" s="88"/>
      <c r="U393" s="88"/>
      <c r="V393" s="88"/>
      <c r="W393" s="88"/>
      <c r="X393" s="88"/>
      <c r="Y393" s="88"/>
      <c r="Z393" s="88"/>
      <c r="AA393" s="88"/>
      <c r="AB393" s="88"/>
      <c r="AC393" s="88"/>
      <c r="AD393" s="88"/>
      <c r="AE393" s="88"/>
      <c r="AF393" s="88"/>
      <c r="AG393" s="88"/>
      <c r="AH393" s="88"/>
      <c r="AI393" s="88"/>
      <c r="AJ393" s="88"/>
      <c r="AK393" s="88"/>
      <c r="AL393" s="88"/>
      <c r="AM393" s="88"/>
      <c r="AN393" s="88"/>
      <c r="AO393" s="88"/>
      <c r="AP393" s="88"/>
      <c r="AQ393" s="88"/>
      <c r="AR393" s="88"/>
      <c r="AS393" s="88"/>
      <c r="AT393" s="88"/>
      <c r="AU393" s="88"/>
      <c r="AV393" s="88"/>
      <c r="AW393" s="88"/>
      <c r="AX393" s="88"/>
    </row>
    <row r="394" customFormat="false" ht="12.75" hidden="false" customHeight="false" outlineLevel="0" collapsed="false">
      <c r="B394" s="88"/>
      <c r="C394" s="88"/>
      <c r="D394" s="88"/>
      <c r="E394" s="88"/>
      <c r="F394" s="88"/>
      <c r="G394" s="88"/>
      <c r="H394" s="88"/>
      <c r="I394" s="88"/>
      <c r="J394" s="88"/>
      <c r="K394" s="88"/>
      <c r="L394" s="88"/>
      <c r="M394" s="88"/>
      <c r="N394" s="88"/>
      <c r="O394" s="88"/>
      <c r="P394" s="88"/>
      <c r="Q394" s="88"/>
      <c r="S394" s="88"/>
      <c r="T394" s="88"/>
      <c r="U394" s="88"/>
      <c r="V394" s="88"/>
      <c r="W394" s="88"/>
      <c r="X394" s="88"/>
      <c r="Y394" s="88"/>
      <c r="Z394" s="88"/>
      <c r="AA394" s="88"/>
      <c r="AB394" s="88"/>
      <c r="AC394" s="88"/>
      <c r="AD394" s="88"/>
      <c r="AE394" s="88"/>
      <c r="AF394" s="88"/>
      <c r="AG394" s="88"/>
      <c r="AH394" s="88"/>
      <c r="AI394" s="88"/>
      <c r="AJ394" s="88"/>
      <c r="AK394" s="88"/>
      <c r="AL394" s="88"/>
      <c r="AM394" s="88"/>
      <c r="AN394" s="88"/>
      <c r="AO394" s="88"/>
      <c r="AP394" s="88"/>
      <c r="AQ394" s="88"/>
      <c r="AR394" s="88"/>
      <c r="AS394" s="88"/>
      <c r="AT394" s="88"/>
      <c r="AU394" s="88"/>
      <c r="AV394" s="88"/>
      <c r="AW394" s="88"/>
      <c r="AX394" s="88"/>
    </row>
    <row r="395" customFormat="false" ht="12.75" hidden="false" customHeight="false" outlineLevel="0" collapsed="false">
      <c r="B395" s="88"/>
      <c r="C395" s="88"/>
      <c r="D395" s="88"/>
      <c r="E395" s="88"/>
      <c r="F395" s="88"/>
      <c r="G395" s="88"/>
      <c r="H395" s="88"/>
      <c r="I395" s="88"/>
      <c r="J395" s="88"/>
      <c r="K395" s="88"/>
      <c r="L395" s="88"/>
      <c r="M395" s="88"/>
      <c r="N395" s="88"/>
      <c r="O395" s="88"/>
      <c r="P395" s="88"/>
      <c r="Q395" s="88"/>
      <c r="S395" s="88"/>
      <c r="T395" s="88"/>
      <c r="U395" s="88"/>
      <c r="V395" s="88"/>
      <c r="W395" s="88"/>
      <c r="X395" s="88"/>
      <c r="Y395" s="88"/>
      <c r="Z395" s="88"/>
      <c r="AA395" s="88"/>
      <c r="AB395" s="88"/>
      <c r="AC395" s="88"/>
      <c r="AD395" s="88"/>
      <c r="AE395" s="88"/>
      <c r="AF395" s="88"/>
      <c r="AG395" s="88"/>
      <c r="AH395" s="88"/>
      <c r="AI395" s="88"/>
      <c r="AJ395" s="88"/>
      <c r="AK395" s="88"/>
      <c r="AL395" s="88"/>
      <c r="AM395" s="88"/>
      <c r="AN395" s="88"/>
      <c r="AO395" s="88"/>
      <c r="AP395" s="88"/>
      <c r="AQ395" s="88"/>
      <c r="AR395" s="88"/>
      <c r="AS395" s="88"/>
      <c r="AT395" s="88"/>
      <c r="AU395" s="88"/>
      <c r="AV395" s="88"/>
      <c r="AW395" s="88"/>
      <c r="AX395" s="88"/>
    </row>
    <row r="396" customFormat="false" ht="12.75" hidden="false" customHeight="false" outlineLevel="0" collapsed="false">
      <c r="B396" s="88"/>
      <c r="C396" s="88"/>
      <c r="D396" s="88"/>
      <c r="E396" s="88"/>
      <c r="F396" s="88"/>
      <c r="G396" s="88"/>
      <c r="H396" s="88"/>
      <c r="I396" s="88"/>
      <c r="J396" s="88"/>
      <c r="K396" s="88"/>
      <c r="L396" s="88"/>
      <c r="M396" s="88"/>
      <c r="N396" s="88"/>
      <c r="O396" s="88"/>
      <c r="P396" s="88"/>
      <c r="Q396" s="88"/>
      <c r="S396" s="88"/>
      <c r="T396" s="88"/>
      <c r="U396" s="88"/>
      <c r="V396" s="88"/>
      <c r="W396" s="88"/>
      <c r="X396" s="88"/>
      <c r="Y396" s="88"/>
      <c r="Z396" s="88"/>
      <c r="AA396" s="88"/>
      <c r="AB396" s="88"/>
      <c r="AC396" s="88"/>
      <c r="AD396" s="88"/>
      <c r="AE396" s="88"/>
      <c r="AF396" s="88"/>
      <c r="AG396" s="88"/>
      <c r="AH396" s="88"/>
      <c r="AI396" s="88"/>
      <c r="AJ396" s="88"/>
      <c r="AK396" s="88"/>
      <c r="AL396" s="88"/>
      <c r="AM396" s="88"/>
      <c r="AN396" s="88"/>
      <c r="AO396" s="88"/>
      <c r="AP396" s="88"/>
      <c r="AQ396" s="88"/>
      <c r="AR396" s="88"/>
      <c r="AS396" s="88"/>
      <c r="AT396" s="88"/>
      <c r="AU396" s="88"/>
      <c r="AV396" s="88"/>
      <c r="AW396" s="88"/>
      <c r="AX396" s="88"/>
    </row>
    <row r="397" customFormat="false" ht="12.75" hidden="false" customHeight="false" outlineLevel="0" collapsed="false">
      <c r="B397" s="88"/>
      <c r="C397" s="88"/>
      <c r="D397" s="88"/>
      <c r="E397" s="88"/>
      <c r="F397" s="88"/>
      <c r="G397" s="88"/>
      <c r="H397" s="88"/>
      <c r="I397" s="88"/>
      <c r="J397" s="88"/>
      <c r="K397" s="88"/>
      <c r="L397" s="88"/>
      <c r="M397" s="88"/>
      <c r="N397" s="88"/>
      <c r="O397" s="88"/>
      <c r="P397" s="88"/>
      <c r="Q397" s="88"/>
      <c r="S397" s="88"/>
      <c r="T397" s="88"/>
      <c r="U397" s="88"/>
      <c r="V397" s="88"/>
      <c r="W397" s="88"/>
      <c r="X397" s="88"/>
      <c r="Y397" s="88"/>
      <c r="Z397" s="88"/>
      <c r="AA397" s="88"/>
      <c r="AB397" s="88"/>
      <c r="AC397" s="88"/>
      <c r="AD397" s="88"/>
      <c r="AE397" s="88"/>
      <c r="AF397" s="88"/>
      <c r="AG397" s="88"/>
      <c r="AH397" s="88"/>
      <c r="AI397" s="88"/>
      <c r="AJ397" s="88"/>
      <c r="AK397" s="88"/>
      <c r="AL397" s="88"/>
      <c r="AM397" s="88"/>
      <c r="AN397" s="88"/>
      <c r="AO397" s="88"/>
      <c r="AP397" s="88"/>
      <c r="AQ397" s="88"/>
      <c r="AR397" s="88"/>
      <c r="AS397" s="88"/>
      <c r="AT397" s="88"/>
      <c r="AU397" s="88"/>
      <c r="AV397" s="88"/>
      <c r="AW397" s="88"/>
      <c r="AX397" s="88"/>
    </row>
    <row r="398" customFormat="false" ht="12.75" hidden="false" customHeight="false" outlineLevel="0" collapsed="false">
      <c r="B398" s="88"/>
      <c r="C398" s="88"/>
      <c r="D398" s="88"/>
      <c r="E398" s="88"/>
      <c r="F398" s="88"/>
      <c r="G398" s="88"/>
      <c r="H398" s="88"/>
      <c r="I398" s="88"/>
      <c r="J398" s="88"/>
      <c r="K398" s="88"/>
      <c r="L398" s="88"/>
      <c r="M398" s="88"/>
      <c r="N398" s="88"/>
      <c r="O398" s="88"/>
      <c r="P398" s="88"/>
      <c r="Q398" s="88"/>
      <c r="S398" s="88"/>
      <c r="T398" s="88"/>
      <c r="U398" s="88"/>
      <c r="V398" s="88"/>
      <c r="W398" s="88"/>
      <c r="X398" s="88"/>
      <c r="Y398" s="88"/>
      <c r="Z398" s="88"/>
      <c r="AA398" s="88"/>
      <c r="AB398" s="88"/>
      <c r="AC398" s="88"/>
      <c r="AD398" s="88"/>
      <c r="AE398" s="88"/>
      <c r="AF398" s="88"/>
      <c r="AG398" s="88"/>
      <c r="AH398" s="88"/>
      <c r="AI398" s="88"/>
      <c r="AJ398" s="88"/>
      <c r="AK398" s="88"/>
      <c r="AL398" s="88"/>
      <c r="AM398" s="88"/>
      <c r="AN398" s="88"/>
      <c r="AO398" s="88"/>
      <c r="AP398" s="88"/>
      <c r="AQ398" s="88"/>
      <c r="AR398" s="88"/>
      <c r="AS398" s="88"/>
      <c r="AT398" s="88"/>
      <c r="AU398" s="88"/>
      <c r="AV398" s="88"/>
      <c r="AW398" s="88"/>
      <c r="AX398" s="88"/>
    </row>
    <row r="399" customFormat="false" ht="12.75" hidden="false" customHeight="false" outlineLevel="0" collapsed="false">
      <c r="B399" s="88"/>
      <c r="C399" s="88"/>
      <c r="D399" s="88"/>
      <c r="E399" s="88"/>
      <c r="F399" s="88"/>
      <c r="G399" s="88"/>
      <c r="H399" s="88"/>
      <c r="I399" s="88"/>
      <c r="J399" s="88"/>
      <c r="K399" s="88"/>
      <c r="L399" s="88"/>
      <c r="M399" s="88"/>
      <c r="N399" s="88"/>
      <c r="O399" s="88"/>
      <c r="P399" s="88"/>
      <c r="Q399" s="88"/>
      <c r="S399" s="88"/>
      <c r="T399" s="88"/>
      <c r="U399" s="88"/>
      <c r="V399" s="88"/>
      <c r="W399" s="88"/>
      <c r="X399" s="88"/>
      <c r="Y399" s="88"/>
      <c r="Z399" s="88"/>
      <c r="AA399" s="88"/>
      <c r="AB399" s="88"/>
      <c r="AC399" s="88"/>
      <c r="AD399" s="88"/>
      <c r="AE399" s="88"/>
      <c r="AF399" s="88"/>
      <c r="AG399" s="88"/>
      <c r="AH399" s="88"/>
      <c r="AI399" s="88"/>
      <c r="AJ399" s="88"/>
      <c r="AK399" s="88"/>
      <c r="AL399" s="88"/>
      <c r="AM399" s="88"/>
      <c r="AN399" s="88"/>
      <c r="AO399" s="88"/>
      <c r="AP399" s="88"/>
      <c r="AQ399" s="88"/>
      <c r="AR399" s="88"/>
      <c r="AS399" s="88"/>
      <c r="AT399" s="88"/>
      <c r="AU399" s="88"/>
      <c r="AV399" s="88"/>
      <c r="AW399" s="88"/>
      <c r="AX399" s="88"/>
    </row>
    <row r="400" customFormat="false" ht="12.75" hidden="false" customHeight="false" outlineLevel="0" collapsed="false">
      <c r="B400" s="88"/>
      <c r="C400" s="88"/>
      <c r="D400" s="88"/>
      <c r="E400" s="88"/>
      <c r="F400" s="88"/>
      <c r="G400" s="88"/>
      <c r="H400" s="88"/>
      <c r="I400" s="88"/>
      <c r="J400" s="88"/>
      <c r="K400" s="88"/>
      <c r="L400" s="88"/>
      <c r="M400" s="88"/>
      <c r="N400" s="88"/>
      <c r="O400" s="88"/>
      <c r="P400" s="88"/>
      <c r="Q400" s="88"/>
      <c r="S400" s="88"/>
      <c r="T400" s="88"/>
      <c r="U400" s="88"/>
      <c r="V400" s="88"/>
      <c r="W400" s="88"/>
      <c r="X400" s="88"/>
      <c r="Y400" s="88"/>
      <c r="Z400" s="88"/>
      <c r="AA400" s="88"/>
      <c r="AB400" s="88"/>
      <c r="AC400" s="88"/>
      <c r="AD400" s="88"/>
      <c r="AE400" s="88"/>
      <c r="AF400" s="88"/>
      <c r="AG400" s="88"/>
      <c r="AH400" s="88"/>
      <c r="AI400" s="88"/>
      <c r="AJ400" s="88"/>
      <c r="AK400" s="88"/>
      <c r="AL400" s="88"/>
      <c r="AM400" s="88"/>
      <c r="AN400" s="88"/>
      <c r="AO400" s="88"/>
      <c r="AP400" s="88"/>
      <c r="AQ400" s="88"/>
      <c r="AR400" s="88"/>
      <c r="AS400" s="88"/>
      <c r="AT400" s="88"/>
      <c r="AU400" s="88"/>
      <c r="AV400" s="88"/>
      <c r="AW400" s="88"/>
      <c r="AX400" s="88"/>
    </row>
    <row r="401" customFormat="false" ht="12.75" hidden="false" customHeight="false" outlineLevel="0" collapsed="false">
      <c r="B401" s="88"/>
      <c r="C401" s="88"/>
      <c r="D401" s="88"/>
      <c r="E401" s="88"/>
      <c r="F401" s="88"/>
      <c r="G401" s="88"/>
      <c r="H401" s="88"/>
      <c r="I401" s="88"/>
      <c r="J401" s="88"/>
      <c r="K401" s="88"/>
      <c r="L401" s="88"/>
      <c r="M401" s="88"/>
      <c r="N401" s="88"/>
      <c r="O401" s="88"/>
      <c r="P401" s="88"/>
      <c r="Q401" s="88"/>
      <c r="S401" s="88"/>
      <c r="T401" s="88"/>
      <c r="U401" s="88"/>
      <c r="V401" s="88"/>
      <c r="W401" s="88"/>
      <c r="X401" s="88"/>
      <c r="Y401" s="88"/>
      <c r="Z401" s="88"/>
      <c r="AA401" s="88"/>
      <c r="AB401" s="88"/>
      <c r="AC401" s="88"/>
      <c r="AD401" s="88"/>
      <c r="AE401" s="88"/>
      <c r="AF401" s="88"/>
      <c r="AG401" s="88"/>
      <c r="AH401" s="88"/>
      <c r="AI401" s="88"/>
      <c r="AJ401" s="88"/>
      <c r="AK401" s="88"/>
      <c r="AL401" s="88"/>
      <c r="AM401" s="88"/>
      <c r="AN401" s="88"/>
      <c r="AO401" s="88"/>
      <c r="AP401" s="88"/>
      <c r="AQ401" s="88"/>
      <c r="AR401" s="88"/>
      <c r="AS401" s="88"/>
      <c r="AT401" s="88"/>
      <c r="AU401" s="88"/>
      <c r="AV401" s="88"/>
      <c r="AW401" s="88"/>
      <c r="AX401" s="88"/>
    </row>
    <row r="402" customFormat="false" ht="12.75" hidden="false" customHeight="false" outlineLevel="0" collapsed="false">
      <c r="B402" s="88"/>
      <c r="C402" s="88"/>
      <c r="D402" s="88"/>
      <c r="E402" s="88"/>
      <c r="F402" s="88"/>
      <c r="G402" s="88"/>
      <c r="H402" s="88"/>
      <c r="I402" s="88"/>
      <c r="J402" s="88"/>
      <c r="K402" s="88"/>
      <c r="L402" s="88"/>
      <c r="M402" s="88"/>
      <c r="N402" s="88"/>
      <c r="O402" s="88"/>
      <c r="P402" s="88"/>
      <c r="Q402" s="88"/>
      <c r="S402" s="88"/>
      <c r="T402" s="88"/>
      <c r="U402" s="88"/>
      <c r="V402" s="88"/>
      <c r="W402" s="88"/>
      <c r="X402" s="88"/>
      <c r="Y402" s="88"/>
      <c r="Z402" s="88"/>
      <c r="AA402" s="88"/>
      <c r="AB402" s="88"/>
      <c r="AC402" s="88"/>
      <c r="AD402" s="88"/>
      <c r="AE402" s="88"/>
      <c r="AF402" s="88"/>
      <c r="AG402" s="88"/>
      <c r="AH402" s="88"/>
      <c r="AI402" s="88"/>
      <c r="AJ402" s="88"/>
      <c r="AK402" s="88"/>
      <c r="AL402" s="88"/>
      <c r="AM402" s="88"/>
      <c r="AN402" s="88"/>
      <c r="AO402" s="88"/>
      <c r="AP402" s="88"/>
      <c r="AQ402" s="88"/>
      <c r="AR402" s="88"/>
      <c r="AS402" s="88"/>
      <c r="AT402" s="88"/>
      <c r="AU402" s="88"/>
      <c r="AV402" s="88"/>
      <c r="AW402" s="88"/>
      <c r="AX402" s="88"/>
    </row>
    <row r="403" customFormat="false" ht="12.75" hidden="false" customHeight="false" outlineLevel="0" collapsed="false">
      <c r="B403" s="88"/>
      <c r="C403" s="88"/>
      <c r="D403" s="88"/>
      <c r="E403" s="88"/>
      <c r="F403" s="88"/>
      <c r="G403" s="88"/>
      <c r="H403" s="88"/>
      <c r="I403" s="88"/>
      <c r="J403" s="88"/>
      <c r="K403" s="88"/>
      <c r="L403" s="88"/>
      <c r="M403" s="88"/>
      <c r="N403" s="88"/>
      <c r="O403" s="88"/>
      <c r="P403" s="88"/>
      <c r="Q403" s="88"/>
      <c r="S403" s="88"/>
      <c r="T403" s="88"/>
      <c r="U403" s="88"/>
      <c r="V403" s="88"/>
      <c r="W403" s="88"/>
      <c r="X403" s="88"/>
      <c r="Y403" s="88"/>
      <c r="Z403" s="88"/>
      <c r="AA403" s="88"/>
      <c r="AB403" s="88"/>
      <c r="AC403" s="88"/>
      <c r="AD403" s="88"/>
      <c r="AE403" s="88"/>
      <c r="AF403" s="88"/>
      <c r="AG403" s="88"/>
      <c r="AH403" s="88"/>
      <c r="AI403" s="88"/>
      <c r="AJ403" s="88"/>
      <c r="AK403" s="88"/>
      <c r="AL403" s="88"/>
      <c r="AM403" s="88"/>
      <c r="AN403" s="88"/>
      <c r="AO403" s="88"/>
      <c r="AP403" s="88"/>
      <c r="AQ403" s="88"/>
      <c r="AR403" s="88"/>
      <c r="AS403" s="88"/>
      <c r="AT403" s="88"/>
      <c r="AU403" s="88"/>
      <c r="AV403" s="88"/>
      <c r="AW403" s="88"/>
      <c r="AX403" s="88"/>
    </row>
    <row r="404" customFormat="false" ht="12.75" hidden="false" customHeight="false" outlineLevel="0" collapsed="false">
      <c r="B404" s="88"/>
      <c r="C404" s="88"/>
      <c r="D404" s="88"/>
      <c r="E404" s="88"/>
      <c r="F404" s="88"/>
      <c r="G404" s="88"/>
      <c r="H404" s="88"/>
      <c r="I404" s="88"/>
      <c r="J404" s="88"/>
      <c r="K404" s="88"/>
      <c r="L404" s="88"/>
      <c r="M404" s="88"/>
      <c r="N404" s="88"/>
      <c r="O404" s="88"/>
      <c r="P404" s="88"/>
      <c r="Q404" s="88"/>
      <c r="S404" s="88"/>
      <c r="T404" s="88"/>
      <c r="U404" s="88"/>
      <c r="V404" s="88"/>
      <c r="W404" s="88"/>
      <c r="X404" s="88"/>
      <c r="Y404" s="88"/>
      <c r="Z404" s="88"/>
      <c r="AA404" s="88"/>
      <c r="AB404" s="88"/>
      <c r="AC404" s="88"/>
      <c r="AD404" s="88"/>
      <c r="AE404" s="88"/>
      <c r="AF404" s="88"/>
      <c r="AG404" s="88"/>
      <c r="AH404" s="88"/>
      <c r="AI404" s="88"/>
      <c r="AJ404" s="88"/>
      <c r="AK404" s="88"/>
      <c r="AL404" s="88"/>
      <c r="AM404" s="88"/>
      <c r="AN404" s="88"/>
      <c r="AO404" s="88"/>
      <c r="AP404" s="88"/>
      <c r="AQ404" s="88"/>
      <c r="AR404" s="88"/>
      <c r="AS404" s="88"/>
      <c r="AT404" s="88"/>
      <c r="AU404" s="88"/>
      <c r="AV404" s="88"/>
      <c r="AW404" s="88"/>
      <c r="AX404" s="88"/>
    </row>
    <row r="405" customFormat="false" ht="12.75" hidden="false" customHeight="false" outlineLevel="0" collapsed="false">
      <c r="B405" s="88"/>
      <c r="C405" s="88"/>
      <c r="D405" s="88"/>
      <c r="E405" s="88"/>
      <c r="F405" s="88"/>
      <c r="G405" s="88"/>
      <c r="H405" s="88"/>
      <c r="I405" s="88"/>
      <c r="J405" s="88"/>
      <c r="K405" s="88"/>
      <c r="L405" s="88"/>
      <c r="M405" s="88"/>
      <c r="N405" s="88"/>
      <c r="O405" s="88"/>
      <c r="P405" s="88"/>
      <c r="Q405" s="88"/>
      <c r="S405" s="88"/>
      <c r="T405" s="88"/>
      <c r="U405" s="88"/>
      <c r="V405" s="88"/>
      <c r="W405" s="88"/>
      <c r="X405" s="88"/>
      <c r="Y405" s="88"/>
      <c r="Z405" s="88"/>
      <c r="AA405" s="88"/>
      <c r="AB405" s="88"/>
      <c r="AC405" s="88"/>
      <c r="AD405" s="88"/>
      <c r="AE405" s="88"/>
      <c r="AF405" s="88"/>
      <c r="AG405" s="88"/>
      <c r="AH405" s="88"/>
      <c r="AI405" s="88"/>
      <c r="AJ405" s="88"/>
      <c r="AK405" s="88"/>
      <c r="AL405" s="88"/>
      <c r="AM405" s="88"/>
      <c r="AN405" s="88"/>
      <c r="AO405" s="88"/>
      <c r="AP405" s="88"/>
      <c r="AQ405" s="88"/>
      <c r="AR405" s="88"/>
      <c r="AS405" s="88"/>
      <c r="AT405" s="88"/>
      <c r="AU405" s="88"/>
      <c r="AV405" s="88"/>
      <c r="AW405" s="88"/>
      <c r="AX405" s="88"/>
    </row>
    <row r="406" customFormat="false" ht="12.75" hidden="false" customHeight="false" outlineLevel="0" collapsed="false">
      <c r="B406" s="88"/>
      <c r="C406" s="88"/>
      <c r="D406" s="88"/>
      <c r="E406" s="88"/>
      <c r="F406" s="88"/>
      <c r="G406" s="88"/>
      <c r="H406" s="88"/>
      <c r="I406" s="88"/>
      <c r="J406" s="88"/>
      <c r="K406" s="88"/>
      <c r="L406" s="88"/>
      <c r="M406" s="88"/>
      <c r="N406" s="88"/>
      <c r="O406" s="88"/>
      <c r="P406" s="88"/>
      <c r="Q406" s="88"/>
      <c r="S406" s="88"/>
      <c r="T406" s="88"/>
      <c r="U406" s="88"/>
      <c r="V406" s="88"/>
      <c r="W406" s="88"/>
      <c r="X406" s="88"/>
      <c r="Y406" s="88"/>
      <c r="Z406" s="88"/>
      <c r="AA406" s="88"/>
      <c r="AB406" s="88"/>
      <c r="AC406" s="88"/>
      <c r="AD406" s="88"/>
      <c r="AE406" s="88"/>
      <c r="AF406" s="88"/>
      <c r="AG406" s="88"/>
      <c r="AH406" s="88"/>
      <c r="AI406" s="88"/>
      <c r="AJ406" s="88"/>
      <c r="AK406" s="88"/>
      <c r="AL406" s="88"/>
      <c r="AM406" s="88"/>
      <c r="AN406" s="88"/>
      <c r="AO406" s="88"/>
      <c r="AP406" s="88"/>
      <c r="AQ406" s="88"/>
      <c r="AR406" s="88"/>
      <c r="AS406" s="88"/>
      <c r="AT406" s="88"/>
      <c r="AU406" s="88"/>
      <c r="AV406" s="88"/>
      <c r="AW406" s="88"/>
      <c r="AX406" s="88"/>
    </row>
    <row r="407" customFormat="false" ht="12.75" hidden="false" customHeight="false" outlineLevel="0" collapsed="false">
      <c r="B407" s="88"/>
      <c r="C407" s="88"/>
      <c r="D407" s="88"/>
      <c r="E407" s="88"/>
      <c r="F407" s="88"/>
      <c r="G407" s="88"/>
      <c r="H407" s="88"/>
      <c r="I407" s="88"/>
      <c r="J407" s="88"/>
      <c r="K407" s="88"/>
      <c r="L407" s="88"/>
      <c r="M407" s="88"/>
      <c r="N407" s="88"/>
      <c r="O407" s="88"/>
      <c r="P407" s="88"/>
      <c r="Q407" s="88"/>
      <c r="S407" s="88"/>
      <c r="T407" s="88"/>
      <c r="U407" s="88"/>
      <c r="V407" s="88"/>
      <c r="W407" s="88"/>
      <c r="X407" s="88"/>
      <c r="Y407" s="88"/>
      <c r="Z407" s="88"/>
      <c r="AA407" s="88"/>
      <c r="AB407" s="88"/>
      <c r="AC407" s="88"/>
      <c r="AD407" s="88"/>
      <c r="AE407" s="88"/>
      <c r="AF407" s="88"/>
      <c r="AG407" s="88"/>
      <c r="AH407" s="88"/>
      <c r="AI407" s="88"/>
      <c r="AJ407" s="88"/>
      <c r="AK407" s="88"/>
      <c r="AL407" s="88"/>
      <c r="AM407" s="88"/>
      <c r="AN407" s="88"/>
      <c r="AO407" s="88"/>
      <c r="AP407" s="88"/>
      <c r="AQ407" s="88"/>
      <c r="AR407" s="88"/>
      <c r="AS407" s="88"/>
      <c r="AT407" s="88"/>
      <c r="AU407" s="88"/>
      <c r="AV407" s="88"/>
      <c r="AW407" s="88"/>
      <c r="AX407" s="88"/>
    </row>
    <row r="408" customFormat="false" ht="12.75" hidden="false" customHeight="false" outlineLevel="0" collapsed="false">
      <c r="B408" s="88"/>
      <c r="C408" s="88"/>
      <c r="D408" s="88"/>
      <c r="E408" s="88"/>
      <c r="F408" s="88"/>
      <c r="G408" s="88"/>
      <c r="H408" s="88"/>
      <c r="I408" s="88"/>
      <c r="J408" s="88"/>
      <c r="K408" s="88"/>
      <c r="L408" s="88"/>
      <c r="M408" s="88"/>
      <c r="N408" s="88"/>
      <c r="O408" s="88"/>
      <c r="P408" s="88"/>
      <c r="Q408" s="88"/>
      <c r="S408" s="88"/>
      <c r="T408" s="88"/>
      <c r="U408" s="88"/>
      <c r="V408" s="88"/>
      <c r="W408" s="88"/>
      <c r="X408" s="88"/>
      <c r="Y408" s="88"/>
      <c r="Z408" s="88"/>
      <c r="AA408" s="88"/>
      <c r="AB408" s="88"/>
      <c r="AC408" s="88"/>
      <c r="AD408" s="88"/>
      <c r="AE408" s="88"/>
      <c r="AF408" s="88"/>
      <c r="AG408" s="88"/>
      <c r="AH408" s="88"/>
      <c r="AI408" s="88"/>
      <c r="AJ408" s="88"/>
      <c r="AK408" s="88"/>
      <c r="AL408" s="88"/>
      <c r="AM408" s="88"/>
      <c r="AN408" s="88"/>
      <c r="AO408" s="88"/>
      <c r="AP408" s="88"/>
      <c r="AQ408" s="88"/>
      <c r="AR408" s="88"/>
      <c r="AS408" s="88"/>
      <c r="AT408" s="88"/>
      <c r="AU408" s="88"/>
      <c r="AV408" s="88"/>
      <c r="AW408" s="88"/>
      <c r="AX408" s="88"/>
    </row>
    <row r="409" customFormat="false" ht="12.75" hidden="false" customHeight="false" outlineLevel="0" collapsed="false">
      <c r="B409" s="88"/>
      <c r="C409" s="88"/>
      <c r="D409" s="88"/>
      <c r="E409" s="88"/>
      <c r="F409" s="88"/>
      <c r="G409" s="88"/>
      <c r="H409" s="88"/>
      <c r="I409" s="88"/>
      <c r="J409" s="88"/>
      <c r="K409" s="88"/>
      <c r="L409" s="88"/>
      <c r="M409" s="88"/>
      <c r="N409" s="88"/>
      <c r="O409" s="88"/>
      <c r="P409" s="88"/>
      <c r="Q409" s="88"/>
      <c r="S409" s="88"/>
      <c r="T409" s="88"/>
      <c r="U409" s="88"/>
      <c r="V409" s="88"/>
      <c r="W409" s="88"/>
      <c r="X409" s="88"/>
      <c r="Y409" s="88"/>
      <c r="Z409" s="88"/>
      <c r="AA409" s="88"/>
      <c r="AB409" s="88"/>
      <c r="AC409" s="88"/>
      <c r="AD409" s="88"/>
      <c r="AE409" s="88"/>
      <c r="AF409" s="88"/>
      <c r="AG409" s="88"/>
      <c r="AH409" s="88"/>
      <c r="AI409" s="88"/>
      <c r="AJ409" s="88"/>
      <c r="AK409" s="88"/>
      <c r="AL409" s="88"/>
      <c r="AM409" s="88"/>
      <c r="AN409" s="88"/>
      <c r="AO409" s="88"/>
      <c r="AP409" s="88"/>
      <c r="AQ409" s="88"/>
      <c r="AR409" s="88"/>
      <c r="AS409" s="88"/>
      <c r="AT409" s="88"/>
      <c r="AU409" s="88"/>
      <c r="AV409" s="88"/>
      <c r="AW409" s="88"/>
      <c r="AX409" s="88"/>
    </row>
    <row r="410" customFormat="false" ht="12.75" hidden="false" customHeight="false" outlineLevel="0" collapsed="false">
      <c r="B410" s="88"/>
      <c r="C410" s="88"/>
      <c r="D410" s="88"/>
      <c r="E410" s="88"/>
      <c r="F410" s="88"/>
      <c r="G410" s="88"/>
      <c r="H410" s="88"/>
      <c r="I410" s="88"/>
      <c r="J410" s="88"/>
      <c r="K410" s="88"/>
      <c r="L410" s="88"/>
      <c r="M410" s="88"/>
      <c r="N410" s="88"/>
      <c r="O410" s="88"/>
      <c r="P410" s="88"/>
      <c r="Q410" s="88"/>
      <c r="S410" s="88"/>
      <c r="T410" s="88"/>
      <c r="U410" s="88"/>
      <c r="V410" s="88"/>
      <c r="W410" s="88"/>
      <c r="X410" s="88"/>
      <c r="Y410" s="88"/>
      <c r="Z410" s="88"/>
      <c r="AA410" s="88"/>
      <c r="AB410" s="88"/>
      <c r="AC410" s="88"/>
      <c r="AD410" s="88"/>
      <c r="AE410" s="88"/>
      <c r="AF410" s="88"/>
      <c r="AG410" s="88"/>
      <c r="AH410" s="88"/>
      <c r="AI410" s="88"/>
      <c r="AJ410" s="88"/>
      <c r="AK410" s="88"/>
      <c r="AL410" s="88"/>
      <c r="AM410" s="88"/>
      <c r="AN410" s="88"/>
      <c r="AO410" s="88"/>
      <c r="AP410" s="88"/>
      <c r="AQ410" s="88"/>
      <c r="AR410" s="88"/>
      <c r="AS410" s="88"/>
      <c r="AT410" s="88"/>
      <c r="AU410" s="88"/>
      <c r="AV410" s="88"/>
      <c r="AW410" s="88"/>
      <c r="AX410" s="88"/>
    </row>
    <row r="411" customFormat="false" ht="12.75" hidden="false" customHeight="false" outlineLevel="0" collapsed="false">
      <c r="B411" s="88"/>
      <c r="C411" s="88"/>
      <c r="D411" s="88"/>
      <c r="E411" s="88"/>
      <c r="F411" s="88"/>
      <c r="G411" s="88"/>
      <c r="H411" s="88"/>
      <c r="I411" s="88"/>
      <c r="J411" s="88"/>
      <c r="K411" s="88"/>
      <c r="L411" s="88"/>
      <c r="M411" s="88"/>
      <c r="N411" s="88"/>
      <c r="O411" s="88"/>
      <c r="P411" s="88"/>
      <c r="Q411" s="88"/>
      <c r="S411" s="88"/>
      <c r="T411" s="88"/>
      <c r="U411" s="88"/>
      <c r="V411" s="88"/>
      <c r="W411" s="88"/>
      <c r="X411" s="88"/>
      <c r="Y411" s="88"/>
      <c r="Z411" s="88"/>
      <c r="AA411" s="88"/>
      <c r="AB411" s="88"/>
      <c r="AC411" s="88"/>
      <c r="AD411" s="88"/>
      <c r="AE411" s="88"/>
      <c r="AF411" s="88"/>
      <c r="AG411" s="88"/>
      <c r="AH411" s="88"/>
      <c r="AI411" s="88"/>
      <c r="AJ411" s="88"/>
      <c r="AK411" s="88"/>
      <c r="AL411" s="88"/>
      <c r="AM411" s="88"/>
      <c r="AN411" s="88"/>
      <c r="AO411" s="88"/>
      <c r="AP411" s="88"/>
      <c r="AQ411" s="88"/>
      <c r="AR411" s="88"/>
      <c r="AS411" s="88"/>
      <c r="AT411" s="88"/>
      <c r="AU411" s="88"/>
      <c r="AV411" s="88"/>
      <c r="AW411" s="88"/>
      <c r="AX411" s="88"/>
    </row>
    <row r="412" customFormat="false" ht="12.75" hidden="false" customHeight="false" outlineLevel="0" collapsed="false">
      <c r="B412" s="88"/>
      <c r="C412" s="88"/>
      <c r="D412" s="88"/>
      <c r="E412" s="88"/>
      <c r="F412" s="88"/>
      <c r="G412" s="88"/>
      <c r="H412" s="88"/>
      <c r="I412" s="88"/>
      <c r="J412" s="88"/>
      <c r="K412" s="88"/>
      <c r="L412" s="88"/>
      <c r="M412" s="88"/>
      <c r="N412" s="88"/>
      <c r="O412" s="88"/>
      <c r="P412" s="88"/>
      <c r="Q412" s="88"/>
      <c r="S412" s="88"/>
      <c r="T412" s="88"/>
      <c r="U412" s="88"/>
      <c r="V412" s="88"/>
      <c r="W412" s="88"/>
      <c r="X412" s="88"/>
      <c r="Y412" s="88"/>
      <c r="Z412" s="88"/>
      <c r="AA412" s="88"/>
      <c r="AB412" s="88"/>
      <c r="AC412" s="88"/>
      <c r="AD412" s="88"/>
      <c r="AE412" s="88"/>
      <c r="AF412" s="88"/>
      <c r="AG412" s="88"/>
      <c r="AH412" s="88"/>
      <c r="AI412" s="88"/>
      <c r="AJ412" s="88"/>
      <c r="AK412" s="88"/>
      <c r="AL412" s="88"/>
      <c r="AM412" s="88"/>
      <c r="AN412" s="88"/>
      <c r="AO412" s="88"/>
      <c r="AP412" s="88"/>
      <c r="AQ412" s="88"/>
      <c r="AR412" s="88"/>
      <c r="AS412" s="88"/>
      <c r="AT412" s="88"/>
      <c r="AU412" s="88"/>
      <c r="AV412" s="88"/>
      <c r="AW412" s="88"/>
      <c r="AX412" s="88"/>
    </row>
    <row r="413" customFormat="false" ht="12.75" hidden="false" customHeight="false" outlineLevel="0" collapsed="false">
      <c r="B413" s="88"/>
      <c r="C413" s="88"/>
      <c r="D413" s="88"/>
      <c r="E413" s="88"/>
      <c r="F413" s="88"/>
      <c r="G413" s="88"/>
      <c r="H413" s="88"/>
      <c r="I413" s="88"/>
      <c r="J413" s="88"/>
      <c r="K413" s="88"/>
      <c r="L413" s="88"/>
      <c r="M413" s="88"/>
      <c r="N413" s="88"/>
      <c r="O413" s="88"/>
      <c r="P413" s="88"/>
      <c r="Q413" s="88"/>
      <c r="S413" s="88"/>
      <c r="T413" s="88"/>
      <c r="U413" s="88"/>
      <c r="V413" s="88"/>
      <c r="W413" s="88"/>
      <c r="X413" s="88"/>
      <c r="Y413" s="88"/>
      <c r="Z413" s="88"/>
      <c r="AA413" s="88"/>
      <c r="AB413" s="88"/>
      <c r="AC413" s="88"/>
      <c r="AD413" s="88"/>
      <c r="AE413" s="88"/>
      <c r="AF413" s="88"/>
      <c r="AG413" s="88"/>
      <c r="AH413" s="88"/>
      <c r="AI413" s="88"/>
      <c r="AJ413" s="88"/>
      <c r="AK413" s="88"/>
      <c r="AL413" s="88"/>
      <c r="AM413" s="88"/>
      <c r="AN413" s="88"/>
      <c r="AO413" s="88"/>
      <c r="AP413" s="88"/>
      <c r="AQ413" s="88"/>
      <c r="AR413" s="88"/>
      <c r="AS413" s="88"/>
      <c r="AT413" s="88"/>
      <c r="AU413" s="88"/>
      <c r="AV413" s="88"/>
      <c r="AW413" s="88"/>
      <c r="AX413" s="88"/>
    </row>
    <row r="414" customFormat="false" ht="12.75" hidden="false" customHeight="false" outlineLevel="0" collapsed="false">
      <c r="B414" s="88"/>
      <c r="C414" s="88"/>
      <c r="D414" s="88"/>
      <c r="E414" s="88"/>
      <c r="F414" s="88"/>
      <c r="G414" s="88"/>
      <c r="H414" s="88"/>
      <c r="I414" s="88"/>
      <c r="J414" s="88"/>
      <c r="K414" s="88"/>
      <c r="L414" s="88"/>
      <c r="M414" s="88"/>
      <c r="N414" s="88"/>
      <c r="O414" s="88"/>
      <c r="P414" s="88"/>
      <c r="Q414" s="88"/>
      <c r="S414" s="88"/>
      <c r="T414" s="88"/>
      <c r="U414" s="88"/>
      <c r="V414" s="88"/>
      <c r="W414" s="88"/>
      <c r="X414" s="88"/>
      <c r="Y414" s="88"/>
      <c r="Z414" s="88"/>
      <c r="AA414" s="88"/>
      <c r="AB414" s="88"/>
      <c r="AC414" s="88"/>
      <c r="AD414" s="88"/>
      <c r="AE414" s="88"/>
      <c r="AF414" s="88"/>
      <c r="AG414" s="88"/>
      <c r="AH414" s="88"/>
      <c r="AI414" s="88"/>
      <c r="AJ414" s="88"/>
      <c r="AK414" s="88"/>
      <c r="AL414" s="88"/>
      <c r="AM414" s="88"/>
      <c r="AN414" s="88"/>
      <c r="AO414" s="88"/>
      <c r="AP414" s="88"/>
      <c r="AQ414" s="88"/>
      <c r="AR414" s="88"/>
      <c r="AS414" s="88"/>
      <c r="AT414" s="88"/>
      <c r="AU414" s="88"/>
      <c r="AV414" s="88"/>
      <c r="AW414" s="88"/>
      <c r="AX414" s="88"/>
    </row>
    <row r="415" customFormat="false" ht="12.75" hidden="false" customHeight="false" outlineLevel="0" collapsed="false">
      <c r="B415" s="88"/>
      <c r="C415" s="88"/>
      <c r="D415" s="88"/>
      <c r="E415" s="88"/>
      <c r="F415" s="88"/>
      <c r="G415" s="88"/>
      <c r="H415" s="88"/>
      <c r="I415" s="88"/>
      <c r="J415" s="88"/>
      <c r="K415" s="88"/>
      <c r="L415" s="88"/>
      <c r="M415" s="88"/>
      <c r="N415" s="88"/>
      <c r="O415" s="88"/>
      <c r="P415" s="88"/>
      <c r="Q415" s="88"/>
      <c r="S415" s="88"/>
      <c r="T415" s="88"/>
      <c r="U415" s="88"/>
      <c r="V415" s="88"/>
      <c r="W415" s="88"/>
      <c r="X415" s="88"/>
      <c r="Y415" s="88"/>
      <c r="Z415" s="88"/>
      <c r="AA415" s="88"/>
      <c r="AB415" s="88"/>
      <c r="AC415" s="88"/>
      <c r="AD415" s="88"/>
      <c r="AE415" s="88"/>
      <c r="AF415" s="88"/>
      <c r="AG415" s="88"/>
      <c r="AH415" s="88"/>
      <c r="AI415" s="88"/>
      <c r="AJ415" s="88"/>
      <c r="AK415" s="88"/>
      <c r="AL415" s="88"/>
      <c r="AM415" s="88"/>
      <c r="AN415" s="88"/>
      <c r="AO415" s="88"/>
      <c r="AP415" s="88"/>
      <c r="AQ415" s="88"/>
      <c r="AR415" s="88"/>
      <c r="AS415" s="88"/>
      <c r="AT415" s="88"/>
      <c r="AU415" s="88"/>
      <c r="AV415" s="88"/>
      <c r="AW415" s="88"/>
      <c r="AX415" s="88"/>
    </row>
    <row r="416" customFormat="false" ht="12.75" hidden="false" customHeight="false" outlineLevel="0" collapsed="false">
      <c r="B416" s="88"/>
      <c r="C416" s="88"/>
      <c r="D416" s="88"/>
      <c r="E416" s="88"/>
      <c r="F416" s="88"/>
      <c r="G416" s="88"/>
      <c r="H416" s="88"/>
      <c r="I416" s="88"/>
      <c r="J416" s="88"/>
      <c r="K416" s="88"/>
      <c r="L416" s="88"/>
      <c r="M416" s="88"/>
      <c r="N416" s="88"/>
      <c r="O416" s="88"/>
      <c r="P416" s="88"/>
      <c r="Q416" s="88"/>
      <c r="S416" s="88"/>
      <c r="T416" s="88"/>
      <c r="U416" s="88"/>
      <c r="V416" s="88"/>
      <c r="W416" s="88"/>
      <c r="X416" s="88"/>
      <c r="Y416" s="88"/>
      <c r="Z416" s="88"/>
      <c r="AA416" s="88"/>
      <c r="AB416" s="88"/>
      <c r="AC416" s="88"/>
      <c r="AD416" s="88"/>
      <c r="AE416" s="88"/>
      <c r="AF416" s="88"/>
      <c r="AG416" s="88"/>
      <c r="AH416" s="88"/>
      <c r="AI416" s="88"/>
      <c r="AJ416" s="88"/>
      <c r="AK416" s="88"/>
      <c r="AL416" s="88"/>
      <c r="AM416" s="88"/>
      <c r="AN416" s="88"/>
      <c r="AO416" s="88"/>
      <c r="AP416" s="88"/>
      <c r="AQ416" s="88"/>
      <c r="AR416" s="88"/>
      <c r="AS416" s="88"/>
      <c r="AT416" s="88"/>
      <c r="AU416" s="88"/>
      <c r="AV416" s="88"/>
      <c r="AW416" s="88"/>
      <c r="AX416" s="88"/>
    </row>
    <row r="417" customFormat="false" ht="12.75" hidden="false" customHeight="false" outlineLevel="0" collapsed="false">
      <c r="B417" s="88"/>
      <c r="C417" s="88"/>
      <c r="D417" s="88"/>
      <c r="E417" s="88"/>
      <c r="F417" s="88"/>
      <c r="G417" s="88"/>
      <c r="H417" s="88"/>
      <c r="I417" s="88"/>
      <c r="J417" s="88"/>
      <c r="K417" s="88"/>
      <c r="L417" s="88"/>
      <c r="M417" s="88"/>
      <c r="N417" s="88"/>
      <c r="O417" s="88"/>
      <c r="P417" s="88"/>
      <c r="Q417" s="88"/>
      <c r="S417" s="88"/>
      <c r="T417" s="88"/>
      <c r="U417" s="88"/>
      <c r="V417" s="88"/>
      <c r="W417" s="88"/>
      <c r="X417" s="88"/>
      <c r="Y417" s="88"/>
      <c r="Z417" s="88"/>
      <c r="AA417" s="88"/>
      <c r="AB417" s="88"/>
      <c r="AC417" s="88"/>
      <c r="AD417" s="88"/>
      <c r="AE417" s="88"/>
      <c r="AF417" s="88"/>
      <c r="AG417" s="88"/>
      <c r="AH417" s="88"/>
      <c r="AI417" s="88"/>
      <c r="AJ417" s="88"/>
      <c r="AK417" s="88"/>
      <c r="AL417" s="88"/>
      <c r="AM417" s="88"/>
      <c r="AN417" s="88"/>
      <c r="AO417" s="88"/>
      <c r="AP417" s="88"/>
      <c r="AQ417" s="88"/>
      <c r="AR417" s="88"/>
      <c r="AS417" s="88"/>
      <c r="AT417" s="88"/>
      <c r="AU417" s="88"/>
      <c r="AV417" s="88"/>
      <c r="AW417" s="88"/>
      <c r="AX417" s="88"/>
    </row>
    <row r="418" customFormat="false" ht="12.75" hidden="false" customHeight="false" outlineLevel="0" collapsed="false">
      <c r="B418" s="88"/>
      <c r="C418" s="88"/>
      <c r="D418" s="88"/>
      <c r="E418" s="88"/>
      <c r="F418" s="88"/>
      <c r="G418" s="88"/>
      <c r="H418" s="88"/>
      <c r="I418" s="88"/>
      <c r="J418" s="88"/>
      <c r="K418" s="88"/>
      <c r="L418" s="88"/>
      <c r="M418" s="88"/>
      <c r="N418" s="88"/>
      <c r="O418" s="88"/>
      <c r="P418" s="88"/>
      <c r="Q418" s="88"/>
      <c r="S418" s="88"/>
      <c r="T418" s="88"/>
      <c r="U418" s="88"/>
      <c r="V418" s="88"/>
      <c r="W418" s="88"/>
      <c r="X418" s="88"/>
      <c r="Y418" s="88"/>
      <c r="Z418" s="88"/>
      <c r="AA418" s="88"/>
      <c r="AB418" s="88"/>
      <c r="AC418" s="88"/>
      <c r="AD418" s="88"/>
      <c r="AE418" s="88"/>
      <c r="AF418" s="88"/>
      <c r="AG418" s="88"/>
      <c r="AH418" s="88"/>
      <c r="AI418" s="88"/>
      <c r="AJ418" s="88"/>
      <c r="AK418" s="88"/>
      <c r="AL418" s="88"/>
      <c r="AM418" s="88"/>
      <c r="AN418" s="88"/>
      <c r="AO418" s="88"/>
      <c r="AP418" s="88"/>
      <c r="AQ418" s="88"/>
      <c r="AR418" s="88"/>
      <c r="AS418" s="88"/>
      <c r="AT418" s="88"/>
      <c r="AU418" s="88"/>
      <c r="AV418" s="88"/>
      <c r="AW418" s="88"/>
      <c r="AX418" s="88"/>
    </row>
    <row r="419" customFormat="false" ht="12.75" hidden="false" customHeight="false" outlineLevel="0" collapsed="false">
      <c r="B419" s="88"/>
      <c r="C419" s="88"/>
      <c r="D419" s="88"/>
      <c r="E419" s="88"/>
      <c r="F419" s="88"/>
      <c r="G419" s="88"/>
      <c r="H419" s="88"/>
      <c r="I419" s="88"/>
      <c r="J419" s="88"/>
      <c r="K419" s="88"/>
      <c r="L419" s="88"/>
      <c r="M419" s="88"/>
      <c r="N419" s="88"/>
      <c r="O419" s="88"/>
      <c r="P419" s="88"/>
      <c r="Q419" s="88"/>
      <c r="S419" s="88"/>
      <c r="T419" s="88"/>
      <c r="U419" s="88"/>
      <c r="V419" s="88"/>
      <c r="W419" s="88"/>
      <c r="X419" s="88"/>
      <c r="Y419" s="88"/>
      <c r="Z419" s="88"/>
      <c r="AA419" s="88"/>
      <c r="AB419" s="88"/>
      <c r="AC419" s="88"/>
      <c r="AD419" s="88"/>
      <c r="AE419" s="88"/>
      <c r="AF419" s="88"/>
      <c r="AG419" s="88"/>
      <c r="AH419" s="88"/>
      <c r="AI419" s="88"/>
      <c r="AJ419" s="88"/>
      <c r="AK419" s="88"/>
      <c r="AL419" s="88"/>
      <c r="AM419" s="88"/>
      <c r="AN419" s="88"/>
      <c r="AO419" s="88"/>
      <c r="AP419" s="88"/>
      <c r="AQ419" s="88"/>
      <c r="AR419" s="88"/>
      <c r="AS419" s="88"/>
      <c r="AT419" s="88"/>
      <c r="AU419" s="88"/>
      <c r="AV419" s="88"/>
      <c r="AW419" s="88"/>
      <c r="AX419" s="88"/>
    </row>
    <row r="420" customFormat="false" ht="12.75" hidden="false" customHeight="false" outlineLevel="0" collapsed="false">
      <c r="B420" s="88"/>
      <c r="C420" s="88"/>
      <c r="D420" s="88"/>
      <c r="E420" s="88"/>
      <c r="F420" s="88"/>
      <c r="G420" s="88"/>
      <c r="H420" s="88"/>
      <c r="I420" s="88"/>
      <c r="J420" s="88"/>
      <c r="K420" s="88"/>
      <c r="L420" s="88"/>
      <c r="M420" s="88"/>
      <c r="N420" s="88"/>
      <c r="O420" s="88"/>
      <c r="P420" s="88"/>
      <c r="Q420" s="88"/>
      <c r="S420" s="88"/>
      <c r="T420" s="88"/>
      <c r="U420" s="88"/>
      <c r="V420" s="88"/>
      <c r="W420" s="88"/>
      <c r="X420" s="88"/>
      <c r="Y420" s="88"/>
      <c r="Z420" s="88"/>
      <c r="AA420" s="88"/>
      <c r="AB420" s="88"/>
      <c r="AC420" s="88"/>
      <c r="AD420" s="88"/>
      <c r="AE420" s="88"/>
      <c r="AF420" s="88"/>
      <c r="AG420" s="88"/>
      <c r="AH420" s="88"/>
      <c r="AI420" s="88"/>
      <c r="AJ420" s="88"/>
      <c r="AK420" s="88"/>
      <c r="AL420" s="88"/>
      <c r="AM420" s="88"/>
      <c r="AN420" s="88"/>
      <c r="AO420" s="88"/>
      <c r="AP420" s="88"/>
      <c r="AQ420" s="88"/>
      <c r="AR420" s="88"/>
      <c r="AS420" s="88"/>
      <c r="AT420" s="88"/>
      <c r="AU420" s="88"/>
      <c r="AV420" s="88"/>
      <c r="AW420" s="88"/>
      <c r="AX420" s="88"/>
    </row>
    <row r="421" customFormat="false" ht="12.75" hidden="false" customHeight="false" outlineLevel="0" collapsed="false">
      <c r="B421" s="88"/>
      <c r="C421" s="88"/>
      <c r="D421" s="88"/>
      <c r="E421" s="88"/>
      <c r="F421" s="88"/>
      <c r="G421" s="88"/>
      <c r="H421" s="88"/>
      <c r="I421" s="88"/>
      <c r="J421" s="88"/>
      <c r="K421" s="88"/>
      <c r="L421" s="88"/>
      <c r="M421" s="88"/>
      <c r="N421" s="88"/>
      <c r="O421" s="88"/>
      <c r="P421" s="88"/>
      <c r="Q421" s="88"/>
      <c r="S421" s="88"/>
      <c r="T421" s="88"/>
      <c r="U421" s="88"/>
      <c r="V421" s="88"/>
      <c r="W421" s="88"/>
      <c r="X421" s="88"/>
      <c r="Y421" s="88"/>
      <c r="Z421" s="88"/>
      <c r="AA421" s="88"/>
      <c r="AB421" s="88"/>
      <c r="AC421" s="88"/>
      <c r="AD421" s="88"/>
      <c r="AE421" s="88"/>
      <c r="AF421" s="88"/>
      <c r="AG421" s="88"/>
      <c r="AH421" s="88"/>
      <c r="AI421" s="88"/>
      <c r="AJ421" s="88"/>
      <c r="AK421" s="88"/>
      <c r="AL421" s="88"/>
      <c r="AM421" s="88"/>
      <c r="AN421" s="88"/>
      <c r="AO421" s="88"/>
      <c r="AP421" s="88"/>
      <c r="AQ421" s="88"/>
      <c r="AR421" s="88"/>
      <c r="AS421" s="88"/>
      <c r="AT421" s="88"/>
      <c r="AU421" s="88"/>
      <c r="AV421" s="88"/>
      <c r="AW421" s="88"/>
      <c r="AX421" s="88"/>
    </row>
    <row r="422" customFormat="false" ht="12.75" hidden="false" customHeight="false" outlineLevel="0" collapsed="false">
      <c r="B422" s="88"/>
      <c r="C422" s="88"/>
      <c r="D422" s="88"/>
      <c r="E422" s="88"/>
      <c r="F422" s="88"/>
      <c r="G422" s="88"/>
      <c r="H422" s="88"/>
      <c r="I422" s="88"/>
      <c r="J422" s="88"/>
      <c r="K422" s="88"/>
      <c r="L422" s="88"/>
      <c r="M422" s="88"/>
      <c r="N422" s="88"/>
      <c r="O422" s="88"/>
      <c r="P422" s="88"/>
      <c r="Q422" s="88"/>
      <c r="S422" s="88"/>
      <c r="T422" s="88"/>
      <c r="U422" s="88"/>
      <c r="V422" s="88"/>
      <c r="W422" s="88"/>
      <c r="X422" s="88"/>
      <c r="Y422" s="88"/>
      <c r="Z422" s="88"/>
      <c r="AA422" s="88"/>
      <c r="AB422" s="88"/>
      <c r="AC422" s="88"/>
      <c r="AD422" s="88"/>
      <c r="AE422" s="88"/>
      <c r="AF422" s="88"/>
      <c r="AG422" s="88"/>
      <c r="AH422" s="88"/>
      <c r="AI422" s="88"/>
      <c r="AJ422" s="88"/>
      <c r="AK422" s="88"/>
      <c r="AL422" s="88"/>
      <c r="AM422" s="88"/>
      <c r="AN422" s="88"/>
      <c r="AO422" s="88"/>
      <c r="AP422" s="88"/>
      <c r="AQ422" s="88"/>
      <c r="AR422" s="88"/>
      <c r="AS422" s="88"/>
      <c r="AT422" s="88"/>
      <c r="AU422" s="88"/>
      <c r="AV422" s="88"/>
      <c r="AW422" s="88"/>
      <c r="AX422" s="88"/>
    </row>
    <row r="423" customFormat="false" ht="12.75" hidden="false" customHeight="false" outlineLevel="0" collapsed="false">
      <c r="B423" s="88"/>
      <c r="C423" s="88"/>
      <c r="D423" s="88"/>
      <c r="E423" s="88"/>
      <c r="F423" s="88"/>
      <c r="G423" s="88"/>
      <c r="H423" s="88"/>
      <c r="I423" s="88"/>
      <c r="J423" s="88"/>
      <c r="K423" s="88"/>
      <c r="L423" s="88"/>
      <c r="M423" s="88"/>
      <c r="N423" s="88"/>
      <c r="O423" s="88"/>
      <c r="P423" s="88"/>
      <c r="Q423" s="88"/>
      <c r="S423" s="88"/>
      <c r="T423" s="88"/>
      <c r="U423" s="88"/>
      <c r="V423" s="88"/>
      <c r="W423" s="88"/>
      <c r="X423" s="88"/>
      <c r="Y423" s="88"/>
      <c r="Z423" s="88"/>
      <c r="AA423" s="88"/>
      <c r="AB423" s="88"/>
      <c r="AC423" s="88"/>
      <c r="AD423" s="88"/>
      <c r="AE423" s="88"/>
      <c r="AF423" s="88"/>
      <c r="AG423" s="88"/>
      <c r="AH423" s="88"/>
      <c r="AI423" s="88"/>
      <c r="AJ423" s="88"/>
      <c r="AK423" s="88"/>
      <c r="AL423" s="88"/>
      <c r="AM423" s="88"/>
      <c r="AN423" s="88"/>
      <c r="AO423" s="88"/>
      <c r="AP423" s="88"/>
      <c r="AQ423" s="88"/>
      <c r="AR423" s="88"/>
      <c r="AS423" s="88"/>
      <c r="AT423" s="88"/>
      <c r="AU423" s="88"/>
      <c r="AV423" s="88"/>
      <c r="AW423" s="88"/>
      <c r="AX423" s="88"/>
    </row>
    <row r="424" customFormat="false" ht="12.75" hidden="false" customHeight="false" outlineLevel="0" collapsed="false">
      <c r="B424" s="88"/>
      <c r="C424" s="88"/>
      <c r="D424" s="88"/>
      <c r="E424" s="88"/>
      <c r="F424" s="88"/>
      <c r="G424" s="88"/>
      <c r="H424" s="88"/>
      <c r="I424" s="88"/>
      <c r="J424" s="88"/>
      <c r="K424" s="88"/>
      <c r="L424" s="88"/>
      <c r="M424" s="88"/>
      <c r="N424" s="88"/>
      <c r="O424" s="88"/>
      <c r="P424" s="88"/>
      <c r="Q424" s="88"/>
      <c r="S424" s="88"/>
      <c r="T424" s="88"/>
      <c r="U424" s="88"/>
      <c r="V424" s="88"/>
      <c r="W424" s="88"/>
      <c r="X424" s="88"/>
      <c r="Y424" s="88"/>
      <c r="Z424" s="88"/>
      <c r="AA424" s="88"/>
      <c r="AB424" s="88"/>
      <c r="AC424" s="88"/>
      <c r="AD424" s="88"/>
      <c r="AE424" s="88"/>
      <c r="AF424" s="88"/>
      <c r="AG424" s="88"/>
      <c r="AH424" s="88"/>
      <c r="AI424" s="88"/>
      <c r="AJ424" s="88"/>
      <c r="AK424" s="88"/>
      <c r="AL424" s="88"/>
      <c r="AM424" s="88"/>
      <c r="AN424" s="88"/>
      <c r="AO424" s="88"/>
      <c r="AP424" s="88"/>
      <c r="AQ424" s="88"/>
      <c r="AR424" s="88"/>
      <c r="AS424" s="88"/>
      <c r="AT424" s="88"/>
      <c r="AU424" s="88"/>
      <c r="AV424" s="88"/>
      <c r="AW424" s="88"/>
      <c r="AX424" s="88"/>
    </row>
    <row r="425" customFormat="false" ht="12.75" hidden="false" customHeight="false" outlineLevel="0" collapsed="false">
      <c r="B425" s="88"/>
      <c r="C425" s="88"/>
      <c r="D425" s="88"/>
      <c r="E425" s="88"/>
      <c r="F425" s="88"/>
      <c r="G425" s="88"/>
      <c r="H425" s="88"/>
      <c r="I425" s="88"/>
      <c r="J425" s="88"/>
      <c r="K425" s="88"/>
      <c r="L425" s="88"/>
      <c r="M425" s="88"/>
      <c r="N425" s="88"/>
      <c r="O425" s="88"/>
      <c r="P425" s="88"/>
      <c r="Q425" s="88"/>
      <c r="S425" s="88"/>
      <c r="T425" s="88"/>
      <c r="U425" s="88"/>
      <c r="V425" s="88"/>
      <c r="W425" s="88"/>
      <c r="X425" s="88"/>
      <c r="Y425" s="88"/>
      <c r="Z425" s="88"/>
      <c r="AA425" s="88"/>
      <c r="AB425" s="88"/>
      <c r="AC425" s="88"/>
      <c r="AD425" s="88"/>
      <c r="AE425" s="88"/>
      <c r="AF425" s="88"/>
      <c r="AG425" s="88"/>
      <c r="AH425" s="88"/>
      <c r="AI425" s="88"/>
      <c r="AJ425" s="88"/>
      <c r="AK425" s="88"/>
      <c r="AL425" s="88"/>
      <c r="AM425" s="88"/>
      <c r="AN425" s="88"/>
      <c r="AO425" s="88"/>
      <c r="AP425" s="88"/>
      <c r="AQ425" s="88"/>
      <c r="AR425" s="88"/>
      <c r="AS425" s="88"/>
      <c r="AT425" s="88"/>
      <c r="AU425" s="88"/>
      <c r="AV425" s="88"/>
      <c r="AW425" s="88"/>
      <c r="AX425" s="88"/>
    </row>
    <row r="426" customFormat="false" ht="12.75" hidden="false" customHeight="false" outlineLevel="0" collapsed="false">
      <c r="B426" s="88"/>
      <c r="C426" s="88"/>
      <c r="D426" s="88"/>
      <c r="E426" s="88"/>
      <c r="F426" s="88"/>
      <c r="G426" s="88"/>
      <c r="H426" s="88"/>
      <c r="I426" s="88"/>
      <c r="J426" s="88"/>
      <c r="K426" s="88"/>
      <c r="L426" s="88"/>
      <c r="M426" s="88"/>
      <c r="N426" s="88"/>
      <c r="O426" s="88"/>
      <c r="P426" s="88"/>
      <c r="Q426" s="88"/>
      <c r="S426" s="88"/>
      <c r="T426" s="88"/>
      <c r="U426" s="88"/>
      <c r="V426" s="88"/>
      <c r="W426" s="88"/>
      <c r="X426" s="88"/>
      <c r="Y426" s="88"/>
      <c r="Z426" s="88"/>
      <c r="AA426" s="88"/>
      <c r="AB426" s="88"/>
      <c r="AC426" s="88"/>
      <c r="AD426" s="88"/>
      <c r="AE426" s="88"/>
      <c r="AF426" s="88"/>
      <c r="AG426" s="88"/>
      <c r="AH426" s="88"/>
      <c r="AI426" s="88"/>
      <c r="AJ426" s="88"/>
      <c r="AK426" s="88"/>
      <c r="AL426" s="88"/>
      <c r="AM426" s="88"/>
      <c r="AN426" s="88"/>
      <c r="AO426" s="88"/>
      <c r="AP426" s="88"/>
      <c r="AQ426" s="88"/>
      <c r="AR426" s="88"/>
      <c r="AS426" s="88"/>
      <c r="AT426" s="88"/>
      <c r="AU426" s="88"/>
      <c r="AV426" s="88"/>
      <c r="AW426" s="88"/>
      <c r="AX426" s="88"/>
    </row>
    <row r="427" customFormat="false" ht="12.75" hidden="false" customHeight="false" outlineLevel="0" collapsed="false">
      <c r="B427" s="88"/>
      <c r="C427" s="88"/>
      <c r="D427" s="88"/>
      <c r="E427" s="88"/>
      <c r="F427" s="88"/>
      <c r="G427" s="88"/>
      <c r="H427" s="88"/>
      <c r="I427" s="88"/>
      <c r="J427" s="88"/>
      <c r="K427" s="88"/>
      <c r="L427" s="88"/>
      <c r="M427" s="88"/>
      <c r="N427" s="88"/>
      <c r="O427" s="88"/>
      <c r="P427" s="88"/>
      <c r="Q427" s="88"/>
      <c r="S427" s="88"/>
      <c r="T427" s="88"/>
      <c r="U427" s="88"/>
      <c r="V427" s="88"/>
      <c r="W427" s="88"/>
      <c r="X427" s="88"/>
      <c r="Y427" s="88"/>
      <c r="Z427" s="88"/>
      <c r="AA427" s="88"/>
      <c r="AB427" s="88"/>
      <c r="AC427" s="88"/>
      <c r="AD427" s="88"/>
      <c r="AE427" s="88"/>
      <c r="AF427" s="88"/>
      <c r="AG427" s="88"/>
      <c r="AH427" s="88"/>
      <c r="AI427" s="88"/>
      <c r="AJ427" s="88"/>
      <c r="AK427" s="88"/>
      <c r="AL427" s="88"/>
      <c r="AM427" s="88"/>
      <c r="AN427" s="88"/>
      <c r="AO427" s="88"/>
      <c r="AP427" s="88"/>
      <c r="AQ427" s="88"/>
      <c r="AR427" s="88"/>
      <c r="AS427" s="88"/>
      <c r="AT427" s="88"/>
      <c r="AU427" s="88"/>
      <c r="AV427" s="88"/>
      <c r="AW427" s="88"/>
      <c r="AX427" s="88"/>
    </row>
    <row r="428" customFormat="false" ht="12.75" hidden="false" customHeight="false" outlineLevel="0" collapsed="false">
      <c r="B428" s="88"/>
      <c r="C428" s="88"/>
      <c r="D428" s="88"/>
      <c r="E428" s="88"/>
      <c r="F428" s="88"/>
      <c r="G428" s="88"/>
      <c r="H428" s="88"/>
      <c r="I428" s="88"/>
      <c r="J428" s="88"/>
      <c r="K428" s="88"/>
      <c r="L428" s="88"/>
      <c r="M428" s="88"/>
      <c r="N428" s="88"/>
      <c r="O428" s="88"/>
      <c r="P428" s="88"/>
      <c r="Q428" s="88"/>
      <c r="S428" s="88"/>
      <c r="T428" s="88"/>
      <c r="U428" s="88"/>
      <c r="V428" s="88"/>
      <c r="W428" s="88"/>
      <c r="X428" s="88"/>
      <c r="Y428" s="88"/>
      <c r="Z428" s="88"/>
      <c r="AA428" s="88"/>
      <c r="AB428" s="88"/>
      <c r="AC428" s="88"/>
      <c r="AD428" s="88"/>
      <c r="AE428" s="88"/>
      <c r="AF428" s="88"/>
      <c r="AG428" s="88"/>
      <c r="AH428" s="88"/>
      <c r="AI428" s="88"/>
      <c r="AJ428" s="88"/>
      <c r="AK428" s="88"/>
      <c r="AL428" s="88"/>
      <c r="AM428" s="88"/>
      <c r="AN428" s="88"/>
      <c r="AO428" s="88"/>
      <c r="AP428" s="88"/>
      <c r="AQ428" s="88"/>
      <c r="AR428" s="88"/>
      <c r="AS428" s="88"/>
      <c r="AT428" s="88"/>
      <c r="AU428" s="88"/>
      <c r="AV428" s="88"/>
      <c r="AW428" s="88"/>
      <c r="AX428" s="88"/>
    </row>
    <row r="429" customFormat="false" ht="12.75" hidden="false" customHeight="false" outlineLevel="0" collapsed="false">
      <c r="B429" s="88"/>
      <c r="C429" s="88"/>
      <c r="D429" s="88"/>
      <c r="E429" s="88"/>
      <c r="F429" s="88"/>
      <c r="G429" s="88"/>
      <c r="H429" s="88"/>
      <c r="I429" s="88"/>
      <c r="J429" s="88"/>
      <c r="K429" s="88"/>
      <c r="L429" s="88"/>
      <c r="M429" s="88"/>
      <c r="N429" s="88"/>
      <c r="O429" s="88"/>
      <c r="P429" s="88"/>
      <c r="Q429" s="88"/>
      <c r="S429" s="88"/>
      <c r="T429" s="88"/>
      <c r="U429" s="88"/>
      <c r="V429" s="88"/>
      <c r="W429" s="88"/>
      <c r="X429" s="88"/>
      <c r="Y429" s="88"/>
      <c r="Z429" s="88"/>
      <c r="AA429" s="88"/>
      <c r="AB429" s="88"/>
      <c r="AC429" s="88"/>
      <c r="AD429" s="88"/>
      <c r="AE429" s="88"/>
      <c r="AF429" s="88"/>
      <c r="AG429" s="88"/>
      <c r="AH429" s="88"/>
      <c r="AI429" s="88"/>
      <c r="AJ429" s="88"/>
      <c r="AK429" s="88"/>
      <c r="AL429" s="88"/>
      <c r="AM429" s="88"/>
      <c r="AN429" s="88"/>
      <c r="AO429" s="88"/>
      <c r="AP429" s="88"/>
      <c r="AQ429" s="88"/>
      <c r="AR429" s="88"/>
      <c r="AS429" s="88"/>
      <c r="AT429" s="88"/>
      <c r="AU429" s="88"/>
      <c r="AV429" s="88"/>
      <c r="AW429" s="88"/>
      <c r="AX429" s="88"/>
    </row>
    <row r="430" customFormat="false" ht="12.75" hidden="false" customHeight="false" outlineLevel="0" collapsed="false">
      <c r="B430" s="88"/>
      <c r="C430" s="88"/>
      <c r="D430" s="88"/>
      <c r="E430" s="88"/>
      <c r="F430" s="88"/>
      <c r="G430" s="88"/>
      <c r="H430" s="88"/>
      <c r="I430" s="88"/>
      <c r="J430" s="88"/>
      <c r="K430" s="88"/>
      <c r="L430" s="88"/>
      <c r="M430" s="88"/>
      <c r="N430" s="88"/>
      <c r="O430" s="88"/>
      <c r="P430" s="88"/>
      <c r="Q430" s="88"/>
      <c r="S430" s="88"/>
      <c r="T430" s="88"/>
      <c r="U430" s="88"/>
      <c r="V430" s="88"/>
      <c r="W430" s="88"/>
      <c r="X430" s="88"/>
      <c r="Y430" s="88"/>
      <c r="Z430" s="88"/>
      <c r="AA430" s="88"/>
      <c r="AB430" s="88"/>
      <c r="AC430" s="88"/>
      <c r="AD430" s="88"/>
      <c r="AE430" s="88"/>
      <c r="AF430" s="88"/>
      <c r="AG430" s="88"/>
      <c r="AH430" s="88"/>
      <c r="AI430" s="88"/>
      <c r="AJ430" s="88"/>
      <c r="AK430" s="88"/>
      <c r="AL430" s="88"/>
      <c r="AM430" s="88"/>
      <c r="AN430" s="88"/>
      <c r="AO430" s="88"/>
      <c r="AP430" s="88"/>
      <c r="AQ430" s="88"/>
      <c r="AR430" s="88"/>
      <c r="AS430" s="88"/>
      <c r="AT430" s="88"/>
      <c r="AU430" s="88"/>
      <c r="AV430" s="88"/>
      <c r="AW430" s="88"/>
      <c r="AX430" s="88"/>
    </row>
    <row r="431" customFormat="false" ht="12.75" hidden="false" customHeight="false" outlineLevel="0" collapsed="false">
      <c r="B431" s="88"/>
      <c r="C431" s="88"/>
      <c r="D431" s="88"/>
      <c r="E431" s="88"/>
      <c r="F431" s="88"/>
      <c r="G431" s="88"/>
      <c r="H431" s="88"/>
      <c r="I431" s="88"/>
      <c r="J431" s="88"/>
      <c r="K431" s="88"/>
      <c r="L431" s="88"/>
      <c r="M431" s="88"/>
      <c r="N431" s="88"/>
      <c r="O431" s="88"/>
      <c r="P431" s="88"/>
      <c r="Q431" s="88"/>
      <c r="S431" s="88"/>
      <c r="T431" s="88"/>
      <c r="U431" s="88"/>
      <c r="V431" s="88"/>
      <c r="W431" s="88"/>
      <c r="X431" s="88"/>
      <c r="Y431" s="88"/>
      <c r="Z431" s="88"/>
      <c r="AA431" s="88"/>
      <c r="AB431" s="88"/>
      <c r="AC431" s="88"/>
      <c r="AD431" s="88"/>
      <c r="AE431" s="88"/>
      <c r="AF431" s="88"/>
      <c r="AG431" s="88"/>
      <c r="AH431" s="88"/>
      <c r="AI431" s="88"/>
      <c r="AJ431" s="88"/>
      <c r="AK431" s="88"/>
      <c r="AL431" s="88"/>
      <c r="AM431" s="88"/>
      <c r="AN431" s="88"/>
      <c r="AO431" s="88"/>
      <c r="AP431" s="88"/>
      <c r="AQ431" s="88"/>
      <c r="AR431" s="88"/>
      <c r="AS431" s="88"/>
      <c r="AT431" s="88"/>
      <c r="AU431" s="88"/>
      <c r="AV431" s="88"/>
      <c r="AW431" s="88"/>
      <c r="AX431" s="88"/>
    </row>
    <row r="432" customFormat="false" ht="12.75" hidden="false" customHeight="false" outlineLevel="0" collapsed="false">
      <c r="B432" s="88"/>
      <c r="C432" s="88"/>
      <c r="D432" s="88"/>
      <c r="E432" s="88"/>
      <c r="F432" s="88"/>
      <c r="G432" s="88"/>
      <c r="H432" s="88"/>
      <c r="I432" s="88"/>
      <c r="J432" s="88"/>
      <c r="K432" s="88"/>
      <c r="L432" s="88"/>
      <c r="M432" s="88"/>
      <c r="N432" s="88"/>
      <c r="O432" s="88"/>
      <c r="P432" s="88"/>
      <c r="Q432" s="88"/>
      <c r="S432" s="88"/>
      <c r="T432" s="88"/>
      <c r="U432" s="88"/>
      <c r="V432" s="88"/>
      <c r="W432" s="88"/>
      <c r="X432" s="88"/>
      <c r="Y432" s="88"/>
      <c r="Z432" s="88"/>
      <c r="AA432" s="88"/>
      <c r="AB432" s="88"/>
      <c r="AC432" s="88"/>
      <c r="AD432" s="88"/>
      <c r="AE432" s="88"/>
      <c r="AF432" s="88"/>
      <c r="AG432" s="88"/>
      <c r="AH432" s="88"/>
      <c r="AI432" s="88"/>
      <c r="AJ432" s="88"/>
      <c r="AK432" s="88"/>
      <c r="AL432" s="88"/>
      <c r="AM432" s="88"/>
      <c r="AN432" s="88"/>
      <c r="AO432" s="88"/>
      <c r="AP432" s="88"/>
      <c r="AQ432" s="88"/>
      <c r="AR432" s="88"/>
      <c r="AS432" s="88"/>
      <c r="AT432" s="88"/>
      <c r="AU432" s="88"/>
      <c r="AV432" s="88"/>
      <c r="AW432" s="88"/>
      <c r="AX432" s="88"/>
    </row>
    <row r="433" customFormat="false" ht="12.75" hidden="false" customHeight="false" outlineLevel="0" collapsed="false">
      <c r="B433" s="88"/>
      <c r="C433" s="88"/>
      <c r="D433" s="88"/>
      <c r="E433" s="88"/>
      <c r="F433" s="88"/>
      <c r="G433" s="88"/>
      <c r="H433" s="88"/>
      <c r="I433" s="88"/>
      <c r="J433" s="88"/>
      <c r="K433" s="88"/>
      <c r="L433" s="88"/>
      <c r="M433" s="88"/>
      <c r="N433" s="88"/>
      <c r="O433" s="88"/>
      <c r="P433" s="88"/>
      <c r="Q433" s="88"/>
      <c r="S433" s="88"/>
      <c r="T433" s="88"/>
      <c r="U433" s="88"/>
      <c r="V433" s="88"/>
      <c r="W433" s="88"/>
      <c r="X433" s="88"/>
      <c r="Y433" s="88"/>
      <c r="Z433" s="88"/>
      <c r="AA433" s="88"/>
      <c r="AB433" s="88"/>
      <c r="AC433" s="88"/>
      <c r="AD433" s="88"/>
      <c r="AE433" s="88"/>
      <c r="AF433" s="88"/>
      <c r="AG433" s="88"/>
      <c r="AH433" s="88"/>
      <c r="AI433" s="88"/>
      <c r="AJ433" s="88"/>
      <c r="AK433" s="88"/>
      <c r="AL433" s="88"/>
      <c r="AM433" s="88"/>
      <c r="AN433" s="88"/>
      <c r="AO433" s="88"/>
      <c r="AP433" s="88"/>
      <c r="AQ433" s="88"/>
      <c r="AR433" s="88"/>
      <c r="AS433" s="88"/>
      <c r="AT433" s="88"/>
      <c r="AU433" s="88"/>
      <c r="AV433" s="88"/>
      <c r="AW433" s="88"/>
      <c r="AX433" s="88"/>
    </row>
    <row r="434" customFormat="false" ht="12.75" hidden="false" customHeight="false" outlineLevel="0" collapsed="false">
      <c r="B434" s="88"/>
      <c r="C434" s="88"/>
      <c r="D434" s="88"/>
      <c r="E434" s="88"/>
      <c r="F434" s="88"/>
      <c r="G434" s="88"/>
      <c r="H434" s="88"/>
      <c r="I434" s="88"/>
      <c r="J434" s="88"/>
      <c r="K434" s="88"/>
      <c r="L434" s="88"/>
      <c r="M434" s="88"/>
      <c r="N434" s="88"/>
      <c r="O434" s="88"/>
      <c r="P434" s="88"/>
      <c r="Q434" s="88"/>
      <c r="S434" s="88"/>
      <c r="T434" s="88"/>
      <c r="U434" s="88"/>
      <c r="V434" s="88"/>
      <c r="W434" s="88"/>
      <c r="X434" s="88"/>
      <c r="Y434" s="88"/>
      <c r="Z434" s="88"/>
      <c r="AA434" s="88"/>
      <c r="AB434" s="88"/>
      <c r="AC434" s="88"/>
      <c r="AD434" s="88"/>
      <c r="AE434" s="88"/>
      <c r="AF434" s="88"/>
      <c r="AG434" s="88"/>
      <c r="AH434" s="88"/>
      <c r="AI434" s="88"/>
      <c r="AJ434" s="88"/>
      <c r="AK434" s="88"/>
      <c r="AL434" s="88"/>
      <c r="AM434" s="88"/>
      <c r="AN434" s="88"/>
      <c r="AO434" s="88"/>
      <c r="AP434" s="88"/>
      <c r="AQ434" s="88"/>
      <c r="AR434" s="88"/>
      <c r="AS434" s="88"/>
      <c r="AT434" s="88"/>
      <c r="AU434" s="88"/>
      <c r="AV434" s="88"/>
      <c r="AW434" s="88"/>
      <c r="AX434" s="88"/>
    </row>
    <row r="435" customFormat="false" ht="12.75" hidden="false" customHeight="false" outlineLevel="0" collapsed="false">
      <c r="B435" s="88"/>
      <c r="C435" s="88"/>
      <c r="D435" s="88"/>
      <c r="E435" s="88"/>
      <c r="F435" s="88"/>
      <c r="G435" s="88"/>
      <c r="H435" s="88"/>
      <c r="I435" s="88"/>
      <c r="J435" s="88"/>
      <c r="K435" s="88"/>
      <c r="L435" s="88"/>
      <c r="M435" s="88"/>
      <c r="N435" s="88"/>
      <c r="O435" s="88"/>
      <c r="P435" s="88"/>
      <c r="Q435" s="88"/>
      <c r="S435" s="88"/>
      <c r="T435" s="88"/>
      <c r="U435" s="88"/>
      <c r="V435" s="88"/>
      <c r="W435" s="88"/>
      <c r="X435" s="88"/>
      <c r="Y435" s="88"/>
      <c r="Z435" s="88"/>
      <c r="AA435" s="88"/>
      <c r="AB435" s="88"/>
      <c r="AC435" s="88"/>
      <c r="AD435" s="88"/>
      <c r="AE435" s="88"/>
      <c r="AF435" s="88"/>
      <c r="AG435" s="88"/>
      <c r="AH435" s="88"/>
      <c r="AI435" s="88"/>
      <c r="AJ435" s="88"/>
      <c r="AK435" s="88"/>
      <c r="AL435" s="88"/>
      <c r="AM435" s="88"/>
      <c r="AN435" s="88"/>
      <c r="AO435" s="88"/>
      <c r="AP435" s="88"/>
      <c r="AQ435" s="88"/>
      <c r="AR435" s="88"/>
      <c r="AS435" s="88"/>
      <c r="AT435" s="88"/>
      <c r="AU435" s="88"/>
      <c r="AV435" s="88"/>
      <c r="AW435" s="88"/>
      <c r="AX435" s="88"/>
    </row>
    <row r="436" customFormat="false" ht="12.75" hidden="false" customHeight="false" outlineLevel="0" collapsed="false">
      <c r="B436" s="88"/>
      <c r="C436" s="88"/>
      <c r="D436" s="88"/>
      <c r="E436" s="88"/>
      <c r="F436" s="88"/>
      <c r="G436" s="88"/>
      <c r="H436" s="88"/>
      <c r="I436" s="88"/>
      <c r="J436" s="88"/>
      <c r="K436" s="88"/>
      <c r="L436" s="88"/>
      <c r="M436" s="88"/>
      <c r="N436" s="88"/>
      <c r="O436" s="88"/>
      <c r="P436" s="88"/>
      <c r="Q436" s="88"/>
      <c r="S436" s="88"/>
      <c r="T436" s="88"/>
      <c r="U436" s="88"/>
      <c r="V436" s="88"/>
      <c r="W436" s="88"/>
      <c r="X436" s="88"/>
      <c r="Y436" s="88"/>
      <c r="Z436" s="88"/>
      <c r="AA436" s="88"/>
      <c r="AB436" s="88"/>
      <c r="AC436" s="88"/>
      <c r="AD436" s="88"/>
      <c r="AE436" s="88"/>
      <c r="AF436" s="88"/>
      <c r="AG436" s="88"/>
      <c r="AH436" s="88"/>
      <c r="AI436" s="88"/>
      <c r="AJ436" s="88"/>
      <c r="AK436" s="88"/>
      <c r="AL436" s="88"/>
      <c r="AM436" s="88"/>
      <c r="AN436" s="88"/>
      <c r="AO436" s="88"/>
      <c r="AP436" s="88"/>
      <c r="AQ436" s="88"/>
      <c r="AR436" s="88"/>
      <c r="AS436" s="88"/>
      <c r="AT436" s="88"/>
      <c r="AU436" s="88"/>
      <c r="AV436" s="88"/>
      <c r="AW436" s="88"/>
      <c r="AX436" s="88"/>
    </row>
    <row r="437" customFormat="false" ht="12.75" hidden="false" customHeight="false" outlineLevel="0" collapsed="false">
      <c r="B437" s="88"/>
      <c r="C437" s="88"/>
      <c r="D437" s="88"/>
      <c r="E437" s="88"/>
      <c r="F437" s="88"/>
      <c r="G437" s="88"/>
      <c r="H437" s="88"/>
      <c r="I437" s="88"/>
      <c r="J437" s="88"/>
      <c r="K437" s="88"/>
      <c r="L437" s="88"/>
      <c r="M437" s="88"/>
      <c r="N437" s="88"/>
      <c r="O437" s="88"/>
      <c r="P437" s="88"/>
      <c r="Q437" s="88"/>
      <c r="S437" s="88"/>
      <c r="T437" s="88"/>
      <c r="U437" s="88"/>
      <c r="V437" s="88"/>
      <c r="W437" s="88"/>
      <c r="X437" s="88"/>
      <c r="Y437" s="88"/>
      <c r="Z437" s="88"/>
      <c r="AA437" s="88"/>
      <c r="AB437" s="88"/>
      <c r="AC437" s="88"/>
      <c r="AD437" s="88"/>
      <c r="AE437" s="88"/>
      <c r="AF437" s="88"/>
      <c r="AG437" s="88"/>
      <c r="AH437" s="88"/>
      <c r="AI437" s="88"/>
      <c r="AJ437" s="88"/>
      <c r="AK437" s="88"/>
      <c r="AL437" s="88"/>
      <c r="AM437" s="88"/>
      <c r="AN437" s="88"/>
      <c r="AO437" s="88"/>
      <c r="AP437" s="88"/>
      <c r="AQ437" s="88"/>
      <c r="AR437" s="88"/>
      <c r="AS437" s="88"/>
      <c r="AT437" s="88"/>
      <c r="AU437" s="88"/>
      <c r="AV437" s="88"/>
      <c r="AW437" s="88"/>
      <c r="AX437" s="88"/>
    </row>
    <row r="438" customFormat="false" ht="12.75" hidden="false" customHeight="false" outlineLevel="0" collapsed="false">
      <c r="B438" s="88"/>
      <c r="C438" s="88"/>
      <c r="D438" s="88"/>
      <c r="E438" s="88"/>
      <c r="F438" s="88"/>
      <c r="G438" s="88"/>
      <c r="H438" s="88"/>
      <c r="I438" s="88"/>
      <c r="J438" s="88"/>
      <c r="K438" s="88"/>
      <c r="L438" s="88"/>
      <c r="M438" s="88"/>
      <c r="N438" s="88"/>
      <c r="O438" s="88"/>
      <c r="P438" s="88"/>
      <c r="Q438" s="88"/>
      <c r="S438" s="88"/>
      <c r="T438" s="88"/>
      <c r="U438" s="88"/>
      <c r="V438" s="88"/>
      <c r="W438" s="88"/>
      <c r="X438" s="88"/>
      <c r="Y438" s="88"/>
      <c r="Z438" s="88"/>
      <c r="AA438" s="88"/>
      <c r="AB438" s="88"/>
      <c r="AC438" s="88"/>
      <c r="AD438" s="88"/>
      <c r="AE438" s="88"/>
      <c r="AF438" s="88"/>
      <c r="AG438" s="88"/>
      <c r="AH438" s="88"/>
      <c r="AI438" s="88"/>
      <c r="AJ438" s="88"/>
      <c r="AK438" s="88"/>
      <c r="AL438" s="88"/>
      <c r="AM438" s="88"/>
      <c r="AN438" s="88"/>
      <c r="AO438" s="88"/>
      <c r="AP438" s="88"/>
      <c r="AQ438" s="88"/>
      <c r="AR438" s="88"/>
      <c r="AS438" s="88"/>
      <c r="AT438" s="88"/>
      <c r="AU438" s="88"/>
      <c r="AV438" s="88"/>
      <c r="AW438" s="88"/>
      <c r="AX438" s="88"/>
    </row>
    <row r="439" customFormat="false" ht="12.75" hidden="false" customHeight="false" outlineLevel="0" collapsed="false">
      <c r="B439" s="88"/>
      <c r="C439" s="88"/>
      <c r="D439" s="88"/>
      <c r="E439" s="88"/>
      <c r="F439" s="88"/>
      <c r="G439" s="88"/>
      <c r="H439" s="88"/>
      <c r="I439" s="88"/>
      <c r="J439" s="88"/>
      <c r="K439" s="88"/>
      <c r="L439" s="88"/>
      <c r="M439" s="88"/>
      <c r="N439" s="88"/>
      <c r="O439" s="88"/>
      <c r="P439" s="88"/>
      <c r="Q439" s="88"/>
      <c r="S439" s="88"/>
      <c r="T439" s="88"/>
      <c r="U439" s="88"/>
      <c r="V439" s="88"/>
      <c r="W439" s="88"/>
      <c r="X439" s="88"/>
      <c r="Y439" s="88"/>
      <c r="Z439" s="88"/>
      <c r="AA439" s="88"/>
      <c r="AB439" s="88"/>
      <c r="AC439" s="88"/>
      <c r="AD439" s="88"/>
      <c r="AE439" s="88"/>
      <c r="AF439" s="88"/>
      <c r="AG439" s="88"/>
      <c r="AH439" s="88"/>
      <c r="AI439" s="88"/>
      <c r="AJ439" s="88"/>
      <c r="AK439" s="88"/>
      <c r="AL439" s="88"/>
      <c r="AM439" s="88"/>
      <c r="AN439" s="88"/>
      <c r="AO439" s="88"/>
      <c r="AP439" s="88"/>
      <c r="AQ439" s="88"/>
      <c r="AR439" s="88"/>
      <c r="AS439" s="88"/>
      <c r="AT439" s="88"/>
      <c r="AU439" s="88"/>
      <c r="AV439" s="88"/>
      <c r="AW439" s="88"/>
      <c r="AX439" s="88"/>
    </row>
    <row r="440" customFormat="false" ht="12.75" hidden="false" customHeight="false" outlineLevel="0" collapsed="false">
      <c r="B440" s="88"/>
      <c r="C440" s="88"/>
      <c r="D440" s="88"/>
      <c r="E440" s="88"/>
      <c r="F440" s="88"/>
      <c r="G440" s="88"/>
      <c r="H440" s="88"/>
      <c r="I440" s="88"/>
      <c r="J440" s="88"/>
      <c r="K440" s="88"/>
      <c r="L440" s="88"/>
      <c r="M440" s="88"/>
      <c r="N440" s="88"/>
      <c r="O440" s="88"/>
      <c r="P440" s="88"/>
      <c r="Q440" s="88"/>
      <c r="S440" s="88"/>
      <c r="T440" s="88"/>
      <c r="U440" s="88"/>
      <c r="V440" s="88"/>
      <c r="W440" s="88"/>
      <c r="X440" s="88"/>
      <c r="Y440" s="88"/>
      <c r="Z440" s="88"/>
      <c r="AA440" s="88"/>
      <c r="AB440" s="88"/>
      <c r="AC440" s="88"/>
      <c r="AD440" s="88"/>
      <c r="AE440" s="88"/>
      <c r="AF440" s="88"/>
      <c r="AG440" s="88"/>
      <c r="AH440" s="88"/>
      <c r="AI440" s="88"/>
      <c r="AJ440" s="88"/>
      <c r="AK440" s="88"/>
      <c r="AL440" s="88"/>
      <c r="AM440" s="88"/>
      <c r="AN440" s="88"/>
      <c r="AO440" s="88"/>
      <c r="AP440" s="88"/>
      <c r="AQ440" s="88"/>
      <c r="AR440" s="88"/>
      <c r="AS440" s="88"/>
      <c r="AT440" s="88"/>
      <c r="AU440" s="88"/>
      <c r="AV440" s="88"/>
      <c r="AW440" s="88"/>
      <c r="AX440" s="88"/>
    </row>
    <row r="441" customFormat="false" ht="12.75" hidden="false" customHeight="false" outlineLevel="0" collapsed="false">
      <c r="B441" s="88"/>
      <c r="C441" s="88"/>
      <c r="D441" s="88"/>
      <c r="E441" s="88"/>
      <c r="F441" s="88"/>
      <c r="G441" s="88"/>
      <c r="H441" s="88"/>
      <c r="I441" s="88"/>
      <c r="J441" s="88"/>
      <c r="K441" s="88"/>
      <c r="L441" s="88"/>
      <c r="M441" s="88"/>
      <c r="N441" s="88"/>
      <c r="O441" s="88"/>
      <c r="P441" s="88"/>
      <c r="Q441" s="88"/>
      <c r="S441" s="88"/>
      <c r="T441" s="88"/>
      <c r="U441" s="88"/>
      <c r="V441" s="88"/>
      <c r="W441" s="88"/>
      <c r="X441" s="88"/>
      <c r="Y441" s="88"/>
      <c r="Z441" s="88"/>
      <c r="AA441" s="88"/>
      <c r="AB441" s="88"/>
      <c r="AC441" s="88"/>
      <c r="AD441" s="88"/>
      <c r="AE441" s="88"/>
      <c r="AF441" s="88"/>
      <c r="AG441" s="88"/>
      <c r="AH441" s="88"/>
      <c r="AI441" s="88"/>
      <c r="AJ441" s="88"/>
      <c r="AK441" s="88"/>
      <c r="AL441" s="88"/>
      <c r="AM441" s="88"/>
      <c r="AN441" s="88"/>
      <c r="AO441" s="88"/>
      <c r="AP441" s="88"/>
      <c r="AQ441" s="88"/>
      <c r="AR441" s="88"/>
      <c r="AS441" s="88"/>
      <c r="AT441" s="88"/>
      <c r="AU441" s="88"/>
      <c r="AV441" s="88"/>
      <c r="AW441" s="88"/>
      <c r="AX441" s="88"/>
    </row>
    <row r="442" customFormat="false" ht="12.75" hidden="false" customHeight="false" outlineLevel="0" collapsed="false">
      <c r="B442" s="88"/>
      <c r="C442" s="88"/>
      <c r="D442" s="88"/>
      <c r="E442" s="88"/>
      <c r="F442" s="88"/>
      <c r="G442" s="88"/>
      <c r="H442" s="88"/>
      <c r="I442" s="88"/>
      <c r="J442" s="88"/>
      <c r="K442" s="88"/>
      <c r="L442" s="88"/>
      <c r="M442" s="88"/>
      <c r="N442" s="88"/>
      <c r="O442" s="88"/>
      <c r="P442" s="88"/>
      <c r="Q442" s="88"/>
      <c r="S442" s="88"/>
      <c r="T442" s="88"/>
      <c r="U442" s="88"/>
      <c r="V442" s="88"/>
      <c r="W442" s="88"/>
      <c r="X442" s="88"/>
      <c r="Y442" s="88"/>
      <c r="Z442" s="88"/>
      <c r="AA442" s="88"/>
      <c r="AB442" s="88"/>
      <c r="AC442" s="88"/>
      <c r="AD442" s="88"/>
      <c r="AE442" s="88"/>
      <c r="AF442" s="88"/>
      <c r="AG442" s="88"/>
      <c r="AH442" s="88"/>
      <c r="AI442" s="88"/>
      <c r="AJ442" s="88"/>
      <c r="AK442" s="88"/>
      <c r="AL442" s="88"/>
      <c r="AM442" s="88"/>
      <c r="AN442" s="88"/>
      <c r="AO442" s="88"/>
      <c r="AP442" s="88"/>
      <c r="AQ442" s="88"/>
      <c r="AR442" s="88"/>
      <c r="AS442" s="88"/>
      <c r="AT442" s="88"/>
      <c r="AU442" s="88"/>
      <c r="AV442" s="88"/>
      <c r="AW442" s="88"/>
      <c r="AX442" s="88"/>
    </row>
    <row r="443" customFormat="false" ht="12.75" hidden="false" customHeight="false" outlineLevel="0" collapsed="false">
      <c r="B443" s="88"/>
      <c r="C443" s="88"/>
      <c r="D443" s="88"/>
      <c r="E443" s="88"/>
      <c r="F443" s="88"/>
      <c r="G443" s="88"/>
      <c r="H443" s="88"/>
      <c r="I443" s="88"/>
      <c r="J443" s="88"/>
      <c r="K443" s="88"/>
      <c r="L443" s="88"/>
      <c r="M443" s="88"/>
      <c r="N443" s="88"/>
      <c r="O443" s="88"/>
      <c r="P443" s="88"/>
      <c r="Q443" s="88"/>
      <c r="S443" s="88"/>
      <c r="T443" s="88"/>
      <c r="U443" s="88"/>
      <c r="V443" s="88"/>
      <c r="W443" s="88"/>
      <c r="X443" s="88"/>
      <c r="Y443" s="88"/>
      <c r="Z443" s="88"/>
      <c r="AA443" s="88"/>
      <c r="AB443" s="88"/>
      <c r="AC443" s="88"/>
      <c r="AD443" s="88"/>
      <c r="AE443" s="88"/>
      <c r="AF443" s="88"/>
      <c r="AG443" s="88"/>
      <c r="AH443" s="88"/>
      <c r="AI443" s="88"/>
      <c r="AJ443" s="88"/>
      <c r="AK443" s="88"/>
      <c r="AL443" s="88"/>
      <c r="AM443" s="88"/>
      <c r="AN443" s="88"/>
      <c r="AO443" s="88"/>
      <c r="AP443" s="88"/>
      <c r="AQ443" s="88"/>
      <c r="AR443" s="88"/>
      <c r="AS443" s="88"/>
      <c r="AT443" s="88"/>
      <c r="AU443" s="88"/>
      <c r="AV443" s="88"/>
      <c r="AW443" s="88"/>
      <c r="AX443" s="88"/>
    </row>
    <row r="444" customFormat="false" ht="12.75" hidden="false" customHeight="false" outlineLevel="0" collapsed="false">
      <c r="B444" s="88"/>
      <c r="C444" s="88"/>
      <c r="D444" s="88"/>
      <c r="E444" s="88"/>
      <c r="F444" s="88"/>
      <c r="G444" s="88"/>
      <c r="H444" s="88"/>
      <c r="I444" s="88"/>
      <c r="J444" s="88"/>
      <c r="K444" s="88"/>
      <c r="L444" s="88"/>
      <c r="M444" s="88"/>
      <c r="N444" s="88"/>
      <c r="O444" s="88"/>
      <c r="P444" s="88"/>
      <c r="Q444" s="88"/>
      <c r="S444" s="88"/>
      <c r="T444" s="88"/>
      <c r="U444" s="88"/>
      <c r="V444" s="88"/>
      <c r="W444" s="88"/>
      <c r="X444" s="88"/>
      <c r="Y444" s="88"/>
      <c r="Z444" s="88"/>
      <c r="AA444" s="88"/>
      <c r="AB444" s="88"/>
      <c r="AC444" s="88"/>
      <c r="AD444" s="88"/>
      <c r="AE444" s="88"/>
      <c r="AF444" s="88"/>
      <c r="AG444" s="88"/>
      <c r="AH444" s="88"/>
      <c r="AI444" s="88"/>
      <c r="AJ444" s="88"/>
      <c r="AK444" s="88"/>
      <c r="AL444" s="88"/>
      <c r="AM444" s="88"/>
      <c r="AN444" s="88"/>
      <c r="AO444" s="88"/>
      <c r="AP444" s="88"/>
      <c r="AQ444" s="88"/>
      <c r="AR444" s="88"/>
      <c r="AS444" s="88"/>
      <c r="AT444" s="88"/>
      <c r="AU444" s="88"/>
      <c r="AV444" s="88"/>
      <c r="AW444" s="88"/>
      <c r="AX444" s="88"/>
    </row>
    <row r="445" customFormat="false" ht="12.75" hidden="false" customHeight="false" outlineLevel="0" collapsed="false">
      <c r="B445" s="88"/>
      <c r="C445" s="88"/>
      <c r="D445" s="88"/>
      <c r="E445" s="88"/>
      <c r="F445" s="88"/>
      <c r="G445" s="88"/>
      <c r="H445" s="88"/>
      <c r="I445" s="88"/>
      <c r="J445" s="88"/>
      <c r="K445" s="88"/>
      <c r="L445" s="88"/>
      <c r="M445" s="88"/>
      <c r="N445" s="88"/>
      <c r="O445" s="88"/>
      <c r="P445" s="88"/>
      <c r="Q445" s="88"/>
      <c r="S445" s="88"/>
      <c r="T445" s="88"/>
      <c r="U445" s="88"/>
      <c r="V445" s="88"/>
      <c r="W445" s="88"/>
      <c r="X445" s="88"/>
      <c r="Y445" s="88"/>
      <c r="Z445" s="88"/>
      <c r="AA445" s="88"/>
      <c r="AB445" s="88"/>
      <c r="AC445" s="88"/>
      <c r="AD445" s="88"/>
      <c r="AE445" s="88"/>
      <c r="AF445" s="88"/>
      <c r="AG445" s="88"/>
      <c r="AH445" s="88"/>
      <c r="AI445" s="88"/>
      <c r="AJ445" s="88"/>
      <c r="AK445" s="88"/>
      <c r="AL445" s="88"/>
      <c r="AM445" s="88"/>
      <c r="AN445" s="88"/>
      <c r="AO445" s="88"/>
      <c r="AP445" s="88"/>
      <c r="AQ445" s="88"/>
      <c r="AR445" s="88"/>
      <c r="AS445" s="88"/>
      <c r="AT445" s="88"/>
      <c r="AU445" s="88"/>
      <c r="AV445" s="88"/>
      <c r="AW445" s="88"/>
      <c r="AX445" s="88"/>
    </row>
    <row r="446" customFormat="false" ht="12.75" hidden="false" customHeight="false" outlineLevel="0" collapsed="false">
      <c r="B446" s="88"/>
      <c r="C446" s="88"/>
      <c r="D446" s="88"/>
      <c r="E446" s="88"/>
      <c r="F446" s="88"/>
      <c r="G446" s="88"/>
      <c r="H446" s="88"/>
      <c r="I446" s="88"/>
      <c r="J446" s="88"/>
      <c r="K446" s="88"/>
      <c r="L446" s="88"/>
      <c r="M446" s="88"/>
      <c r="N446" s="88"/>
      <c r="O446" s="88"/>
      <c r="P446" s="88"/>
      <c r="Q446" s="88"/>
      <c r="S446" s="88"/>
      <c r="T446" s="88"/>
      <c r="U446" s="88"/>
      <c r="V446" s="88"/>
      <c r="W446" s="88"/>
      <c r="X446" s="88"/>
      <c r="Y446" s="88"/>
      <c r="Z446" s="88"/>
      <c r="AA446" s="88"/>
      <c r="AB446" s="88"/>
      <c r="AC446" s="88"/>
      <c r="AD446" s="88"/>
      <c r="AE446" s="88"/>
      <c r="AF446" s="88"/>
      <c r="AG446" s="88"/>
      <c r="AH446" s="88"/>
      <c r="AI446" s="88"/>
      <c r="AJ446" s="88"/>
      <c r="AK446" s="88"/>
      <c r="AL446" s="88"/>
      <c r="AM446" s="88"/>
      <c r="AN446" s="88"/>
      <c r="AO446" s="88"/>
      <c r="AP446" s="88"/>
      <c r="AQ446" s="88"/>
      <c r="AR446" s="88"/>
      <c r="AS446" s="88"/>
      <c r="AT446" s="88"/>
      <c r="AU446" s="88"/>
      <c r="AV446" s="88"/>
      <c r="AW446" s="88"/>
      <c r="AX446" s="88"/>
    </row>
    <row r="447" customFormat="false" ht="12.75" hidden="false" customHeight="false" outlineLevel="0" collapsed="false">
      <c r="B447" s="88"/>
      <c r="C447" s="88"/>
      <c r="D447" s="88"/>
      <c r="E447" s="88"/>
      <c r="F447" s="88"/>
      <c r="G447" s="88"/>
      <c r="H447" s="88"/>
      <c r="I447" s="88"/>
      <c r="J447" s="88"/>
      <c r="K447" s="88"/>
      <c r="L447" s="88"/>
      <c r="M447" s="88"/>
      <c r="N447" s="88"/>
      <c r="O447" s="88"/>
      <c r="P447" s="88"/>
      <c r="Q447" s="88"/>
      <c r="S447" s="88"/>
      <c r="T447" s="88"/>
      <c r="U447" s="88"/>
      <c r="V447" s="88"/>
      <c r="W447" s="88"/>
      <c r="X447" s="88"/>
      <c r="Y447" s="88"/>
      <c r="Z447" s="88"/>
      <c r="AA447" s="88"/>
      <c r="AB447" s="88"/>
      <c r="AC447" s="88"/>
      <c r="AD447" s="88"/>
      <c r="AE447" s="88"/>
      <c r="AF447" s="88"/>
      <c r="AG447" s="88"/>
      <c r="AH447" s="88"/>
      <c r="AI447" s="88"/>
      <c r="AJ447" s="88"/>
      <c r="AK447" s="88"/>
      <c r="AL447" s="88"/>
      <c r="AM447" s="88"/>
      <c r="AN447" s="88"/>
      <c r="AO447" s="88"/>
      <c r="AP447" s="88"/>
      <c r="AQ447" s="88"/>
      <c r="AR447" s="88"/>
      <c r="AS447" s="88"/>
      <c r="AT447" s="88"/>
      <c r="AU447" s="88"/>
      <c r="AV447" s="88"/>
      <c r="AW447" s="88"/>
      <c r="AX447" s="88"/>
    </row>
    <row r="448" customFormat="false" ht="12.75" hidden="false" customHeight="false" outlineLevel="0" collapsed="false">
      <c r="B448" s="88"/>
      <c r="C448" s="88"/>
      <c r="D448" s="88"/>
      <c r="E448" s="88"/>
      <c r="F448" s="88"/>
      <c r="G448" s="88"/>
      <c r="H448" s="88"/>
      <c r="I448" s="88"/>
      <c r="J448" s="88"/>
      <c r="K448" s="88"/>
      <c r="L448" s="88"/>
      <c r="M448" s="88"/>
      <c r="N448" s="88"/>
      <c r="O448" s="88"/>
      <c r="P448" s="88"/>
      <c r="Q448" s="88"/>
      <c r="S448" s="88"/>
      <c r="T448" s="88"/>
      <c r="U448" s="88"/>
      <c r="V448" s="88"/>
      <c r="W448" s="88"/>
      <c r="X448" s="88"/>
      <c r="Y448" s="88"/>
      <c r="Z448" s="88"/>
      <c r="AA448" s="88"/>
      <c r="AB448" s="88"/>
      <c r="AC448" s="88"/>
      <c r="AD448" s="88"/>
      <c r="AE448" s="88"/>
      <c r="AF448" s="88"/>
      <c r="AG448" s="88"/>
      <c r="AH448" s="88"/>
      <c r="AI448" s="88"/>
      <c r="AJ448" s="88"/>
      <c r="AK448" s="88"/>
      <c r="AL448" s="88"/>
      <c r="AM448" s="88"/>
      <c r="AN448" s="88"/>
      <c r="AO448" s="88"/>
      <c r="AP448" s="88"/>
      <c r="AQ448" s="88"/>
      <c r="AR448" s="88"/>
      <c r="AS448" s="88"/>
      <c r="AT448" s="88"/>
      <c r="AU448" s="88"/>
      <c r="AV448" s="88"/>
      <c r="AW448" s="88"/>
      <c r="AX448" s="88"/>
    </row>
    <row r="449" customFormat="false" ht="12.75" hidden="false" customHeight="false" outlineLevel="0" collapsed="false">
      <c r="B449" s="88"/>
      <c r="C449" s="88"/>
      <c r="D449" s="88"/>
      <c r="E449" s="88"/>
      <c r="F449" s="88"/>
      <c r="G449" s="88"/>
      <c r="H449" s="88"/>
      <c r="I449" s="88"/>
      <c r="J449" s="88"/>
      <c r="K449" s="88"/>
      <c r="L449" s="88"/>
      <c r="M449" s="88"/>
      <c r="N449" s="88"/>
      <c r="O449" s="88"/>
      <c r="P449" s="88"/>
      <c r="Q449" s="88"/>
      <c r="S449" s="88"/>
      <c r="T449" s="88"/>
      <c r="U449" s="88"/>
      <c r="V449" s="88"/>
      <c r="W449" s="88"/>
      <c r="X449" s="88"/>
      <c r="Y449" s="88"/>
      <c r="Z449" s="88"/>
      <c r="AA449" s="88"/>
      <c r="AB449" s="88"/>
      <c r="AC449" s="88"/>
      <c r="AD449" s="88"/>
      <c r="AE449" s="88"/>
      <c r="AF449" s="88"/>
      <c r="AG449" s="88"/>
      <c r="AH449" s="88"/>
      <c r="AI449" s="88"/>
      <c r="AJ449" s="88"/>
      <c r="AK449" s="88"/>
      <c r="AL449" s="88"/>
      <c r="AM449" s="88"/>
      <c r="AN449" s="88"/>
      <c r="AO449" s="88"/>
      <c r="AP449" s="88"/>
      <c r="AQ449" s="88"/>
      <c r="AR449" s="88"/>
      <c r="AS449" s="88"/>
      <c r="AT449" s="88"/>
      <c r="AU449" s="88"/>
      <c r="AV449" s="88"/>
      <c r="AW449" s="88"/>
      <c r="AX449" s="88"/>
    </row>
    <row r="450" customFormat="false" ht="12.75" hidden="false" customHeight="false" outlineLevel="0" collapsed="false">
      <c r="B450" s="88"/>
      <c r="C450" s="88"/>
      <c r="D450" s="88"/>
      <c r="E450" s="88"/>
      <c r="F450" s="88"/>
      <c r="G450" s="88"/>
      <c r="H450" s="88"/>
      <c r="I450" s="88"/>
      <c r="J450" s="88"/>
      <c r="K450" s="88"/>
      <c r="L450" s="88"/>
      <c r="M450" s="88"/>
      <c r="N450" s="88"/>
      <c r="O450" s="88"/>
      <c r="P450" s="88"/>
      <c r="Q450" s="88"/>
      <c r="S450" s="88"/>
      <c r="T450" s="88"/>
      <c r="U450" s="88"/>
      <c r="V450" s="88"/>
      <c r="W450" s="88"/>
      <c r="X450" s="88"/>
      <c r="Y450" s="88"/>
      <c r="Z450" s="88"/>
      <c r="AA450" s="88"/>
      <c r="AB450" s="88"/>
      <c r="AC450" s="88"/>
      <c r="AD450" s="88"/>
      <c r="AE450" s="88"/>
      <c r="AF450" s="88"/>
      <c r="AG450" s="88"/>
      <c r="AH450" s="88"/>
      <c r="AI450" s="88"/>
      <c r="AJ450" s="88"/>
      <c r="AK450" s="88"/>
      <c r="AL450" s="88"/>
      <c r="AM450" s="88"/>
      <c r="AN450" s="88"/>
      <c r="AO450" s="88"/>
      <c r="AP450" s="88"/>
      <c r="AQ450" s="88"/>
      <c r="AR450" s="88"/>
      <c r="AS450" s="88"/>
      <c r="AT450" s="88"/>
      <c r="AU450" s="88"/>
      <c r="AV450" s="88"/>
      <c r="AW450" s="88"/>
      <c r="AX450" s="88"/>
    </row>
    <row r="451" customFormat="false" ht="12.75" hidden="false" customHeight="false" outlineLevel="0" collapsed="false">
      <c r="B451" s="88"/>
      <c r="C451" s="88"/>
      <c r="D451" s="88"/>
      <c r="E451" s="88"/>
      <c r="F451" s="88"/>
      <c r="G451" s="88"/>
      <c r="H451" s="88"/>
      <c r="I451" s="88"/>
      <c r="J451" s="88"/>
      <c r="K451" s="88"/>
      <c r="L451" s="88"/>
      <c r="M451" s="88"/>
      <c r="N451" s="88"/>
      <c r="O451" s="88"/>
      <c r="P451" s="88"/>
      <c r="Q451" s="88"/>
      <c r="S451" s="88"/>
      <c r="T451" s="88"/>
      <c r="U451" s="88"/>
      <c r="V451" s="88"/>
      <c r="W451" s="88"/>
      <c r="X451" s="88"/>
      <c r="Y451" s="88"/>
      <c r="Z451" s="88"/>
      <c r="AA451" s="88"/>
      <c r="AB451" s="88"/>
      <c r="AC451" s="88"/>
      <c r="AD451" s="88"/>
      <c r="AE451" s="88"/>
      <c r="AF451" s="88"/>
      <c r="AG451" s="88"/>
      <c r="AH451" s="88"/>
      <c r="AI451" s="88"/>
      <c r="AJ451" s="88"/>
      <c r="AK451" s="88"/>
      <c r="AL451" s="88"/>
      <c r="AM451" s="88"/>
      <c r="AN451" s="88"/>
      <c r="AO451" s="88"/>
      <c r="AP451" s="88"/>
      <c r="AQ451" s="88"/>
      <c r="AR451" s="88"/>
      <c r="AS451" s="88"/>
      <c r="AT451" s="88"/>
      <c r="AU451" s="88"/>
      <c r="AV451" s="88"/>
      <c r="AW451" s="88"/>
      <c r="AX451" s="88"/>
    </row>
    <row r="452" customFormat="false" ht="12.75" hidden="false" customHeight="false" outlineLevel="0" collapsed="false">
      <c r="B452" s="88"/>
      <c r="C452" s="88"/>
      <c r="D452" s="88"/>
      <c r="E452" s="88"/>
      <c r="F452" s="88"/>
      <c r="G452" s="88"/>
      <c r="H452" s="88"/>
      <c r="I452" s="88"/>
      <c r="J452" s="88"/>
      <c r="K452" s="88"/>
      <c r="L452" s="88"/>
      <c r="M452" s="88"/>
      <c r="N452" s="88"/>
      <c r="O452" s="88"/>
      <c r="P452" s="88"/>
      <c r="Q452" s="88"/>
      <c r="S452" s="88"/>
      <c r="T452" s="88"/>
      <c r="U452" s="88"/>
      <c r="V452" s="88"/>
      <c r="W452" s="88"/>
      <c r="X452" s="88"/>
      <c r="Y452" s="88"/>
      <c r="Z452" s="88"/>
      <c r="AA452" s="88"/>
      <c r="AB452" s="88"/>
      <c r="AC452" s="88"/>
      <c r="AD452" s="88"/>
      <c r="AE452" s="88"/>
      <c r="AF452" s="88"/>
      <c r="AG452" s="88"/>
      <c r="AH452" s="88"/>
      <c r="AI452" s="88"/>
      <c r="AJ452" s="88"/>
      <c r="AK452" s="88"/>
      <c r="AL452" s="88"/>
      <c r="AM452" s="88"/>
      <c r="AN452" s="88"/>
      <c r="AO452" s="88"/>
      <c r="AP452" s="88"/>
      <c r="AQ452" s="88"/>
      <c r="AR452" s="88"/>
      <c r="AS452" s="88"/>
      <c r="AT452" s="88"/>
      <c r="AU452" s="88"/>
      <c r="AV452" s="88"/>
      <c r="AW452" s="88"/>
      <c r="AX452" s="88"/>
    </row>
    <row r="453" customFormat="false" ht="12.75" hidden="false" customHeight="false" outlineLevel="0" collapsed="false">
      <c r="B453" s="88"/>
      <c r="C453" s="88"/>
      <c r="D453" s="88"/>
      <c r="E453" s="88"/>
      <c r="F453" s="88"/>
      <c r="G453" s="88"/>
      <c r="H453" s="88"/>
      <c r="I453" s="88"/>
      <c r="J453" s="88"/>
      <c r="K453" s="88"/>
      <c r="L453" s="88"/>
      <c r="M453" s="88"/>
      <c r="N453" s="88"/>
      <c r="O453" s="88"/>
      <c r="P453" s="88"/>
      <c r="Q453" s="88"/>
      <c r="S453" s="88"/>
      <c r="T453" s="88"/>
      <c r="U453" s="88"/>
      <c r="V453" s="88"/>
      <c r="W453" s="88"/>
      <c r="X453" s="88"/>
      <c r="Y453" s="88"/>
      <c r="Z453" s="88"/>
      <c r="AA453" s="88"/>
      <c r="AB453" s="88"/>
      <c r="AC453" s="88"/>
      <c r="AD453" s="88"/>
      <c r="AE453" s="88"/>
      <c r="AF453" s="88"/>
      <c r="AG453" s="88"/>
      <c r="AH453" s="88"/>
      <c r="AI453" s="88"/>
      <c r="AJ453" s="88"/>
      <c r="AK453" s="88"/>
      <c r="AL453" s="88"/>
      <c r="AM453" s="88"/>
      <c r="AN453" s="88"/>
      <c r="AO453" s="88"/>
      <c r="AP453" s="88"/>
      <c r="AQ453" s="88"/>
      <c r="AR453" s="88"/>
      <c r="AS453" s="88"/>
      <c r="AT453" s="88"/>
      <c r="AU453" s="88"/>
      <c r="AV453" s="88"/>
      <c r="AW453" s="88"/>
      <c r="AX453" s="88"/>
    </row>
    <row r="454" customFormat="false" ht="12.75" hidden="false" customHeight="false" outlineLevel="0" collapsed="false">
      <c r="B454" s="88"/>
      <c r="C454" s="88"/>
      <c r="D454" s="88"/>
      <c r="E454" s="88"/>
      <c r="F454" s="88"/>
      <c r="G454" s="88"/>
      <c r="H454" s="88"/>
      <c r="I454" s="88"/>
      <c r="J454" s="88"/>
      <c r="K454" s="88"/>
      <c r="L454" s="88"/>
      <c r="M454" s="88"/>
      <c r="N454" s="88"/>
      <c r="O454" s="88"/>
      <c r="P454" s="88"/>
      <c r="Q454" s="88"/>
      <c r="S454" s="88"/>
      <c r="T454" s="88"/>
      <c r="U454" s="88"/>
      <c r="V454" s="88"/>
      <c r="W454" s="88"/>
      <c r="X454" s="88"/>
      <c r="Y454" s="88"/>
      <c r="Z454" s="88"/>
      <c r="AA454" s="88"/>
      <c r="AB454" s="88"/>
      <c r="AC454" s="88"/>
      <c r="AD454" s="88"/>
      <c r="AE454" s="88"/>
      <c r="AF454" s="88"/>
      <c r="AG454" s="88"/>
      <c r="AH454" s="88"/>
      <c r="AI454" s="88"/>
      <c r="AJ454" s="88"/>
      <c r="AK454" s="88"/>
      <c r="AL454" s="88"/>
      <c r="AM454" s="88"/>
      <c r="AN454" s="88"/>
      <c r="AO454" s="88"/>
      <c r="AP454" s="88"/>
      <c r="AQ454" s="88"/>
      <c r="AR454" s="88"/>
      <c r="AS454" s="88"/>
      <c r="AT454" s="88"/>
      <c r="AU454" s="88"/>
      <c r="AV454" s="88"/>
      <c r="AW454" s="88"/>
      <c r="AX454" s="88"/>
    </row>
    <row r="455" customFormat="false" ht="12.75" hidden="false" customHeight="false" outlineLevel="0" collapsed="false">
      <c r="B455" s="88"/>
      <c r="C455" s="88"/>
      <c r="D455" s="88"/>
      <c r="E455" s="88"/>
      <c r="F455" s="88"/>
      <c r="G455" s="88"/>
      <c r="H455" s="88"/>
      <c r="I455" s="88"/>
      <c r="J455" s="88"/>
      <c r="K455" s="88"/>
      <c r="L455" s="88"/>
      <c r="M455" s="88"/>
      <c r="N455" s="88"/>
      <c r="O455" s="88"/>
      <c r="P455" s="88"/>
      <c r="Q455" s="88"/>
      <c r="S455" s="88"/>
      <c r="T455" s="88"/>
      <c r="U455" s="88"/>
      <c r="V455" s="88"/>
      <c r="W455" s="88"/>
      <c r="X455" s="88"/>
      <c r="Y455" s="88"/>
      <c r="Z455" s="88"/>
      <c r="AA455" s="88"/>
      <c r="AB455" s="88"/>
      <c r="AC455" s="88"/>
      <c r="AD455" s="88"/>
      <c r="AE455" s="88"/>
      <c r="AF455" s="88"/>
      <c r="AG455" s="88"/>
      <c r="AH455" s="88"/>
      <c r="AI455" s="88"/>
      <c r="AJ455" s="88"/>
      <c r="AK455" s="88"/>
      <c r="AL455" s="88"/>
      <c r="AM455" s="88"/>
      <c r="AN455" s="88"/>
      <c r="AO455" s="88"/>
      <c r="AP455" s="88"/>
      <c r="AQ455" s="88"/>
      <c r="AR455" s="88"/>
      <c r="AS455" s="88"/>
      <c r="AT455" s="88"/>
      <c r="AU455" s="88"/>
      <c r="AV455" s="88"/>
      <c r="AW455" s="88"/>
      <c r="AX455" s="88"/>
    </row>
    <row r="456" customFormat="false" ht="12.75" hidden="false" customHeight="false" outlineLevel="0" collapsed="false">
      <c r="B456" s="88"/>
      <c r="C456" s="88"/>
      <c r="D456" s="88"/>
      <c r="E456" s="88"/>
      <c r="F456" s="88"/>
      <c r="G456" s="88"/>
      <c r="H456" s="88"/>
      <c r="I456" s="88"/>
      <c r="J456" s="88"/>
      <c r="K456" s="88"/>
      <c r="L456" s="88"/>
      <c r="M456" s="88"/>
      <c r="N456" s="88"/>
      <c r="O456" s="88"/>
      <c r="P456" s="88"/>
      <c r="Q456" s="88"/>
      <c r="S456" s="88"/>
      <c r="T456" s="88"/>
      <c r="U456" s="88"/>
      <c r="V456" s="88"/>
      <c r="W456" s="88"/>
      <c r="X456" s="88"/>
      <c r="Y456" s="88"/>
      <c r="Z456" s="88"/>
      <c r="AA456" s="88"/>
      <c r="AB456" s="88"/>
      <c r="AC456" s="88"/>
      <c r="AD456" s="88"/>
      <c r="AE456" s="88"/>
      <c r="AF456" s="88"/>
      <c r="AG456" s="88"/>
      <c r="AH456" s="88"/>
      <c r="AI456" s="88"/>
      <c r="AJ456" s="88"/>
      <c r="AK456" s="88"/>
      <c r="AL456" s="88"/>
      <c r="AM456" s="88"/>
      <c r="AN456" s="88"/>
      <c r="AO456" s="88"/>
      <c r="AP456" s="88"/>
      <c r="AQ456" s="88"/>
      <c r="AR456" s="88"/>
      <c r="AS456" s="88"/>
      <c r="AT456" s="88"/>
      <c r="AU456" s="88"/>
      <c r="AV456" s="88"/>
      <c r="AW456" s="88"/>
      <c r="AX456" s="88"/>
    </row>
    <row r="457" customFormat="false" ht="12.75" hidden="false" customHeight="false" outlineLevel="0" collapsed="false">
      <c r="B457" s="88"/>
      <c r="C457" s="88"/>
      <c r="D457" s="88"/>
      <c r="E457" s="88"/>
      <c r="F457" s="88"/>
      <c r="G457" s="88"/>
      <c r="H457" s="88"/>
      <c r="I457" s="88"/>
      <c r="J457" s="88"/>
      <c r="K457" s="88"/>
      <c r="L457" s="88"/>
      <c r="M457" s="88"/>
      <c r="N457" s="88"/>
      <c r="O457" s="88"/>
      <c r="P457" s="88"/>
      <c r="Q457" s="88"/>
      <c r="S457" s="88"/>
      <c r="T457" s="88"/>
      <c r="U457" s="88"/>
      <c r="V457" s="88"/>
      <c r="W457" s="88"/>
      <c r="X457" s="88"/>
      <c r="Y457" s="88"/>
      <c r="Z457" s="88"/>
      <c r="AA457" s="88"/>
      <c r="AB457" s="88"/>
      <c r="AC457" s="88"/>
      <c r="AD457" s="88"/>
      <c r="AE457" s="88"/>
      <c r="AF457" s="88"/>
      <c r="AG457" s="88"/>
      <c r="AH457" s="88"/>
      <c r="AI457" s="88"/>
      <c r="AJ457" s="88"/>
      <c r="AK457" s="88"/>
      <c r="AL457" s="88"/>
      <c r="AM457" s="88"/>
      <c r="AN457" s="88"/>
      <c r="AO457" s="88"/>
      <c r="AP457" s="88"/>
      <c r="AQ457" s="88"/>
      <c r="AR457" s="88"/>
      <c r="AS457" s="88"/>
      <c r="AT457" s="88"/>
      <c r="AU457" s="88"/>
      <c r="AV457" s="88"/>
      <c r="AW457" s="88"/>
      <c r="AX457" s="88"/>
    </row>
    <row r="458" customFormat="false" ht="12.75" hidden="false" customHeight="false" outlineLevel="0" collapsed="false">
      <c r="B458" s="88"/>
      <c r="C458" s="88"/>
      <c r="D458" s="88"/>
      <c r="E458" s="88"/>
      <c r="F458" s="88"/>
      <c r="G458" s="88"/>
      <c r="H458" s="88"/>
      <c r="I458" s="88"/>
      <c r="J458" s="88"/>
      <c r="K458" s="88"/>
      <c r="L458" s="88"/>
      <c r="M458" s="88"/>
      <c r="N458" s="88"/>
      <c r="O458" s="88"/>
      <c r="P458" s="88"/>
      <c r="Q458" s="88"/>
      <c r="S458" s="88"/>
      <c r="T458" s="88"/>
      <c r="U458" s="88"/>
      <c r="V458" s="88"/>
      <c r="W458" s="88"/>
      <c r="X458" s="88"/>
      <c r="Y458" s="88"/>
      <c r="Z458" s="88"/>
      <c r="AA458" s="88"/>
      <c r="AB458" s="88"/>
      <c r="AC458" s="88"/>
      <c r="AD458" s="88"/>
      <c r="AE458" s="88"/>
      <c r="AF458" s="88"/>
      <c r="AG458" s="88"/>
      <c r="AH458" s="88"/>
      <c r="AI458" s="88"/>
      <c r="AJ458" s="88"/>
      <c r="AK458" s="88"/>
      <c r="AL458" s="88"/>
      <c r="AM458" s="88"/>
      <c r="AN458" s="88"/>
      <c r="AO458" s="88"/>
      <c r="AP458" s="88"/>
      <c r="AQ458" s="88"/>
      <c r="AR458" s="88"/>
      <c r="AS458" s="88"/>
      <c r="AT458" s="88"/>
      <c r="AU458" s="88"/>
      <c r="AV458" s="88"/>
      <c r="AW458" s="88"/>
      <c r="AX458" s="88"/>
    </row>
    <row r="459" customFormat="false" ht="12.75" hidden="false" customHeight="false" outlineLevel="0" collapsed="false">
      <c r="B459" s="88"/>
      <c r="C459" s="88"/>
      <c r="D459" s="88"/>
      <c r="E459" s="88"/>
      <c r="F459" s="88"/>
      <c r="G459" s="88"/>
      <c r="H459" s="88"/>
      <c r="I459" s="88"/>
      <c r="J459" s="88"/>
      <c r="K459" s="88"/>
      <c r="L459" s="88"/>
      <c r="M459" s="88"/>
      <c r="N459" s="88"/>
      <c r="O459" s="88"/>
      <c r="P459" s="88"/>
      <c r="Q459" s="88"/>
      <c r="S459" s="88"/>
      <c r="T459" s="88"/>
      <c r="U459" s="88"/>
      <c r="V459" s="88"/>
      <c r="W459" s="88"/>
      <c r="X459" s="88"/>
      <c r="Y459" s="88"/>
      <c r="Z459" s="88"/>
      <c r="AA459" s="88"/>
      <c r="AB459" s="88"/>
      <c r="AC459" s="88"/>
      <c r="AD459" s="88"/>
      <c r="AE459" s="88"/>
      <c r="AF459" s="88"/>
      <c r="AG459" s="88"/>
      <c r="AH459" s="88"/>
      <c r="AI459" s="88"/>
      <c r="AJ459" s="88"/>
      <c r="AK459" s="88"/>
      <c r="AL459" s="88"/>
      <c r="AM459" s="88"/>
      <c r="AN459" s="88"/>
      <c r="AO459" s="88"/>
      <c r="AP459" s="88"/>
      <c r="AQ459" s="88"/>
      <c r="AR459" s="88"/>
      <c r="AS459" s="88"/>
      <c r="AT459" s="88"/>
      <c r="AU459" s="88"/>
      <c r="AV459" s="88"/>
      <c r="AW459" s="88"/>
      <c r="AX459" s="88"/>
    </row>
    <row r="460" customFormat="false" ht="12.75" hidden="false" customHeight="false" outlineLevel="0" collapsed="false">
      <c r="B460" s="88"/>
      <c r="C460" s="88"/>
      <c r="D460" s="88"/>
      <c r="E460" s="88"/>
      <c r="F460" s="88"/>
      <c r="G460" s="88"/>
      <c r="H460" s="88"/>
      <c r="I460" s="88"/>
      <c r="J460" s="88"/>
      <c r="K460" s="88"/>
      <c r="L460" s="88"/>
      <c r="M460" s="88"/>
      <c r="N460" s="88"/>
      <c r="O460" s="88"/>
      <c r="P460" s="88"/>
      <c r="Q460" s="88"/>
      <c r="S460" s="88"/>
      <c r="T460" s="88"/>
      <c r="U460" s="88"/>
      <c r="V460" s="88"/>
      <c r="W460" s="88"/>
      <c r="X460" s="88"/>
      <c r="Y460" s="88"/>
      <c r="Z460" s="88"/>
      <c r="AA460" s="88"/>
      <c r="AB460" s="88"/>
      <c r="AC460" s="88"/>
      <c r="AD460" s="88"/>
      <c r="AE460" s="88"/>
      <c r="AF460" s="88"/>
      <c r="AG460" s="88"/>
      <c r="AH460" s="88"/>
      <c r="AI460" s="88"/>
      <c r="AJ460" s="88"/>
      <c r="AK460" s="88"/>
      <c r="AL460" s="88"/>
      <c r="AM460" s="88"/>
      <c r="AN460" s="88"/>
      <c r="AO460" s="88"/>
      <c r="AP460" s="88"/>
      <c r="AQ460" s="88"/>
      <c r="AR460" s="88"/>
      <c r="AS460" s="88"/>
      <c r="AT460" s="88"/>
      <c r="AU460" s="88"/>
      <c r="AV460" s="88"/>
      <c r="AW460" s="88"/>
      <c r="AX460" s="88"/>
    </row>
    <row r="461" customFormat="false" ht="12.75" hidden="false" customHeight="false" outlineLevel="0" collapsed="false">
      <c r="B461" s="88"/>
      <c r="C461" s="88"/>
      <c r="D461" s="88"/>
      <c r="E461" s="88"/>
      <c r="F461" s="88"/>
      <c r="G461" s="88"/>
      <c r="H461" s="88"/>
      <c r="I461" s="88"/>
      <c r="J461" s="88"/>
      <c r="K461" s="88"/>
      <c r="L461" s="88"/>
      <c r="M461" s="88"/>
      <c r="N461" s="88"/>
      <c r="O461" s="88"/>
      <c r="P461" s="88"/>
      <c r="Q461" s="88"/>
      <c r="S461" s="88"/>
      <c r="T461" s="88"/>
      <c r="U461" s="88"/>
      <c r="V461" s="88"/>
      <c r="W461" s="88"/>
      <c r="X461" s="88"/>
      <c r="Y461" s="88"/>
      <c r="Z461" s="88"/>
      <c r="AA461" s="88"/>
      <c r="AB461" s="88"/>
      <c r="AC461" s="88"/>
      <c r="AD461" s="88"/>
      <c r="AE461" s="88"/>
      <c r="AF461" s="88"/>
      <c r="AG461" s="88"/>
      <c r="AH461" s="88"/>
      <c r="AI461" s="88"/>
      <c r="AJ461" s="88"/>
      <c r="AK461" s="88"/>
      <c r="AL461" s="88"/>
      <c r="AM461" s="88"/>
      <c r="AN461" s="88"/>
      <c r="AO461" s="88"/>
      <c r="AP461" s="88"/>
      <c r="AQ461" s="88"/>
      <c r="AR461" s="88"/>
      <c r="AS461" s="88"/>
      <c r="AT461" s="88"/>
      <c r="AU461" s="88"/>
      <c r="AV461" s="88"/>
      <c r="AW461" s="88"/>
      <c r="AX461" s="88"/>
    </row>
    <row r="462" customFormat="false" ht="12.75" hidden="false" customHeight="false" outlineLevel="0" collapsed="false">
      <c r="B462" s="88"/>
      <c r="C462" s="88"/>
      <c r="D462" s="88"/>
      <c r="E462" s="88"/>
      <c r="F462" s="88"/>
      <c r="G462" s="88"/>
      <c r="H462" s="88"/>
      <c r="I462" s="88"/>
      <c r="J462" s="88"/>
      <c r="K462" s="88"/>
      <c r="L462" s="88"/>
      <c r="M462" s="88"/>
      <c r="N462" s="88"/>
      <c r="O462" s="88"/>
      <c r="P462" s="88"/>
      <c r="Q462" s="88"/>
      <c r="S462" s="88"/>
      <c r="T462" s="88"/>
      <c r="U462" s="88"/>
      <c r="V462" s="88"/>
      <c r="W462" s="88"/>
      <c r="X462" s="88"/>
      <c r="Y462" s="88"/>
      <c r="Z462" s="88"/>
      <c r="AA462" s="88"/>
      <c r="AB462" s="88"/>
      <c r="AC462" s="88"/>
      <c r="AD462" s="88"/>
      <c r="AE462" s="88"/>
      <c r="AF462" s="88"/>
      <c r="AG462" s="88"/>
      <c r="AH462" s="88"/>
      <c r="AI462" s="88"/>
      <c r="AJ462" s="88"/>
      <c r="AK462" s="88"/>
      <c r="AL462" s="88"/>
      <c r="AM462" s="88"/>
      <c r="AN462" s="88"/>
      <c r="AO462" s="88"/>
      <c r="AP462" s="88"/>
      <c r="AQ462" s="88"/>
      <c r="AR462" s="88"/>
      <c r="AS462" s="88"/>
      <c r="AT462" s="88"/>
      <c r="AU462" s="88"/>
      <c r="AV462" s="88"/>
      <c r="AW462" s="88"/>
      <c r="AX462" s="88"/>
    </row>
    <row r="463" customFormat="false" ht="12.75" hidden="false" customHeight="false" outlineLevel="0" collapsed="false">
      <c r="B463" s="88"/>
      <c r="C463" s="88"/>
      <c r="D463" s="88"/>
      <c r="E463" s="88"/>
      <c r="F463" s="88"/>
      <c r="G463" s="88"/>
      <c r="H463" s="88"/>
      <c r="I463" s="88"/>
      <c r="J463" s="88"/>
      <c r="K463" s="88"/>
      <c r="L463" s="88"/>
      <c r="M463" s="88"/>
      <c r="N463" s="88"/>
      <c r="O463" s="88"/>
      <c r="P463" s="88"/>
      <c r="Q463" s="88"/>
      <c r="S463" s="88"/>
      <c r="T463" s="88"/>
      <c r="U463" s="88"/>
      <c r="V463" s="88"/>
      <c r="W463" s="88"/>
      <c r="X463" s="88"/>
      <c r="Y463" s="88"/>
      <c r="Z463" s="88"/>
      <c r="AA463" s="88"/>
      <c r="AB463" s="88"/>
      <c r="AC463" s="88"/>
      <c r="AD463" s="88"/>
      <c r="AE463" s="88"/>
      <c r="AF463" s="88"/>
      <c r="AG463" s="88"/>
      <c r="AH463" s="88"/>
      <c r="AI463" s="88"/>
      <c r="AJ463" s="88"/>
      <c r="AK463" s="88"/>
      <c r="AL463" s="88"/>
      <c r="AM463" s="88"/>
      <c r="AN463" s="88"/>
      <c r="AO463" s="88"/>
      <c r="AP463" s="88"/>
      <c r="AQ463" s="88"/>
      <c r="AR463" s="88"/>
      <c r="AS463" s="88"/>
      <c r="AT463" s="88"/>
      <c r="AU463" s="88"/>
      <c r="AV463" s="88"/>
      <c r="AW463" s="88"/>
      <c r="AX463" s="88"/>
    </row>
    <row r="464" customFormat="false" ht="12.75" hidden="false" customHeight="false" outlineLevel="0" collapsed="false">
      <c r="B464" s="88"/>
      <c r="C464" s="88"/>
      <c r="D464" s="88"/>
      <c r="E464" s="88"/>
      <c r="F464" s="88"/>
      <c r="G464" s="88"/>
      <c r="H464" s="88"/>
      <c r="I464" s="88"/>
      <c r="J464" s="88"/>
      <c r="K464" s="88"/>
      <c r="L464" s="88"/>
      <c r="M464" s="88"/>
      <c r="N464" s="88"/>
      <c r="O464" s="88"/>
      <c r="P464" s="88"/>
      <c r="Q464" s="88"/>
      <c r="S464" s="88"/>
      <c r="T464" s="88"/>
      <c r="U464" s="88"/>
      <c r="V464" s="88"/>
      <c r="W464" s="88"/>
      <c r="X464" s="88"/>
      <c r="Y464" s="88"/>
      <c r="Z464" s="88"/>
      <c r="AA464" s="88"/>
      <c r="AB464" s="88"/>
      <c r="AC464" s="88"/>
      <c r="AD464" s="88"/>
      <c r="AE464" s="88"/>
      <c r="AF464" s="88"/>
      <c r="AG464" s="88"/>
      <c r="AH464" s="88"/>
      <c r="AI464" s="88"/>
      <c r="AJ464" s="88"/>
      <c r="AK464" s="88"/>
      <c r="AL464" s="88"/>
      <c r="AM464" s="88"/>
      <c r="AN464" s="88"/>
      <c r="AO464" s="88"/>
      <c r="AP464" s="88"/>
      <c r="AQ464" s="88"/>
      <c r="AR464" s="88"/>
      <c r="AS464" s="88"/>
      <c r="AT464" s="88"/>
      <c r="AU464" s="88"/>
      <c r="AV464" s="88"/>
      <c r="AW464" s="88"/>
      <c r="AX464" s="88"/>
    </row>
    <row r="465" customFormat="false" ht="12.75" hidden="false" customHeight="false" outlineLevel="0" collapsed="false">
      <c r="B465" s="88"/>
      <c r="C465" s="88"/>
      <c r="D465" s="88"/>
      <c r="E465" s="88"/>
      <c r="F465" s="88"/>
      <c r="G465" s="88"/>
      <c r="H465" s="88"/>
      <c r="I465" s="88"/>
      <c r="J465" s="88"/>
      <c r="K465" s="88"/>
      <c r="L465" s="88"/>
      <c r="M465" s="88"/>
      <c r="N465" s="88"/>
      <c r="O465" s="88"/>
      <c r="P465" s="88"/>
      <c r="Q465" s="88"/>
      <c r="S465" s="88"/>
      <c r="T465" s="88"/>
      <c r="U465" s="88"/>
      <c r="V465" s="88"/>
      <c r="W465" s="88"/>
      <c r="X465" s="88"/>
      <c r="Y465" s="88"/>
      <c r="Z465" s="88"/>
      <c r="AA465" s="88"/>
      <c r="AB465" s="88"/>
      <c r="AC465" s="88"/>
      <c r="AD465" s="88"/>
      <c r="AE465" s="88"/>
      <c r="AF465" s="88"/>
      <c r="AG465" s="88"/>
      <c r="AH465" s="88"/>
      <c r="AI465" s="88"/>
      <c r="AJ465" s="88"/>
      <c r="AK465" s="88"/>
      <c r="AL465" s="88"/>
      <c r="AM465" s="88"/>
      <c r="AN465" s="88"/>
      <c r="AO465" s="88"/>
      <c r="AP465" s="88"/>
      <c r="AQ465" s="88"/>
      <c r="AR465" s="88"/>
      <c r="AS465" s="88"/>
      <c r="AT465" s="88"/>
      <c r="AU465" s="88"/>
      <c r="AV465" s="88"/>
      <c r="AW465" s="88"/>
      <c r="AX465" s="88"/>
    </row>
    <row r="466" customFormat="false" ht="12.75" hidden="false" customHeight="false" outlineLevel="0" collapsed="false">
      <c r="B466" s="88"/>
      <c r="C466" s="88"/>
      <c r="D466" s="88"/>
      <c r="E466" s="88"/>
      <c r="F466" s="88"/>
      <c r="G466" s="88"/>
      <c r="H466" s="88"/>
      <c r="I466" s="88"/>
      <c r="J466" s="88"/>
      <c r="K466" s="88"/>
      <c r="L466" s="88"/>
      <c r="M466" s="88"/>
      <c r="N466" s="88"/>
      <c r="O466" s="88"/>
      <c r="P466" s="88"/>
      <c r="Q466" s="88"/>
      <c r="S466" s="88"/>
      <c r="T466" s="88"/>
      <c r="U466" s="88"/>
      <c r="V466" s="88"/>
      <c r="W466" s="88"/>
      <c r="X466" s="88"/>
      <c r="Y466" s="88"/>
      <c r="Z466" s="88"/>
      <c r="AA466" s="88"/>
      <c r="AB466" s="88"/>
      <c r="AC466" s="88"/>
      <c r="AD466" s="88"/>
      <c r="AE466" s="88"/>
      <c r="AF466" s="88"/>
      <c r="AG466" s="88"/>
      <c r="AH466" s="88"/>
      <c r="AI466" s="88"/>
      <c r="AJ466" s="88"/>
      <c r="AK466" s="88"/>
      <c r="AL466" s="88"/>
      <c r="AM466" s="88"/>
      <c r="AN466" s="88"/>
      <c r="AO466" s="88"/>
      <c r="AP466" s="88"/>
      <c r="AQ466" s="88"/>
      <c r="AR466" s="88"/>
      <c r="AS466" s="88"/>
      <c r="AT466" s="88"/>
      <c r="AU466" s="88"/>
      <c r="AV466" s="88"/>
      <c r="AW466" s="88"/>
      <c r="AX466" s="88"/>
    </row>
    <row r="467" customFormat="false" ht="12.75" hidden="false" customHeight="false" outlineLevel="0" collapsed="false">
      <c r="B467" s="88"/>
      <c r="C467" s="88"/>
      <c r="D467" s="88"/>
      <c r="E467" s="88"/>
      <c r="F467" s="88"/>
      <c r="G467" s="88"/>
      <c r="H467" s="88"/>
      <c r="I467" s="88"/>
      <c r="J467" s="88"/>
      <c r="K467" s="88"/>
      <c r="L467" s="88"/>
      <c r="M467" s="88"/>
      <c r="N467" s="88"/>
      <c r="O467" s="88"/>
      <c r="P467" s="88"/>
      <c r="Q467" s="88"/>
      <c r="S467" s="88"/>
      <c r="T467" s="88"/>
      <c r="U467" s="88"/>
      <c r="V467" s="88"/>
      <c r="W467" s="88"/>
      <c r="X467" s="88"/>
      <c r="Y467" s="88"/>
      <c r="Z467" s="88"/>
      <c r="AA467" s="88"/>
      <c r="AB467" s="88"/>
      <c r="AC467" s="88"/>
      <c r="AD467" s="88"/>
      <c r="AE467" s="88"/>
      <c r="AF467" s="88"/>
      <c r="AG467" s="88"/>
      <c r="AH467" s="88"/>
      <c r="AI467" s="88"/>
      <c r="AJ467" s="88"/>
      <c r="AK467" s="88"/>
      <c r="AL467" s="88"/>
      <c r="AM467" s="88"/>
      <c r="AN467" s="88"/>
      <c r="AO467" s="88"/>
      <c r="AP467" s="88"/>
      <c r="AQ467" s="88"/>
      <c r="AR467" s="88"/>
      <c r="AS467" s="88"/>
      <c r="AT467" s="88"/>
      <c r="AU467" s="88"/>
      <c r="AV467" s="88"/>
      <c r="AW467" s="88"/>
      <c r="AX467" s="88"/>
    </row>
    <row r="468" customFormat="false" ht="12.75" hidden="false" customHeight="false" outlineLevel="0" collapsed="false">
      <c r="B468" s="88"/>
      <c r="C468" s="88"/>
      <c r="D468" s="88"/>
      <c r="E468" s="88"/>
      <c r="F468" s="88"/>
      <c r="G468" s="88"/>
      <c r="H468" s="88"/>
      <c r="I468" s="88"/>
      <c r="J468" s="88"/>
      <c r="K468" s="88"/>
      <c r="L468" s="88"/>
      <c r="M468" s="88"/>
      <c r="N468" s="88"/>
      <c r="O468" s="88"/>
      <c r="P468" s="88"/>
      <c r="Q468" s="88"/>
      <c r="S468" s="88"/>
      <c r="T468" s="88"/>
      <c r="U468" s="88"/>
      <c r="V468" s="88"/>
      <c r="W468" s="88"/>
      <c r="X468" s="88"/>
      <c r="Y468" s="88"/>
      <c r="Z468" s="88"/>
      <c r="AA468" s="88"/>
      <c r="AB468" s="88"/>
      <c r="AC468" s="88"/>
      <c r="AD468" s="88"/>
      <c r="AE468" s="88"/>
      <c r="AF468" s="88"/>
      <c r="AG468" s="88"/>
      <c r="AH468" s="88"/>
      <c r="AI468" s="88"/>
      <c r="AJ468" s="88"/>
      <c r="AK468" s="88"/>
      <c r="AL468" s="88"/>
      <c r="AM468" s="88"/>
      <c r="AN468" s="88"/>
      <c r="AO468" s="88"/>
      <c r="AP468" s="88"/>
      <c r="AQ468" s="88"/>
      <c r="AR468" s="88"/>
      <c r="AS468" s="88"/>
      <c r="AT468" s="88"/>
      <c r="AU468" s="88"/>
      <c r="AV468" s="88"/>
      <c r="AW468" s="88"/>
      <c r="AX468" s="88"/>
    </row>
    <row r="469" customFormat="false" ht="12.75" hidden="false" customHeight="false" outlineLevel="0" collapsed="false">
      <c r="B469" s="88"/>
      <c r="C469" s="88"/>
      <c r="D469" s="88"/>
      <c r="E469" s="88"/>
      <c r="F469" s="88"/>
      <c r="G469" s="88"/>
      <c r="H469" s="88"/>
      <c r="I469" s="88"/>
      <c r="J469" s="88"/>
      <c r="K469" s="88"/>
      <c r="L469" s="88"/>
      <c r="M469" s="88"/>
      <c r="N469" s="88"/>
      <c r="O469" s="88"/>
      <c r="P469" s="88"/>
      <c r="Q469" s="88"/>
      <c r="S469" s="88"/>
      <c r="T469" s="88"/>
      <c r="U469" s="88"/>
      <c r="V469" s="88"/>
      <c r="W469" s="88"/>
      <c r="X469" s="88"/>
      <c r="Y469" s="88"/>
      <c r="Z469" s="88"/>
      <c r="AA469" s="88"/>
      <c r="AB469" s="88"/>
      <c r="AC469" s="88"/>
      <c r="AD469" s="88"/>
      <c r="AE469" s="88"/>
      <c r="AF469" s="88"/>
      <c r="AG469" s="88"/>
      <c r="AH469" s="88"/>
      <c r="AI469" s="88"/>
      <c r="AJ469" s="88"/>
      <c r="AK469" s="88"/>
      <c r="AL469" s="88"/>
      <c r="AM469" s="88"/>
      <c r="AN469" s="88"/>
      <c r="AO469" s="88"/>
      <c r="AP469" s="88"/>
      <c r="AQ469" s="88"/>
      <c r="AR469" s="88"/>
      <c r="AS469" s="88"/>
      <c r="AT469" s="88"/>
      <c r="AU469" s="88"/>
      <c r="AV469" s="88"/>
      <c r="AW469" s="88"/>
      <c r="AX469" s="88"/>
    </row>
    <row r="470" customFormat="false" ht="12.75" hidden="false" customHeight="false" outlineLevel="0" collapsed="false">
      <c r="B470" s="88"/>
      <c r="C470" s="88"/>
      <c r="D470" s="88"/>
      <c r="E470" s="88"/>
      <c r="F470" s="88"/>
      <c r="G470" s="88"/>
      <c r="H470" s="88"/>
      <c r="I470" s="88"/>
      <c r="J470" s="88"/>
      <c r="K470" s="88"/>
      <c r="L470" s="88"/>
      <c r="M470" s="88"/>
      <c r="N470" s="88"/>
      <c r="O470" s="88"/>
      <c r="P470" s="88"/>
      <c r="Q470" s="88"/>
      <c r="S470" s="88"/>
      <c r="T470" s="88"/>
      <c r="U470" s="88"/>
      <c r="V470" s="88"/>
      <c r="W470" s="88"/>
      <c r="X470" s="88"/>
      <c r="Y470" s="88"/>
      <c r="Z470" s="88"/>
      <c r="AA470" s="88"/>
      <c r="AB470" s="88"/>
      <c r="AC470" s="88"/>
      <c r="AD470" s="88"/>
      <c r="AE470" s="88"/>
      <c r="AF470" s="88"/>
      <c r="AG470" s="88"/>
      <c r="AH470" s="88"/>
      <c r="AI470" s="88"/>
      <c r="AJ470" s="88"/>
      <c r="AK470" s="88"/>
      <c r="AL470" s="88"/>
      <c r="AM470" s="88"/>
      <c r="AN470" s="88"/>
      <c r="AO470" s="88"/>
      <c r="AP470" s="88"/>
      <c r="AQ470" s="88"/>
      <c r="AR470" s="88"/>
      <c r="AS470" s="88"/>
      <c r="AT470" s="88"/>
      <c r="AU470" s="88"/>
      <c r="AV470" s="88"/>
      <c r="AW470" s="88"/>
      <c r="AX470" s="88"/>
    </row>
    <row r="471" customFormat="false" ht="12.75" hidden="false" customHeight="false" outlineLevel="0" collapsed="false">
      <c r="B471" s="88"/>
      <c r="C471" s="88"/>
      <c r="D471" s="88"/>
      <c r="E471" s="88"/>
      <c r="F471" s="88"/>
      <c r="G471" s="88"/>
      <c r="H471" s="88"/>
      <c r="I471" s="88"/>
      <c r="J471" s="88"/>
      <c r="K471" s="88"/>
      <c r="L471" s="88"/>
      <c r="M471" s="88"/>
      <c r="N471" s="88"/>
      <c r="O471" s="88"/>
      <c r="P471" s="88"/>
      <c r="Q471" s="88"/>
      <c r="S471" s="88"/>
      <c r="T471" s="88"/>
      <c r="U471" s="88"/>
      <c r="V471" s="88"/>
      <c r="W471" s="88"/>
      <c r="X471" s="88"/>
      <c r="Y471" s="88"/>
      <c r="Z471" s="88"/>
      <c r="AA471" s="88"/>
      <c r="AB471" s="88"/>
      <c r="AC471" s="88"/>
      <c r="AD471" s="88"/>
      <c r="AE471" s="88"/>
      <c r="AF471" s="88"/>
      <c r="AG471" s="88"/>
      <c r="AH471" s="88"/>
      <c r="AI471" s="88"/>
      <c r="AJ471" s="88"/>
      <c r="AK471" s="88"/>
      <c r="AL471" s="88"/>
      <c r="AM471" s="88"/>
      <c r="AN471" s="88"/>
      <c r="AO471" s="88"/>
      <c r="AP471" s="88"/>
      <c r="AQ471" s="88"/>
      <c r="AR471" s="88"/>
      <c r="AS471" s="88"/>
      <c r="AT471" s="88"/>
      <c r="AU471" s="88"/>
      <c r="AV471" s="88"/>
      <c r="AW471" s="88"/>
      <c r="AX471" s="88"/>
    </row>
    <row r="472" customFormat="false" ht="12.75" hidden="false" customHeight="false" outlineLevel="0" collapsed="false">
      <c r="B472" s="88"/>
      <c r="C472" s="88"/>
      <c r="D472" s="88"/>
      <c r="E472" s="88"/>
      <c r="F472" s="88"/>
      <c r="G472" s="88"/>
      <c r="H472" s="88"/>
      <c r="I472" s="88"/>
      <c r="J472" s="88"/>
      <c r="K472" s="88"/>
      <c r="L472" s="88"/>
      <c r="M472" s="88"/>
      <c r="N472" s="88"/>
      <c r="O472" s="88"/>
      <c r="P472" s="88"/>
      <c r="Q472" s="88"/>
      <c r="S472" s="88"/>
      <c r="T472" s="88"/>
      <c r="U472" s="88"/>
      <c r="V472" s="88"/>
      <c r="W472" s="88"/>
      <c r="X472" s="88"/>
      <c r="Y472" s="88"/>
      <c r="Z472" s="88"/>
      <c r="AA472" s="88"/>
      <c r="AB472" s="88"/>
      <c r="AC472" s="88"/>
      <c r="AD472" s="88"/>
      <c r="AE472" s="88"/>
      <c r="AF472" s="88"/>
      <c r="AG472" s="88"/>
      <c r="AH472" s="88"/>
      <c r="AI472" s="88"/>
      <c r="AJ472" s="88"/>
      <c r="AK472" s="88"/>
      <c r="AL472" s="88"/>
      <c r="AM472" s="88"/>
      <c r="AN472" s="88"/>
      <c r="AO472" s="88"/>
      <c r="AP472" s="88"/>
      <c r="AQ472" s="88"/>
      <c r="AR472" s="88"/>
      <c r="AS472" s="88"/>
      <c r="AT472" s="88"/>
      <c r="AU472" s="88"/>
      <c r="AV472" s="88"/>
      <c r="AW472" s="88"/>
      <c r="AX472" s="88"/>
    </row>
    <row r="473" customFormat="false" ht="12.75" hidden="false" customHeight="false" outlineLevel="0" collapsed="false">
      <c r="B473" s="88"/>
      <c r="C473" s="88"/>
      <c r="D473" s="88"/>
      <c r="E473" s="88"/>
      <c r="F473" s="88"/>
      <c r="G473" s="88"/>
      <c r="H473" s="88"/>
      <c r="I473" s="88"/>
      <c r="J473" s="88"/>
      <c r="K473" s="88"/>
      <c r="L473" s="88"/>
      <c r="M473" s="88"/>
      <c r="N473" s="88"/>
      <c r="O473" s="88"/>
      <c r="P473" s="88"/>
      <c r="Q473" s="88"/>
      <c r="S473" s="88"/>
      <c r="T473" s="88"/>
      <c r="U473" s="88"/>
      <c r="V473" s="88"/>
      <c r="W473" s="88"/>
      <c r="X473" s="88"/>
      <c r="Y473" s="88"/>
      <c r="Z473" s="88"/>
      <c r="AA473" s="88"/>
      <c r="AB473" s="88"/>
      <c r="AC473" s="88"/>
      <c r="AD473" s="88"/>
      <c r="AE473" s="88"/>
      <c r="AF473" s="88"/>
      <c r="AG473" s="88"/>
      <c r="AH473" s="88"/>
      <c r="AI473" s="88"/>
      <c r="AJ473" s="88"/>
      <c r="AK473" s="88"/>
      <c r="AL473" s="88"/>
      <c r="AM473" s="88"/>
      <c r="AN473" s="88"/>
      <c r="AO473" s="88"/>
      <c r="AP473" s="88"/>
      <c r="AQ473" s="88"/>
      <c r="AR473" s="88"/>
      <c r="AS473" s="88"/>
      <c r="AT473" s="88"/>
      <c r="AU473" s="88"/>
      <c r="AV473" s="88"/>
      <c r="AW473" s="88"/>
      <c r="AX473" s="88"/>
    </row>
    <row r="474" customFormat="false" ht="12.75" hidden="false" customHeight="false" outlineLevel="0" collapsed="false">
      <c r="B474" s="88"/>
      <c r="C474" s="88"/>
      <c r="D474" s="88"/>
      <c r="E474" s="88"/>
      <c r="F474" s="88"/>
      <c r="G474" s="88"/>
      <c r="H474" s="88"/>
      <c r="I474" s="88"/>
      <c r="J474" s="88"/>
      <c r="K474" s="88"/>
      <c r="L474" s="88"/>
      <c r="M474" s="88"/>
      <c r="N474" s="88"/>
      <c r="O474" s="88"/>
      <c r="P474" s="88"/>
      <c r="Q474" s="88"/>
      <c r="S474" s="88"/>
      <c r="T474" s="88"/>
      <c r="U474" s="88"/>
      <c r="V474" s="88"/>
      <c r="W474" s="88"/>
      <c r="X474" s="88"/>
      <c r="Y474" s="88"/>
      <c r="Z474" s="88"/>
      <c r="AA474" s="88"/>
      <c r="AB474" s="88"/>
      <c r="AC474" s="88"/>
      <c r="AD474" s="88"/>
      <c r="AE474" s="88"/>
      <c r="AF474" s="88"/>
      <c r="AG474" s="88"/>
      <c r="AH474" s="88"/>
      <c r="AI474" s="88"/>
      <c r="AJ474" s="88"/>
      <c r="AK474" s="88"/>
      <c r="AL474" s="88"/>
      <c r="AM474" s="88"/>
      <c r="AN474" s="88"/>
      <c r="AO474" s="88"/>
      <c r="AP474" s="88"/>
      <c r="AQ474" s="88"/>
      <c r="AR474" s="88"/>
      <c r="AS474" s="88"/>
      <c r="AT474" s="88"/>
      <c r="AU474" s="88"/>
      <c r="AV474" s="88"/>
      <c r="AW474" s="88"/>
      <c r="AX474" s="88"/>
    </row>
    <row r="475" customFormat="false" ht="12.75" hidden="false" customHeight="false" outlineLevel="0" collapsed="false">
      <c r="B475" s="88"/>
      <c r="C475" s="88"/>
      <c r="D475" s="88"/>
      <c r="E475" s="88"/>
      <c r="F475" s="88"/>
      <c r="G475" s="88"/>
      <c r="H475" s="88"/>
      <c r="I475" s="88"/>
      <c r="J475" s="88"/>
      <c r="K475" s="88"/>
      <c r="L475" s="88"/>
      <c r="M475" s="88"/>
      <c r="N475" s="88"/>
      <c r="O475" s="88"/>
      <c r="P475" s="88"/>
      <c r="Q475" s="88"/>
      <c r="S475" s="88"/>
      <c r="T475" s="88"/>
      <c r="U475" s="88"/>
      <c r="V475" s="88"/>
      <c r="W475" s="88"/>
      <c r="X475" s="88"/>
      <c r="Y475" s="88"/>
      <c r="Z475" s="88"/>
      <c r="AA475" s="88"/>
      <c r="AB475" s="88"/>
      <c r="AC475" s="88"/>
      <c r="AD475" s="88"/>
      <c r="AE475" s="88"/>
      <c r="AF475" s="88"/>
      <c r="AG475" s="88"/>
      <c r="AH475" s="88"/>
      <c r="AI475" s="88"/>
      <c r="AJ475" s="88"/>
      <c r="AK475" s="88"/>
      <c r="AL475" s="88"/>
      <c r="AM475" s="88"/>
      <c r="AN475" s="88"/>
      <c r="AO475" s="88"/>
      <c r="AP475" s="88"/>
      <c r="AQ475" s="88"/>
      <c r="AR475" s="88"/>
      <c r="AS475" s="88"/>
      <c r="AT475" s="88"/>
      <c r="AU475" s="88"/>
      <c r="AV475" s="88"/>
      <c r="AW475" s="88"/>
      <c r="AX475" s="88"/>
    </row>
    <row r="476" customFormat="false" ht="12.75" hidden="false" customHeight="false" outlineLevel="0" collapsed="false">
      <c r="B476" s="88"/>
      <c r="C476" s="88"/>
      <c r="D476" s="88"/>
      <c r="E476" s="88"/>
      <c r="F476" s="88"/>
      <c r="G476" s="88"/>
      <c r="H476" s="88"/>
      <c r="I476" s="88"/>
      <c r="J476" s="88"/>
      <c r="K476" s="88"/>
      <c r="L476" s="88"/>
      <c r="M476" s="88"/>
      <c r="N476" s="88"/>
      <c r="O476" s="88"/>
      <c r="P476" s="88"/>
      <c r="Q476" s="88"/>
      <c r="S476" s="88"/>
      <c r="T476" s="88"/>
      <c r="U476" s="88"/>
      <c r="V476" s="88"/>
      <c r="W476" s="88"/>
      <c r="X476" s="88"/>
      <c r="Y476" s="88"/>
      <c r="Z476" s="88"/>
      <c r="AA476" s="88"/>
      <c r="AB476" s="88"/>
      <c r="AC476" s="88"/>
      <c r="AD476" s="88"/>
      <c r="AE476" s="88"/>
      <c r="AF476" s="88"/>
      <c r="AG476" s="88"/>
      <c r="AH476" s="88"/>
      <c r="AI476" s="88"/>
      <c r="AJ476" s="88"/>
      <c r="AK476" s="88"/>
      <c r="AL476" s="88"/>
      <c r="AM476" s="88"/>
      <c r="AN476" s="88"/>
      <c r="AO476" s="88"/>
      <c r="AP476" s="88"/>
      <c r="AQ476" s="88"/>
      <c r="AR476" s="88"/>
      <c r="AS476" s="88"/>
      <c r="AT476" s="88"/>
      <c r="AU476" s="88"/>
      <c r="AV476" s="88"/>
      <c r="AW476" s="88"/>
      <c r="AX476" s="88"/>
    </row>
    <row r="477" customFormat="false" ht="12.75" hidden="false" customHeight="false" outlineLevel="0" collapsed="false">
      <c r="B477" s="88"/>
      <c r="C477" s="88"/>
      <c r="D477" s="88"/>
      <c r="E477" s="88"/>
      <c r="F477" s="88"/>
      <c r="G477" s="88"/>
      <c r="H477" s="88"/>
      <c r="I477" s="88"/>
      <c r="J477" s="88"/>
      <c r="K477" s="88"/>
      <c r="L477" s="88"/>
      <c r="M477" s="88"/>
      <c r="N477" s="88"/>
      <c r="O477" s="88"/>
      <c r="P477" s="88"/>
      <c r="Q477" s="88"/>
      <c r="S477" s="88"/>
      <c r="T477" s="88"/>
      <c r="U477" s="88"/>
      <c r="V477" s="88"/>
      <c r="W477" s="88"/>
      <c r="X477" s="88"/>
      <c r="Y477" s="88"/>
      <c r="Z477" s="88"/>
      <c r="AA477" s="88"/>
      <c r="AB477" s="88"/>
      <c r="AC477" s="88"/>
      <c r="AD477" s="88"/>
      <c r="AE477" s="88"/>
      <c r="AF477" s="88"/>
      <c r="AG477" s="88"/>
      <c r="AH477" s="88"/>
      <c r="AI477" s="88"/>
      <c r="AJ477" s="88"/>
      <c r="AK477" s="88"/>
      <c r="AL477" s="88"/>
      <c r="AM477" s="88"/>
      <c r="AN477" s="88"/>
      <c r="AO477" s="88"/>
      <c r="AP477" s="88"/>
      <c r="AQ477" s="88"/>
      <c r="AR477" s="88"/>
      <c r="AS477" s="88"/>
      <c r="AT477" s="88"/>
      <c r="AU477" s="88"/>
      <c r="AV477" s="88"/>
      <c r="AW477" s="88"/>
      <c r="AX477" s="88"/>
    </row>
    <row r="478" customFormat="false" ht="12.75" hidden="false" customHeight="false" outlineLevel="0" collapsed="false">
      <c r="B478" s="88"/>
      <c r="C478" s="88"/>
      <c r="D478" s="88"/>
      <c r="E478" s="88"/>
      <c r="F478" s="88"/>
      <c r="G478" s="88"/>
      <c r="H478" s="88"/>
      <c r="I478" s="88"/>
      <c r="J478" s="88"/>
      <c r="K478" s="88"/>
      <c r="L478" s="88"/>
      <c r="M478" s="88"/>
      <c r="N478" s="88"/>
      <c r="O478" s="88"/>
      <c r="P478" s="88"/>
      <c r="Q478" s="88"/>
      <c r="S478" s="88"/>
      <c r="T478" s="88"/>
      <c r="U478" s="88"/>
      <c r="V478" s="88"/>
      <c r="W478" s="88"/>
      <c r="X478" s="88"/>
      <c r="Y478" s="88"/>
      <c r="Z478" s="88"/>
      <c r="AA478" s="88"/>
      <c r="AB478" s="88"/>
      <c r="AC478" s="88"/>
      <c r="AD478" s="88"/>
      <c r="AE478" s="88"/>
      <c r="AF478" s="88"/>
      <c r="AG478" s="88"/>
      <c r="AH478" s="88"/>
      <c r="AI478" s="88"/>
      <c r="AJ478" s="88"/>
      <c r="AK478" s="88"/>
      <c r="AL478" s="88"/>
      <c r="AM478" s="88"/>
      <c r="AN478" s="88"/>
      <c r="AO478" s="88"/>
      <c r="AP478" s="88"/>
      <c r="AQ478" s="88"/>
      <c r="AR478" s="88"/>
      <c r="AS478" s="88"/>
      <c r="AT478" s="88"/>
      <c r="AU478" s="88"/>
      <c r="AV478" s="88"/>
      <c r="AW478" s="88"/>
      <c r="AX478" s="88"/>
    </row>
    <row r="479" customFormat="false" ht="12.75" hidden="false" customHeight="false" outlineLevel="0" collapsed="false">
      <c r="B479" s="88"/>
      <c r="C479" s="88"/>
      <c r="D479" s="88"/>
      <c r="E479" s="88"/>
      <c r="F479" s="88"/>
      <c r="G479" s="88"/>
      <c r="H479" s="88"/>
      <c r="I479" s="88"/>
      <c r="J479" s="88"/>
      <c r="K479" s="88"/>
      <c r="L479" s="88"/>
      <c r="M479" s="88"/>
      <c r="N479" s="88"/>
      <c r="O479" s="88"/>
      <c r="P479" s="88"/>
      <c r="Q479" s="88"/>
      <c r="S479" s="88"/>
      <c r="T479" s="88"/>
      <c r="U479" s="88"/>
      <c r="V479" s="88"/>
      <c r="W479" s="88"/>
      <c r="X479" s="88"/>
      <c r="Y479" s="88"/>
      <c r="Z479" s="88"/>
      <c r="AA479" s="88"/>
      <c r="AB479" s="88"/>
      <c r="AC479" s="88"/>
      <c r="AD479" s="88"/>
      <c r="AE479" s="88"/>
      <c r="AF479" s="88"/>
      <c r="AG479" s="88"/>
      <c r="AH479" s="88"/>
      <c r="AI479" s="88"/>
      <c r="AJ479" s="88"/>
      <c r="AK479" s="88"/>
      <c r="AL479" s="88"/>
      <c r="AM479" s="88"/>
      <c r="AN479" s="88"/>
      <c r="AO479" s="88"/>
      <c r="AP479" s="88"/>
      <c r="AQ479" s="88"/>
      <c r="AR479" s="88"/>
      <c r="AS479" s="88"/>
      <c r="AT479" s="88"/>
      <c r="AU479" s="88"/>
      <c r="AV479" s="88"/>
      <c r="AW479" s="88"/>
      <c r="AX479" s="88"/>
    </row>
    <row r="480" customFormat="false" ht="12.75" hidden="false" customHeight="false" outlineLevel="0" collapsed="false">
      <c r="B480" s="88"/>
      <c r="C480" s="88"/>
      <c r="D480" s="88"/>
      <c r="E480" s="88"/>
      <c r="F480" s="88"/>
      <c r="G480" s="88"/>
      <c r="H480" s="88"/>
      <c r="I480" s="88"/>
      <c r="J480" s="88"/>
      <c r="K480" s="88"/>
      <c r="L480" s="88"/>
      <c r="M480" s="88"/>
      <c r="N480" s="88"/>
      <c r="O480" s="88"/>
      <c r="P480" s="88"/>
      <c r="Q480" s="88"/>
      <c r="S480" s="88"/>
      <c r="T480" s="88"/>
      <c r="U480" s="88"/>
      <c r="V480" s="88"/>
      <c r="W480" s="88"/>
      <c r="X480" s="88"/>
      <c r="Y480" s="88"/>
      <c r="Z480" s="88"/>
      <c r="AA480" s="88"/>
      <c r="AB480" s="88"/>
      <c r="AC480" s="88"/>
      <c r="AD480" s="88"/>
      <c r="AE480" s="88"/>
      <c r="AF480" s="88"/>
      <c r="AG480" s="88"/>
      <c r="AH480" s="88"/>
      <c r="AI480" s="88"/>
      <c r="AJ480" s="88"/>
      <c r="AK480" s="88"/>
      <c r="AL480" s="88"/>
      <c r="AM480" s="88"/>
      <c r="AN480" s="88"/>
      <c r="AO480" s="88"/>
      <c r="AP480" s="88"/>
      <c r="AQ480" s="88"/>
      <c r="AR480" s="88"/>
      <c r="AS480" s="88"/>
      <c r="AT480" s="88"/>
      <c r="AU480" s="88"/>
      <c r="AV480" s="88"/>
      <c r="AW480" s="88"/>
      <c r="AX480" s="88"/>
    </row>
    <row r="481" customFormat="false" ht="12.75" hidden="false" customHeight="false" outlineLevel="0" collapsed="false">
      <c r="B481" s="88"/>
      <c r="C481" s="88"/>
      <c r="D481" s="88"/>
      <c r="E481" s="88"/>
      <c r="F481" s="88"/>
      <c r="G481" s="88"/>
      <c r="H481" s="88"/>
      <c r="I481" s="88"/>
      <c r="J481" s="88"/>
      <c r="K481" s="88"/>
      <c r="L481" s="88"/>
      <c r="M481" s="88"/>
      <c r="N481" s="88"/>
      <c r="O481" s="88"/>
      <c r="P481" s="88"/>
      <c r="Q481" s="88"/>
      <c r="S481" s="88"/>
      <c r="T481" s="88"/>
      <c r="U481" s="88"/>
      <c r="V481" s="88"/>
      <c r="W481" s="88"/>
      <c r="X481" s="88"/>
      <c r="Y481" s="88"/>
      <c r="Z481" s="88"/>
      <c r="AA481" s="88"/>
      <c r="AB481" s="88"/>
      <c r="AC481" s="88"/>
      <c r="AD481" s="88"/>
      <c r="AE481" s="88"/>
      <c r="AF481" s="88"/>
      <c r="AG481" s="88"/>
      <c r="AH481" s="88"/>
      <c r="AI481" s="88"/>
      <c r="AJ481" s="88"/>
      <c r="AK481" s="88"/>
      <c r="AL481" s="88"/>
      <c r="AM481" s="88"/>
      <c r="AN481" s="88"/>
      <c r="AO481" s="88"/>
      <c r="AP481" s="88"/>
      <c r="AQ481" s="88"/>
      <c r="AR481" s="88"/>
      <c r="AS481" s="88"/>
      <c r="AT481" s="88"/>
      <c r="AU481" s="88"/>
      <c r="AV481" s="88"/>
      <c r="AW481" s="88"/>
      <c r="AX481" s="88"/>
    </row>
    <row r="482" customFormat="false" ht="12.75" hidden="false" customHeight="false" outlineLevel="0" collapsed="false">
      <c r="B482" s="88"/>
      <c r="C482" s="88"/>
      <c r="D482" s="88"/>
      <c r="E482" s="88"/>
      <c r="F482" s="88"/>
      <c r="G482" s="88"/>
      <c r="H482" s="88"/>
      <c r="I482" s="88"/>
      <c r="J482" s="88"/>
      <c r="K482" s="88"/>
      <c r="L482" s="88"/>
      <c r="M482" s="88"/>
      <c r="N482" s="88"/>
      <c r="O482" s="88"/>
      <c r="P482" s="88"/>
      <c r="Q482" s="88"/>
      <c r="S482" s="88"/>
      <c r="T482" s="88"/>
      <c r="U482" s="88"/>
      <c r="V482" s="88"/>
      <c r="W482" s="88"/>
      <c r="X482" s="88"/>
      <c r="Y482" s="88"/>
      <c r="Z482" s="88"/>
      <c r="AA482" s="88"/>
      <c r="AB482" s="88"/>
      <c r="AC482" s="88"/>
      <c r="AD482" s="88"/>
      <c r="AE482" s="88"/>
      <c r="AF482" s="88"/>
      <c r="AG482" s="88"/>
      <c r="AH482" s="88"/>
      <c r="AI482" s="88"/>
      <c r="AJ482" s="88"/>
      <c r="AK482" s="88"/>
      <c r="AL482" s="88"/>
      <c r="AM482" s="88"/>
      <c r="AN482" s="88"/>
      <c r="AO482" s="88"/>
      <c r="AP482" s="88"/>
      <c r="AQ482" s="88"/>
      <c r="AR482" s="88"/>
      <c r="AS482" s="88"/>
      <c r="AT482" s="88"/>
      <c r="AU482" s="88"/>
      <c r="AV482" s="88"/>
      <c r="AW482" s="88"/>
      <c r="AX482" s="88"/>
    </row>
    <row r="483" customFormat="false" ht="12.75" hidden="false" customHeight="false" outlineLevel="0" collapsed="false">
      <c r="B483" s="88"/>
      <c r="C483" s="88"/>
      <c r="D483" s="88"/>
      <c r="E483" s="88"/>
      <c r="F483" s="88"/>
      <c r="G483" s="88"/>
      <c r="H483" s="88"/>
      <c r="I483" s="88"/>
      <c r="J483" s="88"/>
      <c r="K483" s="88"/>
      <c r="L483" s="88"/>
      <c r="M483" s="88"/>
      <c r="N483" s="88"/>
      <c r="O483" s="88"/>
      <c r="P483" s="88"/>
      <c r="Q483" s="88"/>
      <c r="S483" s="88"/>
      <c r="T483" s="88"/>
      <c r="U483" s="88"/>
      <c r="V483" s="88"/>
      <c r="W483" s="88"/>
      <c r="X483" s="88"/>
      <c r="Y483" s="88"/>
      <c r="Z483" s="88"/>
      <c r="AA483" s="88"/>
      <c r="AB483" s="88"/>
      <c r="AC483" s="88"/>
      <c r="AD483" s="88"/>
      <c r="AE483" s="88"/>
      <c r="AF483" s="88"/>
      <c r="AG483" s="88"/>
      <c r="AH483" s="88"/>
      <c r="AI483" s="88"/>
      <c r="AJ483" s="88"/>
      <c r="AK483" s="88"/>
      <c r="AL483" s="88"/>
      <c r="AM483" s="88"/>
      <c r="AN483" s="88"/>
      <c r="AO483" s="88"/>
      <c r="AP483" s="88"/>
      <c r="AQ483" s="88"/>
      <c r="AR483" s="88"/>
      <c r="AS483" s="88"/>
      <c r="AT483" s="88"/>
      <c r="AU483" s="88"/>
      <c r="AV483" s="88"/>
      <c r="AW483" s="88"/>
      <c r="AX483" s="88"/>
    </row>
    <row r="484" customFormat="false" ht="12.75" hidden="false" customHeight="false" outlineLevel="0" collapsed="false">
      <c r="B484" s="88"/>
      <c r="C484" s="88"/>
      <c r="D484" s="88"/>
      <c r="E484" s="88"/>
      <c r="F484" s="88"/>
      <c r="G484" s="88"/>
      <c r="H484" s="88"/>
      <c r="I484" s="88"/>
      <c r="J484" s="88"/>
      <c r="K484" s="88"/>
      <c r="L484" s="88"/>
      <c r="M484" s="88"/>
      <c r="N484" s="88"/>
      <c r="O484" s="88"/>
      <c r="P484" s="88"/>
      <c r="Q484" s="88"/>
      <c r="S484" s="88"/>
      <c r="T484" s="88"/>
      <c r="U484" s="88"/>
      <c r="V484" s="88"/>
      <c r="W484" s="88"/>
      <c r="X484" s="88"/>
      <c r="Y484" s="88"/>
      <c r="Z484" s="88"/>
      <c r="AA484" s="88"/>
      <c r="AB484" s="88"/>
      <c r="AC484" s="88"/>
      <c r="AD484" s="88"/>
      <c r="AE484" s="88"/>
      <c r="AF484" s="88"/>
      <c r="AG484" s="88"/>
      <c r="AH484" s="88"/>
      <c r="AI484" s="88"/>
      <c r="AJ484" s="88"/>
      <c r="AK484" s="88"/>
      <c r="AL484" s="88"/>
      <c r="AM484" s="88"/>
      <c r="AN484" s="88"/>
      <c r="AO484" s="88"/>
      <c r="AP484" s="88"/>
      <c r="AQ484" s="88"/>
      <c r="AR484" s="88"/>
      <c r="AS484" s="88"/>
      <c r="AT484" s="88"/>
      <c r="AU484" s="88"/>
      <c r="AV484" s="88"/>
      <c r="AW484" s="88"/>
      <c r="AX484" s="88"/>
    </row>
    <row r="485" customFormat="false" ht="12.75" hidden="false" customHeight="false" outlineLevel="0" collapsed="false">
      <c r="B485" s="88"/>
      <c r="C485" s="88"/>
      <c r="D485" s="88"/>
      <c r="E485" s="88"/>
      <c r="F485" s="88"/>
      <c r="G485" s="88"/>
      <c r="H485" s="88"/>
      <c r="I485" s="88"/>
      <c r="J485" s="88"/>
      <c r="K485" s="88"/>
      <c r="L485" s="88"/>
      <c r="M485" s="88"/>
      <c r="N485" s="88"/>
      <c r="O485" s="88"/>
      <c r="P485" s="88"/>
      <c r="Q485" s="88"/>
      <c r="S485" s="88"/>
      <c r="T485" s="88"/>
      <c r="U485" s="88"/>
      <c r="V485" s="88"/>
      <c r="W485" s="88"/>
      <c r="X485" s="88"/>
      <c r="Y485" s="88"/>
      <c r="Z485" s="88"/>
      <c r="AA485" s="88"/>
      <c r="AB485" s="88"/>
      <c r="AC485" s="88"/>
      <c r="AD485" s="88"/>
      <c r="AE485" s="88"/>
      <c r="AF485" s="88"/>
      <c r="AG485" s="88"/>
      <c r="AH485" s="88"/>
      <c r="AI485" s="88"/>
      <c r="AJ485" s="88"/>
      <c r="AK485" s="88"/>
      <c r="AL485" s="88"/>
      <c r="AM485" s="88"/>
      <c r="AN485" s="88"/>
      <c r="AO485" s="88"/>
      <c r="AP485" s="88"/>
      <c r="AQ485" s="88"/>
      <c r="AR485" s="88"/>
      <c r="AS485" s="88"/>
      <c r="AT485" s="88"/>
      <c r="AU485" s="88"/>
      <c r="AV485" s="88"/>
      <c r="AW485" s="88"/>
      <c r="AX485" s="88"/>
    </row>
    <row r="486" customFormat="false" ht="12.75" hidden="false" customHeight="false" outlineLevel="0" collapsed="false">
      <c r="B486" s="88"/>
      <c r="C486" s="88"/>
      <c r="D486" s="88"/>
      <c r="E486" s="88"/>
      <c r="F486" s="88"/>
      <c r="G486" s="88"/>
      <c r="H486" s="88"/>
      <c r="I486" s="88"/>
      <c r="J486" s="88"/>
      <c r="K486" s="88"/>
      <c r="L486" s="88"/>
      <c r="M486" s="88"/>
      <c r="N486" s="88"/>
      <c r="O486" s="88"/>
      <c r="P486" s="88"/>
      <c r="Q486" s="88"/>
      <c r="S486" s="88"/>
      <c r="T486" s="88"/>
      <c r="U486" s="88"/>
      <c r="V486" s="88"/>
      <c r="W486" s="88"/>
      <c r="X486" s="88"/>
      <c r="Y486" s="88"/>
      <c r="Z486" s="88"/>
      <c r="AA486" s="88"/>
      <c r="AB486" s="88"/>
      <c r="AC486" s="88"/>
      <c r="AD486" s="88"/>
      <c r="AE486" s="88"/>
      <c r="AF486" s="88"/>
      <c r="AG486" s="88"/>
      <c r="AH486" s="88"/>
      <c r="AI486" s="88"/>
      <c r="AJ486" s="88"/>
      <c r="AK486" s="88"/>
      <c r="AL486" s="88"/>
      <c r="AM486" s="88"/>
      <c r="AN486" s="88"/>
      <c r="AO486" s="88"/>
      <c r="AP486" s="88"/>
      <c r="AQ486" s="88"/>
      <c r="AR486" s="88"/>
      <c r="AS486" s="88"/>
      <c r="AT486" s="88"/>
      <c r="AU486" s="88"/>
      <c r="AV486" s="88"/>
      <c r="AW486" s="88"/>
      <c r="AX486" s="88"/>
    </row>
    <row r="487" customFormat="false" ht="12.75" hidden="false" customHeight="false" outlineLevel="0" collapsed="false">
      <c r="B487" s="88"/>
      <c r="C487" s="88"/>
      <c r="D487" s="88"/>
      <c r="E487" s="88"/>
      <c r="F487" s="88"/>
      <c r="G487" s="88"/>
      <c r="H487" s="88"/>
      <c r="I487" s="88"/>
      <c r="J487" s="88"/>
      <c r="K487" s="88"/>
      <c r="L487" s="88"/>
      <c r="M487" s="88"/>
      <c r="N487" s="88"/>
      <c r="O487" s="88"/>
      <c r="P487" s="88"/>
      <c r="Q487" s="88"/>
      <c r="S487" s="88"/>
      <c r="T487" s="88"/>
      <c r="U487" s="88"/>
      <c r="V487" s="88"/>
      <c r="W487" s="88"/>
      <c r="X487" s="88"/>
      <c r="Y487" s="88"/>
      <c r="Z487" s="88"/>
      <c r="AA487" s="88"/>
      <c r="AB487" s="88"/>
      <c r="AC487" s="88"/>
      <c r="AD487" s="88"/>
      <c r="AE487" s="88"/>
      <c r="AF487" s="88"/>
      <c r="AG487" s="88"/>
      <c r="AH487" s="88"/>
      <c r="AI487" s="88"/>
      <c r="AJ487" s="88"/>
      <c r="AK487" s="88"/>
      <c r="AL487" s="88"/>
      <c r="AM487" s="88"/>
      <c r="AN487" s="88"/>
      <c r="AO487" s="88"/>
      <c r="AP487" s="88"/>
      <c r="AQ487" s="88"/>
      <c r="AR487" s="88"/>
      <c r="AS487" s="88"/>
      <c r="AT487" s="88"/>
      <c r="AU487" s="88"/>
      <c r="AV487" s="88"/>
      <c r="AW487" s="88"/>
      <c r="AX487" s="88"/>
    </row>
    <row r="488" customFormat="false" ht="12.75" hidden="false" customHeight="false" outlineLevel="0" collapsed="false">
      <c r="B488" s="88"/>
      <c r="C488" s="88"/>
      <c r="D488" s="88"/>
      <c r="E488" s="88"/>
      <c r="F488" s="88"/>
      <c r="G488" s="88"/>
      <c r="H488" s="88"/>
      <c r="I488" s="88"/>
      <c r="J488" s="88"/>
      <c r="K488" s="88"/>
      <c r="L488" s="88"/>
      <c r="M488" s="88"/>
      <c r="N488" s="88"/>
      <c r="O488" s="88"/>
      <c r="P488" s="88"/>
      <c r="Q488" s="88"/>
      <c r="S488" s="88"/>
      <c r="T488" s="88"/>
      <c r="U488" s="88"/>
      <c r="V488" s="88"/>
      <c r="W488" s="88"/>
      <c r="X488" s="88"/>
      <c r="Y488" s="88"/>
      <c r="Z488" s="88"/>
      <c r="AA488" s="88"/>
      <c r="AB488" s="88"/>
      <c r="AC488" s="88"/>
      <c r="AD488" s="88"/>
      <c r="AE488" s="88"/>
      <c r="AF488" s="88"/>
      <c r="AG488" s="88"/>
      <c r="AH488" s="88"/>
      <c r="AI488" s="88"/>
      <c r="AJ488" s="88"/>
      <c r="AK488" s="88"/>
      <c r="AL488" s="88"/>
      <c r="AM488" s="88"/>
      <c r="AN488" s="88"/>
      <c r="AO488" s="88"/>
      <c r="AP488" s="88"/>
      <c r="AQ488" s="88"/>
      <c r="AR488" s="88"/>
      <c r="AS488" s="88"/>
      <c r="AT488" s="88"/>
      <c r="AU488" s="88"/>
      <c r="AV488" s="88"/>
      <c r="AW488" s="88"/>
      <c r="AX488" s="88"/>
    </row>
    <row r="489" customFormat="false" ht="12.75" hidden="false" customHeight="false" outlineLevel="0" collapsed="false">
      <c r="B489" s="88"/>
      <c r="C489" s="88"/>
      <c r="D489" s="88"/>
      <c r="E489" s="88"/>
      <c r="F489" s="88"/>
      <c r="G489" s="88"/>
      <c r="H489" s="88"/>
      <c r="I489" s="88"/>
      <c r="J489" s="88"/>
      <c r="K489" s="88"/>
      <c r="L489" s="88"/>
      <c r="M489" s="88"/>
      <c r="N489" s="88"/>
      <c r="O489" s="88"/>
      <c r="P489" s="88"/>
      <c r="Q489" s="88"/>
      <c r="S489" s="88"/>
      <c r="T489" s="88"/>
      <c r="U489" s="88"/>
      <c r="V489" s="88"/>
      <c r="W489" s="88"/>
      <c r="X489" s="88"/>
      <c r="Y489" s="88"/>
      <c r="Z489" s="88"/>
      <c r="AA489" s="88"/>
      <c r="AB489" s="88"/>
      <c r="AC489" s="88"/>
      <c r="AD489" s="88"/>
      <c r="AE489" s="88"/>
      <c r="AF489" s="88"/>
      <c r="AG489" s="88"/>
      <c r="AH489" s="88"/>
      <c r="AI489" s="88"/>
      <c r="AJ489" s="88"/>
      <c r="AK489" s="88"/>
      <c r="AL489" s="88"/>
      <c r="AM489" s="88"/>
      <c r="AN489" s="88"/>
      <c r="AO489" s="88"/>
      <c r="AP489" s="88"/>
      <c r="AQ489" s="88"/>
      <c r="AR489" s="88"/>
      <c r="AS489" s="88"/>
      <c r="AT489" s="88"/>
      <c r="AU489" s="88"/>
      <c r="AV489" s="88"/>
      <c r="AW489" s="88"/>
      <c r="AX489" s="88"/>
    </row>
    <row r="490" customFormat="false" ht="12.75" hidden="false" customHeight="false" outlineLevel="0" collapsed="false">
      <c r="B490" s="88"/>
      <c r="C490" s="88"/>
      <c r="D490" s="88"/>
      <c r="E490" s="88"/>
      <c r="F490" s="88"/>
      <c r="G490" s="88"/>
      <c r="H490" s="88"/>
      <c r="I490" s="88"/>
      <c r="J490" s="88"/>
      <c r="K490" s="88"/>
      <c r="L490" s="88"/>
      <c r="M490" s="88"/>
      <c r="N490" s="88"/>
      <c r="O490" s="88"/>
      <c r="P490" s="88"/>
      <c r="Q490" s="88"/>
      <c r="S490" s="88"/>
      <c r="T490" s="88"/>
      <c r="U490" s="88"/>
      <c r="V490" s="88"/>
      <c r="W490" s="88"/>
      <c r="X490" s="88"/>
      <c r="Y490" s="88"/>
      <c r="Z490" s="88"/>
      <c r="AA490" s="88"/>
      <c r="AB490" s="88"/>
      <c r="AC490" s="88"/>
      <c r="AD490" s="88"/>
      <c r="AE490" s="88"/>
      <c r="AF490" s="88"/>
      <c r="AG490" s="88"/>
      <c r="AH490" s="88"/>
      <c r="AI490" s="88"/>
      <c r="AJ490" s="88"/>
      <c r="AK490" s="88"/>
      <c r="AL490" s="88"/>
      <c r="AM490" s="88"/>
      <c r="AN490" s="88"/>
      <c r="AO490" s="88"/>
      <c r="AP490" s="88"/>
      <c r="AQ490" s="88"/>
      <c r="AR490" s="88"/>
      <c r="AS490" s="88"/>
      <c r="AT490" s="88"/>
      <c r="AU490" s="88"/>
      <c r="AV490" s="88"/>
      <c r="AW490" s="88"/>
      <c r="AX490" s="88"/>
    </row>
    <row r="491" customFormat="false" ht="12.75" hidden="false" customHeight="false" outlineLevel="0" collapsed="false">
      <c r="B491" s="88"/>
      <c r="C491" s="88"/>
      <c r="D491" s="88"/>
      <c r="E491" s="88"/>
      <c r="F491" s="88"/>
      <c r="G491" s="88"/>
      <c r="H491" s="88"/>
      <c r="I491" s="88"/>
      <c r="J491" s="88"/>
      <c r="K491" s="88"/>
      <c r="L491" s="88"/>
      <c r="M491" s="88"/>
      <c r="N491" s="88"/>
      <c r="O491" s="88"/>
      <c r="P491" s="88"/>
      <c r="Q491" s="88"/>
      <c r="S491" s="88"/>
      <c r="T491" s="88"/>
      <c r="U491" s="88"/>
      <c r="V491" s="88"/>
      <c r="W491" s="88"/>
      <c r="X491" s="88"/>
      <c r="Y491" s="88"/>
      <c r="Z491" s="88"/>
      <c r="AA491" s="88"/>
      <c r="AB491" s="88"/>
      <c r="AC491" s="88"/>
      <c r="AD491" s="88"/>
      <c r="AE491" s="88"/>
      <c r="AF491" s="88"/>
      <c r="AG491" s="88"/>
      <c r="AH491" s="88"/>
      <c r="AI491" s="88"/>
      <c r="AJ491" s="88"/>
      <c r="AK491" s="88"/>
      <c r="AL491" s="88"/>
      <c r="AM491" s="88"/>
      <c r="AN491" s="88"/>
      <c r="AO491" s="88"/>
      <c r="AP491" s="88"/>
      <c r="AQ491" s="88"/>
      <c r="AR491" s="88"/>
      <c r="AS491" s="88"/>
      <c r="AT491" s="88"/>
      <c r="AU491" s="88"/>
      <c r="AV491" s="88"/>
      <c r="AW491" s="88"/>
      <c r="AX491" s="88"/>
    </row>
    <row r="492" customFormat="false" ht="12.75" hidden="false" customHeight="false" outlineLevel="0" collapsed="false">
      <c r="B492" s="88"/>
      <c r="C492" s="88"/>
      <c r="D492" s="88"/>
      <c r="E492" s="88"/>
      <c r="F492" s="88"/>
      <c r="G492" s="88"/>
      <c r="H492" s="88"/>
      <c r="I492" s="88"/>
      <c r="J492" s="88"/>
      <c r="K492" s="88"/>
      <c r="L492" s="88"/>
      <c r="M492" s="88"/>
      <c r="N492" s="88"/>
      <c r="O492" s="88"/>
      <c r="P492" s="88"/>
      <c r="Q492" s="88"/>
      <c r="S492" s="88"/>
      <c r="T492" s="88"/>
      <c r="U492" s="88"/>
      <c r="V492" s="88"/>
      <c r="W492" s="88"/>
      <c r="X492" s="88"/>
      <c r="Y492" s="88"/>
      <c r="Z492" s="88"/>
      <c r="AA492" s="88"/>
      <c r="AB492" s="88"/>
      <c r="AC492" s="88"/>
      <c r="AD492" s="88"/>
      <c r="AE492" s="88"/>
      <c r="AF492" s="88"/>
      <c r="AG492" s="88"/>
      <c r="AH492" s="88"/>
      <c r="AI492" s="88"/>
      <c r="AJ492" s="88"/>
      <c r="AK492" s="88"/>
      <c r="AL492" s="88"/>
      <c r="AM492" s="88"/>
      <c r="AN492" s="88"/>
      <c r="AO492" s="88"/>
      <c r="AP492" s="88"/>
      <c r="AQ492" s="88"/>
      <c r="AR492" s="88"/>
      <c r="AS492" s="88"/>
      <c r="AT492" s="88"/>
      <c r="AU492" s="88"/>
      <c r="AV492" s="88"/>
      <c r="AW492" s="88"/>
      <c r="AX492" s="88"/>
    </row>
    <row r="493" customFormat="false" ht="12.75" hidden="false" customHeight="false" outlineLevel="0" collapsed="false">
      <c r="B493" s="88"/>
      <c r="C493" s="88"/>
      <c r="D493" s="88"/>
      <c r="E493" s="88"/>
      <c r="F493" s="88"/>
      <c r="G493" s="88"/>
      <c r="H493" s="88"/>
      <c r="I493" s="88"/>
      <c r="J493" s="88"/>
      <c r="K493" s="88"/>
      <c r="L493" s="88"/>
      <c r="M493" s="88"/>
      <c r="N493" s="88"/>
      <c r="O493" s="88"/>
      <c r="P493" s="88"/>
      <c r="Q493" s="88"/>
      <c r="S493" s="88"/>
      <c r="T493" s="88"/>
      <c r="U493" s="88"/>
      <c r="V493" s="88"/>
      <c r="W493" s="88"/>
      <c r="X493" s="88"/>
      <c r="Y493" s="88"/>
      <c r="Z493" s="88"/>
      <c r="AA493" s="88"/>
      <c r="AB493" s="88"/>
      <c r="AC493" s="88"/>
      <c r="AD493" s="88"/>
      <c r="AE493" s="88"/>
      <c r="AF493" s="88"/>
      <c r="AG493" s="88"/>
      <c r="AH493" s="88"/>
      <c r="AI493" s="88"/>
      <c r="AJ493" s="88"/>
      <c r="AK493" s="88"/>
      <c r="AL493" s="88"/>
      <c r="AM493" s="88"/>
      <c r="AN493" s="88"/>
      <c r="AO493" s="88"/>
      <c r="AP493" s="88"/>
      <c r="AQ493" s="88"/>
      <c r="AR493" s="88"/>
      <c r="AS493" s="88"/>
      <c r="AT493" s="88"/>
      <c r="AU493" s="88"/>
      <c r="AV493" s="88"/>
      <c r="AW493" s="88"/>
      <c r="AX493" s="88"/>
    </row>
    <row r="494" customFormat="false" ht="12.75" hidden="false" customHeight="false" outlineLevel="0" collapsed="false">
      <c r="B494" s="88"/>
      <c r="C494" s="88"/>
      <c r="D494" s="88"/>
      <c r="E494" s="88"/>
      <c r="F494" s="88"/>
      <c r="G494" s="88"/>
      <c r="H494" s="88"/>
      <c r="I494" s="88"/>
      <c r="J494" s="88"/>
      <c r="K494" s="88"/>
      <c r="L494" s="88"/>
      <c r="M494" s="88"/>
      <c r="N494" s="88"/>
      <c r="O494" s="88"/>
      <c r="P494" s="88"/>
      <c r="Q494" s="88"/>
      <c r="S494" s="88"/>
      <c r="T494" s="88"/>
      <c r="U494" s="88"/>
      <c r="V494" s="88"/>
      <c r="W494" s="88"/>
      <c r="X494" s="88"/>
      <c r="Y494" s="88"/>
      <c r="Z494" s="88"/>
      <c r="AA494" s="88"/>
      <c r="AB494" s="88"/>
      <c r="AC494" s="88"/>
      <c r="AD494" s="88"/>
      <c r="AE494" s="88"/>
      <c r="AF494" s="88"/>
      <c r="AG494" s="88"/>
      <c r="AH494" s="88"/>
      <c r="AI494" s="88"/>
      <c r="AJ494" s="88"/>
      <c r="AK494" s="88"/>
      <c r="AL494" s="88"/>
      <c r="AM494" s="88"/>
      <c r="AN494" s="88"/>
      <c r="AO494" s="88"/>
      <c r="AP494" s="88"/>
      <c r="AQ494" s="88"/>
      <c r="AR494" s="88"/>
      <c r="AS494" s="88"/>
      <c r="AT494" s="88"/>
      <c r="AU494" s="88"/>
      <c r="AV494" s="88"/>
      <c r="AW494" s="88"/>
      <c r="AX494" s="88"/>
    </row>
    <row r="495" customFormat="false" ht="12.75" hidden="false" customHeight="false" outlineLevel="0" collapsed="false">
      <c r="B495" s="88"/>
      <c r="C495" s="88"/>
      <c r="D495" s="88"/>
      <c r="E495" s="88"/>
      <c r="F495" s="88"/>
      <c r="G495" s="88"/>
      <c r="H495" s="88"/>
      <c r="I495" s="88"/>
      <c r="J495" s="88"/>
      <c r="K495" s="88"/>
      <c r="L495" s="88"/>
      <c r="M495" s="88"/>
      <c r="N495" s="88"/>
      <c r="O495" s="88"/>
      <c r="P495" s="88"/>
      <c r="Q495" s="88"/>
      <c r="S495" s="88"/>
      <c r="T495" s="88"/>
      <c r="U495" s="88"/>
      <c r="V495" s="88"/>
      <c r="W495" s="88"/>
      <c r="X495" s="88"/>
      <c r="Y495" s="88"/>
      <c r="Z495" s="88"/>
      <c r="AA495" s="88"/>
      <c r="AB495" s="88"/>
      <c r="AC495" s="88"/>
      <c r="AD495" s="88"/>
      <c r="AE495" s="88"/>
      <c r="AF495" s="88"/>
      <c r="AG495" s="88"/>
      <c r="AH495" s="88"/>
      <c r="AI495" s="88"/>
      <c r="AJ495" s="88"/>
      <c r="AK495" s="88"/>
      <c r="AL495" s="88"/>
      <c r="AM495" s="88"/>
      <c r="AN495" s="88"/>
      <c r="AO495" s="88"/>
      <c r="AP495" s="88"/>
      <c r="AQ495" s="88"/>
      <c r="AR495" s="88"/>
      <c r="AS495" s="88"/>
      <c r="AT495" s="88"/>
      <c r="AU495" s="88"/>
      <c r="AV495" s="88"/>
      <c r="AW495" s="88"/>
      <c r="AX495" s="88"/>
    </row>
    <row r="496" customFormat="false" ht="12.75" hidden="false" customHeight="false" outlineLevel="0" collapsed="false">
      <c r="B496" s="88"/>
      <c r="C496" s="88"/>
      <c r="D496" s="88"/>
      <c r="E496" s="88"/>
      <c r="F496" s="88"/>
      <c r="G496" s="88"/>
      <c r="H496" s="88"/>
      <c r="I496" s="88"/>
      <c r="J496" s="88"/>
      <c r="K496" s="88"/>
      <c r="L496" s="88"/>
      <c r="M496" s="88"/>
      <c r="N496" s="88"/>
      <c r="O496" s="88"/>
      <c r="P496" s="88"/>
      <c r="Q496" s="88"/>
      <c r="S496" s="88"/>
      <c r="T496" s="88"/>
      <c r="U496" s="88"/>
      <c r="V496" s="88"/>
      <c r="W496" s="88"/>
      <c r="X496" s="88"/>
      <c r="Y496" s="88"/>
      <c r="Z496" s="88"/>
      <c r="AA496" s="88"/>
      <c r="AB496" s="88"/>
      <c r="AC496" s="88"/>
      <c r="AD496" s="88"/>
      <c r="AE496" s="88"/>
      <c r="AF496" s="88"/>
      <c r="AG496" s="88"/>
      <c r="AH496" s="88"/>
      <c r="AI496" s="88"/>
      <c r="AJ496" s="88"/>
      <c r="AK496" s="88"/>
      <c r="AL496" s="88"/>
      <c r="AM496" s="88"/>
      <c r="AN496" s="88"/>
      <c r="AO496" s="88"/>
      <c r="AP496" s="88"/>
      <c r="AQ496" s="88"/>
      <c r="AR496" s="88"/>
      <c r="AS496" s="88"/>
      <c r="AT496" s="88"/>
      <c r="AU496" s="88"/>
      <c r="AV496" s="88"/>
      <c r="AW496" s="88"/>
      <c r="AX496" s="88"/>
    </row>
    <row r="497" customFormat="false" ht="12.75" hidden="false" customHeight="false" outlineLevel="0" collapsed="false">
      <c r="B497" s="88"/>
      <c r="C497" s="88"/>
      <c r="D497" s="88"/>
      <c r="E497" s="88"/>
      <c r="F497" s="88"/>
      <c r="G497" s="88"/>
      <c r="H497" s="88"/>
      <c r="I497" s="88"/>
      <c r="J497" s="88"/>
      <c r="K497" s="88"/>
      <c r="L497" s="88"/>
      <c r="M497" s="88"/>
      <c r="N497" s="88"/>
      <c r="O497" s="88"/>
      <c r="P497" s="88"/>
      <c r="Q497" s="88"/>
      <c r="S497" s="88"/>
      <c r="T497" s="88"/>
      <c r="U497" s="88"/>
      <c r="V497" s="88"/>
      <c r="W497" s="88"/>
      <c r="X497" s="88"/>
      <c r="Y497" s="88"/>
      <c r="Z497" s="88"/>
      <c r="AA497" s="88"/>
      <c r="AB497" s="88"/>
      <c r="AC497" s="88"/>
      <c r="AD497" s="88"/>
      <c r="AE497" s="88"/>
      <c r="AF497" s="88"/>
      <c r="AG497" s="88"/>
      <c r="AH497" s="88"/>
      <c r="AI497" s="88"/>
      <c r="AJ497" s="88"/>
      <c r="AK497" s="88"/>
      <c r="AL497" s="88"/>
      <c r="AM497" s="88"/>
      <c r="AN497" s="88"/>
      <c r="AO497" s="88"/>
      <c r="AP497" s="88"/>
      <c r="AQ497" s="88"/>
      <c r="AR497" s="88"/>
      <c r="AS497" s="88"/>
      <c r="AT497" s="88"/>
      <c r="AU497" s="88"/>
      <c r="AV497" s="88"/>
      <c r="AW497" s="88"/>
      <c r="AX497" s="88"/>
    </row>
    <row r="498" customFormat="false" ht="12.75" hidden="false" customHeight="false" outlineLevel="0" collapsed="false">
      <c r="B498" s="88"/>
      <c r="C498" s="88"/>
      <c r="D498" s="88"/>
      <c r="E498" s="88"/>
      <c r="F498" s="88"/>
      <c r="G498" s="88"/>
      <c r="H498" s="88"/>
      <c r="I498" s="88"/>
      <c r="J498" s="88"/>
      <c r="K498" s="88"/>
      <c r="L498" s="88"/>
      <c r="M498" s="88"/>
      <c r="N498" s="88"/>
      <c r="O498" s="88"/>
      <c r="P498" s="88"/>
      <c r="Q498" s="88"/>
      <c r="S498" s="88"/>
      <c r="T498" s="88"/>
      <c r="U498" s="88"/>
      <c r="V498" s="88"/>
      <c r="W498" s="88"/>
      <c r="X498" s="88"/>
      <c r="Y498" s="88"/>
      <c r="Z498" s="88"/>
      <c r="AA498" s="88"/>
      <c r="AB498" s="88"/>
      <c r="AC498" s="88"/>
      <c r="AD498" s="88"/>
      <c r="AE498" s="88"/>
      <c r="AF498" s="88"/>
      <c r="AG498" s="88"/>
      <c r="AH498" s="88"/>
      <c r="AI498" s="88"/>
      <c r="AJ498" s="88"/>
      <c r="AK498" s="88"/>
      <c r="AL498" s="88"/>
      <c r="AM498" s="88"/>
      <c r="AN498" s="88"/>
      <c r="AO498" s="88"/>
      <c r="AP498" s="88"/>
      <c r="AQ498" s="88"/>
      <c r="AR498" s="88"/>
      <c r="AS498" s="88"/>
      <c r="AT498" s="88"/>
      <c r="AU498" s="88"/>
      <c r="AV498" s="88"/>
      <c r="AW498" s="88"/>
      <c r="AX498" s="88"/>
    </row>
    <row r="499" customFormat="false" ht="12.75" hidden="false" customHeight="false" outlineLevel="0" collapsed="false">
      <c r="B499" s="88"/>
      <c r="C499" s="88"/>
      <c r="D499" s="88"/>
      <c r="E499" s="88"/>
      <c r="F499" s="88"/>
      <c r="G499" s="88"/>
      <c r="H499" s="88"/>
      <c r="I499" s="88"/>
      <c r="J499" s="88"/>
      <c r="K499" s="88"/>
      <c r="L499" s="88"/>
      <c r="M499" s="88"/>
      <c r="N499" s="88"/>
      <c r="O499" s="88"/>
      <c r="P499" s="88"/>
      <c r="Q499" s="88"/>
      <c r="S499" s="88"/>
      <c r="T499" s="88"/>
      <c r="U499" s="88"/>
      <c r="V499" s="88"/>
      <c r="W499" s="88"/>
      <c r="X499" s="88"/>
      <c r="Y499" s="88"/>
      <c r="Z499" s="88"/>
      <c r="AA499" s="88"/>
      <c r="AB499" s="88"/>
      <c r="AC499" s="88"/>
      <c r="AD499" s="88"/>
      <c r="AE499" s="88"/>
      <c r="AF499" s="88"/>
      <c r="AG499" s="88"/>
      <c r="AH499" s="88"/>
      <c r="AI499" s="88"/>
      <c r="AJ499" s="88"/>
      <c r="AK499" s="88"/>
      <c r="AL499" s="88"/>
      <c r="AM499" s="88"/>
      <c r="AN499" s="88"/>
      <c r="AO499" s="88"/>
      <c r="AP499" s="88"/>
      <c r="AQ499" s="88"/>
      <c r="AR499" s="88"/>
      <c r="AS499" s="88"/>
      <c r="AT499" s="88"/>
      <c r="AU499" s="88"/>
      <c r="AV499" s="88"/>
      <c r="AW499" s="88"/>
      <c r="AX499" s="88"/>
    </row>
    <row r="500" customFormat="false" ht="12.75" hidden="false" customHeight="false" outlineLevel="0" collapsed="false">
      <c r="B500" s="88"/>
      <c r="C500" s="88"/>
      <c r="D500" s="88"/>
      <c r="E500" s="88"/>
      <c r="F500" s="88"/>
      <c r="G500" s="88"/>
      <c r="H500" s="88"/>
      <c r="I500" s="88"/>
      <c r="J500" s="88"/>
      <c r="K500" s="88"/>
      <c r="L500" s="88"/>
      <c r="M500" s="88"/>
      <c r="N500" s="88"/>
      <c r="O500" s="88"/>
      <c r="P500" s="88"/>
      <c r="Q500" s="88"/>
      <c r="S500" s="88"/>
      <c r="T500" s="88"/>
      <c r="U500" s="88"/>
      <c r="V500" s="88"/>
      <c r="W500" s="88"/>
      <c r="X500" s="88"/>
      <c r="Y500" s="88"/>
      <c r="Z500" s="88"/>
      <c r="AA500" s="88"/>
      <c r="AB500" s="88"/>
      <c r="AC500" s="88"/>
      <c r="AD500" s="88"/>
      <c r="AE500" s="88"/>
      <c r="AF500" s="88"/>
      <c r="AG500" s="88"/>
      <c r="AH500" s="88"/>
      <c r="AI500" s="88"/>
      <c r="AJ500" s="88"/>
      <c r="AK500" s="88"/>
      <c r="AL500" s="88"/>
      <c r="AM500" s="88"/>
      <c r="AN500" s="88"/>
      <c r="AO500" s="88"/>
      <c r="AP500" s="88"/>
      <c r="AQ500" s="88"/>
      <c r="AR500" s="88"/>
      <c r="AS500" s="88"/>
      <c r="AT500" s="88"/>
      <c r="AU500" s="88"/>
      <c r="AV500" s="88"/>
      <c r="AW500" s="88"/>
      <c r="AX500" s="88"/>
    </row>
    <row r="501" customFormat="false" ht="12.75" hidden="false" customHeight="false" outlineLevel="0" collapsed="false">
      <c r="B501" s="88"/>
      <c r="C501" s="88"/>
      <c r="D501" s="88"/>
      <c r="E501" s="88"/>
      <c r="F501" s="88"/>
      <c r="G501" s="88"/>
      <c r="H501" s="88"/>
      <c r="I501" s="88"/>
      <c r="J501" s="88"/>
      <c r="K501" s="88"/>
      <c r="L501" s="88"/>
      <c r="M501" s="88"/>
      <c r="N501" s="88"/>
      <c r="O501" s="88"/>
      <c r="P501" s="88"/>
      <c r="Q501" s="88"/>
      <c r="S501" s="88"/>
      <c r="T501" s="88"/>
      <c r="U501" s="88"/>
      <c r="V501" s="88"/>
      <c r="W501" s="88"/>
      <c r="X501" s="88"/>
      <c r="Y501" s="88"/>
      <c r="Z501" s="88"/>
      <c r="AA501" s="88"/>
      <c r="AB501" s="88"/>
      <c r="AC501" s="88"/>
      <c r="AD501" s="88"/>
      <c r="AE501" s="88"/>
      <c r="AF501" s="88"/>
      <c r="AG501" s="88"/>
      <c r="AH501" s="88"/>
      <c r="AI501" s="88"/>
      <c r="AJ501" s="88"/>
      <c r="AK501" s="88"/>
      <c r="AL501" s="88"/>
      <c r="AM501" s="88"/>
      <c r="AN501" s="88"/>
      <c r="AO501" s="88"/>
      <c r="AP501" s="88"/>
      <c r="AQ501" s="88"/>
      <c r="AR501" s="88"/>
      <c r="AS501" s="88"/>
      <c r="AT501" s="88"/>
      <c r="AU501" s="88"/>
      <c r="AV501" s="88"/>
      <c r="AW501" s="88"/>
      <c r="AX501" s="88"/>
    </row>
    <row r="502" customFormat="false" ht="12.75" hidden="false" customHeight="false" outlineLevel="0" collapsed="false">
      <c r="B502" s="88"/>
      <c r="C502" s="88"/>
      <c r="D502" s="88"/>
      <c r="E502" s="88"/>
      <c r="F502" s="88"/>
      <c r="G502" s="88"/>
      <c r="H502" s="88"/>
      <c r="I502" s="88"/>
      <c r="J502" s="88"/>
      <c r="K502" s="88"/>
      <c r="L502" s="88"/>
      <c r="M502" s="88"/>
      <c r="N502" s="88"/>
      <c r="O502" s="88"/>
      <c r="P502" s="88"/>
      <c r="Q502" s="88"/>
      <c r="S502" s="88"/>
      <c r="T502" s="88"/>
      <c r="U502" s="88"/>
      <c r="V502" s="88"/>
      <c r="W502" s="88"/>
      <c r="X502" s="88"/>
      <c r="Y502" s="88"/>
      <c r="Z502" s="88"/>
      <c r="AA502" s="88"/>
      <c r="AB502" s="88"/>
      <c r="AC502" s="88"/>
      <c r="AD502" s="88"/>
      <c r="AE502" s="88"/>
      <c r="AF502" s="88"/>
      <c r="AG502" s="88"/>
      <c r="AH502" s="88"/>
      <c r="AI502" s="88"/>
      <c r="AJ502" s="88"/>
      <c r="AK502" s="88"/>
      <c r="AL502" s="88"/>
      <c r="AM502" s="88"/>
      <c r="AN502" s="88"/>
      <c r="AO502" s="88"/>
      <c r="AP502" s="88"/>
      <c r="AQ502" s="88"/>
      <c r="AR502" s="88"/>
      <c r="AS502" s="88"/>
      <c r="AT502" s="88"/>
      <c r="AU502" s="88"/>
      <c r="AV502" s="88"/>
      <c r="AW502" s="88"/>
      <c r="AX502" s="88"/>
    </row>
    <row r="503" customFormat="false" ht="12.75" hidden="false" customHeight="false" outlineLevel="0" collapsed="false">
      <c r="B503" s="88"/>
      <c r="C503" s="88"/>
      <c r="D503" s="88"/>
      <c r="E503" s="88"/>
      <c r="F503" s="88"/>
      <c r="G503" s="88"/>
      <c r="H503" s="88"/>
      <c r="I503" s="88"/>
      <c r="J503" s="88"/>
      <c r="K503" s="88"/>
      <c r="L503" s="88"/>
      <c r="M503" s="88"/>
      <c r="N503" s="88"/>
      <c r="O503" s="88"/>
      <c r="P503" s="88"/>
      <c r="Q503" s="88"/>
      <c r="S503" s="88"/>
      <c r="T503" s="88"/>
      <c r="U503" s="88"/>
      <c r="V503" s="88"/>
      <c r="W503" s="88"/>
      <c r="X503" s="88"/>
      <c r="Y503" s="88"/>
      <c r="Z503" s="88"/>
      <c r="AA503" s="88"/>
      <c r="AB503" s="88"/>
      <c r="AC503" s="88"/>
      <c r="AD503" s="88"/>
      <c r="AE503" s="88"/>
      <c r="AF503" s="88"/>
      <c r="AG503" s="88"/>
      <c r="AH503" s="88"/>
      <c r="AI503" s="88"/>
      <c r="AJ503" s="88"/>
      <c r="AK503" s="88"/>
      <c r="AL503" s="88"/>
      <c r="AM503" s="88"/>
      <c r="AN503" s="88"/>
      <c r="AO503" s="88"/>
      <c r="AP503" s="88"/>
      <c r="AQ503" s="88"/>
      <c r="AR503" s="88"/>
      <c r="AS503" s="88"/>
      <c r="AT503" s="88"/>
      <c r="AU503" s="88"/>
      <c r="AV503" s="88"/>
      <c r="AW503" s="88"/>
      <c r="AX503" s="88"/>
    </row>
    <row r="504" customFormat="false" ht="12.75" hidden="false" customHeight="false" outlineLevel="0" collapsed="false">
      <c r="B504" s="88"/>
      <c r="C504" s="88"/>
      <c r="D504" s="88"/>
      <c r="E504" s="88"/>
      <c r="F504" s="88"/>
      <c r="G504" s="88"/>
      <c r="H504" s="88"/>
      <c r="I504" s="88"/>
      <c r="J504" s="88"/>
      <c r="K504" s="88"/>
      <c r="L504" s="88"/>
      <c r="M504" s="88"/>
      <c r="N504" s="88"/>
      <c r="O504" s="88"/>
      <c r="P504" s="88"/>
      <c r="Q504" s="88"/>
      <c r="S504" s="88"/>
      <c r="T504" s="88"/>
      <c r="U504" s="88"/>
      <c r="V504" s="88"/>
      <c r="W504" s="88"/>
      <c r="X504" s="88"/>
      <c r="Y504" s="88"/>
      <c r="Z504" s="88"/>
      <c r="AA504" s="88"/>
      <c r="AB504" s="88"/>
      <c r="AC504" s="88"/>
      <c r="AD504" s="88"/>
      <c r="AE504" s="88"/>
      <c r="AF504" s="88"/>
      <c r="AG504" s="88"/>
      <c r="AH504" s="88"/>
      <c r="AI504" s="88"/>
      <c r="AJ504" s="88"/>
      <c r="AK504" s="88"/>
      <c r="AL504" s="88"/>
      <c r="AM504" s="88"/>
      <c r="AN504" s="88"/>
      <c r="AO504" s="88"/>
      <c r="AP504" s="88"/>
      <c r="AQ504" s="88"/>
      <c r="AR504" s="88"/>
      <c r="AS504" s="88"/>
      <c r="AT504" s="88"/>
      <c r="AU504" s="88"/>
      <c r="AV504" s="88"/>
      <c r="AW504" s="88"/>
      <c r="AX504" s="88"/>
    </row>
    <row r="505" customFormat="false" ht="12.75" hidden="false" customHeight="false" outlineLevel="0" collapsed="false">
      <c r="B505" s="88"/>
      <c r="C505" s="88"/>
      <c r="D505" s="88"/>
      <c r="E505" s="88"/>
      <c r="F505" s="88"/>
      <c r="G505" s="88"/>
      <c r="H505" s="88"/>
      <c r="I505" s="88"/>
      <c r="J505" s="88"/>
      <c r="K505" s="88"/>
      <c r="L505" s="88"/>
      <c r="M505" s="88"/>
      <c r="N505" s="88"/>
      <c r="O505" s="88"/>
      <c r="P505" s="88"/>
      <c r="Q505" s="88"/>
      <c r="S505" s="88"/>
      <c r="T505" s="88"/>
      <c r="U505" s="88"/>
      <c r="V505" s="88"/>
      <c r="W505" s="88"/>
      <c r="X505" s="88"/>
      <c r="Y505" s="88"/>
      <c r="Z505" s="88"/>
      <c r="AA505" s="88"/>
      <c r="AB505" s="88"/>
      <c r="AC505" s="88"/>
      <c r="AD505" s="88"/>
      <c r="AE505" s="88"/>
      <c r="AF505" s="88"/>
      <c r="AG505" s="88"/>
      <c r="AH505" s="88"/>
      <c r="AI505" s="88"/>
      <c r="AJ505" s="88"/>
      <c r="AK505" s="88"/>
      <c r="AL505" s="88"/>
      <c r="AM505" s="88"/>
      <c r="AN505" s="88"/>
      <c r="AO505" s="88"/>
      <c r="AP505" s="88"/>
      <c r="AQ505" s="88"/>
      <c r="AR505" s="88"/>
      <c r="AS505" s="88"/>
      <c r="AT505" s="88"/>
      <c r="AU505" s="88"/>
      <c r="AV505" s="88"/>
      <c r="AW505" s="88"/>
      <c r="AX505" s="88"/>
    </row>
    <row r="506" customFormat="false" ht="12.75" hidden="false" customHeight="false" outlineLevel="0" collapsed="false">
      <c r="B506" s="88"/>
      <c r="C506" s="88"/>
      <c r="D506" s="88"/>
      <c r="E506" s="88"/>
      <c r="F506" s="88"/>
      <c r="G506" s="88"/>
      <c r="H506" s="88"/>
      <c r="I506" s="88"/>
      <c r="J506" s="88"/>
      <c r="K506" s="88"/>
      <c r="L506" s="88"/>
      <c r="M506" s="88"/>
      <c r="N506" s="88"/>
      <c r="O506" s="88"/>
      <c r="P506" s="88"/>
      <c r="Q506" s="88"/>
      <c r="S506" s="88"/>
      <c r="T506" s="88"/>
      <c r="U506" s="88"/>
      <c r="V506" s="88"/>
      <c r="W506" s="88"/>
      <c r="X506" s="88"/>
      <c r="Y506" s="88"/>
      <c r="Z506" s="88"/>
      <c r="AA506" s="88"/>
      <c r="AB506" s="88"/>
      <c r="AC506" s="88"/>
      <c r="AD506" s="88"/>
      <c r="AE506" s="88"/>
      <c r="AF506" s="88"/>
      <c r="AG506" s="88"/>
      <c r="AH506" s="88"/>
      <c r="AI506" s="88"/>
      <c r="AJ506" s="88"/>
      <c r="AK506" s="88"/>
      <c r="AL506" s="88"/>
      <c r="AM506" s="88"/>
      <c r="AN506" s="88"/>
      <c r="AO506" s="88"/>
      <c r="AP506" s="88"/>
      <c r="AQ506" s="88"/>
      <c r="AR506" s="88"/>
      <c r="AS506" s="88"/>
      <c r="AT506" s="88"/>
      <c r="AU506" s="88"/>
      <c r="AV506" s="88"/>
      <c r="AW506" s="88"/>
      <c r="AX506" s="88"/>
    </row>
    <row r="507" customFormat="false" ht="12.75" hidden="false" customHeight="false" outlineLevel="0" collapsed="false">
      <c r="B507" s="88"/>
      <c r="C507" s="88"/>
      <c r="D507" s="88"/>
      <c r="E507" s="88"/>
      <c r="F507" s="88"/>
      <c r="G507" s="88"/>
      <c r="H507" s="88"/>
      <c r="I507" s="88"/>
      <c r="J507" s="88"/>
      <c r="K507" s="88"/>
      <c r="L507" s="88"/>
      <c r="M507" s="88"/>
      <c r="N507" s="88"/>
      <c r="O507" s="88"/>
      <c r="P507" s="88"/>
      <c r="Q507" s="88"/>
      <c r="S507" s="88"/>
      <c r="T507" s="88"/>
      <c r="U507" s="88"/>
      <c r="V507" s="88"/>
      <c r="W507" s="88"/>
      <c r="X507" s="88"/>
      <c r="Y507" s="88"/>
      <c r="Z507" s="88"/>
      <c r="AA507" s="88"/>
      <c r="AB507" s="88"/>
      <c r="AC507" s="88"/>
      <c r="AD507" s="88"/>
      <c r="AE507" s="88"/>
      <c r="AF507" s="88"/>
      <c r="AG507" s="88"/>
      <c r="AH507" s="88"/>
      <c r="AI507" s="88"/>
      <c r="AJ507" s="88"/>
      <c r="AK507" s="88"/>
      <c r="AL507" s="88"/>
      <c r="AM507" s="88"/>
      <c r="AN507" s="88"/>
      <c r="AO507" s="88"/>
      <c r="AP507" s="88"/>
      <c r="AQ507" s="88"/>
      <c r="AR507" s="88"/>
      <c r="AS507" s="88"/>
      <c r="AT507" s="88"/>
      <c r="AU507" s="88"/>
      <c r="AV507" s="88"/>
      <c r="AW507" s="88"/>
      <c r="AX507" s="88"/>
    </row>
    <row r="508" customFormat="false" ht="12.75" hidden="false" customHeight="false" outlineLevel="0" collapsed="false">
      <c r="B508" s="88"/>
      <c r="C508" s="88"/>
      <c r="D508" s="88"/>
      <c r="E508" s="88"/>
      <c r="F508" s="88"/>
      <c r="G508" s="88"/>
      <c r="H508" s="88"/>
      <c r="I508" s="88"/>
      <c r="J508" s="88"/>
      <c r="K508" s="88"/>
      <c r="L508" s="88"/>
      <c r="M508" s="88"/>
      <c r="N508" s="88"/>
      <c r="O508" s="88"/>
      <c r="P508" s="88"/>
      <c r="Q508" s="88"/>
      <c r="S508" s="88"/>
      <c r="T508" s="88"/>
      <c r="U508" s="88"/>
      <c r="V508" s="88"/>
      <c r="W508" s="88"/>
      <c r="X508" s="88"/>
      <c r="Y508" s="88"/>
      <c r="Z508" s="88"/>
      <c r="AA508" s="88"/>
      <c r="AB508" s="88"/>
      <c r="AC508" s="88"/>
      <c r="AD508" s="88"/>
      <c r="AE508" s="88"/>
      <c r="AF508" s="88"/>
      <c r="AG508" s="88"/>
      <c r="AH508" s="88"/>
      <c r="AI508" s="88"/>
      <c r="AJ508" s="88"/>
      <c r="AK508" s="88"/>
      <c r="AL508" s="88"/>
      <c r="AM508" s="88"/>
      <c r="AN508" s="88"/>
      <c r="AO508" s="88"/>
      <c r="AP508" s="88"/>
      <c r="AQ508" s="88"/>
      <c r="AR508" s="88"/>
      <c r="AS508" s="88"/>
      <c r="AT508" s="88"/>
      <c r="AU508" s="88"/>
      <c r="AV508" s="88"/>
      <c r="AW508" s="88"/>
      <c r="AX508" s="88"/>
    </row>
    <row r="509" customFormat="false" ht="12.75" hidden="false" customHeight="false" outlineLevel="0" collapsed="false">
      <c r="B509" s="88"/>
      <c r="C509" s="88"/>
      <c r="D509" s="88"/>
      <c r="E509" s="88"/>
      <c r="F509" s="88"/>
      <c r="G509" s="88"/>
      <c r="H509" s="88"/>
      <c r="I509" s="88"/>
      <c r="J509" s="88"/>
      <c r="K509" s="88"/>
      <c r="L509" s="88"/>
      <c r="M509" s="88"/>
      <c r="N509" s="88"/>
      <c r="O509" s="88"/>
      <c r="P509" s="88"/>
      <c r="Q509" s="88"/>
      <c r="S509" s="88"/>
      <c r="T509" s="88"/>
      <c r="U509" s="88"/>
      <c r="V509" s="88"/>
      <c r="W509" s="88"/>
      <c r="X509" s="88"/>
      <c r="Y509" s="88"/>
      <c r="Z509" s="88"/>
      <c r="AA509" s="88"/>
      <c r="AB509" s="88"/>
      <c r="AC509" s="88"/>
      <c r="AD509" s="88"/>
      <c r="AE509" s="88"/>
      <c r="AF509" s="88"/>
      <c r="AG509" s="88"/>
      <c r="AH509" s="88"/>
      <c r="AI509" s="88"/>
      <c r="AJ509" s="88"/>
      <c r="AK509" s="88"/>
      <c r="AL509" s="88"/>
      <c r="AM509" s="88"/>
      <c r="AN509" s="88"/>
      <c r="AO509" s="88"/>
      <c r="AP509" s="88"/>
      <c r="AQ509" s="88"/>
      <c r="AR509" s="88"/>
      <c r="AS509" s="88"/>
      <c r="AT509" s="88"/>
      <c r="AU509" s="88"/>
      <c r="AV509" s="88"/>
      <c r="AW509" s="88"/>
      <c r="AX509" s="88"/>
    </row>
    <row r="510" customFormat="false" ht="12.75" hidden="false" customHeight="false" outlineLevel="0" collapsed="false">
      <c r="B510" s="88"/>
      <c r="C510" s="88"/>
      <c r="D510" s="88"/>
      <c r="E510" s="88"/>
      <c r="F510" s="88"/>
      <c r="G510" s="88"/>
      <c r="H510" s="88"/>
      <c r="I510" s="88"/>
      <c r="J510" s="88"/>
      <c r="K510" s="88"/>
      <c r="L510" s="88"/>
      <c r="M510" s="88"/>
      <c r="N510" s="88"/>
      <c r="O510" s="88"/>
      <c r="P510" s="88"/>
      <c r="Q510" s="88"/>
      <c r="S510" s="88"/>
      <c r="T510" s="88"/>
      <c r="U510" s="88"/>
      <c r="V510" s="88"/>
      <c r="W510" s="88"/>
      <c r="X510" s="88"/>
      <c r="Y510" s="88"/>
      <c r="Z510" s="88"/>
      <c r="AA510" s="88"/>
      <c r="AB510" s="88"/>
      <c r="AC510" s="88"/>
      <c r="AD510" s="88"/>
      <c r="AE510" s="88"/>
      <c r="AF510" s="88"/>
      <c r="AG510" s="88"/>
      <c r="AH510" s="88"/>
      <c r="AI510" s="88"/>
      <c r="AJ510" s="88"/>
      <c r="AK510" s="88"/>
      <c r="AL510" s="88"/>
      <c r="AM510" s="88"/>
      <c r="AN510" s="88"/>
      <c r="AO510" s="88"/>
      <c r="AP510" s="88"/>
      <c r="AQ510" s="88"/>
      <c r="AR510" s="88"/>
      <c r="AS510" s="88"/>
      <c r="AT510" s="88"/>
      <c r="AU510" s="88"/>
      <c r="AV510" s="88"/>
      <c r="AW510" s="88"/>
      <c r="AX510" s="88"/>
    </row>
    <row r="511" customFormat="false" ht="12.75" hidden="false" customHeight="false" outlineLevel="0" collapsed="false">
      <c r="B511" s="88"/>
      <c r="C511" s="88"/>
      <c r="D511" s="88"/>
      <c r="E511" s="88"/>
      <c r="F511" s="88"/>
      <c r="G511" s="88"/>
      <c r="H511" s="88"/>
      <c r="I511" s="88"/>
      <c r="J511" s="88"/>
      <c r="K511" s="88"/>
      <c r="L511" s="88"/>
      <c r="M511" s="88"/>
      <c r="N511" s="88"/>
      <c r="O511" s="88"/>
      <c r="P511" s="88"/>
      <c r="Q511" s="88"/>
      <c r="S511" s="88"/>
      <c r="T511" s="88"/>
      <c r="U511" s="88"/>
      <c r="V511" s="88"/>
      <c r="W511" s="88"/>
      <c r="X511" s="88"/>
      <c r="Y511" s="88"/>
      <c r="Z511" s="88"/>
      <c r="AA511" s="88"/>
      <c r="AB511" s="88"/>
      <c r="AC511" s="88"/>
      <c r="AD511" s="88"/>
      <c r="AE511" s="88"/>
      <c r="AF511" s="88"/>
      <c r="AG511" s="88"/>
      <c r="AH511" s="88"/>
      <c r="AI511" s="88"/>
      <c r="AJ511" s="88"/>
      <c r="AK511" s="88"/>
      <c r="AL511" s="88"/>
      <c r="AM511" s="88"/>
      <c r="AN511" s="88"/>
      <c r="AO511" s="88"/>
      <c r="AP511" s="88"/>
      <c r="AQ511" s="88"/>
      <c r="AR511" s="88"/>
      <c r="AS511" s="88"/>
      <c r="AT511" s="88"/>
      <c r="AU511" s="88"/>
      <c r="AV511" s="88"/>
      <c r="AW511" s="88"/>
      <c r="AX511" s="88"/>
    </row>
    <row r="512" customFormat="false" ht="12.75" hidden="false" customHeight="false" outlineLevel="0" collapsed="false">
      <c r="B512" s="88"/>
      <c r="C512" s="88"/>
      <c r="D512" s="88"/>
      <c r="E512" s="88"/>
      <c r="F512" s="88"/>
      <c r="G512" s="88"/>
      <c r="H512" s="88"/>
      <c r="I512" s="88"/>
      <c r="J512" s="88"/>
      <c r="K512" s="88"/>
      <c r="L512" s="88"/>
      <c r="M512" s="88"/>
      <c r="N512" s="88"/>
      <c r="O512" s="88"/>
      <c r="P512" s="88"/>
      <c r="Q512" s="88"/>
      <c r="S512" s="88"/>
      <c r="T512" s="88"/>
      <c r="U512" s="88"/>
      <c r="V512" s="88"/>
      <c r="W512" s="88"/>
      <c r="X512" s="88"/>
      <c r="Y512" s="88"/>
      <c r="Z512" s="88"/>
      <c r="AA512" s="88"/>
      <c r="AB512" s="88"/>
      <c r="AC512" s="88"/>
      <c r="AD512" s="88"/>
      <c r="AE512" s="88"/>
      <c r="AF512" s="88"/>
      <c r="AG512" s="88"/>
      <c r="AH512" s="88"/>
      <c r="AI512" s="88"/>
      <c r="AJ512" s="88"/>
      <c r="AK512" s="88"/>
      <c r="AL512" s="88"/>
      <c r="AM512" s="88"/>
      <c r="AN512" s="88"/>
      <c r="AO512" s="88"/>
      <c r="AP512" s="88"/>
      <c r="AQ512" s="88"/>
      <c r="AR512" s="88"/>
      <c r="AS512" s="88"/>
      <c r="AT512" s="88"/>
      <c r="AU512" s="88"/>
      <c r="AV512" s="88"/>
      <c r="AW512" s="88"/>
      <c r="AX512" s="88"/>
    </row>
    <row r="513" customFormat="false" ht="12.75" hidden="false" customHeight="false" outlineLevel="0" collapsed="false">
      <c r="B513" s="88"/>
      <c r="C513" s="88"/>
      <c r="D513" s="88"/>
      <c r="E513" s="88"/>
      <c r="F513" s="88"/>
      <c r="G513" s="88"/>
      <c r="H513" s="88"/>
      <c r="I513" s="88"/>
      <c r="J513" s="88"/>
      <c r="K513" s="88"/>
      <c r="L513" s="88"/>
      <c r="M513" s="88"/>
      <c r="N513" s="88"/>
      <c r="O513" s="88"/>
      <c r="P513" s="88"/>
      <c r="Q513" s="88"/>
      <c r="S513" s="88"/>
      <c r="T513" s="88"/>
      <c r="U513" s="88"/>
      <c r="V513" s="88"/>
      <c r="W513" s="88"/>
      <c r="X513" s="88"/>
      <c r="Y513" s="88"/>
      <c r="Z513" s="88"/>
      <c r="AA513" s="88"/>
      <c r="AB513" s="88"/>
      <c r="AC513" s="88"/>
      <c r="AD513" s="88"/>
      <c r="AE513" s="88"/>
      <c r="AF513" s="88"/>
      <c r="AG513" s="88"/>
      <c r="AH513" s="88"/>
      <c r="AI513" s="88"/>
      <c r="AJ513" s="88"/>
      <c r="AK513" s="88"/>
      <c r="AL513" s="88"/>
      <c r="AM513" s="88"/>
      <c r="AN513" s="88"/>
      <c r="AO513" s="88"/>
      <c r="AP513" s="88"/>
      <c r="AQ513" s="88"/>
      <c r="AR513" s="88"/>
      <c r="AS513" s="88"/>
      <c r="AT513" s="88"/>
      <c r="AU513" s="88"/>
      <c r="AV513" s="88"/>
      <c r="AW513" s="88"/>
      <c r="AX513" s="88"/>
    </row>
    <row r="514" customFormat="false" ht="12.75" hidden="false" customHeight="false" outlineLevel="0" collapsed="false">
      <c r="B514" s="88"/>
      <c r="C514" s="88"/>
      <c r="D514" s="88"/>
      <c r="E514" s="88"/>
      <c r="F514" s="88"/>
      <c r="G514" s="88"/>
      <c r="H514" s="88"/>
      <c r="I514" s="88"/>
      <c r="J514" s="88"/>
      <c r="K514" s="88"/>
      <c r="L514" s="88"/>
      <c r="M514" s="88"/>
      <c r="N514" s="88"/>
      <c r="O514" s="88"/>
      <c r="P514" s="88"/>
      <c r="Q514" s="88"/>
      <c r="S514" s="88"/>
      <c r="T514" s="88"/>
      <c r="U514" s="88"/>
      <c r="V514" s="88"/>
      <c r="W514" s="88"/>
      <c r="X514" s="88"/>
      <c r="Y514" s="88"/>
      <c r="Z514" s="88"/>
      <c r="AA514" s="88"/>
      <c r="AB514" s="88"/>
      <c r="AC514" s="88"/>
      <c r="AD514" s="88"/>
      <c r="AE514" s="88"/>
      <c r="AF514" s="88"/>
      <c r="AG514" s="88"/>
      <c r="AH514" s="88"/>
      <c r="AI514" s="88"/>
      <c r="AJ514" s="88"/>
      <c r="AK514" s="88"/>
      <c r="AL514" s="88"/>
      <c r="AM514" s="88"/>
      <c r="AN514" s="88"/>
      <c r="AO514" s="88"/>
      <c r="AP514" s="88"/>
      <c r="AQ514" s="88"/>
      <c r="AR514" s="88"/>
      <c r="AS514" s="88"/>
      <c r="AT514" s="88"/>
      <c r="AU514" s="88"/>
      <c r="AV514" s="88"/>
      <c r="AW514" s="88"/>
      <c r="AX514" s="88"/>
    </row>
    <row r="515" customFormat="false" ht="12.75" hidden="false" customHeight="false" outlineLevel="0" collapsed="false">
      <c r="B515" s="88"/>
      <c r="C515" s="88"/>
      <c r="D515" s="88"/>
      <c r="E515" s="88"/>
      <c r="F515" s="88"/>
      <c r="G515" s="88"/>
      <c r="H515" s="88"/>
      <c r="I515" s="88"/>
      <c r="J515" s="88"/>
      <c r="K515" s="88"/>
      <c r="L515" s="88"/>
      <c r="M515" s="88"/>
      <c r="N515" s="88"/>
      <c r="O515" s="88"/>
      <c r="P515" s="88"/>
      <c r="Q515" s="88"/>
      <c r="S515" s="88"/>
      <c r="T515" s="88"/>
      <c r="U515" s="88"/>
      <c r="V515" s="88"/>
      <c r="W515" s="88"/>
      <c r="X515" s="88"/>
      <c r="Y515" s="88"/>
      <c r="Z515" s="88"/>
      <c r="AA515" s="88"/>
      <c r="AB515" s="88"/>
      <c r="AC515" s="88"/>
      <c r="AD515" s="88"/>
      <c r="AE515" s="88"/>
      <c r="AF515" s="88"/>
      <c r="AG515" s="88"/>
      <c r="AH515" s="88"/>
      <c r="AI515" s="88"/>
      <c r="AJ515" s="88"/>
      <c r="AK515" s="88"/>
      <c r="AL515" s="88"/>
      <c r="AM515" s="88"/>
      <c r="AN515" s="88"/>
      <c r="AO515" s="88"/>
      <c r="AP515" s="88"/>
      <c r="AQ515" s="88"/>
      <c r="AR515" s="88"/>
      <c r="AS515" s="88"/>
      <c r="AT515" s="88"/>
      <c r="AU515" s="88"/>
      <c r="AV515" s="88"/>
      <c r="AW515" s="88"/>
      <c r="AX515" s="88"/>
    </row>
    <row r="516" customFormat="false" ht="12.75" hidden="false" customHeight="false" outlineLevel="0" collapsed="false">
      <c r="B516" s="88"/>
      <c r="C516" s="88"/>
      <c r="D516" s="88"/>
      <c r="E516" s="88"/>
      <c r="F516" s="88"/>
      <c r="G516" s="88"/>
      <c r="H516" s="88"/>
      <c r="I516" s="88"/>
      <c r="J516" s="88"/>
      <c r="K516" s="88"/>
      <c r="L516" s="88"/>
      <c r="M516" s="88"/>
      <c r="N516" s="88"/>
      <c r="O516" s="88"/>
      <c r="P516" s="88"/>
      <c r="Q516" s="88"/>
      <c r="S516" s="88"/>
      <c r="T516" s="88"/>
      <c r="U516" s="88"/>
      <c r="V516" s="88"/>
      <c r="W516" s="88"/>
      <c r="X516" s="88"/>
      <c r="Y516" s="88"/>
      <c r="Z516" s="88"/>
      <c r="AA516" s="88"/>
      <c r="AB516" s="88"/>
      <c r="AC516" s="88"/>
      <c r="AD516" s="88"/>
      <c r="AE516" s="88"/>
      <c r="AF516" s="88"/>
      <c r="AG516" s="88"/>
      <c r="AH516" s="88"/>
      <c r="AI516" s="88"/>
      <c r="AJ516" s="88"/>
      <c r="AK516" s="88"/>
      <c r="AL516" s="88"/>
      <c r="AM516" s="88"/>
      <c r="AN516" s="88"/>
      <c r="AO516" s="88"/>
      <c r="AP516" s="88"/>
      <c r="AQ516" s="88"/>
      <c r="AR516" s="88"/>
      <c r="AS516" s="88"/>
      <c r="AT516" s="88"/>
      <c r="AU516" s="88"/>
      <c r="AV516" s="88"/>
      <c r="AW516" s="88"/>
      <c r="AX516" s="88"/>
    </row>
    <row r="517" customFormat="false" ht="12.75" hidden="false" customHeight="false" outlineLevel="0" collapsed="false">
      <c r="B517" s="88"/>
      <c r="C517" s="88"/>
      <c r="D517" s="88"/>
      <c r="E517" s="88"/>
      <c r="F517" s="88"/>
      <c r="G517" s="88"/>
      <c r="H517" s="88"/>
      <c r="I517" s="88"/>
      <c r="J517" s="88"/>
      <c r="K517" s="88"/>
      <c r="L517" s="88"/>
      <c r="M517" s="88"/>
      <c r="N517" s="88"/>
      <c r="O517" s="88"/>
      <c r="P517" s="88"/>
      <c r="Q517" s="88"/>
      <c r="S517" s="88"/>
      <c r="T517" s="88"/>
      <c r="U517" s="88"/>
      <c r="V517" s="88"/>
      <c r="W517" s="88"/>
      <c r="X517" s="88"/>
      <c r="Y517" s="88"/>
      <c r="Z517" s="88"/>
      <c r="AA517" s="88"/>
      <c r="AB517" s="88"/>
      <c r="AC517" s="88"/>
      <c r="AD517" s="88"/>
      <c r="AE517" s="88"/>
      <c r="AF517" s="88"/>
      <c r="AG517" s="88"/>
      <c r="AH517" s="88"/>
      <c r="AI517" s="88"/>
      <c r="AJ517" s="88"/>
      <c r="AK517" s="88"/>
      <c r="AL517" s="88"/>
      <c r="AM517" s="88"/>
      <c r="AN517" s="88"/>
      <c r="AO517" s="88"/>
      <c r="AP517" s="88"/>
      <c r="AQ517" s="88"/>
      <c r="AR517" s="88"/>
      <c r="AS517" s="88"/>
      <c r="AT517" s="88"/>
      <c r="AU517" s="88"/>
      <c r="AV517" s="88"/>
      <c r="AW517" s="88"/>
      <c r="AX517" s="88"/>
    </row>
    <row r="518" customFormat="false" ht="12.75" hidden="false" customHeight="false" outlineLevel="0" collapsed="false">
      <c r="B518" s="88"/>
      <c r="C518" s="88"/>
      <c r="D518" s="88"/>
      <c r="E518" s="88"/>
      <c r="F518" s="88"/>
      <c r="G518" s="88"/>
      <c r="H518" s="88"/>
      <c r="I518" s="88"/>
      <c r="J518" s="88"/>
      <c r="K518" s="88"/>
      <c r="L518" s="88"/>
      <c r="M518" s="88"/>
      <c r="N518" s="88"/>
      <c r="O518" s="88"/>
      <c r="P518" s="88"/>
      <c r="Q518" s="88"/>
      <c r="S518" s="88"/>
      <c r="T518" s="88"/>
      <c r="U518" s="88"/>
      <c r="V518" s="88"/>
      <c r="W518" s="88"/>
      <c r="X518" s="88"/>
      <c r="Y518" s="88"/>
      <c r="Z518" s="88"/>
      <c r="AA518" s="88"/>
      <c r="AB518" s="88"/>
      <c r="AC518" s="88"/>
      <c r="AD518" s="88"/>
      <c r="AE518" s="88"/>
      <c r="AF518" s="88"/>
      <c r="AG518" s="88"/>
      <c r="AH518" s="88"/>
      <c r="AI518" s="88"/>
      <c r="AJ518" s="88"/>
      <c r="AK518" s="88"/>
      <c r="AL518" s="88"/>
      <c r="AM518" s="88"/>
      <c r="AN518" s="88"/>
      <c r="AO518" s="88"/>
      <c r="AP518" s="88"/>
      <c r="AQ518" s="88"/>
      <c r="AR518" s="88"/>
      <c r="AS518" s="88"/>
      <c r="AT518" s="88"/>
      <c r="AU518" s="88"/>
      <c r="AV518" s="88"/>
      <c r="AW518" s="88"/>
      <c r="AX518" s="88"/>
    </row>
    <row r="519" customFormat="false" ht="12.75" hidden="false" customHeight="false" outlineLevel="0" collapsed="false">
      <c r="B519" s="88"/>
      <c r="C519" s="88"/>
      <c r="D519" s="88"/>
      <c r="E519" s="88"/>
      <c r="F519" s="88"/>
      <c r="G519" s="88"/>
      <c r="H519" s="88"/>
      <c r="I519" s="88"/>
      <c r="J519" s="88"/>
      <c r="K519" s="88"/>
      <c r="L519" s="88"/>
      <c r="M519" s="88"/>
      <c r="N519" s="88"/>
      <c r="O519" s="88"/>
      <c r="P519" s="88"/>
      <c r="Q519" s="88"/>
      <c r="S519" s="88"/>
      <c r="T519" s="88"/>
      <c r="U519" s="88"/>
      <c r="V519" s="88"/>
      <c r="W519" s="88"/>
      <c r="X519" s="88"/>
      <c r="Y519" s="88"/>
      <c r="Z519" s="88"/>
      <c r="AA519" s="88"/>
      <c r="AB519" s="88"/>
      <c r="AC519" s="88"/>
      <c r="AD519" s="88"/>
      <c r="AE519" s="88"/>
      <c r="AF519" s="88"/>
      <c r="AG519" s="88"/>
      <c r="AH519" s="88"/>
      <c r="AI519" s="88"/>
      <c r="AJ519" s="88"/>
      <c r="AK519" s="88"/>
      <c r="AL519" s="88"/>
      <c r="AM519" s="88"/>
      <c r="AN519" s="88"/>
      <c r="AO519" s="88"/>
      <c r="AP519" s="88"/>
      <c r="AQ519" s="88"/>
      <c r="AR519" s="88"/>
      <c r="AS519" s="88"/>
      <c r="AT519" s="88"/>
      <c r="AU519" s="88"/>
      <c r="AV519" s="88"/>
      <c r="AW519" s="88"/>
      <c r="AX519" s="88"/>
    </row>
    <row r="520" customFormat="false" ht="12.75" hidden="false" customHeight="false" outlineLevel="0" collapsed="false">
      <c r="B520" s="88"/>
      <c r="C520" s="88"/>
      <c r="D520" s="88"/>
      <c r="E520" s="88"/>
      <c r="F520" s="88"/>
      <c r="G520" s="88"/>
      <c r="H520" s="88"/>
      <c r="I520" s="88"/>
      <c r="J520" s="88"/>
      <c r="K520" s="88"/>
      <c r="L520" s="88"/>
      <c r="M520" s="88"/>
      <c r="N520" s="88"/>
      <c r="O520" s="88"/>
      <c r="P520" s="88"/>
      <c r="Q520" s="88"/>
      <c r="S520" s="88"/>
      <c r="T520" s="88"/>
      <c r="U520" s="88"/>
      <c r="V520" s="88"/>
      <c r="W520" s="88"/>
      <c r="X520" s="88"/>
      <c r="Y520" s="88"/>
      <c r="Z520" s="88"/>
      <c r="AA520" s="88"/>
      <c r="AB520" s="88"/>
      <c r="AC520" s="88"/>
      <c r="AD520" s="88"/>
      <c r="AE520" s="88"/>
      <c r="AF520" s="88"/>
      <c r="AG520" s="88"/>
      <c r="AH520" s="88"/>
      <c r="AI520" s="88"/>
      <c r="AJ520" s="88"/>
      <c r="AK520" s="88"/>
      <c r="AL520" s="88"/>
      <c r="AM520" s="88"/>
      <c r="AN520" s="88"/>
      <c r="AO520" s="88"/>
      <c r="AP520" s="88"/>
      <c r="AQ520" s="88"/>
      <c r="AR520" s="88"/>
      <c r="AS520" s="88"/>
      <c r="AT520" s="88"/>
      <c r="AU520" s="88"/>
      <c r="AV520" s="88"/>
      <c r="AW520" s="88"/>
      <c r="AX520" s="88"/>
    </row>
    <row r="521" customFormat="false" ht="12.75" hidden="false" customHeight="false" outlineLevel="0" collapsed="false">
      <c r="B521" s="88"/>
      <c r="C521" s="88"/>
      <c r="D521" s="88"/>
      <c r="E521" s="88"/>
      <c r="F521" s="88"/>
      <c r="G521" s="88"/>
      <c r="H521" s="88"/>
      <c r="I521" s="88"/>
      <c r="J521" s="88"/>
      <c r="K521" s="88"/>
      <c r="L521" s="88"/>
      <c r="M521" s="88"/>
      <c r="N521" s="88"/>
      <c r="O521" s="88"/>
      <c r="P521" s="88"/>
      <c r="Q521" s="88"/>
      <c r="S521" s="88"/>
      <c r="T521" s="88"/>
      <c r="U521" s="88"/>
      <c r="V521" s="88"/>
      <c r="W521" s="88"/>
      <c r="X521" s="88"/>
      <c r="Y521" s="88"/>
      <c r="Z521" s="88"/>
      <c r="AA521" s="88"/>
      <c r="AB521" s="88"/>
      <c r="AC521" s="88"/>
      <c r="AD521" s="88"/>
      <c r="AE521" s="88"/>
      <c r="AF521" s="88"/>
      <c r="AG521" s="88"/>
      <c r="AH521" s="88"/>
      <c r="AI521" s="88"/>
      <c r="AJ521" s="88"/>
      <c r="AK521" s="88"/>
      <c r="AL521" s="88"/>
      <c r="AM521" s="88"/>
      <c r="AN521" s="88"/>
      <c r="AO521" s="88"/>
      <c r="AP521" s="88"/>
      <c r="AQ521" s="88"/>
      <c r="AR521" s="88"/>
      <c r="AS521" s="88"/>
      <c r="AT521" s="88"/>
      <c r="AU521" s="88"/>
      <c r="AV521" s="88"/>
      <c r="AW521" s="88"/>
      <c r="AX521" s="88"/>
    </row>
    <row r="522" customFormat="false" ht="12.75" hidden="false" customHeight="false" outlineLevel="0" collapsed="false">
      <c r="B522" s="88"/>
      <c r="C522" s="88"/>
      <c r="D522" s="88"/>
      <c r="E522" s="88"/>
      <c r="F522" s="88"/>
      <c r="G522" s="88"/>
      <c r="H522" s="88"/>
      <c r="I522" s="88"/>
      <c r="J522" s="88"/>
      <c r="K522" s="88"/>
      <c r="L522" s="88"/>
      <c r="M522" s="88"/>
      <c r="N522" s="88"/>
      <c r="O522" s="88"/>
      <c r="P522" s="88"/>
      <c r="Q522" s="88"/>
      <c r="S522" s="88"/>
      <c r="T522" s="88"/>
      <c r="U522" s="88"/>
      <c r="V522" s="88"/>
      <c r="W522" s="88"/>
      <c r="X522" s="88"/>
      <c r="Y522" s="88"/>
      <c r="Z522" s="88"/>
      <c r="AA522" s="88"/>
      <c r="AB522" s="88"/>
      <c r="AC522" s="88"/>
      <c r="AD522" s="88"/>
      <c r="AE522" s="88"/>
      <c r="AF522" s="88"/>
      <c r="AG522" s="88"/>
      <c r="AH522" s="88"/>
      <c r="AI522" s="88"/>
      <c r="AJ522" s="88"/>
      <c r="AK522" s="88"/>
      <c r="AL522" s="88"/>
      <c r="AM522" s="88"/>
      <c r="AN522" s="88"/>
      <c r="AO522" s="88"/>
      <c r="AP522" s="88"/>
      <c r="AQ522" s="88"/>
      <c r="AR522" s="88"/>
      <c r="AS522" s="88"/>
      <c r="AT522" s="88"/>
      <c r="AU522" s="88"/>
      <c r="AV522" s="88"/>
      <c r="AW522" s="88"/>
      <c r="AX522" s="88"/>
    </row>
    <row r="523" customFormat="false" ht="12.75" hidden="false" customHeight="false" outlineLevel="0" collapsed="false">
      <c r="B523" s="88"/>
      <c r="C523" s="88"/>
      <c r="D523" s="88"/>
      <c r="E523" s="88"/>
      <c r="F523" s="88"/>
      <c r="G523" s="88"/>
      <c r="H523" s="88"/>
      <c r="I523" s="88"/>
      <c r="J523" s="88"/>
      <c r="K523" s="88"/>
      <c r="L523" s="88"/>
      <c r="M523" s="88"/>
      <c r="N523" s="88"/>
      <c r="O523" s="88"/>
      <c r="P523" s="88"/>
      <c r="Q523" s="88"/>
      <c r="S523" s="88"/>
      <c r="T523" s="88"/>
      <c r="U523" s="88"/>
      <c r="V523" s="88"/>
      <c r="W523" s="88"/>
      <c r="X523" s="88"/>
      <c r="Y523" s="88"/>
      <c r="Z523" s="88"/>
      <c r="AA523" s="88"/>
      <c r="AB523" s="88"/>
      <c r="AC523" s="88"/>
      <c r="AD523" s="88"/>
      <c r="AE523" s="88"/>
      <c r="AF523" s="88"/>
      <c r="AG523" s="88"/>
      <c r="AH523" s="88"/>
      <c r="AI523" s="88"/>
      <c r="AJ523" s="88"/>
      <c r="AK523" s="88"/>
      <c r="AL523" s="88"/>
      <c r="AM523" s="88"/>
      <c r="AN523" s="88"/>
      <c r="AO523" s="88"/>
      <c r="AP523" s="88"/>
      <c r="AQ523" s="88"/>
      <c r="AR523" s="88"/>
      <c r="AS523" s="88"/>
      <c r="AT523" s="88"/>
      <c r="AU523" s="88"/>
      <c r="AV523" s="88"/>
      <c r="AW523" s="88"/>
      <c r="AX523" s="88"/>
    </row>
    <row r="524" customFormat="false" ht="12.75" hidden="false" customHeight="false" outlineLevel="0" collapsed="false">
      <c r="B524" s="88"/>
      <c r="C524" s="88"/>
      <c r="D524" s="88"/>
      <c r="E524" s="88"/>
      <c r="F524" s="88"/>
      <c r="G524" s="88"/>
      <c r="H524" s="88"/>
      <c r="I524" s="88"/>
      <c r="J524" s="88"/>
      <c r="K524" s="88"/>
      <c r="L524" s="88"/>
      <c r="M524" s="88"/>
      <c r="N524" s="88"/>
      <c r="O524" s="88"/>
      <c r="P524" s="88"/>
      <c r="Q524" s="88"/>
      <c r="S524" s="88"/>
      <c r="T524" s="88"/>
      <c r="U524" s="88"/>
      <c r="V524" s="88"/>
      <c r="W524" s="88"/>
      <c r="X524" s="88"/>
      <c r="Y524" s="88"/>
      <c r="Z524" s="88"/>
      <c r="AA524" s="88"/>
      <c r="AB524" s="88"/>
      <c r="AC524" s="88"/>
      <c r="AD524" s="88"/>
      <c r="AE524" s="88"/>
      <c r="AF524" s="88"/>
      <c r="AG524" s="88"/>
      <c r="AH524" s="88"/>
      <c r="AI524" s="88"/>
      <c r="AJ524" s="88"/>
      <c r="AK524" s="88"/>
      <c r="AL524" s="88"/>
      <c r="AM524" s="88"/>
      <c r="AN524" s="88"/>
      <c r="AO524" s="88"/>
      <c r="AP524" s="88"/>
      <c r="AQ524" s="88"/>
      <c r="AR524" s="88"/>
      <c r="AS524" s="88"/>
      <c r="AT524" s="88"/>
      <c r="AU524" s="88"/>
      <c r="AV524" s="88"/>
      <c r="AW524" s="88"/>
      <c r="AX524" s="88"/>
    </row>
    <row r="525" customFormat="false" ht="12.75" hidden="false" customHeight="false" outlineLevel="0" collapsed="false">
      <c r="B525" s="88"/>
      <c r="C525" s="88"/>
      <c r="D525" s="88"/>
      <c r="E525" s="88"/>
      <c r="F525" s="88"/>
      <c r="G525" s="88"/>
      <c r="H525" s="88"/>
      <c r="I525" s="88"/>
      <c r="J525" s="88"/>
      <c r="K525" s="88"/>
      <c r="L525" s="88"/>
      <c r="M525" s="88"/>
      <c r="N525" s="88"/>
      <c r="O525" s="88"/>
      <c r="P525" s="88"/>
      <c r="Q525" s="88"/>
      <c r="S525" s="88"/>
      <c r="T525" s="88"/>
      <c r="U525" s="88"/>
      <c r="V525" s="88"/>
      <c r="W525" s="88"/>
      <c r="X525" s="88"/>
      <c r="Y525" s="88"/>
      <c r="Z525" s="88"/>
      <c r="AA525" s="88"/>
      <c r="AB525" s="88"/>
      <c r="AC525" s="88"/>
      <c r="AD525" s="88"/>
      <c r="AE525" s="88"/>
      <c r="AF525" s="88"/>
      <c r="AG525" s="88"/>
      <c r="AH525" s="88"/>
      <c r="AI525" s="88"/>
      <c r="AJ525" s="88"/>
      <c r="AK525" s="88"/>
      <c r="AL525" s="88"/>
      <c r="AM525" s="88"/>
      <c r="AN525" s="88"/>
      <c r="AO525" s="88"/>
      <c r="AP525" s="88"/>
      <c r="AQ525" s="88"/>
      <c r="AR525" s="88"/>
      <c r="AS525" s="88"/>
      <c r="AT525" s="88"/>
      <c r="AU525" s="88"/>
      <c r="AV525" s="88"/>
      <c r="AW525" s="88"/>
      <c r="AX525" s="88"/>
    </row>
    <row r="526" customFormat="false" ht="12.75" hidden="false" customHeight="false" outlineLevel="0" collapsed="false">
      <c r="B526" s="88"/>
      <c r="C526" s="88"/>
      <c r="D526" s="88"/>
      <c r="E526" s="88"/>
      <c r="F526" s="88"/>
      <c r="G526" s="88"/>
      <c r="H526" s="88"/>
      <c r="I526" s="88"/>
      <c r="J526" s="88"/>
      <c r="K526" s="88"/>
      <c r="L526" s="88"/>
      <c r="M526" s="88"/>
      <c r="N526" s="88"/>
      <c r="O526" s="88"/>
      <c r="P526" s="88"/>
      <c r="Q526" s="88"/>
      <c r="S526" s="88"/>
      <c r="T526" s="88"/>
      <c r="U526" s="88"/>
      <c r="V526" s="88"/>
      <c r="W526" s="88"/>
      <c r="X526" s="88"/>
      <c r="Y526" s="88"/>
      <c r="Z526" s="88"/>
      <c r="AA526" s="88"/>
      <c r="AB526" s="88"/>
      <c r="AC526" s="88"/>
      <c r="AD526" s="88"/>
      <c r="AE526" s="88"/>
      <c r="AF526" s="88"/>
      <c r="AG526" s="88"/>
      <c r="AH526" s="88"/>
      <c r="AI526" s="88"/>
      <c r="AJ526" s="88"/>
      <c r="AK526" s="88"/>
      <c r="AL526" s="88"/>
      <c r="AM526" s="88"/>
      <c r="AN526" s="88"/>
      <c r="AO526" s="88"/>
      <c r="AP526" s="88"/>
      <c r="AQ526" s="88"/>
      <c r="AR526" s="88"/>
      <c r="AS526" s="88"/>
      <c r="AT526" s="88"/>
      <c r="AU526" s="88"/>
      <c r="AV526" s="88"/>
      <c r="AW526" s="88"/>
      <c r="AX526" s="88"/>
    </row>
    <row r="527" customFormat="false" ht="12.75" hidden="false" customHeight="false" outlineLevel="0" collapsed="false">
      <c r="B527" s="88"/>
      <c r="C527" s="88"/>
      <c r="D527" s="88"/>
      <c r="E527" s="88"/>
      <c r="F527" s="88"/>
      <c r="G527" s="88"/>
      <c r="H527" s="88"/>
      <c r="I527" s="88"/>
      <c r="J527" s="88"/>
      <c r="K527" s="88"/>
      <c r="L527" s="88"/>
      <c r="M527" s="88"/>
      <c r="N527" s="88"/>
      <c r="O527" s="88"/>
      <c r="P527" s="88"/>
      <c r="Q527" s="88"/>
      <c r="S527" s="88"/>
      <c r="T527" s="88"/>
      <c r="U527" s="88"/>
      <c r="V527" s="88"/>
      <c r="W527" s="88"/>
      <c r="X527" s="88"/>
      <c r="Y527" s="88"/>
      <c r="Z527" s="88"/>
      <c r="AA527" s="88"/>
      <c r="AB527" s="88"/>
      <c r="AC527" s="88"/>
      <c r="AD527" s="88"/>
      <c r="AE527" s="88"/>
      <c r="AF527" s="88"/>
      <c r="AG527" s="88"/>
      <c r="AH527" s="88"/>
      <c r="AI527" s="88"/>
      <c r="AJ527" s="88"/>
      <c r="AK527" s="88"/>
      <c r="AL527" s="88"/>
      <c r="AM527" s="88"/>
      <c r="AN527" s="88"/>
      <c r="AO527" s="88"/>
      <c r="AP527" s="88"/>
      <c r="AQ527" s="88"/>
      <c r="AR527" s="88"/>
      <c r="AS527" s="88"/>
      <c r="AT527" s="88"/>
      <c r="AU527" s="88"/>
      <c r="AV527" s="88"/>
      <c r="AW527" s="88"/>
      <c r="AX527" s="88"/>
    </row>
    <row r="528" customFormat="false" ht="12.75" hidden="false" customHeight="false" outlineLevel="0" collapsed="false">
      <c r="B528" s="88"/>
      <c r="C528" s="88"/>
      <c r="D528" s="88"/>
      <c r="E528" s="88"/>
      <c r="F528" s="88"/>
      <c r="G528" s="88"/>
      <c r="H528" s="88"/>
      <c r="I528" s="88"/>
      <c r="J528" s="88"/>
      <c r="K528" s="88"/>
      <c r="L528" s="88"/>
      <c r="M528" s="88"/>
      <c r="N528" s="88"/>
      <c r="O528" s="88"/>
      <c r="P528" s="88"/>
      <c r="Q528" s="88"/>
      <c r="S528" s="88"/>
      <c r="T528" s="88"/>
      <c r="U528" s="88"/>
      <c r="V528" s="88"/>
      <c r="W528" s="88"/>
      <c r="X528" s="88"/>
      <c r="Y528" s="88"/>
      <c r="Z528" s="88"/>
      <c r="AA528" s="88"/>
      <c r="AB528" s="88"/>
      <c r="AC528" s="88"/>
      <c r="AD528" s="88"/>
      <c r="AE528" s="88"/>
      <c r="AF528" s="88"/>
      <c r="AG528" s="88"/>
      <c r="AH528" s="88"/>
      <c r="AI528" s="88"/>
      <c r="AJ528" s="88"/>
      <c r="AK528" s="88"/>
      <c r="AL528" s="88"/>
      <c r="AM528" s="88"/>
      <c r="AN528" s="88"/>
      <c r="AO528" s="88"/>
      <c r="AP528" s="88"/>
      <c r="AQ528" s="88"/>
      <c r="AR528" s="88"/>
      <c r="AS528" s="88"/>
      <c r="AT528" s="88"/>
      <c r="AU528" s="88"/>
      <c r="AV528" s="88"/>
      <c r="AW528" s="88"/>
      <c r="AX528" s="88"/>
    </row>
    <row r="529" customFormat="false" ht="12.75" hidden="false" customHeight="false" outlineLevel="0" collapsed="false">
      <c r="B529" s="88"/>
      <c r="C529" s="88"/>
      <c r="D529" s="88"/>
      <c r="E529" s="88"/>
      <c r="F529" s="88"/>
      <c r="G529" s="88"/>
      <c r="H529" s="88"/>
      <c r="I529" s="88"/>
      <c r="J529" s="88"/>
      <c r="K529" s="88"/>
      <c r="L529" s="88"/>
      <c r="M529" s="88"/>
      <c r="N529" s="88"/>
      <c r="O529" s="88"/>
      <c r="P529" s="88"/>
      <c r="Q529" s="88"/>
      <c r="S529" s="88"/>
      <c r="T529" s="88"/>
      <c r="U529" s="88"/>
      <c r="V529" s="88"/>
      <c r="W529" s="88"/>
      <c r="X529" s="88"/>
      <c r="Y529" s="88"/>
      <c r="Z529" s="88"/>
      <c r="AA529" s="88"/>
      <c r="AB529" s="88"/>
      <c r="AC529" s="88"/>
      <c r="AD529" s="88"/>
      <c r="AE529" s="88"/>
      <c r="AF529" s="88"/>
      <c r="AG529" s="88"/>
      <c r="AH529" s="88"/>
      <c r="AI529" s="88"/>
      <c r="AJ529" s="88"/>
      <c r="AK529" s="88"/>
      <c r="AL529" s="88"/>
      <c r="AM529" s="88"/>
      <c r="AN529" s="88"/>
      <c r="AO529" s="88"/>
      <c r="AP529" s="88"/>
      <c r="AQ529" s="88"/>
      <c r="AR529" s="88"/>
      <c r="AS529" s="88"/>
      <c r="AT529" s="88"/>
      <c r="AU529" s="88"/>
      <c r="AV529" s="88"/>
      <c r="AW529" s="88"/>
      <c r="AX529" s="88"/>
    </row>
    <row r="530" customFormat="false" ht="12.75" hidden="false" customHeight="false" outlineLevel="0" collapsed="false">
      <c r="B530" s="88"/>
      <c r="C530" s="88"/>
      <c r="D530" s="88"/>
      <c r="E530" s="88"/>
      <c r="F530" s="88"/>
      <c r="G530" s="88"/>
      <c r="H530" s="88"/>
      <c r="I530" s="88"/>
      <c r="J530" s="88"/>
      <c r="K530" s="88"/>
      <c r="L530" s="88"/>
      <c r="M530" s="88"/>
      <c r="N530" s="88"/>
      <c r="O530" s="88"/>
      <c r="P530" s="88"/>
      <c r="Q530" s="88"/>
      <c r="S530" s="88"/>
      <c r="T530" s="88"/>
      <c r="U530" s="88"/>
      <c r="V530" s="88"/>
      <c r="W530" s="88"/>
      <c r="X530" s="88"/>
      <c r="Y530" s="88"/>
      <c r="Z530" s="88"/>
      <c r="AA530" s="88"/>
      <c r="AB530" s="88"/>
      <c r="AC530" s="88"/>
      <c r="AD530" s="88"/>
      <c r="AE530" s="88"/>
      <c r="AF530" s="88"/>
      <c r="AG530" s="88"/>
      <c r="AH530" s="88"/>
      <c r="AI530" s="88"/>
      <c r="AJ530" s="88"/>
      <c r="AK530" s="88"/>
      <c r="AL530" s="88"/>
      <c r="AM530" s="88"/>
      <c r="AN530" s="88"/>
      <c r="AO530" s="88"/>
      <c r="AP530" s="88"/>
      <c r="AQ530" s="88"/>
      <c r="AR530" s="88"/>
      <c r="AS530" s="88"/>
      <c r="AT530" s="88"/>
      <c r="AU530" s="88"/>
      <c r="AV530" s="88"/>
      <c r="AW530" s="88"/>
      <c r="AX530" s="88"/>
    </row>
    <row r="531" customFormat="false" ht="12.75" hidden="false" customHeight="false" outlineLevel="0" collapsed="false">
      <c r="B531" s="88"/>
      <c r="C531" s="88"/>
      <c r="D531" s="88"/>
      <c r="E531" s="88"/>
      <c r="F531" s="88"/>
      <c r="G531" s="88"/>
      <c r="H531" s="88"/>
      <c r="I531" s="88"/>
      <c r="J531" s="88"/>
      <c r="K531" s="88"/>
      <c r="L531" s="88"/>
      <c r="M531" s="88"/>
      <c r="N531" s="88"/>
      <c r="O531" s="88"/>
      <c r="P531" s="88"/>
      <c r="Q531" s="88"/>
      <c r="S531" s="88"/>
      <c r="T531" s="88"/>
      <c r="U531" s="88"/>
      <c r="V531" s="88"/>
      <c r="W531" s="88"/>
      <c r="X531" s="88"/>
      <c r="Y531" s="88"/>
      <c r="Z531" s="88"/>
      <c r="AA531" s="88"/>
      <c r="AB531" s="88"/>
      <c r="AC531" s="88"/>
      <c r="AD531" s="88"/>
      <c r="AE531" s="88"/>
      <c r="AF531" s="88"/>
      <c r="AG531" s="88"/>
      <c r="AH531" s="88"/>
      <c r="AI531" s="88"/>
      <c r="AJ531" s="88"/>
      <c r="AK531" s="88"/>
      <c r="AL531" s="88"/>
      <c r="AM531" s="88"/>
      <c r="AN531" s="88"/>
      <c r="AO531" s="88"/>
      <c r="AP531" s="88"/>
      <c r="AQ531" s="88"/>
      <c r="AR531" s="88"/>
      <c r="AS531" s="88"/>
      <c r="AT531" s="88"/>
      <c r="AU531" s="88"/>
      <c r="AV531" s="88"/>
      <c r="AW531" s="88"/>
      <c r="AX531" s="88"/>
    </row>
    <row r="532" customFormat="false" ht="12.75" hidden="false" customHeight="false" outlineLevel="0" collapsed="false">
      <c r="B532" s="88"/>
      <c r="C532" s="88"/>
      <c r="D532" s="88"/>
      <c r="E532" s="88"/>
      <c r="F532" s="88"/>
      <c r="G532" s="88"/>
      <c r="H532" s="88"/>
      <c r="I532" s="88"/>
      <c r="J532" s="88"/>
      <c r="K532" s="88"/>
      <c r="L532" s="88"/>
      <c r="M532" s="88"/>
      <c r="N532" s="88"/>
      <c r="O532" s="88"/>
      <c r="P532" s="88"/>
      <c r="Q532" s="88"/>
      <c r="S532" s="88"/>
      <c r="T532" s="88"/>
      <c r="U532" s="88"/>
      <c r="V532" s="88"/>
      <c r="W532" s="88"/>
      <c r="X532" s="88"/>
      <c r="Y532" s="88"/>
      <c r="Z532" s="88"/>
      <c r="AA532" s="88"/>
      <c r="AB532" s="88"/>
      <c r="AC532" s="88"/>
      <c r="AD532" s="88"/>
      <c r="AE532" s="88"/>
      <c r="AF532" s="88"/>
      <c r="AG532" s="88"/>
      <c r="AH532" s="88"/>
      <c r="AI532" s="88"/>
      <c r="AJ532" s="88"/>
      <c r="AK532" s="88"/>
      <c r="AL532" s="88"/>
      <c r="AM532" s="88"/>
      <c r="AN532" s="88"/>
      <c r="AO532" s="88"/>
      <c r="AP532" s="88"/>
      <c r="AQ532" s="88"/>
      <c r="AR532" s="88"/>
      <c r="AS532" s="88"/>
      <c r="AT532" s="88"/>
      <c r="AU532" s="88"/>
      <c r="AV532" s="88"/>
      <c r="AW532" s="88"/>
      <c r="AX532" s="88"/>
    </row>
    <row r="533" customFormat="false" ht="12.75" hidden="false" customHeight="false" outlineLevel="0" collapsed="false">
      <c r="B533" s="88"/>
      <c r="C533" s="88"/>
      <c r="D533" s="88"/>
      <c r="E533" s="88"/>
      <c r="F533" s="88"/>
      <c r="G533" s="88"/>
      <c r="H533" s="88"/>
      <c r="I533" s="88"/>
      <c r="J533" s="88"/>
      <c r="K533" s="88"/>
      <c r="L533" s="88"/>
      <c r="M533" s="88"/>
      <c r="N533" s="88"/>
      <c r="O533" s="88"/>
      <c r="P533" s="88"/>
      <c r="Q533" s="88"/>
      <c r="S533" s="88"/>
      <c r="T533" s="88"/>
      <c r="U533" s="88"/>
      <c r="V533" s="88"/>
      <c r="W533" s="88"/>
      <c r="X533" s="88"/>
      <c r="Y533" s="88"/>
      <c r="Z533" s="88"/>
      <c r="AA533" s="88"/>
      <c r="AB533" s="88"/>
      <c r="AC533" s="88"/>
      <c r="AD533" s="88"/>
      <c r="AE533" s="88"/>
      <c r="AF533" s="88"/>
      <c r="AG533" s="88"/>
      <c r="AH533" s="88"/>
      <c r="AI533" s="88"/>
      <c r="AJ533" s="88"/>
      <c r="AK533" s="88"/>
      <c r="AL533" s="88"/>
      <c r="AM533" s="88"/>
      <c r="AN533" s="88"/>
      <c r="AO533" s="88"/>
      <c r="AP533" s="88"/>
      <c r="AQ533" s="88"/>
      <c r="AR533" s="88"/>
      <c r="AS533" s="88"/>
      <c r="AT533" s="88"/>
      <c r="AU533" s="88"/>
      <c r="AV533" s="88"/>
      <c r="AW533" s="88"/>
      <c r="AX533" s="88"/>
    </row>
    <row r="534" customFormat="false" ht="12.75" hidden="false" customHeight="false" outlineLevel="0" collapsed="false">
      <c r="B534" s="88"/>
      <c r="C534" s="88"/>
      <c r="D534" s="88"/>
      <c r="E534" s="88"/>
      <c r="F534" s="88"/>
      <c r="G534" s="88"/>
      <c r="H534" s="88"/>
      <c r="I534" s="88"/>
      <c r="J534" s="88"/>
      <c r="K534" s="88"/>
      <c r="L534" s="88"/>
      <c r="M534" s="88"/>
      <c r="N534" s="88"/>
      <c r="O534" s="88"/>
      <c r="P534" s="88"/>
      <c r="Q534" s="88"/>
      <c r="S534" s="88"/>
      <c r="T534" s="88"/>
      <c r="U534" s="88"/>
      <c r="V534" s="88"/>
      <c r="W534" s="88"/>
      <c r="X534" s="88"/>
      <c r="Y534" s="88"/>
      <c r="Z534" s="88"/>
      <c r="AA534" s="88"/>
      <c r="AB534" s="88"/>
      <c r="AC534" s="88"/>
      <c r="AD534" s="88"/>
      <c r="AE534" s="88"/>
      <c r="AF534" s="88"/>
      <c r="AG534" s="88"/>
      <c r="AH534" s="88"/>
      <c r="AI534" s="88"/>
      <c r="AJ534" s="88"/>
      <c r="AK534" s="88"/>
      <c r="AL534" s="88"/>
      <c r="AM534" s="88"/>
      <c r="AN534" s="88"/>
      <c r="AO534" s="88"/>
      <c r="AP534" s="88"/>
      <c r="AQ534" s="88"/>
      <c r="AR534" s="88"/>
      <c r="AS534" s="88"/>
      <c r="AT534" s="88"/>
      <c r="AU534" s="88"/>
      <c r="AV534" s="88"/>
      <c r="AW534" s="88"/>
      <c r="AX534" s="88"/>
    </row>
    <row r="535" customFormat="false" ht="12.75" hidden="false" customHeight="false" outlineLevel="0" collapsed="false">
      <c r="B535" s="88"/>
      <c r="C535" s="88"/>
      <c r="D535" s="88"/>
      <c r="E535" s="88"/>
      <c r="F535" s="88"/>
      <c r="G535" s="88"/>
      <c r="H535" s="88"/>
      <c r="I535" s="88"/>
      <c r="J535" s="88"/>
      <c r="K535" s="88"/>
      <c r="L535" s="88"/>
      <c r="M535" s="88"/>
      <c r="N535" s="88"/>
      <c r="O535" s="88"/>
      <c r="P535" s="88"/>
      <c r="Q535" s="88"/>
      <c r="S535" s="88"/>
      <c r="T535" s="88"/>
      <c r="U535" s="88"/>
      <c r="V535" s="88"/>
      <c r="W535" s="88"/>
      <c r="X535" s="88"/>
      <c r="Y535" s="88"/>
      <c r="Z535" s="88"/>
      <c r="AA535" s="88"/>
      <c r="AB535" s="88"/>
      <c r="AC535" s="88"/>
      <c r="AD535" s="88"/>
      <c r="AE535" s="88"/>
      <c r="AF535" s="88"/>
      <c r="AG535" s="88"/>
      <c r="AH535" s="88"/>
      <c r="AI535" s="88"/>
      <c r="AJ535" s="88"/>
      <c r="AK535" s="88"/>
      <c r="AL535" s="88"/>
      <c r="AM535" s="88"/>
      <c r="AN535" s="88"/>
      <c r="AO535" s="88"/>
      <c r="AP535" s="88"/>
      <c r="AQ535" s="88"/>
      <c r="AR535" s="88"/>
      <c r="AS535" s="88"/>
      <c r="AT535" s="88"/>
      <c r="AU535" s="88"/>
      <c r="AV535" s="88"/>
      <c r="AW535" s="88"/>
      <c r="AX535" s="88"/>
    </row>
    <row r="536" customFormat="false" ht="12.75" hidden="false" customHeight="false" outlineLevel="0" collapsed="false">
      <c r="B536" s="88"/>
      <c r="C536" s="88"/>
      <c r="D536" s="88"/>
      <c r="E536" s="88"/>
      <c r="F536" s="88"/>
      <c r="G536" s="88"/>
      <c r="H536" s="88"/>
      <c r="I536" s="88"/>
      <c r="J536" s="88"/>
      <c r="K536" s="88"/>
      <c r="L536" s="88"/>
      <c r="M536" s="88"/>
      <c r="N536" s="88"/>
      <c r="O536" s="88"/>
      <c r="P536" s="88"/>
      <c r="Q536" s="88"/>
      <c r="S536" s="88"/>
      <c r="T536" s="88"/>
      <c r="U536" s="88"/>
      <c r="V536" s="88"/>
      <c r="W536" s="88"/>
      <c r="X536" s="88"/>
      <c r="Y536" s="88"/>
      <c r="Z536" s="88"/>
      <c r="AA536" s="88"/>
      <c r="AB536" s="88"/>
      <c r="AC536" s="88"/>
      <c r="AD536" s="88"/>
      <c r="AE536" s="88"/>
      <c r="AF536" s="88"/>
      <c r="AG536" s="88"/>
      <c r="AH536" s="88"/>
      <c r="AI536" s="88"/>
      <c r="AJ536" s="88"/>
      <c r="AK536" s="88"/>
      <c r="AL536" s="88"/>
      <c r="AM536" s="88"/>
      <c r="AN536" s="88"/>
      <c r="AO536" s="88"/>
      <c r="AP536" s="88"/>
      <c r="AQ536" s="88"/>
      <c r="AR536" s="88"/>
      <c r="AS536" s="88"/>
      <c r="AT536" s="88"/>
      <c r="AU536" s="88"/>
      <c r="AV536" s="88"/>
      <c r="AW536" s="88"/>
      <c r="AX536" s="88"/>
    </row>
    <row r="537" customFormat="false" ht="12.75" hidden="false" customHeight="false" outlineLevel="0" collapsed="false">
      <c r="B537" s="88"/>
      <c r="C537" s="88"/>
      <c r="D537" s="88"/>
      <c r="E537" s="88"/>
      <c r="F537" s="88"/>
      <c r="G537" s="88"/>
      <c r="H537" s="88"/>
      <c r="I537" s="88"/>
      <c r="J537" s="88"/>
      <c r="K537" s="88"/>
      <c r="L537" s="88"/>
      <c r="M537" s="88"/>
      <c r="N537" s="88"/>
      <c r="O537" s="88"/>
      <c r="P537" s="88"/>
      <c r="Q537" s="88"/>
      <c r="S537" s="88"/>
      <c r="T537" s="88"/>
      <c r="U537" s="88"/>
      <c r="V537" s="88"/>
      <c r="W537" s="88"/>
      <c r="X537" s="88"/>
      <c r="Y537" s="88"/>
      <c r="Z537" s="88"/>
      <c r="AA537" s="88"/>
      <c r="AB537" s="88"/>
      <c r="AC537" s="88"/>
      <c r="AD537" s="88"/>
      <c r="AE537" s="88"/>
      <c r="AF537" s="88"/>
      <c r="AG537" s="88"/>
      <c r="AH537" s="88"/>
      <c r="AI537" s="88"/>
      <c r="AJ537" s="88"/>
      <c r="AK537" s="88"/>
      <c r="AL537" s="88"/>
      <c r="AM537" s="88"/>
      <c r="AN537" s="88"/>
      <c r="AO537" s="88"/>
      <c r="AP537" s="88"/>
      <c r="AQ537" s="88"/>
      <c r="AR537" s="88"/>
      <c r="AS537" s="88"/>
      <c r="AT537" s="88"/>
      <c r="AU537" s="88"/>
      <c r="AV537" s="88"/>
      <c r="AW537" s="88"/>
      <c r="AX537" s="88"/>
    </row>
    <row r="538" customFormat="false" ht="12.75" hidden="false" customHeight="false" outlineLevel="0" collapsed="false">
      <c r="B538" s="88"/>
      <c r="C538" s="88"/>
      <c r="D538" s="88"/>
      <c r="E538" s="88"/>
      <c r="F538" s="88"/>
      <c r="G538" s="88"/>
      <c r="H538" s="88"/>
      <c r="I538" s="88"/>
      <c r="J538" s="88"/>
      <c r="K538" s="88"/>
      <c r="L538" s="88"/>
      <c r="M538" s="88"/>
      <c r="N538" s="88"/>
      <c r="O538" s="88"/>
      <c r="P538" s="88"/>
      <c r="Q538" s="88"/>
      <c r="S538" s="88"/>
      <c r="T538" s="88"/>
      <c r="U538" s="88"/>
      <c r="V538" s="88"/>
      <c r="W538" s="88"/>
      <c r="X538" s="88"/>
      <c r="Y538" s="88"/>
      <c r="Z538" s="88"/>
      <c r="AA538" s="88"/>
      <c r="AB538" s="88"/>
      <c r="AC538" s="88"/>
      <c r="AD538" s="88"/>
      <c r="AE538" s="88"/>
      <c r="AF538" s="88"/>
      <c r="AG538" s="88"/>
      <c r="AH538" s="88"/>
      <c r="AI538" s="88"/>
      <c r="AJ538" s="88"/>
      <c r="AK538" s="88"/>
      <c r="AL538" s="88"/>
      <c r="AM538" s="88"/>
      <c r="AN538" s="88"/>
      <c r="AO538" s="88"/>
      <c r="AP538" s="88"/>
      <c r="AQ538" s="88"/>
      <c r="AR538" s="88"/>
      <c r="AS538" s="88"/>
      <c r="AT538" s="88"/>
      <c r="AU538" s="88"/>
      <c r="AV538" s="88"/>
      <c r="AW538" s="88"/>
      <c r="AX538" s="88"/>
    </row>
    <row r="539" customFormat="false" ht="12.75" hidden="false" customHeight="false" outlineLevel="0" collapsed="false">
      <c r="B539" s="88"/>
      <c r="C539" s="88"/>
      <c r="D539" s="88"/>
      <c r="E539" s="88"/>
      <c r="F539" s="88"/>
      <c r="G539" s="88"/>
      <c r="H539" s="88"/>
      <c r="I539" s="88"/>
      <c r="J539" s="88"/>
      <c r="K539" s="88"/>
      <c r="L539" s="88"/>
      <c r="M539" s="88"/>
      <c r="N539" s="88"/>
      <c r="O539" s="88"/>
      <c r="P539" s="88"/>
      <c r="Q539" s="88"/>
      <c r="S539" s="88"/>
      <c r="T539" s="88"/>
      <c r="U539" s="88"/>
      <c r="V539" s="88"/>
      <c r="W539" s="88"/>
      <c r="X539" s="88"/>
      <c r="Y539" s="88"/>
      <c r="Z539" s="88"/>
      <c r="AA539" s="88"/>
      <c r="AB539" s="88"/>
      <c r="AC539" s="88"/>
      <c r="AD539" s="88"/>
      <c r="AE539" s="88"/>
      <c r="AF539" s="88"/>
      <c r="AG539" s="88"/>
      <c r="AH539" s="88"/>
      <c r="AI539" s="88"/>
      <c r="AJ539" s="88"/>
      <c r="AK539" s="88"/>
      <c r="AL539" s="88"/>
      <c r="AM539" s="88"/>
      <c r="AN539" s="88"/>
      <c r="AO539" s="88"/>
      <c r="AP539" s="88"/>
      <c r="AQ539" s="88"/>
      <c r="AR539" s="88"/>
      <c r="AS539" s="88"/>
      <c r="AT539" s="88"/>
      <c r="AU539" s="88"/>
      <c r="AV539" s="88"/>
      <c r="AW539" s="88"/>
      <c r="AX539" s="88"/>
    </row>
    <row r="540" customFormat="false" ht="12.75" hidden="false" customHeight="false" outlineLevel="0" collapsed="false">
      <c r="B540" s="88"/>
      <c r="C540" s="88"/>
      <c r="D540" s="88"/>
      <c r="E540" s="88"/>
      <c r="F540" s="88"/>
      <c r="G540" s="88"/>
      <c r="H540" s="88"/>
      <c r="I540" s="88"/>
      <c r="J540" s="88"/>
      <c r="K540" s="88"/>
      <c r="L540" s="88"/>
      <c r="M540" s="88"/>
      <c r="N540" s="88"/>
      <c r="O540" s="88"/>
      <c r="P540" s="88"/>
      <c r="Q540" s="88"/>
      <c r="S540" s="88"/>
      <c r="T540" s="88"/>
      <c r="U540" s="88"/>
      <c r="V540" s="88"/>
      <c r="W540" s="88"/>
      <c r="X540" s="88"/>
      <c r="Y540" s="88"/>
      <c r="Z540" s="88"/>
      <c r="AA540" s="88"/>
      <c r="AB540" s="88"/>
      <c r="AC540" s="88"/>
      <c r="AD540" s="88"/>
      <c r="AE540" s="88"/>
      <c r="AF540" s="88"/>
      <c r="AG540" s="88"/>
      <c r="AH540" s="88"/>
      <c r="AI540" s="88"/>
      <c r="AJ540" s="88"/>
      <c r="AK540" s="88"/>
      <c r="AL540" s="88"/>
      <c r="AM540" s="88"/>
      <c r="AN540" s="88"/>
      <c r="AO540" s="88"/>
      <c r="AP540" s="88"/>
      <c r="AQ540" s="88"/>
      <c r="AR540" s="88"/>
      <c r="AS540" s="88"/>
      <c r="AT540" s="88"/>
      <c r="AU540" s="88"/>
      <c r="AV540" s="88"/>
      <c r="AW540" s="88"/>
      <c r="AX540" s="88"/>
    </row>
    <row r="541" customFormat="false" ht="12.75" hidden="false" customHeight="false" outlineLevel="0" collapsed="false">
      <c r="B541" s="88"/>
      <c r="C541" s="88"/>
      <c r="D541" s="88"/>
      <c r="E541" s="88"/>
      <c r="F541" s="88"/>
      <c r="G541" s="88"/>
      <c r="H541" s="88"/>
      <c r="I541" s="88"/>
      <c r="J541" s="88"/>
      <c r="K541" s="88"/>
      <c r="L541" s="88"/>
      <c r="M541" s="88"/>
      <c r="N541" s="88"/>
      <c r="O541" s="88"/>
      <c r="P541" s="88"/>
      <c r="Q541" s="88"/>
      <c r="S541" s="88"/>
      <c r="T541" s="88"/>
      <c r="U541" s="88"/>
      <c r="V541" s="88"/>
      <c r="W541" s="88"/>
      <c r="X541" s="88"/>
      <c r="Y541" s="88"/>
      <c r="Z541" s="88"/>
      <c r="AA541" s="88"/>
      <c r="AB541" s="88"/>
      <c r="AC541" s="88"/>
      <c r="AD541" s="88"/>
      <c r="AE541" s="88"/>
      <c r="AF541" s="88"/>
      <c r="AG541" s="88"/>
      <c r="AH541" s="88"/>
      <c r="AI541" s="88"/>
      <c r="AJ541" s="88"/>
      <c r="AK541" s="88"/>
      <c r="AL541" s="88"/>
      <c r="AM541" s="88"/>
      <c r="AN541" s="88"/>
      <c r="AO541" s="88"/>
      <c r="AP541" s="88"/>
      <c r="AQ541" s="88"/>
      <c r="AR541" s="88"/>
      <c r="AS541" s="88"/>
      <c r="AT541" s="88"/>
      <c r="AU541" s="88"/>
      <c r="AV541" s="88"/>
      <c r="AW541" s="88"/>
      <c r="AX541" s="88"/>
    </row>
    <row r="542" customFormat="false" ht="12.75" hidden="false" customHeight="false" outlineLevel="0" collapsed="false">
      <c r="B542" s="88"/>
      <c r="C542" s="88"/>
      <c r="D542" s="88"/>
      <c r="E542" s="88"/>
      <c r="F542" s="88"/>
      <c r="G542" s="88"/>
      <c r="H542" s="88"/>
      <c r="I542" s="88"/>
      <c r="J542" s="88"/>
      <c r="K542" s="88"/>
      <c r="L542" s="88"/>
      <c r="M542" s="88"/>
      <c r="N542" s="88"/>
      <c r="O542" s="88"/>
      <c r="P542" s="88"/>
      <c r="Q542" s="88"/>
      <c r="S542" s="88"/>
      <c r="T542" s="88"/>
      <c r="U542" s="88"/>
      <c r="V542" s="88"/>
      <c r="W542" s="88"/>
      <c r="X542" s="88"/>
      <c r="Y542" s="88"/>
      <c r="Z542" s="88"/>
      <c r="AA542" s="88"/>
      <c r="AB542" s="88"/>
      <c r="AC542" s="88"/>
      <c r="AD542" s="88"/>
      <c r="AE542" s="88"/>
      <c r="AF542" s="88"/>
      <c r="AG542" s="88"/>
      <c r="AH542" s="88"/>
      <c r="AI542" s="88"/>
      <c r="AJ542" s="88"/>
      <c r="AK542" s="88"/>
      <c r="AL542" s="88"/>
      <c r="AM542" s="88"/>
      <c r="AN542" s="88"/>
      <c r="AO542" s="88"/>
      <c r="AP542" s="88"/>
      <c r="AQ542" s="88"/>
      <c r="AR542" s="88"/>
      <c r="AS542" s="88"/>
      <c r="AT542" s="88"/>
      <c r="AU542" s="88"/>
      <c r="AV542" s="88"/>
      <c r="AW542" s="88"/>
      <c r="AX542" s="88"/>
    </row>
    <row r="543" customFormat="false" ht="12.75" hidden="false" customHeight="false" outlineLevel="0" collapsed="false">
      <c r="B543" s="88"/>
      <c r="C543" s="88"/>
      <c r="D543" s="88"/>
      <c r="E543" s="88"/>
      <c r="F543" s="88"/>
      <c r="G543" s="88"/>
      <c r="H543" s="88"/>
      <c r="I543" s="88"/>
      <c r="J543" s="88"/>
      <c r="K543" s="88"/>
      <c r="L543" s="88"/>
      <c r="M543" s="88"/>
      <c r="N543" s="88"/>
      <c r="O543" s="88"/>
      <c r="P543" s="88"/>
      <c r="Q543" s="88"/>
      <c r="S543" s="88"/>
      <c r="T543" s="88"/>
      <c r="U543" s="88"/>
      <c r="V543" s="88"/>
      <c r="W543" s="88"/>
      <c r="X543" s="88"/>
      <c r="Y543" s="88"/>
      <c r="Z543" s="88"/>
      <c r="AA543" s="88"/>
      <c r="AB543" s="88"/>
      <c r="AC543" s="88"/>
      <c r="AD543" s="88"/>
      <c r="AE543" s="88"/>
      <c r="AF543" s="88"/>
      <c r="AG543" s="88"/>
      <c r="AH543" s="88"/>
      <c r="AI543" s="88"/>
      <c r="AJ543" s="88"/>
      <c r="AK543" s="88"/>
      <c r="AL543" s="88"/>
      <c r="AM543" s="88"/>
      <c r="AN543" s="88"/>
      <c r="AO543" s="88"/>
      <c r="AP543" s="88"/>
      <c r="AQ543" s="88"/>
      <c r="AR543" s="88"/>
      <c r="AS543" s="88"/>
      <c r="AT543" s="88"/>
      <c r="AU543" s="88"/>
      <c r="AV543" s="88"/>
      <c r="AW543" s="88"/>
      <c r="AX543" s="88"/>
    </row>
    <row r="544" customFormat="false" ht="12.75" hidden="false" customHeight="false" outlineLevel="0" collapsed="false">
      <c r="B544" s="88"/>
      <c r="C544" s="88"/>
      <c r="D544" s="88"/>
      <c r="E544" s="88"/>
      <c r="F544" s="88"/>
      <c r="G544" s="88"/>
      <c r="H544" s="88"/>
      <c r="I544" s="88"/>
      <c r="J544" s="88"/>
      <c r="K544" s="88"/>
      <c r="L544" s="88"/>
      <c r="M544" s="88"/>
      <c r="N544" s="88"/>
      <c r="O544" s="88"/>
      <c r="P544" s="88"/>
      <c r="Q544" s="88"/>
      <c r="S544" s="88"/>
      <c r="T544" s="88"/>
      <c r="U544" s="88"/>
      <c r="V544" s="88"/>
      <c r="W544" s="88"/>
      <c r="X544" s="88"/>
      <c r="Y544" s="88"/>
      <c r="Z544" s="88"/>
      <c r="AA544" s="88"/>
      <c r="AB544" s="88"/>
      <c r="AC544" s="88"/>
      <c r="AD544" s="88"/>
      <c r="AE544" s="88"/>
      <c r="AF544" s="88"/>
      <c r="AG544" s="88"/>
      <c r="AH544" s="88"/>
      <c r="AI544" s="88"/>
      <c r="AJ544" s="88"/>
      <c r="AK544" s="88"/>
      <c r="AL544" s="88"/>
      <c r="AM544" s="88"/>
      <c r="AN544" s="88"/>
      <c r="AO544" s="88"/>
      <c r="AP544" s="88"/>
      <c r="AQ544" s="88"/>
      <c r="AR544" s="88"/>
      <c r="AS544" s="88"/>
      <c r="AT544" s="88"/>
      <c r="AU544" s="88"/>
      <c r="AV544" s="88"/>
      <c r="AW544" s="88"/>
      <c r="AX544" s="88"/>
    </row>
    <row r="545" customFormat="false" ht="12.75" hidden="false" customHeight="false" outlineLevel="0" collapsed="false">
      <c r="B545" s="88"/>
      <c r="C545" s="88"/>
      <c r="D545" s="88"/>
      <c r="E545" s="88"/>
      <c r="F545" s="88"/>
      <c r="G545" s="88"/>
      <c r="H545" s="88"/>
      <c r="I545" s="88"/>
      <c r="J545" s="88"/>
      <c r="K545" s="88"/>
      <c r="L545" s="88"/>
      <c r="M545" s="88"/>
      <c r="N545" s="88"/>
      <c r="O545" s="88"/>
      <c r="P545" s="88"/>
      <c r="Q545" s="88"/>
      <c r="S545" s="88"/>
      <c r="T545" s="88"/>
      <c r="U545" s="88"/>
      <c r="V545" s="88"/>
      <c r="W545" s="88"/>
      <c r="X545" s="88"/>
      <c r="Y545" s="88"/>
      <c r="Z545" s="88"/>
      <c r="AA545" s="88"/>
      <c r="AB545" s="88"/>
      <c r="AC545" s="88"/>
      <c r="AD545" s="88"/>
      <c r="AE545" s="88"/>
      <c r="AF545" s="88"/>
      <c r="AG545" s="88"/>
      <c r="AH545" s="88"/>
      <c r="AI545" s="88"/>
      <c r="AJ545" s="88"/>
      <c r="AK545" s="88"/>
      <c r="AL545" s="88"/>
      <c r="AM545" s="88"/>
      <c r="AN545" s="88"/>
      <c r="AO545" s="88"/>
      <c r="AP545" s="88"/>
      <c r="AQ545" s="88"/>
      <c r="AR545" s="88"/>
      <c r="AS545" s="88"/>
      <c r="AT545" s="88"/>
      <c r="AU545" s="88"/>
      <c r="AV545" s="88"/>
      <c r="AW545" s="88"/>
      <c r="AX545" s="88"/>
    </row>
    <row r="546" customFormat="false" ht="12.75" hidden="false" customHeight="false" outlineLevel="0" collapsed="false">
      <c r="B546" s="88"/>
      <c r="C546" s="88"/>
      <c r="D546" s="88"/>
      <c r="E546" s="88"/>
      <c r="F546" s="88"/>
      <c r="G546" s="88"/>
      <c r="H546" s="88"/>
      <c r="I546" s="88"/>
      <c r="J546" s="88"/>
      <c r="K546" s="88"/>
      <c r="L546" s="88"/>
      <c r="M546" s="88"/>
      <c r="N546" s="88"/>
      <c r="O546" s="88"/>
      <c r="P546" s="88"/>
      <c r="Q546" s="88"/>
      <c r="S546" s="88"/>
      <c r="T546" s="88"/>
      <c r="U546" s="88"/>
      <c r="V546" s="88"/>
      <c r="W546" s="88"/>
      <c r="X546" s="88"/>
      <c r="Y546" s="88"/>
      <c r="Z546" s="88"/>
      <c r="AA546" s="88"/>
      <c r="AB546" s="88"/>
      <c r="AC546" s="88"/>
      <c r="AD546" s="88"/>
      <c r="AE546" s="88"/>
      <c r="AF546" s="88"/>
      <c r="AG546" s="88"/>
      <c r="AH546" s="88"/>
      <c r="AI546" s="88"/>
      <c r="AJ546" s="88"/>
      <c r="AK546" s="88"/>
      <c r="AL546" s="88"/>
      <c r="AM546" s="88"/>
      <c r="AN546" s="88"/>
      <c r="AO546" s="88"/>
      <c r="AP546" s="88"/>
      <c r="AQ546" s="88"/>
      <c r="AR546" s="88"/>
      <c r="AS546" s="88"/>
      <c r="AT546" s="88"/>
      <c r="AU546" s="88"/>
      <c r="AV546" s="88"/>
      <c r="AW546" s="88"/>
      <c r="AX546" s="88"/>
    </row>
    <row r="547" customFormat="false" ht="12.75" hidden="false" customHeight="false" outlineLevel="0" collapsed="false">
      <c r="B547" s="88"/>
      <c r="C547" s="88"/>
      <c r="D547" s="88"/>
      <c r="E547" s="88"/>
      <c r="F547" s="88"/>
      <c r="G547" s="88"/>
      <c r="H547" s="88"/>
      <c r="I547" s="88"/>
      <c r="J547" s="88"/>
      <c r="K547" s="88"/>
      <c r="L547" s="88"/>
      <c r="M547" s="88"/>
      <c r="N547" s="88"/>
      <c r="O547" s="88"/>
      <c r="P547" s="88"/>
      <c r="Q547" s="88"/>
      <c r="S547" s="88"/>
      <c r="T547" s="88"/>
      <c r="U547" s="88"/>
      <c r="V547" s="88"/>
      <c r="W547" s="88"/>
      <c r="X547" s="88"/>
      <c r="Y547" s="88"/>
      <c r="Z547" s="88"/>
      <c r="AA547" s="88"/>
      <c r="AB547" s="88"/>
      <c r="AC547" s="88"/>
      <c r="AD547" s="88"/>
      <c r="AE547" s="88"/>
      <c r="AF547" s="88"/>
      <c r="AG547" s="88"/>
      <c r="AH547" s="88"/>
      <c r="AI547" s="88"/>
      <c r="AJ547" s="88"/>
      <c r="AK547" s="88"/>
      <c r="AL547" s="88"/>
      <c r="AM547" s="88"/>
      <c r="AN547" s="88"/>
      <c r="AO547" s="88"/>
      <c r="AP547" s="88"/>
      <c r="AQ547" s="88"/>
      <c r="AR547" s="88"/>
      <c r="AS547" s="88"/>
      <c r="AT547" s="88"/>
      <c r="AU547" s="88"/>
      <c r="AV547" s="88"/>
      <c r="AW547" s="88"/>
      <c r="AX547" s="88"/>
    </row>
    <row r="548" customFormat="false" ht="12.75" hidden="false" customHeight="false" outlineLevel="0" collapsed="false">
      <c r="B548" s="88"/>
      <c r="C548" s="88"/>
      <c r="D548" s="88"/>
      <c r="E548" s="88"/>
      <c r="F548" s="88"/>
      <c r="G548" s="88"/>
      <c r="H548" s="88"/>
      <c r="I548" s="88"/>
      <c r="J548" s="88"/>
      <c r="K548" s="88"/>
      <c r="L548" s="88"/>
      <c r="M548" s="88"/>
      <c r="N548" s="88"/>
      <c r="O548" s="88"/>
      <c r="P548" s="88"/>
      <c r="Q548" s="88"/>
      <c r="S548" s="88"/>
      <c r="T548" s="88"/>
      <c r="U548" s="88"/>
      <c r="V548" s="88"/>
      <c r="W548" s="88"/>
      <c r="X548" s="88"/>
      <c r="Y548" s="88"/>
      <c r="Z548" s="88"/>
      <c r="AA548" s="88"/>
      <c r="AB548" s="88"/>
      <c r="AC548" s="88"/>
      <c r="AD548" s="88"/>
      <c r="AE548" s="88"/>
      <c r="AF548" s="88"/>
      <c r="AG548" s="88"/>
      <c r="AH548" s="88"/>
      <c r="AI548" s="88"/>
      <c r="AJ548" s="88"/>
      <c r="AK548" s="88"/>
      <c r="AL548" s="88"/>
      <c r="AM548" s="88"/>
      <c r="AN548" s="88"/>
      <c r="AO548" s="88"/>
      <c r="AP548" s="88"/>
      <c r="AQ548" s="88"/>
      <c r="AR548" s="88"/>
      <c r="AS548" s="88"/>
      <c r="AT548" s="88"/>
      <c r="AU548" s="88"/>
      <c r="AV548" s="88"/>
      <c r="AW548" s="88"/>
      <c r="AX548" s="88"/>
    </row>
    <row r="549" customFormat="false" ht="12.75" hidden="false" customHeight="false" outlineLevel="0" collapsed="false">
      <c r="B549" s="88"/>
      <c r="C549" s="88"/>
      <c r="D549" s="88"/>
      <c r="E549" s="88"/>
      <c r="F549" s="88"/>
      <c r="G549" s="88"/>
      <c r="H549" s="88"/>
      <c r="I549" s="88"/>
      <c r="J549" s="88"/>
      <c r="K549" s="88"/>
      <c r="L549" s="88"/>
      <c r="M549" s="88"/>
      <c r="N549" s="88"/>
      <c r="O549" s="88"/>
      <c r="P549" s="88"/>
      <c r="Q549" s="88"/>
      <c r="S549" s="88"/>
      <c r="T549" s="88"/>
      <c r="U549" s="88"/>
      <c r="V549" s="88"/>
      <c r="W549" s="88"/>
      <c r="X549" s="88"/>
      <c r="Y549" s="88"/>
      <c r="Z549" s="88"/>
      <c r="AA549" s="88"/>
      <c r="AB549" s="88"/>
      <c r="AC549" s="88"/>
      <c r="AD549" s="88"/>
      <c r="AE549" s="88"/>
      <c r="AF549" s="88"/>
      <c r="AG549" s="88"/>
      <c r="AH549" s="88"/>
      <c r="AI549" s="88"/>
      <c r="AJ549" s="88"/>
      <c r="AK549" s="88"/>
      <c r="AL549" s="88"/>
      <c r="AM549" s="88"/>
      <c r="AN549" s="88"/>
      <c r="AO549" s="88"/>
      <c r="AP549" s="88"/>
      <c r="AQ549" s="88"/>
      <c r="AR549" s="88"/>
      <c r="AS549" s="88"/>
      <c r="AT549" s="88"/>
      <c r="AU549" s="88"/>
      <c r="AV549" s="88"/>
      <c r="AW549" s="88"/>
      <c r="AX549" s="88"/>
    </row>
    <row r="550" customFormat="false" ht="12.75" hidden="false" customHeight="false" outlineLevel="0" collapsed="false">
      <c r="B550" s="88"/>
      <c r="C550" s="88"/>
      <c r="D550" s="88"/>
      <c r="E550" s="88"/>
      <c r="F550" s="88"/>
      <c r="G550" s="88"/>
      <c r="H550" s="88"/>
      <c r="I550" s="88"/>
      <c r="J550" s="88"/>
      <c r="K550" s="88"/>
      <c r="L550" s="88"/>
      <c r="M550" s="88"/>
      <c r="N550" s="88"/>
      <c r="O550" s="88"/>
      <c r="P550" s="88"/>
      <c r="Q550" s="88"/>
      <c r="S550" s="88"/>
      <c r="T550" s="88"/>
      <c r="U550" s="88"/>
      <c r="V550" s="88"/>
      <c r="W550" s="88"/>
      <c r="X550" s="88"/>
      <c r="Y550" s="88"/>
      <c r="Z550" s="88"/>
      <c r="AA550" s="88"/>
      <c r="AB550" s="88"/>
      <c r="AC550" s="88"/>
      <c r="AD550" s="88"/>
      <c r="AE550" s="88"/>
      <c r="AF550" s="88"/>
      <c r="AG550" s="88"/>
      <c r="AH550" s="88"/>
      <c r="AI550" s="88"/>
      <c r="AJ550" s="88"/>
      <c r="AK550" s="88"/>
      <c r="AL550" s="88"/>
      <c r="AM550" s="88"/>
      <c r="AN550" s="88"/>
      <c r="AO550" s="88"/>
      <c r="AP550" s="88"/>
      <c r="AQ550" s="88"/>
      <c r="AR550" s="88"/>
      <c r="AS550" s="88"/>
      <c r="AT550" s="88"/>
      <c r="AU550" s="88"/>
      <c r="AV550" s="88"/>
      <c r="AW550" s="88"/>
      <c r="AX550" s="88"/>
    </row>
    <row r="551" customFormat="false" ht="12.75" hidden="false" customHeight="false" outlineLevel="0" collapsed="false">
      <c r="B551" s="88"/>
      <c r="C551" s="88"/>
      <c r="D551" s="88"/>
      <c r="E551" s="88"/>
      <c r="F551" s="88"/>
      <c r="G551" s="88"/>
      <c r="H551" s="88"/>
      <c r="I551" s="88"/>
      <c r="J551" s="88"/>
      <c r="K551" s="88"/>
      <c r="L551" s="88"/>
      <c r="M551" s="88"/>
      <c r="N551" s="88"/>
      <c r="O551" s="88"/>
      <c r="P551" s="88"/>
      <c r="Q551" s="88"/>
      <c r="S551" s="88"/>
      <c r="T551" s="88"/>
      <c r="U551" s="88"/>
      <c r="V551" s="88"/>
      <c r="W551" s="88"/>
      <c r="X551" s="88"/>
      <c r="Y551" s="88"/>
      <c r="Z551" s="88"/>
      <c r="AA551" s="88"/>
      <c r="AB551" s="88"/>
      <c r="AC551" s="88"/>
      <c r="AD551" s="88"/>
      <c r="AE551" s="88"/>
      <c r="AF551" s="88"/>
      <c r="AG551" s="88"/>
      <c r="AH551" s="88"/>
      <c r="AI551" s="88"/>
      <c r="AJ551" s="88"/>
      <c r="AK551" s="88"/>
      <c r="AL551" s="88"/>
      <c r="AM551" s="88"/>
      <c r="AN551" s="88"/>
      <c r="AO551" s="88"/>
      <c r="AP551" s="88"/>
      <c r="AQ551" s="88"/>
      <c r="AR551" s="88"/>
      <c r="AS551" s="88"/>
      <c r="AT551" s="88"/>
      <c r="AU551" s="88"/>
      <c r="AV551" s="88"/>
      <c r="AW551" s="88"/>
      <c r="AX551" s="88"/>
    </row>
    <row r="552" customFormat="false" ht="12.75" hidden="false" customHeight="false" outlineLevel="0" collapsed="false">
      <c r="B552" s="88"/>
      <c r="C552" s="88"/>
      <c r="D552" s="88"/>
      <c r="E552" s="88"/>
      <c r="F552" s="88"/>
      <c r="G552" s="88"/>
      <c r="H552" s="88"/>
      <c r="I552" s="88"/>
      <c r="J552" s="88"/>
      <c r="K552" s="88"/>
      <c r="L552" s="88"/>
      <c r="M552" s="88"/>
      <c r="N552" s="88"/>
      <c r="O552" s="88"/>
      <c r="P552" s="88"/>
      <c r="Q552" s="88"/>
      <c r="S552" s="88"/>
      <c r="T552" s="88"/>
      <c r="U552" s="88"/>
      <c r="V552" s="88"/>
      <c r="W552" s="88"/>
      <c r="X552" s="88"/>
      <c r="Y552" s="88"/>
      <c r="Z552" s="88"/>
      <c r="AA552" s="88"/>
      <c r="AB552" s="88"/>
      <c r="AC552" s="88"/>
      <c r="AD552" s="88"/>
      <c r="AE552" s="88"/>
      <c r="AF552" s="88"/>
      <c r="AG552" s="88"/>
      <c r="AH552" s="88"/>
      <c r="AI552" s="88"/>
      <c r="AJ552" s="88"/>
      <c r="AK552" s="88"/>
      <c r="AL552" s="88"/>
      <c r="AM552" s="88"/>
      <c r="AN552" s="88"/>
      <c r="AO552" s="88"/>
      <c r="AP552" s="88"/>
      <c r="AQ552" s="88"/>
      <c r="AR552" s="88"/>
      <c r="AS552" s="88"/>
      <c r="AT552" s="88"/>
      <c r="AU552" s="88"/>
      <c r="AV552" s="88"/>
      <c r="AW552" s="88"/>
      <c r="AX552" s="88"/>
    </row>
    <row r="553" customFormat="false" ht="12.75" hidden="false" customHeight="false" outlineLevel="0" collapsed="false">
      <c r="B553" s="88"/>
      <c r="C553" s="88"/>
      <c r="D553" s="88"/>
      <c r="E553" s="88"/>
      <c r="F553" s="88"/>
      <c r="G553" s="88"/>
      <c r="H553" s="88"/>
      <c r="I553" s="88"/>
      <c r="J553" s="88"/>
      <c r="K553" s="88"/>
      <c r="L553" s="88"/>
      <c r="M553" s="88"/>
      <c r="N553" s="88"/>
      <c r="O553" s="88"/>
      <c r="P553" s="88"/>
      <c r="Q553" s="88"/>
      <c r="S553" s="88"/>
      <c r="T553" s="88"/>
      <c r="U553" s="88"/>
      <c r="V553" s="88"/>
      <c r="W553" s="88"/>
      <c r="X553" s="88"/>
      <c r="Y553" s="88"/>
      <c r="Z553" s="88"/>
      <c r="AA553" s="88"/>
      <c r="AB553" s="88"/>
      <c r="AC553" s="88"/>
      <c r="AD553" s="88"/>
      <c r="AE553" s="88"/>
      <c r="AF553" s="88"/>
      <c r="AG553" s="88"/>
      <c r="AH553" s="88"/>
      <c r="AI553" s="88"/>
      <c r="AJ553" s="88"/>
      <c r="AK553" s="88"/>
      <c r="AL553" s="88"/>
      <c r="AM553" s="88"/>
      <c r="AN553" s="88"/>
      <c r="AO553" s="88"/>
      <c r="AP553" s="88"/>
      <c r="AQ553" s="88"/>
      <c r="AR553" s="88"/>
      <c r="AS553" s="88"/>
      <c r="AT553" s="88"/>
      <c r="AU553" s="88"/>
      <c r="AV553" s="88"/>
      <c r="AW553" s="88"/>
      <c r="AX553" s="88"/>
    </row>
    <row r="554" customFormat="false" ht="12.75" hidden="false" customHeight="false" outlineLevel="0" collapsed="false">
      <c r="B554" s="88"/>
      <c r="C554" s="88"/>
      <c r="D554" s="88"/>
      <c r="E554" s="88"/>
      <c r="F554" s="88"/>
      <c r="G554" s="88"/>
      <c r="H554" s="88"/>
      <c r="I554" s="88"/>
      <c r="J554" s="88"/>
      <c r="K554" s="88"/>
      <c r="L554" s="88"/>
      <c r="M554" s="88"/>
      <c r="N554" s="88"/>
      <c r="O554" s="88"/>
      <c r="P554" s="88"/>
      <c r="Q554" s="88"/>
      <c r="S554" s="88"/>
      <c r="T554" s="88"/>
      <c r="U554" s="88"/>
      <c r="V554" s="88"/>
      <c r="W554" s="88"/>
      <c r="X554" s="88"/>
      <c r="Y554" s="88"/>
      <c r="Z554" s="88"/>
      <c r="AA554" s="88"/>
      <c r="AB554" s="88"/>
      <c r="AC554" s="88"/>
      <c r="AD554" s="88"/>
      <c r="AE554" s="88"/>
      <c r="AF554" s="88"/>
      <c r="AG554" s="88"/>
      <c r="AH554" s="88"/>
      <c r="AI554" s="88"/>
      <c r="AJ554" s="88"/>
      <c r="AK554" s="88"/>
      <c r="AL554" s="88"/>
      <c r="AM554" s="88"/>
      <c r="AN554" s="88"/>
      <c r="AO554" s="88"/>
      <c r="AP554" s="88"/>
      <c r="AQ554" s="88"/>
      <c r="AR554" s="88"/>
      <c r="AS554" s="88"/>
      <c r="AT554" s="88"/>
      <c r="AU554" s="88"/>
      <c r="AV554" s="88"/>
      <c r="AW554" s="88"/>
      <c r="AX554" s="88"/>
    </row>
    <row r="555" customFormat="false" ht="12.75" hidden="false" customHeight="false" outlineLevel="0" collapsed="false">
      <c r="B555" s="88"/>
      <c r="C555" s="88"/>
      <c r="D555" s="88"/>
      <c r="E555" s="88"/>
      <c r="F555" s="88"/>
      <c r="G555" s="88"/>
      <c r="H555" s="88"/>
      <c r="I555" s="88"/>
      <c r="J555" s="88"/>
      <c r="K555" s="88"/>
      <c r="L555" s="88"/>
      <c r="M555" s="88"/>
      <c r="N555" s="88"/>
      <c r="O555" s="88"/>
      <c r="P555" s="88"/>
      <c r="Q555" s="88"/>
      <c r="S555" s="88"/>
      <c r="T555" s="88"/>
      <c r="U555" s="88"/>
      <c r="V555" s="88"/>
      <c r="W555" s="88"/>
      <c r="X555" s="88"/>
      <c r="Y555" s="88"/>
      <c r="Z555" s="88"/>
      <c r="AA555" s="88"/>
      <c r="AB555" s="88"/>
      <c r="AC555" s="88"/>
      <c r="AD555" s="88"/>
      <c r="AE555" s="88"/>
      <c r="AF555" s="88"/>
      <c r="AG555" s="88"/>
      <c r="AH555" s="88"/>
      <c r="AI555" s="88"/>
      <c r="AJ555" s="88"/>
      <c r="AK555" s="88"/>
      <c r="AL555" s="88"/>
      <c r="AM555" s="88"/>
      <c r="AN555" s="88"/>
      <c r="AO555" s="88"/>
      <c r="AP555" s="88"/>
      <c r="AQ555" s="88"/>
      <c r="AR555" s="88"/>
      <c r="AS555" s="88"/>
      <c r="AT555" s="88"/>
      <c r="AU555" s="88"/>
      <c r="AV555" s="88"/>
      <c r="AW555" s="88"/>
      <c r="AX555" s="88"/>
    </row>
    <row r="556" customFormat="false" ht="12.75" hidden="false" customHeight="false" outlineLevel="0" collapsed="false">
      <c r="B556" s="88"/>
      <c r="C556" s="88"/>
      <c r="D556" s="88"/>
      <c r="E556" s="88"/>
      <c r="F556" s="88"/>
      <c r="G556" s="88"/>
      <c r="H556" s="88"/>
      <c r="I556" s="88"/>
      <c r="J556" s="88"/>
      <c r="K556" s="88"/>
      <c r="L556" s="88"/>
      <c r="M556" s="88"/>
      <c r="N556" s="88"/>
      <c r="O556" s="88"/>
      <c r="P556" s="88"/>
      <c r="Q556" s="88"/>
      <c r="S556" s="88"/>
      <c r="T556" s="88"/>
      <c r="U556" s="88"/>
      <c r="V556" s="88"/>
      <c r="W556" s="88"/>
      <c r="X556" s="88"/>
      <c r="Y556" s="88"/>
      <c r="Z556" s="88"/>
      <c r="AA556" s="88"/>
      <c r="AB556" s="88"/>
      <c r="AC556" s="88"/>
      <c r="AD556" s="88"/>
      <c r="AE556" s="88"/>
      <c r="AF556" s="88"/>
      <c r="AG556" s="88"/>
      <c r="AH556" s="88"/>
      <c r="AI556" s="88"/>
      <c r="AJ556" s="88"/>
      <c r="AK556" s="88"/>
      <c r="AL556" s="88"/>
      <c r="AM556" s="88"/>
      <c r="AN556" s="88"/>
      <c r="AO556" s="88"/>
      <c r="AP556" s="88"/>
      <c r="AQ556" s="88"/>
      <c r="AR556" s="88"/>
      <c r="AS556" s="88"/>
      <c r="AT556" s="88"/>
      <c r="AU556" s="88"/>
      <c r="AV556" s="88"/>
      <c r="AW556" s="88"/>
      <c r="AX556" s="88"/>
    </row>
    <row r="557" customFormat="false" ht="12.75" hidden="false" customHeight="false" outlineLevel="0" collapsed="false">
      <c r="B557" s="88"/>
      <c r="C557" s="88"/>
      <c r="D557" s="88"/>
      <c r="E557" s="88"/>
      <c r="F557" s="88"/>
      <c r="G557" s="88"/>
      <c r="H557" s="88"/>
      <c r="I557" s="88"/>
      <c r="J557" s="88"/>
      <c r="K557" s="88"/>
      <c r="L557" s="88"/>
      <c r="M557" s="88"/>
      <c r="N557" s="88"/>
      <c r="O557" s="88"/>
      <c r="P557" s="88"/>
      <c r="Q557" s="88"/>
      <c r="S557" s="88"/>
      <c r="T557" s="88"/>
      <c r="U557" s="88"/>
      <c r="V557" s="88"/>
      <c r="W557" s="88"/>
      <c r="X557" s="88"/>
      <c r="Y557" s="88"/>
      <c r="Z557" s="88"/>
      <c r="AA557" s="88"/>
      <c r="AB557" s="88"/>
      <c r="AC557" s="88"/>
      <c r="AD557" s="88"/>
      <c r="AE557" s="88"/>
      <c r="AF557" s="88"/>
      <c r="AG557" s="88"/>
      <c r="AH557" s="88"/>
      <c r="AI557" s="88"/>
      <c r="AJ557" s="88"/>
      <c r="AK557" s="88"/>
      <c r="AL557" s="88"/>
      <c r="AM557" s="88"/>
      <c r="AN557" s="88"/>
      <c r="AO557" s="88"/>
      <c r="AP557" s="88"/>
      <c r="AQ557" s="88"/>
      <c r="AR557" s="88"/>
      <c r="AS557" s="88"/>
      <c r="AT557" s="88"/>
      <c r="AU557" s="88"/>
      <c r="AV557" s="88"/>
      <c r="AW557" s="88"/>
      <c r="AX557" s="88"/>
    </row>
    <row r="558" customFormat="false" ht="12.75" hidden="false" customHeight="false" outlineLevel="0" collapsed="false">
      <c r="B558" s="88"/>
      <c r="C558" s="88"/>
      <c r="D558" s="88"/>
      <c r="E558" s="88"/>
      <c r="F558" s="88"/>
      <c r="G558" s="88"/>
      <c r="H558" s="88"/>
      <c r="I558" s="88"/>
      <c r="J558" s="88"/>
      <c r="K558" s="88"/>
      <c r="L558" s="88"/>
      <c r="M558" s="88"/>
      <c r="N558" s="88"/>
      <c r="O558" s="88"/>
      <c r="P558" s="88"/>
      <c r="Q558" s="88"/>
      <c r="S558" s="88"/>
      <c r="T558" s="88"/>
      <c r="U558" s="88"/>
      <c r="V558" s="88"/>
      <c r="W558" s="88"/>
      <c r="X558" s="88"/>
      <c r="Y558" s="88"/>
      <c r="Z558" s="88"/>
      <c r="AA558" s="88"/>
      <c r="AB558" s="88"/>
      <c r="AC558" s="88"/>
      <c r="AD558" s="88"/>
      <c r="AE558" s="88"/>
      <c r="AF558" s="88"/>
      <c r="AG558" s="88"/>
      <c r="AH558" s="88"/>
      <c r="AI558" s="88"/>
      <c r="AJ558" s="88"/>
      <c r="AK558" s="88"/>
      <c r="AL558" s="88"/>
      <c r="AM558" s="88"/>
      <c r="AN558" s="88"/>
      <c r="AO558" s="88"/>
      <c r="AP558" s="88"/>
      <c r="AQ558" s="88"/>
      <c r="AR558" s="88"/>
      <c r="AS558" s="88"/>
      <c r="AT558" s="88"/>
      <c r="AU558" s="88"/>
      <c r="AV558" s="88"/>
      <c r="AW558" s="88"/>
      <c r="AX558" s="88"/>
    </row>
    <row r="559" customFormat="false" ht="12.75" hidden="false" customHeight="false" outlineLevel="0" collapsed="false">
      <c r="B559" s="88"/>
      <c r="C559" s="88"/>
      <c r="D559" s="88"/>
      <c r="E559" s="88"/>
      <c r="F559" s="88"/>
      <c r="G559" s="88"/>
      <c r="H559" s="88"/>
      <c r="I559" s="88"/>
      <c r="J559" s="88"/>
      <c r="K559" s="88"/>
      <c r="L559" s="88"/>
      <c r="M559" s="88"/>
      <c r="N559" s="88"/>
      <c r="O559" s="88"/>
      <c r="P559" s="88"/>
      <c r="Q559" s="88"/>
      <c r="S559" s="88"/>
      <c r="T559" s="88"/>
      <c r="U559" s="88"/>
      <c r="V559" s="88"/>
      <c r="W559" s="88"/>
      <c r="X559" s="88"/>
      <c r="Y559" s="88"/>
      <c r="Z559" s="88"/>
      <c r="AA559" s="88"/>
      <c r="AB559" s="88"/>
      <c r="AC559" s="88"/>
      <c r="AD559" s="88"/>
      <c r="AE559" s="88"/>
      <c r="AF559" s="88"/>
      <c r="AG559" s="88"/>
      <c r="AH559" s="88"/>
      <c r="AI559" s="88"/>
      <c r="AJ559" s="88"/>
      <c r="AK559" s="88"/>
      <c r="AL559" s="88"/>
      <c r="AM559" s="88"/>
      <c r="AN559" s="88"/>
      <c r="AO559" s="88"/>
      <c r="AP559" s="88"/>
      <c r="AQ559" s="88"/>
      <c r="AR559" s="88"/>
      <c r="AS559" s="88"/>
      <c r="AT559" s="88"/>
      <c r="AU559" s="88"/>
      <c r="AV559" s="88"/>
      <c r="AW559" s="88"/>
      <c r="AX559" s="88"/>
    </row>
    <row r="560" customFormat="false" ht="12.75" hidden="false" customHeight="false" outlineLevel="0" collapsed="false">
      <c r="B560" s="88"/>
      <c r="C560" s="88"/>
      <c r="D560" s="88"/>
      <c r="E560" s="88"/>
      <c r="F560" s="88"/>
      <c r="G560" s="88"/>
      <c r="H560" s="88"/>
      <c r="I560" s="88"/>
      <c r="J560" s="88"/>
      <c r="K560" s="88"/>
      <c r="L560" s="88"/>
      <c r="M560" s="88"/>
      <c r="N560" s="88"/>
      <c r="O560" s="88"/>
      <c r="P560" s="88"/>
      <c r="Q560" s="88"/>
      <c r="S560" s="88"/>
      <c r="T560" s="88"/>
      <c r="U560" s="88"/>
      <c r="V560" s="88"/>
      <c r="W560" s="88"/>
      <c r="X560" s="88"/>
      <c r="Y560" s="88"/>
      <c r="Z560" s="88"/>
      <c r="AA560" s="88"/>
      <c r="AB560" s="88"/>
      <c r="AC560" s="88"/>
      <c r="AD560" s="88"/>
      <c r="AE560" s="88"/>
      <c r="AF560" s="88"/>
      <c r="AG560" s="88"/>
      <c r="AH560" s="88"/>
      <c r="AI560" s="88"/>
      <c r="AJ560" s="88"/>
      <c r="AK560" s="88"/>
      <c r="AL560" s="88"/>
      <c r="AM560" s="88"/>
      <c r="AN560" s="88"/>
      <c r="AO560" s="88"/>
      <c r="AP560" s="88"/>
      <c r="AQ560" s="88"/>
      <c r="AR560" s="88"/>
      <c r="AS560" s="88"/>
      <c r="AT560" s="88"/>
      <c r="AU560" s="88"/>
      <c r="AV560" s="88"/>
      <c r="AW560" s="88"/>
      <c r="AX560" s="88"/>
    </row>
    <row r="561" customFormat="false" ht="12.75" hidden="false" customHeight="false" outlineLevel="0" collapsed="false">
      <c r="B561" s="88"/>
      <c r="C561" s="88"/>
      <c r="D561" s="88"/>
      <c r="E561" s="88"/>
      <c r="F561" s="88"/>
      <c r="G561" s="88"/>
      <c r="H561" s="88"/>
      <c r="I561" s="88"/>
      <c r="J561" s="88"/>
      <c r="K561" s="88"/>
      <c r="L561" s="88"/>
      <c r="M561" s="88"/>
      <c r="N561" s="88"/>
      <c r="O561" s="88"/>
      <c r="P561" s="88"/>
      <c r="Q561" s="88"/>
      <c r="S561" s="88"/>
      <c r="T561" s="88"/>
      <c r="U561" s="88"/>
      <c r="V561" s="88"/>
      <c r="W561" s="88"/>
      <c r="X561" s="88"/>
      <c r="Y561" s="88"/>
      <c r="Z561" s="88"/>
      <c r="AA561" s="88"/>
      <c r="AB561" s="88"/>
      <c r="AC561" s="88"/>
      <c r="AD561" s="88"/>
      <c r="AE561" s="88"/>
      <c r="AF561" s="88"/>
      <c r="AG561" s="88"/>
      <c r="AH561" s="88"/>
      <c r="AI561" s="88"/>
      <c r="AJ561" s="88"/>
      <c r="AK561" s="88"/>
      <c r="AL561" s="88"/>
      <c r="AM561" s="88"/>
      <c r="AN561" s="88"/>
      <c r="AO561" s="88"/>
      <c r="AP561" s="88"/>
      <c r="AQ561" s="88"/>
      <c r="AR561" s="88"/>
      <c r="AS561" s="88"/>
      <c r="AT561" s="88"/>
      <c r="AU561" s="88"/>
      <c r="AV561" s="88"/>
      <c r="AW561" s="88"/>
      <c r="AX561" s="88"/>
    </row>
    <row r="562" customFormat="false" ht="12.75" hidden="false" customHeight="false" outlineLevel="0" collapsed="false">
      <c r="B562" s="88"/>
      <c r="C562" s="88"/>
      <c r="D562" s="88"/>
      <c r="E562" s="88"/>
      <c r="F562" s="88"/>
      <c r="G562" s="88"/>
      <c r="H562" s="88"/>
      <c r="I562" s="88"/>
      <c r="J562" s="88"/>
      <c r="K562" s="88"/>
      <c r="L562" s="88"/>
      <c r="M562" s="88"/>
      <c r="N562" s="88"/>
      <c r="O562" s="88"/>
      <c r="P562" s="88"/>
      <c r="Q562" s="88"/>
      <c r="S562" s="88"/>
      <c r="T562" s="88"/>
      <c r="U562" s="88"/>
      <c r="V562" s="88"/>
      <c r="W562" s="88"/>
      <c r="X562" s="88"/>
      <c r="Y562" s="88"/>
      <c r="Z562" s="88"/>
      <c r="AA562" s="88"/>
      <c r="AB562" s="88"/>
      <c r="AC562" s="88"/>
      <c r="AD562" s="88"/>
      <c r="AE562" s="88"/>
      <c r="AF562" s="88"/>
      <c r="AG562" s="88"/>
      <c r="AH562" s="88"/>
      <c r="AI562" s="88"/>
      <c r="AJ562" s="88"/>
      <c r="AK562" s="88"/>
      <c r="AL562" s="88"/>
      <c r="AM562" s="88"/>
      <c r="AN562" s="88"/>
      <c r="AO562" s="88"/>
      <c r="AP562" s="88"/>
      <c r="AQ562" s="88"/>
      <c r="AR562" s="88"/>
      <c r="AS562" s="88"/>
      <c r="AT562" s="88"/>
      <c r="AU562" s="88"/>
      <c r="AV562" s="88"/>
      <c r="AW562" s="88"/>
      <c r="AX562" s="88"/>
    </row>
    <row r="563" customFormat="false" ht="12.75" hidden="false" customHeight="false" outlineLevel="0" collapsed="false">
      <c r="B563" s="88"/>
      <c r="C563" s="88"/>
      <c r="D563" s="88"/>
      <c r="E563" s="88"/>
      <c r="F563" s="88"/>
      <c r="G563" s="88"/>
      <c r="H563" s="88"/>
      <c r="I563" s="88"/>
      <c r="J563" s="88"/>
      <c r="K563" s="88"/>
      <c r="L563" s="88"/>
      <c r="M563" s="88"/>
      <c r="N563" s="88"/>
      <c r="O563" s="88"/>
      <c r="P563" s="88"/>
      <c r="Q563" s="88"/>
      <c r="S563" s="88"/>
      <c r="T563" s="88"/>
      <c r="U563" s="88"/>
      <c r="V563" s="88"/>
      <c r="W563" s="88"/>
      <c r="X563" s="88"/>
      <c r="Y563" s="88"/>
      <c r="Z563" s="88"/>
      <c r="AA563" s="88"/>
      <c r="AB563" s="88"/>
      <c r="AC563" s="88"/>
      <c r="AD563" s="88"/>
      <c r="AE563" s="88"/>
      <c r="AF563" s="88"/>
      <c r="AG563" s="88"/>
      <c r="AH563" s="88"/>
      <c r="AI563" s="88"/>
      <c r="AJ563" s="88"/>
      <c r="AK563" s="88"/>
      <c r="AL563" s="88"/>
      <c r="AM563" s="88"/>
      <c r="AN563" s="88"/>
      <c r="AO563" s="88"/>
      <c r="AP563" s="88"/>
      <c r="AQ563" s="88"/>
      <c r="AR563" s="88"/>
      <c r="AS563" s="88"/>
      <c r="AT563" s="88"/>
      <c r="AU563" s="88"/>
      <c r="AV563" s="88"/>
      <c r="AW563" s="88"/>
      <c r="AX563" s="88"/>
    </row>
    <row r="564" customFormat="false" ht="12.75" hidden="false" customHeight="false" outlineLevel="0" collapsed="false">
      <c r="B564" s="88"/>
      <c r="C564" s="88"/>
      <c r="D564" s="88"/>
      <c r="E564" s="88"/>
      <c r="F564" s="88"/>
      <c r="G564" s="88"/>
      <c r="H564" s="88"/>
      <c r="I564" s="88"/>
      <c r="J564" s="88"/>
      <c r="K564" s="88"/>
      <c r="L564" s="88"/>
      <c r="M564" s="88"/>
      <c r="N564" s="88"/>
      <c r="O564" s="88"/>
      <c r="P564" s="88"/>
      <c r="Q564" s="88"/>
      <c r="S564" s="88"/>
      <c r="T564" s="88"/>
      <c r="U564" s="88"/>
      <c r="V564" s="88"/>
      <c r="W564" s="88"/>
      <c r="X564" s="88"/>
      <c r="Y564" s="88"/>
      <c r="Z564" s="88"/>
      <c r="AA564" s="88"/>
      <c r="AB564" s="88"/>
      <c r="AC564" s="88"/>
      <c r="AD564" s="88"/>
      <c r="AE564" s="88"/>
      <c r="AF564" s="88"/>
      <c r="AG564" s="88"/>
      <c r="AH564" s="88"/>
      <c r="AI564" s="88"/>
      <c r="AJ564" s="88"/>
      <c r="AK564" s="88"/>
      <c r="AL564" s="88"/>
      <c r="AM564" s="88"/>
      <c r="AN564" s="88"/>
      <c r="AO564" s="88"/>
      <c r="AP564" s="88"/>
      <c r="AQ564" s="88"/>
      <c r="AR564" s="88"/>
      <c r="AS564" s="88"/>
      <c r="AT564" s="88"/>
      <c r="AU564" s="88"/>
      <c r="AV564" s="88"/>
      <c r="AW564" s="88"/>
      <c r="AX564" s="88"/>
    </row>
    <row r="565" customFormat="false" ht="12.75" hidden="false" customHeight="false" outlineLevel="0" collapsed="false">
      <c r="B565" s="88"/>
      <c r="C565" s="88"/>
      <c r="D565" s="88"/>
      <c r="E565" s="88"/>
      <c r="F565" s="88"/>
      <c r="G565" s="88"/>
      <c r="H565" s="88"/>
      <c r="I565" s="88"/>
      <c r="J565" s="88"/>
      <c r="K565" s="88"/>
      <c r="L565" s="88"/>
      <c r="M565" s="88"/>
      <c r="N565" s="88"/>
      <c r="O565" s="88"/>
      <c r="P565" s="88"/>
      <c r="Q565" s="88"/>
      <c r="S565" s="88"/>
      <c r="T565" s="88"/>
      <c r="U565" s="88"/>
      <c r="V565" s="88"/>
      <c r="W565" s="88"/>
      <c r="X565" s="88"/>
      <c r="Y565" s="88"/>
      <c r="Z565" s="88"/>
      <c r="AA565" s="88"/>
      <c r="AB565" s="88"/>
      <c r="AC565" s="88"/>
      <c r="AD565" s="88"/>
      <c r="AE565" s="88"/>
      <c r="AF565" s="88"/>
      <c r="AG565" s="88"/>
      <c r="AH565" s="88"/>
      <c r="AI565" s="88"/>
      <c r="AJ565" s="88"/>
      <c r="AK565" s="88"/>
      <c r="AL565" s="88"/>
      <c r="AM565" s="88"/>
      <c r="AN565" s="88"/>
      <c r="AO565" s="88"/>
      <c r="AP565" s="88"/>
      <c r="AQ565" s="88"/>
      <c r="AR565" s="88"/>
      <c r="AS565" s="88"/>
      <c r="AT565" s="88"/>
      <c r="AU565" s="88"/>
      <c r="AV565" s="88"/>
      <c r="AW565" s="88"/>
      <c r="AX565" s="88"/>
    </row>
    <row r="566" customFormat="false" ht="12.75" hidden="false" customHeight="false" outlineLevel="0" collapsed="false">
      <c r="B566" s="88"/>
      <c r="C566" s="88"/>
      <c r="D566" s="88"/>
      <c r="E566" s="88"/>
      <c r="F566" s="88"/>
      <c r="G566" s="88"/>
      <c r="H566" s="88"/>
      <c r="I566" s="88"/>
      <c r="J566" s="88"/>
      <c r="K566" s="88"/>
      <c r="L566" s="88"/>
      <c r="M566" s="88"/>
      <c r="N566" s="88"/>
      <c r="O566" s="88"/>
      <c r="P566" s="88"/>
      <c r="Q566" s="88"/>
      <c r="S566" s="88"/>
      <c r="T566" s="88"/>
      <c r="U566" s="88"/>
      <c r="V566" s="88"/>
      <c r="W566" s="88"/>
      <c r="X566" s="88"/>
      <c r="Y566" s="88"/>
      <c r="Z566" s="88"/>
      <c r="AA566" s="88"/>
      <c r="AB566" s="88"/>
      <c r="AC566" s="88"/>
      <c r="AD566" s="88"/>
      <c r="AE566" s="88"/>
      <c r="AF566" s="88"/>
      <c r="AG566" s="88"/>
      <c r="AH566" s="88"/>
      <c r="AI566" s="88"/>
      <c r="AJ566" s="88"/>
      <c r="AK566" s="88"/>
      <c r="AL566" s="88"/>
      <c r="AM566" s="88"/>
      <c r="AN566" s="88"/>
      <c r="AO566" s="88"/>
      <c r="AP566" s="88"/>
      <c r="AQ566" s="88"/>
      <c r="AR566" s="88"/>
      <c r="AS566" s="88"/>
      <c r="AT566" s="88"/>
      <c r="AU566" s="88"/>
      <c r="AV566" s="88"/>
      <c r="AW566" s="88"/>
      <c r="AX566" s="88"/>
    </row>
    <row r="567" customFormat="false" ht="12.75" hidden="false" customHeight="false" outlineLevel="0" collapsed="false">
      <c r="B567" s="88"/>
      <c r="C567" s="88"/>
      <c r="D567" s="88"/>
      <c r="E567" s="88"/>
      <c r="F567" s="88"/>
      <c r="G567" s="88"/>
      <c r="H567" s="88"/>
      <c r="I567" s="88"/>
      <c r="J567" s="88"/>
      <c r="K567" s="88"/>
      <c r="L567" s="88"/>
      <c r="M567" s="88"/>
      <c r="N567" s="88"/>
      <c r="O567" s="88"/>
      <c r="P567" s="88"/>
      <c r="Q567" s="88"/>
      <c r="S567" s="88"/>
      <c r="T567" s="88"/>
      <c r="U567" s="88"/>
      <c r="V567" s="88"/>
      <c r="W567" s="88"/>
      <c r="X567" s="88"/>
      <c r="Y567" s="88"/>
      <c r="Z567" s="88"/>
      <c r="AA567" s="88"/>
      <c r="AB567" s="88"/>
      <c r="AC567" s="88"/>
      <c r="AD567" s="88"/>
      <c r="AE567" s="88"/>
      <c r="AF567" s="88"/>
      <c r="AG567" s="88"/>
      <c r="AH567" s="88"/>
      <c r="AI567" s="88"/>
      <c r="AJ567" s="88"/>
      <c r="AK567" s="88"/>
      <c r="AL567" s="88"/>
      <c r="AM567" s="88"/>
      <c r="AN567" s="88"/>
      <c r="AO567" s="88"/>
      <c r="AP567" s="88"/>
      <c r="AQ567" s="88"/>
      <c r="AR567" s="88"/>
      <c r="AS567" s="88"/>
      <c r="AT567" s="88"/>
      <c r="AU567" s="88"/>
      <c r="AV567" s="88"/>
      <c r="AW567" s="88"/>
      <c r="AX567" s="88"/>
    </row>
    <row r="568" customFormat="false" ht="12.75" hidden="false" customHeight="false" outlineLevel="0" collapsed="false">
      <c r="B568" s="88"/>
      <c r="C568" s="88"/>
      <c r="D568" s="88"/>
      <c r="E568" s="88"/>
      <c r="F568" s="88"/>
      <c r="G568" s="88"/>
      <c r="H568" s="88"/>
      <c r="I568" s="88"/>
      <c r="J568" s="88"/>
      <c r="K568" s="88"/>
      <c r="L568" s="88"/>
      <c r="M568" s="88"/>
      <c r="N568" s="88"/>
      <c r="O568" s="88"/>
      <c r="P568" s="88"/>
      <c r="Q568" s="88"/>
      <c r="S568" s="88"/>
      <c r="T568" s="88"/>
      <c r="U568" s="88"/>
      <c r="V568" s="88"/>
      <c r="W568" s="88"/>
      <c r="X568" s="88"/>
      <c r="Y568" s="88"/>
      <c r="Z568" s="88"/>
      <c r="AA568" s="88"/>
      <c r="AB568" s="88"/>
      <c r="AC568" s="88"/>
      <c r="AD568" s="88"/>
      <c r="AE568" s="88"/>
      <c r="AF568" s="88"/>
      <c r="AG568" s="88"/>
      <c r="AH568" s="88"/>
      <c r="AI568" s="88"/>
      <c r="AJ568" s="88"/>
      <c r="AK568" s="88"/>
      <c r="AL568" s="88"/>
      <c r="AM568" s="88"/>
      <c r="AN568" s="88"/>
      <c r="AO568" s="88"/>
      <c r="AP568" s="88"/>
      <c r="AQ568" s="88"/>
      <c r="AR568" s="88"/>
      <c r="AS568" s="88"/>
      <c r="AT568" s="88"/>
      <c r="AU568" s="88"/>
      <c r="AV568" s="88"/>
      <c r="AW568" s="88"/>
      <c r="AX568" s="88"/>
    </row>
    <row r="569" customFormat="false" ht="12.75" hidden="false" customHeight="false" outlineLevel="0" collapsed="false">
      <c r="B569" s="88"/>
      <c r="C569" s="88"/>
      <c r="D569" s="88"/>
      <c r="E569" s="88"/>
      <c r="F569" s="88"/>
      <c r="G569" s="88"/>
      <c r="H569" s="88"/>
      <c r="I569" s="88"/>
      <c r="J569" s="88"/>
      <c r="K569" s="88"/>
      <c r="L569" s="88"/>
      <c r="M569" s="88"/>
      <c r="N569" s="88"/>
      <c r="O569" s="88"/>
      <c r="P569" s="88"/>
      <c r="Q569" s="88"/>
      <c r="S569" s="88"/>
      <c r="T569" s="88"/>
      <c r="U569" s="88"/>
      <c r="V569" s="88"/>
      <c r="W569" s="88"/>
      <c r="X569" s="88"/>
      <c r="Y569" s="88"/>
      <c r="Z569" s="88"/>
      <c r="AA569" s="88"/>
      <c r="AB569" s="88"/>
      <c r="AC569" s="88"/>
      <c r="AD569" s="88"/>
      <c r="AE569" s="88"/>
      <c r="AF569" s="88"/>
      <c r="AG569" s="88"/>
      <c r="AH569" s="88"/>
      <c r="AI569" s="88"/>
      <c r="AJ569" s="88"/>
      <c r="AK569" s="88"/>
      <c r="AL569" s="88"/>
      <c r="AM569" s="88"/>
      <c r="AN569" s="88"/>
      <c r="AO569" s="88"/>
      <c r="AP569" s="88"/>
      <c r="AQ569" s="88"/>
      <c r="AR569" s="88"/>
      <c r="AS569" s="88"/>
      <c r="AT569" s="88"/>
      <c r="AU569" s="88"/>
      <c r="AV569" s="88"/>
      <c r="AW569" s="88"/>
      <c r="AX569" s="88"/>
    </row>
    <row r="570" customFormat="false" ht="12.75" hidden="false" customHeight="false" outlineLevel="0" collapsed="false">
      <c r="B570" s="88"/>
      <c r="C570" s="88"/>
      <c r="D570" s="88"/>
      <c r="E570" s="88"/>
      <c r="F570" s="88"/>
      <c r="G570" s="88"/>
      <c r="H570" s="88"/>
      <c r="I570" s="88"/>
      <c r="J570" s="88"/>
      <c r="K570" s="88"/>
      <c r="L570" s="88"/>
      <c r="M570" s="88"/>
      <c r="N570" s="88"/>
      <c r="O570" s="88"/>
      <c r="P570" s="88"/>
      <c r="Q570" s="88"/>
      <c r="S570" s="88"/>
      <c r="T570" s="88"/>
      <c r="U570" s="88"/>
      <c r="V570" s="88"/>
      <c r="W570" s="88"/>
      <c r="X570" s="88"/>
      <c r="Y570" s="88"/>
      <c r="Z570" s="88"/>
      <c r="AA570" s="88"/>
      <c r="AB570" s="88"/>
      <c r="AC570" s="88"/>
      <c r="AD570" s="88"/>
      <c r="AE570" s="88"/>
      <c r="AF570" s="88"/>
      <c r="AG570" s="88"/>
      <c r="AH570" s="88"/>
      <c r="AI570" s="88"/>
      <c r="AJ570" s="88"/>
      <c r="AK570" s="88"/>
      <c r="AL570" s="88"/>
      <c r="AM570" s="88"/>
      <c r="AN570" s="88"/>
      <c r="AO570" s="88"/>
      <c r="AP570" s="88"/>
      <c r="AQ570" s="88"/>
      <c r="AR570" s="88"/>
      <c r="AS570" s="88"/>
      <c r="AT570" s="88"/>
      <c r="AU570" s="88"/>
      <c r="AV570" s="88"/>
      <c r="AW570" s="88"/>
      <c r="AX570" s="88"/>
    </row>
    <row r="571" customFormat="false" ht="12.75" hidden="false" customHeight="false" outlineLevel="0" collapsed="false">
      <c r="B571" s="88"/>
      <c r="C571" s="88"/>
      <c r="D571" s="88"/>
      <c r="E571" s="88"/>
      <c r="F571" s="88"/>
      <c r="G571" s="88"/>
      <c r="H571" s="88"/>
      <c r="I571" s="88"/>
      <c r="J571" s="88"/>
      <c r="K571" s="88"/>
      <c r="L571" s="88"/>
      <c r="M571" s="88"/>
      <c r="N571" s="88"/>
      <c r="O571" s="88"/>
      <c r="P571" s="88"/>
      <c r="Q571" s="88"/>
      <c r="S571" s="88"/>
      <c r="T571" s="88"/>
      <c r="U571" s="88"/>
      <c r="V571" s="88"/>
      <c r="W571" s="88"/>
      <c r="X571" s="88"/>
      <c r="Y571" s="88"/>
      <c r="Z571" s="88"/>
      <c r="AA571" s="88"/>
      <c r="AB571" s="88"/>
      <c r="AC571" s="88"/>
      <c r="AD571" s="88"/>
      <c r="AE571" s="88"/>
      <c r="AF571" s="88"/>
      <c r="AG571" s="88"/>
      <c r="AH571" s="88"/>
      <c r="AI571" s="88"/>
      <c r="AJ571" s="88"/>
      <c r="AK571" s="88"/>
      <c r="AL571" s="88"/>
      <c r="AM571" s="88"/>
      <c r="AN571" s="88"/>
      <c r="AO571" s="88"/>
      <c r="AP571" s="88"/>
      <c r="AQ571" s="88"/>
      <c r="AR571" s="88"/>
      <c r="AS571" s="88"/>
      <c r="AT571" s="88"/>
      <c r="AU571" s="88"/>
      <c r="AV571" s="88"/>
      <c r="AW571" s="88"/>
      <c r="AX571" s="88"/>
    </row>
    <row r="572" customFormat="false" ht="12.75" hidden="false" customHeight="false" outlineLevel="0" collapsed="false">
      <c r="B572" s="88"/>
      <c r="C572" s="88"/>
      <c r="D572" s="88"/>
      <c r="E572" s="88"/>
      <c r="F572" s="88"/>
      <c r="G572" s="88"/>
      <c r="H572" s="88"/>
      <c r="I572" s="88"/>
      <c r="J572" s="88"/>
      <c r="K572" s="88"/>
      <c r="L572" s="88"/>
      <c r="M572" s="88"/>
      <c r="N572" s="88"/>
      <c r="O572" s="88"/>
      <c r="P572" s="88"/>
      <c r="Q572" s="88"/>
      <c r="S572" s="88"/>
      <c r="T572" s="88"/>
      <c r="U572" s="88"/>
      <c r="V572" s="88"/>
      <c r="W572" s="88"/>
      <c r="X572" s="88"/>
      <c r="Y572" s="88"/>
      <c r="Z572" s="88"/>
      <c r="AA572" s="88"/>
      <c r="AB572" s="88"/>
      <c r="AC572" s="88"/>
      <c r="AD572" s="88"/>
      <c r="AE572" s="88"/>
      <c r="AF572" s="88"/>
      <c r="AG572" s="88"/>
      <c r="AH572" s="88"/>
      <c r="AI572" s="88"/>
      <c r="AJ572" s="88"/>
      <c r="AK572" s="88"/>
      <c r="AL572" s="88"/>
      <c r="AM572" s="88"/>
      <c r="AN572" s="88"/>
      <c r="AO572" s="88"/>
      <c r="AP572" s="88"/>
      <c r="AQ572" s="88"/>
      <c r="AR572" s="88"/>
      <c r="AS572" s="88"/>
      <c r="AT572" s="88"/>
      <c r="AU572" s="88"/>
      <c r="AV572" s="88"/>
      <c r="AW572" s="88"/>
      <c r="AX572" s="88"/>
    </row>
    <row r="573" customFormat="false" ht="12.75" hidden="false" customHeight="false" outlineLevel="0" collapsed="false">
      <c r="B573" s="88"/>
      <c r="C573" s="88"/>
      <c r="D573" s="88"/>
      <c r="E573" s="88"/>
      <c r="F573" s="88"/>
      <c r="G573" s="88"/>
      <c r="H573" s="88"/>
      <c r="I573" s="88"/>
      <c r="J573" s="88"/>
      <c r="K573" s="88"/>
      <c r="L573" s="88"/>
      <c r="M573" s="88"/>
      <c r="N573" s="88"/>
      <c r="O573" s="88"/>
      <c r="P573" s="88"/>
      <c r="Q573" s="88"/>
      <c r="S573" s="88"/>
      <c r="T573" s="88"/>
      <c r="U573" s="88"/>
      <c r="V573" s="88"/>
      <c r="W573" s="88"/>
      <c r="X573" s="88"/>
      <c r="Y573" s="88"/>
      <c r="Z573" s="88"/>
      <c r="AA573" s="88"/>
      <c r="AB573" s="88"/>
      <c r="AC573" s="88"/>
      <c r="AD573" s="88"/>
      <c r="AE573" s="88"/>
      <c r="AF573" s="88"/>
      <c r="AG573" s="88"/>
      <c r="AH573" s="88"/>
      <c r="AI573" s="88"/>
      <c r="AJ573" s="88"/>
      <c r="AK573" s="88"/>
      <c r="AL573" s="88"/>
      <c r="AM573" s="88"/>
      <c r="AN573" s="88"/>
      <c r="AO573" s="88"/>
      <c r="AP573" s="88"/>
      <c r="AQ573" s="88"/>
      <c r="AR573" s="88"/>
      <c r="AS573" s="88"/>
      <c r="AT573" s="88"/>
      <c r="AU573" s="88"/>
      <c r="AV573" s="88"/>
      <c r="AW573" s="88"/>
      <c r="AX573" s="88"/>
    </row>
    <row r="574" customFormat="false" ht="12.75" hidden="false" customHeight="false" outlineLevel="0" collapsed="false">
      <c r="B574" s="88"/>
      <c r="C574" s="88"/>
      <c r="D574" s="88"/>
      <c r="E574" s="88"/>
      <c r="F574" s="88"/>
      <c r="G574" s="88"/>
      <c r="H574" s="88"/>
      <c r="I574" s="88"/>
      <c r="J574" s="88"/>
      <c r="K574" s="88"/>
      <c r="L574" s="88"/>
      <c r="M574" s="88"/>
      <c r="N574" s="88"/>
      <c r="O574" s="88"/>
      <c r="P574" s="88"/>
      <c r="Q574" s="88"/>
      <c r="S574" s="88"/>
      <c r="T574" s="88"/>
      <c r="U574" s="88"/>
      <c r="V574" s="88"/>
      <c r="W574" s="88"/>
      <c r="X574" s="88"/>
      <c r="Y574" s="88"/>
      <c r="Z574" s="88"/>
      <c r="AA574" s="88"/>
      <c r="AB574" s="88"/>
      <c r="AC574" s="88"/>
      <c r="AD574" s="88"/>
      <c r="AE574" s="88"/>
      <c r="AF574" s="88"/>
      <c r="AG574" s="88"/>
      <c r="AH574" s="88"/>
      <c r="AI574" s="88"/>
      <c r="AJ574" s="88"/>
      <c r="AK574" s="88"/>
      <c r="AL574" s="88"/>
      <c r="AM574" s="88"/>
      <c r="AN574" s="88"/>
      <c r="AO574" s="88"/>
      <c r="AP574" s="88"/>
      <c r="AQ574" s="88"/>
      <c r="AR574" s="88"/>
      <c r="AS574" s="88"/>
      <c r="AT574" s="88"/>
      <c r="AU574" s="88"/>
      <c r="AV574" s="88"/>
      <c r="AW574" s="88"/>
      <c r="AX574" s="88"/>
    </row>
    <row r="575" customFormat="false" ht="12.75" hidden="false" customHeight="false" outlineLevel="0" collapsed="false">
      <c r="B575" s="88"/>
      <c r="C575" s="88"/>
      <c r="D575" s="88"/>
      <c r="E575" s="88"/>
      <c r="F575" s="88"/>
      <c r="G575" s="88"/>
      <c r="H575" s="88"/>
      <c r="I575" s="88"/>
      <c r="J575" s="88"/>
      <c r="K575" s="88"/>
      <c r="L575" s="88"/>
      <c r="M575" s="88"/>
      <c r="N575" s="88"/>
      <c r="O575" s="88"/>
      <c r="P575" s="88"/>
      <c r="Q575" s="88"/>
      <c r="S575" s="88"/>
      <c r="T575" s="88"/>
      <c r="U575" s="88"/>
      <c r="V575" s="88"/>
      <c r="W575" s="88"/>
      <c r="X575" s="88"/>
      <c r="Y575" s="88"/>
      <c r="Z575" s="88"/>
      <c r="AA575" s="88"/>
      <c r="AB575" s="88"/>
      <c r="AC575" s="88"/>
      <c r="AD575" s="88"/>
      <c r="AE575" s="88"/>
      <c r="AF575" s="88"/>
      <c r="AG575" s="88"/>
      <c r="AH575" s="88"/>
      <c r="AI575" s="88"/>
      <c r="AJ575" s="88"/>
      <c r="AK575" s="88"/>
      <c r="AL575" s="88"/>
      <c r="AM575" s="88"/>
      <c r="AN575" s="88"/>
      <c r="AO575" s="88"/>
      <c r="AP575" s="88"/>
      <c r="AQ575" s="88"/>
      <c r="AR575" s="88"/>
      <c r="AS575" s="88"/>
      <c r="AT575" s="88"/>
      <c r="AU575" s="88"/>
      <c r="AV575" s="88"/>
      <c r="AW575" s="88"/>
      <c r="AX575" s="88"/>
    </row>
    <row r="576" customFormat="false" ht="12.75" hidden="false" customHeight="false" outlineLevel="0" collapsed="false">
      <c r="B576" s="88"/>
      <c r="C576" s="88"/>
      <c r="D576" s="88"/>
      <c r="E576" s="88"/>
      <c r="F576" s="88"/>
      <c r="G576" s="88"/>
      <c r="H576" s="88"/>
      <c r="I576" s="88"/>
      <c r="J576" s="88"/>
      <c r="K576" s="88"/>
      <c r="L576" s="88"/>
      <c r="M576" s="88"/>
      <c r="N576" s="88"/>
      <c r="O576" s="88"/>
      <c r="P576" s="88"/>
      <c r="Q576" s="88"/>
      <c r="S576" s="88"/>
      <c r="T576" s="88"/>
      <c r="U576" s="88"/>
      <c r="V576" s="88"/>
      <c r="W576" s="88"/>
      <c r="X576" s="88"/>
      <c r="Y576" s="88"/>
      <c r="Z576" s="88"/>
      <c r="AA576" s="88"/>
      <c r="AB576" s="88"/>
      <c r="AC576" s="88"/>
      <c r="AD576" s="88"/>
      <c r="AE576" s="88"/>
      <c r="AF576" s="88"/>
      <c r="AG576" s="88"/>
      <c r="AH576" s="88"/>
      <c r="AI576" s="88"/>
      <c r="AJ576" s="88"/>
      <c r="AK576" s="88"/>
      <c r="AL576" s="88"/>
      <c r="AM576" s="88"/>
      <c r="AN576" s="88"/>
      <c r="AO576" s="88"/>
      <c r="AP576" s="88"/>
      <c r="AQ576" s="88"/>
      <c r="AR576" s="88"/>
      <c r="AS576" s="88"/>
      <c r="AT576" s="88"/>
      <c r="AU576" s="88"/>
      <c r="AV576" s="88"/>
      <c r="AW576" s="88"/>
      <c r="AX576" s="88"/>
    </row>
    <row r="577" customFormat="false" ht="12.75" hidden="false" customHeight="false" outlineLevel="0" collapsed="false">
      <c r="B577" s="88"/>
      <c r="C577" s="88"/>
      <c r="D577" s="88"/>
      <c r="E577" s="88"/>
      <c r="F577" s="88"/>
      <c r="G577" s="88"/>
      <c r="H577" s="88"/>
      <c r="I577" s="88"/>
      <c r="J577" s="88"/>
      <c r="K577" s="88"/>
      <c r="L577" s="88"/>
      <c r="M577" s="88"/>
      <c r="N577" s="88"/>
      <c r="O577" s="88"/>
      <c r="P577" s="88"/>
      <c r="Q577" s="88"/>
      <c r="S577" s="88"/>
      <c r="T577" s="88"/>
      <c r="U577" s="88"/>
      <c r="V577" s="88"/>
      <c r="W577" s="88"/>
      <c r="X577" s="88"/>
      <c r="Y577" s="88"/>
      <c r="Z577" s="88"/>
      <c r="AA577" s="88"/>
      <c r="AB577" s="88"/>
      <c r="AC577" s="88"/>
      <c r="AD577" s="88"/>
      <c r="AE577" s="88"/>
      <c r="AF577" s="88"/>
      <c r="AG577" s="88"/>
      <c r="AH577" s="88"/>
      <c r="AI577" s="88"/>
      <c r="AJ577" s="88"/>
      <c r="AK577" s="88"/>
      <c r="AL577" s="88"/>
      <c r="AM577" s="88"/>
      <c r="AN577" s="88"/>
      <c r="AO577" s="88"/>
      <c r="AP577" s="88"/>
      <c r="AQ577" s="88"/>
      <c r="AR577" s="88"/>
      <c r="AS577" s="88"/>
      <c r="AT577" s="88"/>
      <c r="AU577" s="88"/>
      <c r="AV577" s="88"/>
      <c r="AW577" s="88"/>
      <c r="AX577" s="88"/>
    </row>
    <row r="578" customFormat="false" ht="12.75" hidden="false" customHeight="false" outlineLevel="0" collapsed="false">
      <c r="B578" s="88"/>
      <c r="C578" s="88"/>
      <c r="D578" s="88"/>
      <c r="E578" s="88"/>
      <c r="F578" s="88"/>
      <c r="G578" s="88"/>
      <c r="H578" s="88"/>
      <c r="I578" s="88"/>
      <c r="J578" s="88"/>
      <c r="K578" s="88"/>
      <c r="L578" s="88"/>
      <c r="M578" s="88"/>
      <c r="N578" s="88"/>
      <c r="O578" s="88"/>
      <c r="P578" s="88"/>
      <c r="Q578" s="88"/>
      <c r="S578" s="88"/>
      <c r="T578" s="88"/>
      <c r="U578" s="88"/>
      <c r="V578" s="88"/>
      <c r="W578" s="88"/>
      <c r="X578" s="88"/>
      <c r="Y578" s="88"/>
      <c r="Z578" s="88"/>
      <c r="AA578" s="88"/>
      <c r="AB578" s="88"/>
      <c r="AC578" s="88"/>
      <c r="AD578" s="88"/>
      <c r="AE578" s="88"/>
      <c r="AF578" s="88"/>
      <c r="AG578" s="88"/>
      <c r="AH578" s="88"/>
      <c r="AI578" s="88"/>
      <c r="AJ578" s="88"/>
      <c r="AK578" s="88"/>
      <c r="AL578" s="88"/>
      <c r="AM578" s="88"/>
      <c r="AN578" s="88"/>
      <c r="AO578" s="88"/>
      <c r="AP578" s="88"/>
      <c r="AQ578" s="88"/>
      <c r="AR578" s="88"/>
      <c r="AS578" s="88"/>
      <c r="AT578" s="88"/>
      <c r="AU578" s="88"/>
      <c r="AV578" s="88"/>
      <c r="AW578" s="88"/>
      <c r="AX578" s="88"/>
    </row>
    <row r="579" customFormat="false" ht="12.75" hidden="false" customHeight="false" outlineLevel="0" collapsed="false">
      <c r="B579" s="88"/>
      <c r="C579" s="88"/>
      <c r="D579" s="88"/>
      <c r="E579" s="88"/>
      <c r="F579" s="88"/>
      <c r="G579" s="88"/>
      <c r="H579" s="88"/>
      <c r="I579" s="88"/>
      <c r="J579" s="88"/>
      <c r="K579" s="88"/>
      <c r="L579" s="88"/>
      <c r="M579" s="88"/>
      <c r="N579" s="88"/>
      <c r="O579" s="88"/>
      <c r="P579" s="88"/>
      <c r="Q579" s="88"/>
      <c r="S579" s="88"/>
      <c r="T579" s="88"/>
      <c r="U579" s="88"/>
      <c r="V579" s="88"/>
      <c r="W579" s="88"/>
      <c r="X579" s="88"/>
      <c r="Y579" s="88"/>
      <c r="Z579" s="88"/>
      <c r="AA579" s="88"/>
      <c r="AB579" s="88"/>
      <c r="AC579" s="88"/>
      <c r="AD579" s="88"/>
      <c r="AE579" s="88"/>
      <c r="AF579" s="88"/>
      <c r="AG579" s="88"/>
      <c r="AH579" s="88"/>
      <c r="AI579" s="88"/>
      <c r="AJ579" s="88"/>
      <c r="AK579" s="88"/>
      <c r="AL579" s="88"/>
      <c r="AM579" s="88"/>
      <c r="AN579" s="88"/>
      <c r="AO579" s="88"/>
      <c r="AP579" s="88"/>
      <c r="AQ579" s="88"/>
      <c r="AR579" s="88"/>
      <c r="AS579" s="88"/>
      <c r="AT579" s="88"/>
      <c r="AU579" s="88"/>
      <c r="AV579" s="88"/>
      <c r="AW579" s="88"/>
      <c r="AX579" s="88"/>
    </row>
    <row r="580" customFormat="false" ht="12.75" hidden="false" customHeight="false" outlineLevel="0" collapsed="false">
      <c r="B580" s="88"/>
      <c r="C580" s="88"/>
      <c r="D580" s="88"/>
      <c r="E580" s="88"/>
      <c r="F580" s="88"/>
      <c r="G580" s="88"/>
      <c r="H580" s="88"/>
      <c r="I580" s="88"/>
      <c r="J580" s="88"/>
      <c r="K580" s="88"/>
      <c r="L580" s="88"/>
      <c r="M580" s="88"/>
      <c r="N580" s="88"/>
      <c r="O580" s="88"/>
      <c r="P580" s="88"/>
      <c r="Q580" s="88"/>
      <c r="S580" s="88"/>
      <c r="T580" s="88"/>
      <c r="U580" s="88"/>
      <c r="V580" s="88"/>
      <c r="W580" s="88"/>
      <c r="X580" s="88"/>
      <c r="Y580" s="88"/>
      <c r="Z580" s="88"/>
      <c r="AA580" s="88"/>
      <c r="AB580" s="88"/>
      <c r="AC580" s="88"/>
      <c r="AD580" s="88"/>
      <c r="AE580" s="88"/>
      <c r="AF580" s="88"/>
      <c r="AG580" s="88"/>
      <c r="AH580" s="88"/>
      <c r="AI580" s="88"/>
      <c r="AJ580" s="88"/>
      <c r="AK580" s="88"/>
      <c r="AL580" s="88"/>
      <c r="AM580" s="88"/>
      <c r="AN580" s="88"/>
      <c r="AO580" s="88"/>
      <c r="AP580" s="88"/>
      <c r="AQ580" s="88"/>
      <c r="AR580" s="88"/>
      <c r="AS580" s="88"/>
      <c r="AT580" s="88"/>
      <c r="AU580" s="88"/>
      <c r="AV580" s="88"/>
      <c r="AW580" s="88"/>
      <c r="AX580" s="88"/>
    </row>
    <row r="581" customFormat="false" ht="12.75" hidden="false" customHeight="false" outlineLevel="0" collapsed="false">
      <c r="B581" s="88"/>
      <c r="C581" s="88"/>
      <c r="D581" s="88"/>
      <c r="E581" s="88"/>
      <c r="F581" s="88"/>
      <c r="G581" s="88"/>
      <c r="H581" s="88"/>
      <c r="I581" s="88"/>
      <c r="J581" s="88"/>
      <c r="K581" s="88"/>
      <c r="L581" s="88"/>
      <c r="M581" s="88"/>
      <c r="N581" s="88"/>
      <c r="O581" s="88"/>
      <c r="P581" s="88"/>
      <c r="Q581" s="88"/>
      <c r="S581" s="88"/>
      <c r="T581" s="88"/>
      <c r="U581" s="88"/>
      <c r="V581" s="88"/>
      <c r="W581" s="88"/>
      <c r="X581" s="88"/>
      <c r="Y581" s="88"/>
      <c r="Z581" s="88"/>
      <c r="AA581" s="88"/>
      <c r="AB581" s="88"/>
      <c r="AC581" s="88"/>
      <c r="AD581" s="88"/>
      <c r="AE581" s="88"/>
      <c r="AF581" s="88"/>
      <c r="AG581" s="88"/>
      <c r="AH581" s="88"/>
      <c r="AI581" s="88"/>
      <c r="AJ581" s="88"/>
      <c r="AK581" s="88"/>
      <c r="AL581" s="88"/>
      <c r="AM581" s="88"/>
      <c r="AN581" s="88"/>
      <c r="AO581" s="88"/>
      <c r="AP581" s="88"/>
      <c r="AQ581" s="88"/>
      <c r="AR581" s="88"/>
      <c r="AS581" s="88"/>
      <c r="AT581" s="88"/>
      <c r="AU581" s="88"/>
      <c r="AV581" s="88"/>
      <c r="AW581" s="88"/>
      <c r="AX581" s="88"/>
    </row>
    <row r="582" customFormat="false" ht="12.75" hidden="false" customHeight="false" outlineLevel="0" collapsed="false">
      <c r="B582" s="88"/>
      <c r="C582" s="88"/>
      <c r="D582" s="88"/>
      <c r="E582" s="88"/>
      <c r="F582" s="88"/>
      <c r="G582" s="88"/>
      <c r="H582" s="88"/>
      <c r="I582" s="88"/>
      <c r="J582" s="88"/>
      <c r="K582" s="88"/>
      <c r="L582" s="88"/>
      <c r="M582" s="88"/>
      <c r="N582" s="88"/>
      <c r="O582" s="88"/>
      <c r="P582" s="88"/>
      <c r="Q582" s="88"/>
      <c r="S582" s="88"/>
      <c r="T582" s="88"/>
      <c r="U582" s="88"/>
      <c r="V582" s="88"/>
      <c r="W582" s="88"/>
      <c r="X582" s="88"/>
      <c r="Y582" s="88"/>
      <c r="Z582" s="88"/>
      <c r="AA582" s="88"/>
      <c r="AB582" s="88"/>
      <c r="AC582" s="88"/>
      <c r="AD582" s="88"/>
      <c r="AE582" s="88"/>
      <c r="AF582" s="88"/>
      <c r="AG582" s="88"/>
      <c r="AH582" s="88"/>
      <c r="AI582" s="88"/>
      <c r="AJ582" s="88"/>
      <c r="AK582" s="88"/>
      <c r="AL582" s="88"/>
      <c r="AM582" s="88"/>
      <c r="AN582" s="88"/>
      <c r="AO582" s="88"/>
      <c r="AP582" s="88"/>
      <c r="AQ582" s="88"/>
      <c r="AR582" s="88"/>
      <c r="AS582" s="88"/>
      <c r="AT582" s="88"/>
      <c r="AU582" s="88"/>
      <c r="AV582" s="88"/>
      <c r="AW582" s="88"/>
      <c r="AX582" s="88"/>
    </row>
    <row r="583" customFormat="false" ht="12.75" hidden="false" customHeight="false" outlineLevel="0" collapsed="false">
      <c r="B583" s="88"/>
      <c r="C583" s="88"/>
      <c r="D583" s="88"/>
      <c r="E583" s="88"/>
      <c r="F583" s="88"/>
      <c r="G583" s="88"/>
      <c r="H583" s="88"/>
      <c r="I583" s="88"/>
      <c r="J583" s="88"/>
      <c r="K583" s="88"/>
      <c r="L583" s="88"/>
      <c r="M583" s="88"/>
      <c r="N583" s="88"/>
      <c r="O583" s="88"/>
      <c r="P583" s="88"/>
      <c r="Q583" s="88"/>
      <c r="S583" s="88"/>
      <c r="T583" s="88"/>
      <c r="U583" s="88"/>
      <c r="V583" s="88"/>
      <c r="W583" s="88"/>
      <c r="X583" s="88"/>
      <c r="Y583" s="88"/>
      <c r="Z583" s="88"/>
      <c r="AA583" s="88"/>
      <c r="AB583" s="88"/>
      <c r="AC583" s="88"/>
      <c r="AD583" s="88"/>
      <c r="AE583" s="88"/>
      <c r="AF583" s="88"/>
      <c r="AG583" s="88"/>
      <c r="AH583" s="88"/>
      <c r="AI583" s="88"/>
      <c r="AJ583" s="88"/>
      <c r="AK583" s="88"/>
      <c r="AL583" s="88"/>
      <c r="AM583" s="88"/>
      <c r="AN583" s="88"/>
      <c r="AO583" s="88"/>
      <c r="AP583" s="88"/>
      <c r="AQ583" s="88"/>
      <c r="AR583" s="88"/>
      <c r="AS583" s="88"/>
      <c r="AT583" s="88"/>
      <c r="AU583" s="88"/>
      <c r="AV583" s="88"/>
      <c r="AW583" s="88"/>
      <c r="AX583" s="88"/>
    </row>
    <row r="584" customFormat="false" ht="12.75" hidden="false" customHeight="false" outlineLevel="0" collapsed="false">
      <c r="B584" s="88"/>
      <c r="C584" s="88"/>
      <c r="D584" s="88"/>
      <c r="E584" s="88"/>
      <c r="F584" s="88"/>
      <c r="G584" s="88"/>
      <c r="H584" s="88"/>
      <c r="I584" s="88"/>
      <c r="J584" s="88"/>
      <c r="K584" s="88"/>
      <c r="L584" s="88"/>
      <c r="M584" s="88"/>
      <c r="N584" s="88"/>
      <c r="O584" s="88"/>
      <c r="P584" s="88"/>
      <c r="Q584" s="88"/>
      <c r="S584" s="88"/>
      <c r="T584" s="88"/>
      <c r="U584" s="88"/>
      <c r="V584" s="88"/>
      <c r="W584" s="88"/>
      <c r="X584" s="88"/>
      <c r="Y584" s="88"/>
      <c r="Z584" s="88"/>
      <c r="AA584" s="88"/>
      <c r="AB584" s="88"/>
      <c r="AC584" s="88"/>
      <c r="AD584" s="88"/>
      <c r="AE584" s="88"/>
      <c r="AF584" s="88"/>
      <c r="AG584" s="88"/>
      <c r="AH584" s="88"/>
      <c r="AI584" s="88"/>
      <c r="AJ584" s="88"/>
      <c r="AK584" s="88"/>
      <c r="AL584" s="88"/>
      <c r="AM584" s="88"/>
      <c r="AN584" s="88"/>
      <c r="AO584" s="88"/>
      <c r="AP584" s="88"/>
      <c r="AQ584" s="88"/>
      <c r="AR584" s="88"/>
      <c r="AS584" s="88"/>
      <c r="AT584" s="88"/>
      <c r="AU584" s="88"/>
      <c r="AV584" s="88"/>
      <c r="AW584" s="88"/>
      <c r="AX584" s="88"/>
    </row>
    <row r="585" customFormat="false" ht="12.75" hidden="false" customHeight="false" outlineLevel="0" collapsed="false">
      <c r="B585" s="88"/>
      <c r="C585" s="88"/>
      <c r="D585" s="88"/>
      <c r="E585" s="88"/>
      <c r="F585" s="88"/>
      <c r="G585" s="88"/>
      <c r="H585" s="88"/>
      <c r="I585" s="88"/>
      <c r="J585" s="88"/>
      <c r="K585" s="88"/>
      <c r="L585" s="88"/>
      <c r="M585" s="88"/>
      <c r="N585" s="88"/>
      <c r="O585" s="88"/>
      <c r="P585" s="88"/>
      <c r="Q585" s="88"/>
      <c r="S585" s="88"/>
      <c r="T585" s="88"/>
      <c r="U585" s="88"/>
      <c r="V585" s="88"/>
      <c r="W585" s="88"/>
      <c r="X585" s="88"/>
      <c r="Y585" s="88"/>
      <c r="Z585" s="88"/>
      <c r="AA585" s="88"/>
      <c r="AB585" s="88"/>
      <c r="AC585" s="88"/>
      <c r="AD585" s="88"/>
      <c r="AE585" s="88"/>
      <c r="AF585" s="88"/>
      <c r="AG585" s="88"/>
      <c r="AH585" s="88"/>
      <c r="AI585" s="88"/>
      <c r="AJ585" s="88"/>
      <c r="AK585" s="88"/>
      <c r="AL585" s="88"/>
      <c r="AM585" s="88"/>
      <c r="AN585" s="88"/>
      <c r="AO585" s="88"/>
      <c r="AP585" s="88"/>
      <c r="AQ585" s="88"/>
      <c r="AR585" s="88"/>
      <c r="AS585" s="88"/>
      <c r="AT585" s="88"/>
      <c r="AU585" s="88"/>
      <c r="AV585" s="88"/>
      <c r="AW585" s="88"/>
      <c r="AX585" s="88"/>
    </row>
    <row r="586" customFormat="false" ht="12.75" hidden="false" customHeight="false" outlineLevel="0" collapsed="false">
      <c r="B586" s="88"/>
      <c r="C586" s="88"/>
      <c r="D586" s="88"/>
      <c r="E586" s="88"/>
      <c r="F586" s="88"/>
      <c r="G586" s="88"/>
      <c r="H586" s="88"/>
      <c r="I586" s="88"/>
      <c r="J586" s="88"/>
      <c r="K586" s="88"/>
      <c r="L586" s="88"/>
      <c r="M586" s="88"/>
      <c r="N586" s="88"/>
      <c r="O586" s="88"/>
      <c r="P586" s="88"/>
      <c r="Q586" s="88"/>
      <c r="S586" s="88"/>
      <c r="T586" s="88"/>
      <c r="U586" s="88"/>
      <c r="V586" s="88"/>
      <c r="W586" s="88"/>
      <c r="X586" s="88"/>
      <c r="Y586" s="88"/>
      <c r="Z586" s="88"/>
      <c r="AA586" s="88"/>
      <c r="AB586" s="88"/>
      <c r="AC586" s="88"/>
      <c r="AD586" s="88"/>
      <c r="AE586" s="88"/>
      <c r="AF586" s="88"/>
      <c r="AG586" s="88"/>
      <c r="AH586" s="88"/>
      <c r="AI586" s="88"/>
      <c r="AJ586" s="88"/>
      <c r="AK586" s="88"/>
      <c r="AL586" s="88"/>
      <c r="AM586" s="88"/>
      <c r="AN586" s="88"/>
      <c r="AO586" s="88"/>
      <c r="AP586" s="88"/>
      <c r="AQ586" s="88"/>
      <c r="AR586" s="88"/>
      <c r="AS586" s="88"/>
      <c r="AT586" s="88"/>
      <c r="AU586" s="88"/>
      <c r="AV586" s="88"/>
      <c r="AW586" s="88"/>
      <c r="AX586" s="88"/>
    </row>
    <row r="587" customFormat="false" ht="12.75" hidden="false" customHeight="false" outlineLevel="0" collapsed="false">
      <c r="B587" s="88"/>
      <c r="C587" s="88"/>
      <c r="D587" s="88"/>
      <c r="E587" s="88"/>
      <c r="F587" s="88"/>
      <c r="G587" s="88"/>
      <c r="H587" s="88"/>
      <c r="I587" s="88"/>
      <c r="J587" s="88"/>
      <c r="K587" s="88"/>
      <c r="L587" s="88"/>
      <c r="M587" s="88"/>
      <c r="N587" s="88"/>
      <c r="O587" s="88"/>
      <c r="P587" s="88"/>
      <c r="Q587" s="88"/>
      <c r="S587" s="88"/>
      <c r="T587" s="88"/>
      <c r="U587" s="88"/>
      <c r="V587" s="88"/>
      <c r="W587" s="88"/>
      <c r="X587" s="88"/>
      <c r="Y587" s="88"/>
      <c r="Z587" s="88"/>
      <c r="AA587" s="88"/>
      <c r="AB587" s="88"/>
      <c r="AC587" s="88"/>
      <c r="AD587" s="88"/>
      <c r="AE587" s="88"/>
      <c r="AF587" s="88"/>
      <c r="AG587" s="88"/>
      <c r="AH587" s="88"/>
      <c r="AI587" s="88"/>
      <c r="AJ587" s="88"/>
      <c r="AK587" s="88"/>
      <c r="AL587" s="88"/>
      <c r="AM587" s="88"/>
      <c r="AN587" s="88"/>
      <c r="AO587" s="88"/>
      <c r="AP587" s="88"/>
      <c r="AQ587" s="88"/>
      <c r="AR587" s="88"/>
      <c r="AS587" s="88"/>
      <c r="AT587" s="88"/>
      <c r="AU587" s="88"/>
      <c r="AV587" s="88"/>
      <c r="AW587" s="88"/>
      <c r="AX587" s="88"/>
    </row>
    <row r="588" customFormat="false" ht="12.75" hidden="false" customHeight="false" outlineLevel="0" collapsed="false">
      <c r="B588" s="88"/>
      <c r="C588" s="88"/>
      <c r="D588" s="88"/>
      <c r="E588" s="88"/>
      <c r="F588" s="88"/>
      <c r="G588" s="88"/>
      <c r="H588" s="88"/>
      <c r="I588" s="88"/>
      <c r="J588" s="88"/>
      <c r="K588" s="88"/>
      <c r="L588" s="88"/>
      <c r="M588" s="88"/>
      <c r="N588" s="88"/>
      <c r="O588" s="88"/>
      <c r="P588" s="88"/>
      <c r="Q588" s="88"/>
      <c r="S588" s="88"/>
      <c r="T588" s="88"/>
      <c r="U588" s="88"/>
      <c r="V588" s="88"/>
      <c r="W588" s="88"/>
      <c r="X588" s="88"/>
      <c r="Y588" s="88"/>
      <c r="Z588" s="88"/>
      <c r="AA588" s="88"/>
      <c r="AB588" s="88"/>
      <c r="AC588" s="88"/>
      <c r="AD588" s="88"/>
      <c r="AE588" s="88"/>
      <c r="AF588" s="88"/>
      <c r="AG588" s="88"/>
      <c r="AH588" s="88"/>
      <c r="AI588" s="88"/>
      <c r="AJ588" s="88"/>
      <c r="AK588" s="88"/>
      <c r="AL588" s="88"/>
      <c r="AM588" s="88"/>
      <c r="AN588" s="88"/>
      <c r="AO588" s="88"/>
      <c r="AP588" s="88"/>
      <c r="AQ588" s="88"/>
      <c r="AR588" s="88"/>
      <c r="AS588" s="88"/>
      <c r="AT588" s="88"/>
      <c r="AU588" s="88"/>
      <c r="AV588" s="88"/>
      <c r="AW588" s="88"/>
      <c r="AX588" s="88"/>
    </row>
    <row r="589" customFormat="false" ht="12.75" hidden="false" customHeight="false" outlineLevel="0" collapsed="false">
      <c r="B589" s="88"/>
      <c r="C589" s="88"/>
      <c r="D589" s="88"/>
      <c r="E589" s="88"/>
      <c r="F589" s="88"/>
      <c r="G589" s="88"/>
      <c r="H589" s="88"/>
      <c r="I589" s="88"/>
      <c r="J589" s="88"/>
      <c r="K589" s="88"/>
      <c r="L589" s="88"/>
      <c r="M589" s="88"/>
      <c r="N589" s="88"/>
      <c r="O589" s="88"/>
      <c r="P589" s="88"/>
      <c r="Q589" s="88"/>
      <c r="S589" s="88"/>
      <c r="T589" s="88"/>
      <c r="U589" s="88"/>
      <c r="V589" s="88"/>
      <c r="W589" s="88"/>
      <c r="X589" s="88"/>
      <c r="Y589" s="88"/>
      <c r="Z589" s="88"/>
      <c r="AA589" s="88"/>
      <c r="AB589" s="88"/>
      <c r="AC589" s="88"/>
      <c r="AD589" s="88"/>
      <c r="AE589" s="88"/>
      <c r="AF589" s="88"/>
      <c r="AG589" s="88"/>
      <c r="AH589" s="88"/>
      <c r="AI589" s="88"/>
      <c r="AJ589" s="88"/>
      <c r="AK589" s="88"/>
      <c r="AL589" s="88"/>
      <c r="AM589" s="88"/>
      <c r="AN589" s="88"/>
      <c r="AO589" s="88"/>
      <c r="AP589" s="88"/>
      <c r="AQ589" s="88"/>
      <c r="AR589" s="88"/>
      <c r="AS589" s="88"/>
      <c r="AT589" s="88"/>
      <c r="AU589" s="88"/>
      <c r="AV589" s="88"/>
      <c r="AW589" s="88"/>
      <c r="AX589" s="88"/>
    </row>
    <row r="590" customFormat="false" ht="12.75" hidden="false" customHeight="false" outlineLevel="0" collapsed="false">
      <c r="B590" s="88"/>
      <c r="C590" s="88"/>
      <c r="D590" s="88"/>
      <c r="E590" s="88"/>
      <c r="F590" s="88"/>
      <c r="G590" s="88"/>
      <c r="H590" s="88"/>
      <c r="I590" s="88"/>
      <c r="J590" s="88"/>
      <c r="K590" s="88"/>
      <c r="L590" s="88"/>
      <c r="M590" s="88"/>
      <c r="N590" s="88"/>
      <c r="O590" s="88"/>
      <c r="P590" s="88"/>
      <c r="Q590" s="88"/>
      <c r="S590" s="88"/>
      <c r="T590" s="88"/>
      <c r="U590" s="88"/>
      <c r="V590" s="88"/>
      <c r="W590" s="88"/>
      <c r="X590" s="88"/>
      <c r="Y590" s="88"/>
      <c r="Z590" s="88"/>
      <c r="AA590" s="88"/>
      <c r="AB590" s="88"/>
      <c r="AC590" s="88"/>
      <c r="AD590" s="88"/>
      <c r="AE590" s="88"/>
      <c r="AF590" s="88"/>
      <c r="AG590" s="88"/>
      <c r="AH590" s="88"/>
      <c r="AI590" s="88"/>
      <c r="AJ590" s="88"/>
      <c r="AK590" s="88"/>
      <c r="AL590" s="88"/>
      <c r="AM590" s="88"/>
      <c r="AN590" s="88"/>
      <c r="AO590" s="88"/>
      <c r="AP590" s="88"/>
      <c r="AQ590" s="88"/>
      <c r="AR590" s="88"/>
      <c r="AS590" s="88"/>
      <c r="AT590" s="88"/>
      <c r="AU590" s="88"/>
      <c r="AV590" s="88"/>
      <c r="AW590" s="88"/>
      <c r="AX590" s="88"/>
    </row>
    <row r="591" customFormat="false" ht="12.75" hidden="false" customHeight="false" outlineLevel="0" collapsed="false">
      <c r="B591" s="88"/>
      <c r="C591" s="88"/>
      <c r="D591" s="88"/>
      <c r="E591" s="88"/>
      <c r="F591" s="88"/>
      <c r="G591" s="88"/>
      <c r="H591" s="88"/>
      <c r="I591" s="88"/>
      <c r="J591" s="88"/>
      <c r="K591" s="88"/>
      <c r="L591" s="88"/>
      <c r="M591" s="88"/>
      <c r="N591" s="88"/>
      <c r="O591" s="88"/>
      <c r="P591" s="88"/>
      <c r="Q591" s="88"/>
      <c r="S591" s="88"/>
      <c r="T591" s="88"/>
      <c r="U591" s="88"/>
      <c r="V591" s="88"/>
      <c r="W591" s="88"/>
      <c r="X591" s="88"/>
      <c r="Y591" s="88"/>
      <c r="Z591" s="88"/>
      <c r="AA591" s="88"/>
      <c r="AB591" s="88"/>
      <c r="AC591" s="88"/>
      <c r="AD591" s="88"/>
      <c r="AE591" s="88"/>
      <c r="AF591" s="88"/>
      <c r="AG591" s="88"/>
      <c r="AH591" s="88"/>
      <c r="AI591" s="88"/>
      <c r="AJ591" s="88"/>
      <c r="AK591" s="88"/>
      <c r="AL591" s="88"/>
      <c r="AM591" s="88"/>
      <c r="AN591" s="88"/>
      <c r="AO591" s="88"/>
      <c r="AP591" s="88"/>
      <c r="AQ591" s="88"/>
      <c r="AR591" s="88"/>
      <c r="AS591" s="88"/>
      <c r="AT591" s="88"/>
      <c r="AU591" s="88"/>
      <c r="AV591" s="88"/>
      <c r="AW591" s="88"/>
      <c r="AX591" s="88"/>
    </row>
    <row r="592" customFormat="false" ht="12.75" hidden="false" customHeight="false" outlineLevel="0" collapsed="false">
      <c r="B592" s="88"/>
      <c r="C592" s="88"/>
      <c r="D592" s="88"/>
      <c r="E592" s="88"/>
      <c r="F592" s="88"/>
      <c r="G592" s="88"/>
      <c r="H592" s="88"/>
      <c r="I592" s="88"/>
      <c r="J592" s="88"/>
      <c r="K592" s="88"/>
      <c r="L592" s="88"/>
      <c r="M592" s="88"/>
      <c r="N592" s="88"/>
      <c r="O592" s="88"/>
      <c r="P592" s="88"/>
      <c r="Q592" s="88"/>
      <c r="S592" s="88"/>
      <c r="T592" s="88"/>
      <c r="U592" s="88"/>
      <c r="V592" s="88"/>
      <c r="W592" s="88"/>
      <c r="X592" s="88"/>
      <c r="Y592" s="88"/>
      <c r="Z592" s="88"/>
      <c r="AA592" s="88"/>
      <c r="AB592" s="88"/>
      <c r="AC592" s="88"/>
      <c r="AD592" s="88"/>
      <c r="AE592" s="88"/>
      <c r="AF592" s="88"/>
      <c r="AG592" s="88"/>
      <c r="AH592" s="88"/>
      <c r="AI592" s="88"/>
      <c r="AJ592" s="88"/>
      <c r="AK592" s="88"/>
      <c r="AL592" s="88"/>
      <c r="AM592" s="88"/>
      <c r="AN592" s="88"/>
      <c r="AO592" s="88"/>
      <c r="AP592" s="88"/>
      <c r="AQ592" s="88"/>
      <c r="AR592" s="88"/>
      <c r="AS592" s="88"/>
      <c r="AT592" s="88"/>
      <c r="AU592" s="88"/>
      <c r="AV592" s="88"/>
      <c r="AW592" s="88"/>
      <c r="AX592" s="88"/>
    </row>
    <row r="593" customFormat="false" ht="12.75" hidden="false" customHeight="false" outlineLevel="0" collapsed="false">
      <c r="B593" s="88"/>
      <c r="C593" s="88"/>
      <c r="D593" s="88"/>
      <c r="E593" s="88"/>
      <c r="F593" s="88"/>
      <c r="G593" s="88"/>
      <c r="H593" s="88"/>
      <c r="I593" s="88"/>
      <c r="J593" s="88"/>
      <c r="K593" s="88"/>
      <c r="L593" s="88"/>
      <c r="M593" s="88"/>
      <c r="N593" s="88"/>
      <c r="O593" s="88"/>
      <c r="P593" s="88"/>
      <c r="Q593" s="88"/>
      <c r="S593" s="88"/>
      <c r="T593" s="88"/>
      <c r="U593" s="88"/>
      <c r="V593" s="88"/>
      <c r="W593" s="88"/>
      <c r="X593" s="88"/>
      <c r="Y593" s="88"/>
      <c r="Z593" s="88"/>
      <c r="AA593" s="88"/>
      <c r="AB593" s="88"/>
      <c r="AC593" s="88"/>
      <c r="AD593" s="88"/>
      <c r="AE593" s="88"/>
      <c r="AF593" s="88"/>
      <c r="AG593" s="88"/>
      <c r="AH593" s="88"/>
      <c r="AI593" s="88"/>
      <c r="AJ593" s="88"/>
      <c r="AK593" s="88"/>
      <c r="AL593" s="88"/>
      <c r="AM593" s="88"/>
      <c r="AN593" s="88"/>
      <c r="AO593" s="88"/>
      <c r="AP593" s="88"/>
      <c r="AQ593" s="88"/>
      <c r="AR593" s="88"/>
      <c r="AS593" s="88"/>
      <c r="AT593" s="88"/>
      <c r="AU593" s="88"/>
      <c r="AV593" s="88"/>
      <c r="AW593" s="88"/>
      <c r="AX593" s="88"/>
    </row>
    <row r="594" customFormat="false" ht="12.75" hidden="false" customHeight="false" outlineLevel="0" collapsed="false">
      <c r="B594" s="88"/>
      <c r="C594" s="88"/>
      <c r="D594" s="88"/>
      <c r="E594" s="88"/>
      <c r="F594" s="88"/>
      <c r="G594" s="88"/>
      <c r="H594" s="88"/>
      <c r="I594" s="88"/>
      <c r="J594" s="88"/>
      <c r="K594" s="88"/>
      <c r="L594" s="88"/>
      <c r="M594" s="88"/>
      <c r="N594" s="88"/>
      <c r="O594" s="88"/>
      <c r="P594" s="88"/>
      <c r="Q594" s="88"/>
      <c r="S594" s="88"/>
      <c r="T594" s="88"/>
      <c r="U594" s="88"/>
      <c r="V594" s="88"/>
      <c r="W594" s="88"/>
      <c r="X594" s="88"/>
      <c r="Y594" s="88"/>
      <c r="Z594" s="88"/>
      <c r="AA594" s="88"/>
      <c r="AB594" s="88"/>
      <c r="AC594" s="88"/>
      <c r="AD594" s="88"/>
      <c r="AE594" s="88"/>
      <c r="AF594" s="88"/>
      <c r="AG594" s="88"/>
      <c r="AH594" s="88"/>
      <c r="AI594" s="88"/>
      <c r="AJ594" s="88"/>
      <c r="AK594" s="88"/>
      <c r="AL594" s="88"/>
      <c r="AM594" s="88"/>
      <c r="AN594" s="88"/>
      <c r="AO594" s="88"/>
      <c r="AP594" s="88"/>
      <c r="AQ594" s="88"/>
      <c r="AR594" s="88"/>
      <c r="AS594" s="88"/>
      <c r="AT594" s="88"/>
      <c r="AU594" s="88"/>
      <c r="AV594" s="88"/>
      <c r="AW594" s="88"/>
      <c r="AX594" s="88"/>
    </row>
    <row r="595" customFormat="false" ht="12.75" hidden="false" customHeight="false" outlineLevel="0" collapsed="false">
      <c r="B595" s="88"/>
      <c r="C595" s="88"/>
      <c r="D595" s="88"/>
      <c r="E595" s="88"/>
      <c r="F595" s="88"/>
      <c r="G595" s="88"/>
      <c r="H595" s="88"/>
      <c r="I595" s="88"/>
      <c r="J595" s="88"/>
      <c r="K595" s="88"/>
      <c r="L595" s="88"/>
      <c r="M595" s="88"/>
      <c r="N595" s="88"/>
      <c r="O595" s="88"/>
      <c r="P595" s="88"/>
      <c r="Q595" s="88"/>
      <c r="S595" s="88"/>
      <c r="T595" s="88"/>
      <c r="U595" s="88"/>
      <c r="V595" s="88"/>
      <c r="W595" s="88"/>
      <c r="X595" s="88"/>
      <c r="Y595" s="88"/>
      <c r="Z595" s="88"/>
      <c r="AA595" s="88"/>
      <c r="AB595" s="88"/>
      <c r="AC595" s="88"/>
      <c r="AD595" s="88"/>
      <c r="AE595" s="88"/>
      <c r="AF595" s="88"/>
      <c r="AG595" s="88"/>
      <c r="AH595" s="88"/>
      <c r="AI595" s="88"/>
      <c r="AJ595" s="88"/>
      <c r="AK595" s="88"/>
      <c r="AL595" s="88"/>
      <c r="AM595" s="88"/>
      <c r="AN595" s="88"/>
      <c r="AO595" s="88"/>
      <c r="AP595" s="88"/>
      <c r="AQ595" s="88"/>
      <c r="AR595" s="88"/>
      <c r="AS595" s="88"/>
      <c r="AT595" s="88"/>
      <c r="AU595" s="88"/>
      <c r="AV595" s="88"/>
      <c r="AW595" s="88"/>
      <c r="AX595" s="88"/>
    </row>
    <row r="596" customFormat="false" ht="12.75" hidden="false" customHeight="false" outlineLevel="0" collapsed="false">
      <c r="B596" s="88"/>
      <c r="C596" s="88"/>
      <c r="D596" s="88"/>
      <c r="E596" s="88"/>
      <c r="F596" s="88"/>
      <c r="G596" s="88"/>
      <c r="H596" s="88"/>
      <c r="I596" s="88"/>
      <c r="J596" s="88"/>
      <c r="K596" s="88"/>
      <c r="L596" s="88"/>
      <c r="M596" s="88"/>
      <c r="N596" s="88"/>
      <c r="O596" s="88"/>
      <c r="P596" s="88"/>
      <c r="Q596" s="88"/>
      <c r="S596" s="88"/>
      <c r="T596" s="88"/>
      <c r="U596" s="88"/>
      <c r="V596" s="88"/>
      <c r="W596" s="88"/>
      <c r="X596" s="88"/>
      <c r="Y596" s="88"/>
      <c r="Z596" s="88"/>
      <c r="AA596" s="88"/>
      <c r="AB596" s="88"/>
      <c r="AC596" s="88"/>
      <c r="AD596" s="88"/>
      <c r="AE596" s="88"/>
      <c r="AF596" s="88"/>
      <c r="AG596" s="88"/>
      <c r="AH596" s="88"/>
      <c r="AI596" s="88"/>
      <c r="AJ596" s="88"/>
      <c r="AK596" s="88"/>
      <c r="AL596" s="88"/>
      <c r="AM596" s="88"/>
      <c r="AN596" s="88"/>
      <c r="AO596" s="88"/>
      <c r="AP596" s="88"/>
      <c r="AQ596" s="88"/>
      <c r="AR596" s="88"/>
      <c r="AS596" s="88"/>
      <c r="AT596" s="88"/>
      <c r="AU596" s="88"/>
      <c r="AV596" s="88"/>
      <c r="AW596" s="88"/>
      <c r="AX596" s="88"/>
    </row>
    <row r="597" customFormat="false" ht="12.75" hidden="false" customHeight="false" outlineLevel="0" collapsed="false">
      <c r="B597" s="88"/>
      <c r="C597" s="88"/>
      <c r="D597" s="88"/>
      <c r="E597" s="88"/>
      <c r="F597" s="88"/>
      <c r="G597" s="88"/>
      <c r="H597" s="88"/>
      <c r="I597" s="88"/>
      <c r="J597" s="88"/>
      <c r="K597" s="88"/>
      <c r="L597" s="88"/>
      <c r="M597" s="88"/>
      <c r="N597" s="88"/>
      <c r="O597" s="88"/>
      <c r="P597" s="88"/>
      <c r="Q597" s="88"/>
      <c r="S597" s="88"/>
      <c r="T597" s="88"/>
      <c r="U597" s="88"/>
      <c r="V597" s="88"/>
      <c r="W597" s="88"/>
      <c r="X597" s="88"/>
      <c r="Y597" s="88"/>
      <c r="Z597" s="88"/>
      <c r="AA597" s="88"/>
      <c r="AB597" s="88"/>
      <c r="AC597" s="88"/>
      <c r="AD597" s="88"/>
      <c r="AE597" s="88"/>
      <c r="AF597" s="88"/>
      <c r="AG597" s="88"/>
      <c r="AH597" s="88"/>
      <c r="AI597" s="88"/>
      <c r="AJ597" s="88"/>
      <c r="AK597" s="88"/>
      <c r="AL597" s="88"/>
      <c r="AM597" s="88"/>
      <c r="AN597" s="88"/>
      <c r="AO597" s="88"/>
      <c r="AP597" s="88"/>
      <c r="AQ597" s="88"/>
      <c r="AR597" s="88"/>
      <c r="AS597" s="88"/>
      <c r="AT597" s="88"/>
      <c r="AU597" s="88"/>
      <c r="AV597" s="88"/>
      <c r="AW597" s="88"/>
      <c r="AX597" s="88"/>
    </row>
    <row r="598" customFormat="false" ht="12.75" hidden="false" customHeight="false" outlineLevel="0" collapsed="false">
      <c r="B598" s="88"/>
      <c r="C598" s="88"/>
      <c r="D598" s="88"/>
      <c r="E598" s="88"/>
      <c r="F598" s="88"/>
      <c r="G598" s="88"/>
      <c r="H598" s="88"/>
      <c r="I598" s="88"/>
      <c r="J598" s="88"/>
      <c r="K598" s="88"/>
      <c r="L598" s="88"/>
      <c r="M598" s="88"/>
      <c r="N598" s="88"/>
      <c r="O598" s="88"/>
      <c r="P598" s="88"/>
      <c r="Q598" s="88"/>
      <c r="S598" s="88"/>
      <c r="T598" s="88"/>
      <c r="U598" s="88"/>
      <c r="V598" s="88"/>
      <c r="W598" s="88"/>
      <c r="X598" s="88"/>
      <c r="Y598" s="88"/>
      <c r="Z598" s="88"/>
      <c r="AA598" s="88"/>
      <c r="AB598" s="88"/>
      <c r="AC598" s="88"/>
      <c r="AD598" s="88"/>
      <c r="AE598" s="88"/>
      <c r="AF598" s="88"/>
      <c r="AG598" s="88"/>
      <c r="AH598" s="88"/>
      <c r="AI598" s="88"/>
      <c r="AJ598" s="88"/>
      <c r="AK598" s="88"/>
      <c r="AL598" s="88"/>
      <c r="AM598" s="88"/>
      <c r="AN598" s="88"/>
      <c r="AO598" s="88"/>
      <c r="AP598" s="88"/>
      <c r="AQ598" s="88"/>
      <c r="AR598" s="88"/>
      <c r="AS598" s="88"/>
      <c r="AT598" s="88"/>
      <c r="AU598" s="88"/>
      <c r="AV598" s="88"/>
      <c r="AW598" s="88"/>
      <c r="AX598" s="88"/>
    </row>
    <row r="599" customFormat="false" ht="12.75" hidden="false" customHeight="false" outlineLevel="0" collapsed="false">
      <c r="B599" s="88"/>
      <c r="C599" s="88"/>
      <c r="D599" s="88"/>
      <c r="E599" s="88"/>
      <c r="F599" s="88"/>
      <c r="G599" s="88"/>
      <c r="H599" s="88"/>
      <c r="I599" s="88"/>
      <c r="J599" s="88"/>
      <c r="K599" s="88"/>
      <c r="L599" s="88"/>
      <c r="M599" s="88"/>
      <c r="N599" s="88"/>
      <c r="O599" s="88"/>
      <c r="P599" s="88"/>
      <c r="Q599" s="88"/>
      <c r="S599" s="88"/>
      <c r="T599" s="88"/>
      <c r="U599" s="88"/>
      <c r="V599" s="88"/>
      <c r="W599" s="88"/>
      <c r="X599" s="88"/>
      <c r="Y599" s="88"/>
      <c r="Z599" s="88"/>
      <c r="AA599" s="88"/>
      <c r="AB599" s="88"/>
      <c r="AC599" s="88"/>
      <c r="AD599" s="88"/>
      <c r="AE599" s="88"/>
      <c r="AF599" s="88"/>
      <c r="AG599" s="88"/>
      <c r="AH599" s="88"/>
      <c r="AI599" s="88"/>
      <c r="AJ599" s="88"/>
      <c r="AK599" s="88"/>
      <c r="AL599" s="88"/>
      <c r="AM599" s="88"/>
      <c r="AN599" s="88"/>
      <c r="AO599" s="88"/>
      <c r="AP599" s="88"/>
      <c r="AQ599" s="88"/>
      <c r="AR599" s="88"/>
      <c r="AS599" s="88"/>
      <c r="AT599" s="88"/>
      <c r="AU599" s="88"/>
      <c r="AV599" s="88"/>
      <c r="AW599" s="88"/>
      <c r="AX599" s="88"/>
    </row>
    <row r="600" customFormat="false" ht="12.75" hidden="false" customHeight="false" outlineLevel="0" collapsed="false">
      <c r="B600" s="88"/>
      <c r="C600" s="88"/>
      <c r="D600" s="88"/>
      <c r="E600" s="88"/>
      <c r="F600" s="88"/>
      <c r="G600" s="88"/>
      <c r="H600" s="88"/>
      <c r="I600" s="88"/>
      <c r="J600" s="88"/>
      <c r="K600" s="88"/>
      <c r="L600" s="88"/>
      <c r="M600" s="88"/>
      <c r="N600" s="88"/>
      <c r="O600" s="88"/>
      <c r="P600" s="88"/>
      <c r="Q600" s="88"/>
      <c r="S600" s="88"/>
      <c r="T600" s="88"/>
      <c r="U600" s="88"/>
      <c r="V600" s="88"/>
      <c r="W600" s="88"/>
      <c r="X600" s="88"/>
      <c r="Y600" s="88"/>
      <c r="Z600" s="88"/>
      <c r="AA600" s="88"/>
      <c r="AB600" s="88"/>
      <c r="AC600" s="88"/>
      <c r="AD600" s="88"/>
      <c r="AE600" s="88"/>
      <c r="AF600" s="88"/>
      <c r="AG600" s="88"/>
      <c r="AH600" s="88"/>
      <c r="AI600" s="88"/>
      <c r="AJ600" s="88"/>
      <c r="AK600" s="88"/>
      <c r="AL600" s="88"/>
      <c r="AM600" s="88"/>
      <c r="AN600" s="88"/>
      <c r="AO600" s="88"/>
      <c r="AP600" s="88"/>
      <c r="AQ600" s="88"/>
      <c r="AR600" s="88"/>
      <c r="AS600" s="88"/>
      <c r="AT600" s="88"/>
      <c r="AU600" s="88"/>
      <c r="AV600" s="88"/>
      <c r="AW600" s="88"/>
      <c r="AX600" s="88"/>
    </row>
    <row r="601" customFormat="false" ht="12.75" hidden="false" customHeight="false" outlineLevel="0" collapsed="false">
      <c r="B601" s="88"/>
      <c r="C601" s="88"/>
      <c r="D601" s="88"/>
      <c r="E601" s="88"/>
      <c r="F601" s="88"/>
      <c r="G601" s="88"/>
      <c r="H601" s="88"/>
      <c r="I601" s="88"/>
      <c r="J601" s="88"/>
      <c r="K601" s="88"/>
      <c r="L601" s="88"/>
      <c r="M601" s="88"/>
      <c r="N601" s="88"/>
      <c r="O601" s="88"/>
      <c r="P601" s="88"/>
      <c r="Q601" s="88"/>
      <c r="S601" s="88"/>
      <c r="T601" s="88"/>
      <c r="U601" s="88"/>
      <c r="V601" s="88"/>
      <c r="W601" s="88"/>
      <c r="X601" s="88"/>
      <c r="Y601" s="88"/>
      <c r="Z601" s="88"/>
      <c r="AA601" s="88"/>
      <c r="AB601" s="88"/>
      <c r="AC601" s="88"/>
      <c r="AD601" s="88"/>
      <c r="AE601" s="88"/>
      <c r="AF601" s="88"/>
      <c r="AG601" s="88"/>
      <c r="AH601" s="88"/>
      <c r="AI601" s="88"/>
      <c r="AJ601" s="88"/>
      <c r="AK601" s="88"/>
      <c r="AL601" s="88"/>
      <c r="AM601" s="88"/>
      <c r="AN601" s="88"/>
      <c r="AO601" s="88"/>
      <c r="AP601" s="88"/>
      <c r="AQ601" s="88"/>
      <c r="AR601" s="88"/>
      <c r="AS601" s="88"/>
      <c r="AT601" s="88"/>
      <c r="AU601" s="88"/>
      <c r="AV601" s="88"/>
      <c r="AW601" s="88"/>
      <c r="AX601" s="88"/>
    </row>
    <row r="602" customFormat="false" ht="12.75" hidden="false" customHeight="false" outlineLevel="0" collapsed="false">
      <c r="B602" s="88"/>
      <c r="C602" s="88"/>
      <c r="D602" s="88"/>
      <c r="E602" s="88"/>
      <c r="F602" s="88"/>
      <c r="G602" s="88"/>
      <c r="H602" s="88"/>
      <c r="I602" s="88"/>
      <c r="J602" s="88"/>
      <c r="K602" s="88"/>
      <c r="L602" s="88"/>
      <c r="M602" s="88"/>
      <c r="N602" s="88"/>
      <c r="O602" s="88"/>
      <c r="P602" s="88"/>
      <c r="Q602" s="88"/>
      <c r="S602" s="88"/>
      <c r="T602" s="88"/>
      <c r="U602" s="88"/>
      <c r="V602" s="88"/>
      <c r="W602" s="88"/>
      <c r="X602" s="88"/>
      <c r="Y602" s="88"/>
      <c r="Z602" s="88"/>
      <c r="AA602" s="88"/>
      <c r="AB602" s="88"/>
      <c r="AC602" s="88"/>
      <c r="AD602" s="88"/>
      <c r="AE602" s="88"/>
      <c r="AF602" s="88"/>
      <c r="AG602" s="88"/>
      <c r="AH602" s="88"/>
      <c r="AI602" s="88"/>
      <c r="AJ602" s="88"/>
      <c r="AK602" s="88"/>
      <c r="AL602" s="88"/>
      <c r="AM602" s="88"/>
      <c r="AN602" s="88"/>
      <c r="AO602" s="88"/>
      <c r="AP602" s="88"/>
      <c r="AQ602" s="88"/>
      <c r="AR602" s="88"/>
      <c r="AS602" s="88"/>
      <c r="AT602" s="88"/>
      <c r="AU602" s="88"/>
      <c r="AV602" s="88"/>
      <c r="AW602" s="88"/>
      <c r="AX602" s="88"/>
    </row>
    <row r="603" customFormat="false" ht="12.75" hidden="false" customHeight="false" outlineLevel="0" collapsed="false">
      <c r="B603" s="88"/>
      <c r="C603" s="88"/>
      <c r="D603" s="88"/>
      <c r="E603" s="88"/>
      <c r="F603" s="88"/>
      <c r="G603" s="88"/>
      <c r="H603" s="88"/>
      <c r="I603" s="88"/>
      <c r="J603" s="88"/>
      <c r="K603" s="88"/>
      <c r="L603" s="88"/>
      <c r="M603" s="88"/>
      <c r="N603" s="88"/>
      <c r="O603" s="88"/>
      <c r="P603" s="88"/>
      <c r="Q603" s="88"/>
      <c r="S603" s="88"/>
      <c r="T603" s="88"/>
      <c r="U603" s="88"/>
      <c r="V603" s="88"/>
      <c r="W603" s="88"/>
      <c r="X603" s="88"/>
      <c r="Y603" s="88"/>
      <c r="Z603" s="88"/>
      <c r="AA603" s="88"/>
      <c r="AB603" s="88"/>
      <c r="AC603" s="88"/>
      <c r="AD603" s="88"/>
      <c r="AE603" s="88"/>
      <c r="AF603" s="88"/>
      <c r="AG603" s="88"/>
      <c r="AH603" s="88"/>
      <c r="AI603" s="88"/>
      <c r="AJ603" s="88"/>
      <c r="AK603" s="88"/>
      <c r="AL603" s="88"/>
      <c r="AM603" s="88"/>
      <c r="AN603" s="88"/>
      <c r="AO603" s="88"/>
      <c r="AP603" s="88"/>
      <c r="AQ603" s="88"/>
      <c r="AR603" s="88"/>
      <c r="AS603" s="88"/>
      <c r="AT603" s="88"/>
      <c r="AU603" s="88"/>
      <c r="AV603" s="88"/>
      <c r="AW603" s="88"/>
      <c r="AX603" s="88"/>
    </row>
    <row r="604" customFormat="false" ht="12.75" hidden="false" customHeight="false" outlineLevel="0" collapsed="false">
      <c r="B604" s="88"/>
      <c r="C604" s="88"/>
      <c r="D604" s="88"/>
      <c r="E604" s="88"/>
      <c r="F604" s="88"/>
      <c r="G604" s="88"/>
      <c r="H604" s="88"/>
      <c r="I604" s="88"/>
      <c r="J604" s="88"/>
      <c r="K604" s="88"/>
      <c r="L604" s="88"/>
      <c r="M604" s="88"/>
      <c r="N604" s="88"/>
      <c r="O604" s="88"/>
      <c r="P604" s="88"/>
      <c r="Q604" s="88"/>
      <c r="S604" s="88"/>
      <c r="T604" s="88"/>
      <c r="U604" s="88"/>
      <c r="V604" s="88"/>
      <c r="W604" s="88"/>
      <c r="X604" s="88"/>
      <c r="Y604" s="88"/>
      <c r="Z604" s="88"/>
      <c r="AA604" s="88"/>
      <c r="AB604" s="88"/>
      <c r="AC604" s="88"/>
      <c r="AD604" s="88"/>
      <c r="AE604" s="88"/>
      <c r="AF604" s="88"/>
      <c r="AG604" s="88"/>
      <c r="AH604" s="88"/>
      <c r="AI604" s="88"/>
      <c r="AJ604" s="88"/>
      <c r="AK604" s="88"/>
      <c r="AL604" s="88"/>
      <c r="AM604" s="88"/>
      <c r="AN604" s="88"/>
      <c r="AO604" s="88"/>
      <c r="AP604" s="88"/>
      <c r="AQ604" s="88"/>
      <c r="AR604" s="88"/>
      <c r="AS604" s="88"/>
      <c r="AT604" s="88"/>
      <c r="AU604" s="88"/>
      <c r="AV604" s="88"/>
      <c r="AW604" s="88"/>
      <c r="AX604" s="88"/>
    </row>
    <row r="605" customFormat="false" ht="12.75" hidden="false" customHeight="false" outlineLevel="0" collapsed="false">
      <c r="B605" s="88"/>
      <c r="C605" s="88"/>
      <c r="D605" s="88"/>
      <c r="E605" s="88"/>
      <c r="F605" s="88"/>
      <c r="G605" s="88"/>
      <c r="H605" s="88"/>
      <c r="I605" s="88"/>
      <c r="J605" s="88"/>
      <c r="K605" s="88"/>
      <c r="L605" s="88"/>
      <c r="M605" s="88"/>
      <c r="N605" s="88"/>
      <c r="O605" s="88"/>
      <c r="P605" s="88"/>
      <c r="Q605" s="88"/>
      <c r="S605" s="88"/>
      <c r="T605" s="88"/>
      <c r="U605" s="88"/>
      <c r="V605" s="88"/>
      <c r="W605" s="88"/>
      <c r="X605" s="88"/>
      <c r="Y605" s="88"/>
      <c r="Z605" s="88"/>
      <c r="AA605" s="88"/>
      <c r="AB605" s="88"/>
      <c r="AC605" s="88"/>
      <c r="AD605" s="88"/>
      <c r="AE605" s="88"/>
      <c r="AF605" s="88"/>
      <c r="AG605" s="88"/>
      <c r="AH605" s="88"/>
      <c r="AI605" s="88"/>
      <c r="AJ605" s="88"/>
      <c r="AK605" s="88"/>
      <c r="AL605" s="88"/>
      <c r="AM605" s="88"/>
      <c r="AN605" s="88"/>
      <c r="AO605" s="88"/>
      <c r="AP605" s="88"/>
      <c r="AQ605" s="88"/>
      <c r="AR605" s="88"/>
      <c r="AS605" s="88"/>
      <c r="AT605" s="88"/>
      <c r="AU605" s="88"/>
      <c r="AV605" s="88"/>
      <c r="AW605" s="88"/>
      <c r="AX605" s="88"/>
    </row>
    <row r="606" customFormat="false" ht="12.75" hidden="false" customHeight="false" outlineLevel="0" collapsed="false">
      <c r="B606" s="88"/>
      <c r="C606" s="88"/>
      <c r="D606" s="88"/>
      <c r="E606" s="88"/>
      <c r="F606" s="88"/>
      <c r="G606" s="88"/>
      <c r="H606" s="88"/>
      <c r="I606" s="88"/>
      <c r="J606" s="88"/>
      <c r="K606" s="88"/>
      <c r="L606" s="88"/>
      <c r="M606" s="88"/>
      <c r="N606" s="88"/>
      <c r="O606" s="88"/>
      <c r="P606" s="88"/>
      <c r="Q606" s="88"/>
      <c r="S606" s="88"/>
      <c r="T606" s="88"/>
      <c r="U606" s="88"/>
      <c r="V606" s="88"/>
      <c r="W606" s="88"/>
      <c r="X606" s="88"/>
      <c r="Y606" s="88"/>
      <c r="Z606" s="88"/>
      <c r="AA606" s="88"/>
      <c r="AB606" s="88"/>
      <c r="AC606" s="88"/>
      <c r="AD606" s="88"/>
      <c r="AE606" s="88"/>
      <c r="AF606" s="88"/>
      <c r="AG606" s="88"/>
      <c r="AH606" s="88"/>
      <c r="AI606" s="88"/>
      <c r="AJ606" s="88"/>
      <c r="AK606" s="88"/>
      <c r="AL606" s="88"/>
      <c r="AM606" s="88"/>
      <c r="AN606" s="88"/>
      <c r="AO606" s="88"/>
      <c r="AP606" s="88"/>
      <c r="AQ606" s="88"/>
      <c r="AR606" s="88"/>
      <c r="AS606" s="88"/>
      <c r="AT606" s="88"/>
      <c r="AU606" s="88"/>
      <c r="AV606" s="88"/>
      <c r="AW606" s="88"/>
      <c r="AX606" s="88"/>
    </row>
    <row r="607" customFormat="false" ht="12.75" hidden="false" customHeight="false" outlineLevel="0" collapsed="false">
      <c r="B607" s="88"/>
      <c r="C607" s="88"/>
      <c r="D607" s="88"/>
      <c r="E607" s="88"/>
      <c r="F607" s="88"/>
      <c r="G607" s="88"/>
      <c r="H607" s="88"/>
      <c r="I607" s="88"/>
      <c r="J607" s="88"/>
      <c r="K607" s="88"/>
      <c r="L607" s="88"/>
      <c r="M607" s="88"/>
      <c r="N607" s="88"/>
      <c r="O607" s="88"/>
      <c r="P607" s="88"/>
      <c r="Q607" s="88"/>
      <c r="S607" s="88"/>
      <c r="T607" s="88"/>
      <c r="U607" s="88"/>
      <c r="V607" s="88"/>
      <c r="W607" s="88"/>
      <c r="X607" s="88"/>
      <c r="Y607" s="88"/>
      <c r="Z607" s="88"/>
      <c r="AA607" s="88"/>
      <c r="AB607" s="88"/>
      <c r="AC607" s="88"/>
      <c r="AD607" s="88"/>
      <c r="AE607" s="88"/>
      <c r="AF607" s="88"/>
      <c r="AG607" s="88"/>
      <c r="AH607" s="88"/>
      <c r="AI607" s="88"/>
      <c r="AJ607" s="88"/>
      <c r="AK607" s="88"/>
      <c r="AL607" s="88"/>
      <c r="AM607" s="88"/>
      <c r="AN607" s="88"/>
      <c r="AO607" s="88"/>
      <c r="AP607" s="88"/>
      <c r="AQ607" s="88"/>
      <c r="AR607" s="88"/>
      <c r="AS607" s="88"/>
      <c r="AT607" s="88"/>
      <c r="AU607" s="88"/>
      <c r="AV607" s="88"/>
      <c r="AW607" s="88"/>
      <c r="AX607" s="88"/>
    </row>
    <row r="608" customFormat="false" ht="12.75" hidden="false" customHeight="false" outlineLevel="0" collapsed="false">
      <c r="B608" s="88"/>
      <c r="C608" s="88"/>
      <c r="D608" s="88"/>
      <c r="E608" s="88"/>
      <c r="F608" s="88"/>
      <c r="G608" s="88"/>
      <c r="H608" s="88"/>
      <c r="I608" s="88"/>
      <c r="J608" s="88"/>
      <c r="K608" s="88"/>
      <c r="L608" s="88"/>
      <c r="M608" s="88"/>
      <c r="N608" s="88"/>
      <c r="O608" s="88"/>
      <c r="P608" s="88"/>
      <c r="Q608" s="88"/>
      <c r="S608" s="88"/>
      <c r="T608" s="88"/>
      <c r="U608" s="88"/>
      <c r="V608" s="88"/>
      <c r="W608" s="88"/>
      <c r="X608" s="88"/>
      <c r="Y608" s="88"/>
      <c r="Z608" s="88"/>
      <c r="AA608" s="88"/>
      <c r="AB608" s="88"/>
      <c r="AC608" s="88"/>
      <c r="AD608" s="88"/>
      <c r="AE608" s="88"/>
      <c r="AF608" s="88"/>
      <c r="AG608" s="88"/>
      <c r="AH608" s="88"/>
      <c r="AI608" s="88"/>
      <c r="AJ608" s="88"/>
      <c r="AK608" s="88"/>
      <c r="AL608" s="88"/>
      <c r="AM608" s="88"/>
      <c r="AN608" s="88"/>
      <c r="AO608" s="88"/>
      <c r="AP608" s="88"/>
      <c r="AQ608" s="88"/>
      <c r="AR608" s="88"/>
      <c r="AS608" s="88"/>
      <c r="AT608" s="88"/>
      <c r="AU608" s="88"/>
      <c r="AV608" s="88"/>
      <c r="AW608" s="88"/>
      <c r="AX608" s="88"/>
    </row>
    <row r="609" customFormat="false" ht="12.75" hidden="false" customHeight="false" outlineLevel="0" collapsed="false">
      <c r="B609" s="88"/>
      <c r="C609" s="88"/>
      <c r="D609" s="88"/>
      <c r="E609" s="88"/>
      <c r="F609" s="88"/>
      <c r="G609" s="88"/>
      <c r="H609" s="88"/>
      <c r="I609" s="88"/>
      <c r="J609" s="88"/>
      <c r="K609" s="88"/>
      <c r="L609" s="88"/>
      <c r="M609" s="88"/>
      <c r="N609" s="88"/>
      <c r="O609" s="88"/>
      <c r="P609" s="88"/>
      <c r="Q609" s="88"/>
      <c r="S609" s="88"/>
      <c r="T609" s="88"/>
      <c r="U609" s="88"/>
      <c r="V609" s="88"/>
      <c r="W609" s="88"/>
      <c r="X609" s="88"/>
      <c r="Y609" s="88"/>
      <c r="Z609" s="88"/>
      <c r="AA609" s="88"/>
      <c r="AB609" s="88"/>
      <c r="AC609" s="88"/>
      <c r="AD609" s="88"/>
      <c r="AE609" s="88"/>
      <c r="AF609" s="88"/>
      <c r="AG609" s="88"/>
      <c r="AH609" s="88"/>
      <c r="AI609" s="88"/>
      <c r="AJ609" s="88"/>
      <c r="AK609" s="88"/>
      <c r="AL609" s="88"/>
      <c r="AM609" s="88"/>
      <c r="AN609" s="88"/>
      <c r="AO609" s="88"/>
      <c r="AP609" s="88"/>
      <c r="AQ609" s="88"/>
      <c r="AR609" s="88"/>
      <c r="AS609" s="88"/>
      <c r="AT609" s="88"/>
      <c r="AU609" s="88"/>
      <c r="AV609" s="88"/>
      <c r="AW609" s="88"/>
      <c r="AX609" s="88"/>
    </row>
    <row r="610" customFormat="false" ht="12.75" hidden="false" customHeight="false" outlineLevel="0" collapsed="false">
      <c r="B610" s="88"/>
      <c r="C610" s="88"/>
      <c r="D610" s="88"/>
      <c r="E610" s="88"/>
      <c r="F610" s="88"/>
      <c r="G610" s="88"/>
      <c r="H610" s="88"/>
      <c r="I610" s="88"/>
      <c r="J610" s="88"/>
      <c r="K610" s="88"/>
      <c r="L610" s="88"/>
      <c r="M610" s="88"/>
      <c r="N610" s="88"/>
      <c r="O610" s="88"/>
      <c r="P610" s="88"/>
      <c r="Q610" s="88"/>
      <c r="S610" s="88"/>
      <c r="T610" s="88"/>
      <c r="U610" s="88"/>
      <c r="V610" s="88"/>
      <c r="W610" s="88"/>
      <c r="X610" s="88"/>
      <c r="Y610" s="88"/>
      <c r="Z610" s="88"/>
      <c r="AA610" s="88"/>
      <c r="AB610" s="88"/>
      <c r="AC610" s="88"/>
      <c r="AD610" s="88"/>
      <c r="AE610" s="88"/>
      <c r="AF610" s="88"/>
      <c r="AG610" s="88"/>
      <c r="AH610" s="88"/>
      <c r="AI610" s="88"/>
      <c r="AJ610" s="88"/>
      <c r="AK610" s="88"/>
      <c r="AL610" s="88"/>
      <c r="AM610" s="88"/>
      <c r="AN610" s="88"/>
      <c r="AO610" s="88"/>
      <c r="AP610" s="88"/>
      <c r="AQ610" s="88"/>
      <c r="AR610" s="88"/>
      <c r="AS610" s="88"/>
      <c r="AT610" s="88"/>
      <c r="AU610" s="88"/>
      <c r="AV610" s="88"/>
      <c r="AW610" s="88"/>
      <c r="AX610" s="88"/>
    </row>
    <row r="611" customFormat="false" ht="12.75" hidden="false" customHeight="false" outlineLevel="0" collapsed="false">
      <c r="B611" s="88"/>
      <c r="C611" s="88"/>
      <c r="D611" s="88"/>
      <c r="E611" s="88"/>
      <c r="F611" s="88"/>
      <c r="G611" s="88"/>
      <c r="H611" s="88"/>
      <c r="I611" s="88"/>
      <c r="J611" s="88"/>
      <c r="K611" s="88"/>
      <c r="L611" s="88"/>
      <c r="M611" s="88"/>
      <c r="N611" s="88"/>
      <c r="O611" s="88"/>
      <c r="P611" s="88"/>
      <c r="Q611" s="88"/>
      <c r="S611" s="88"/>
      <c r="T611" s="88"/>
      <c r="U611" s="88"/>
      <c r="V611" s="88"/>
      <c r="W611" s="88"/>
      <c r="X611" s="88"/>
      <c r="Y611" s="88"/>
      <c r="Z611" s="88"/>
      <c r="AA611" s="88"/>
      <c r="AB611" s="88"/>
      <c r="AC611" s="88"/>
      <c r="AD611" s="88"/>
      <c r="AE611" s="88"/>
      <c r="AF611" s="88"/>
      <c r="AG611" s="88"/>
      <c r="AH611" s="88"/>
      <c r="AI611" s="88"/>
      <c r="AJ611" s="88"/>
      <c r="AK611" s="88"/>
      <c r="AL611" s="88"/>
      <c r="AM611" s="88"/>
      <c r="AN611" s="88"/>
      <c r="AO611" s="88"/>
      <c r="AP611" s="88"/>
      <c r="AQ611" s="88"/>
      <c r="AR611" s="88"/>
      <c r="AS611" s="88"/>
      <c r="AT611" s="88"/>
      <c r="AU611" s="88"/>
      <c r="AV611" s="88"/>
      <c r="AW611" s="88"/>
      <c r="AX611" s="88"/>
    </row>
    <row r="612" customFormat="false" ht="12.75" hidden="false" customHeight="false" outlineLevel="0" collapsed="false">
      <c r="B612" s="88"/>
      <c r="C612" s="88"/>
      <c r="D612" s="88"/>
      <c r="E612" s="88"/>
      <c r="F612" s="88"/>
      <c r="G612" s="88"/>
      <c r="H612" s="88"/>
      <c r="I612" s="88"/>
      <c r="J612" s="88"/>
      <c r="K612" s="88"/>
      <c r="L612" s="88"/>
      <c r="M612" s="88"/>
      <c r="N612" s="88"/>
      <c r="O612" s="88"/>
      <c r="P612" s="88"/>
      <c r="Q612" s="88"/>
      <c r="S612" s="88"/>
      <c r="T612" s="88"/>
      <c r="U612" s="88"/>
      <c r="V612" s="88"/>
      <c r="W612" s="88"/>
      <c r="X612" s="88"/>
      <c r="Y612" s="88"/>
      <c r="Z612" s="88"/>
      <c r="AA612" s="88"/>
      <c r="AB612" s="88"/>
      <c r="AC612" s="88"/>
      <c r="AD612" s="88"/>
      <c r="AE612" s="88"/>
      <c r="AF612" s="88"/>
      <c r="AG612" s="88"/>
      <c r="AH612" s="88"/>
      <c r="AI612" s="88"/>
      <c r="AJ612" s="88"/>
      <c r="AK612" s="88"/>
      <c r="AL612" s="88"/>
      <c r="AM612" s="88"/>
      <c r="AN612" s="88"/>
      <c r="AO612" s="88"/>
      <c r="AP612" s="88"/>
      <c r="AQ612" s="88"/>
      <c r="AR612" s="88"/>
      <c r="AS612" s="88"/>
      <c r="AT612" s="88"/>
      <c r="AU612" s="88"/>
      <c r="AV612" s="88"/>
      <c r="AW612" s="88"/>
      <c r="AX612" s="88"/>
    </row>
    <row r="613" customFormat="false" ht="12.75" hidden="false" customHeight="false" outlineLevel="0" collapsed="false">
      <c r="B613" s="88"/>
      <c r="C613" s="88"/>
      <c r="D613" s="88"/>
      <c r="E613" s="88"/>
      <c r="F613" s="88"/>
      <c r="G613" s="88"/>
      <c r="H613" s="88"/>
      <c r="I613" s="88"/>
      <c r="J613" s="88"/>
      <c r="K613" s="88"/>
      <c r="L613" s="88"/>
      <c r="M613" s="88"/>
      <c r="N613" s="88"/>
      <c r="O613" s="88"/>
      <c r="P613" s="88"/>
      <c r="Q613" s="88"/>
      <c r="S613" s="88"/>
      <c r="T613" s="88"/>
      <c r="U613" s="88"/>
      <c r="V613" s="88"/>
      <c r="W613" s="88"/>
      <c r="X613" s="88"/>
      <c r="Y613" s="88"/>
      <c r="Z613" s="88"/>
      <c r="AA613" s="88"/>
      <c r="AB613" s="88"/>
      <c r="AC613" s="88"/>
      <c r="AD613" s="88"/>
      <c r="AE613" s="88"/>
      <c r="AF613" s="88"/>
      <c r="AG613" s="88"/>
      <c r="AH613" s="88"/>
      <c r="AI613" s="88"/>
      <c r="AJ613" s="88"/>
      <c r="AK613" s="88"/>
      <c r="AL613" s="88"/>
      <c r="AM613" s="88"/>
      <c r="AN613" s="88"/>
      <c r="AO613" s="88"/>
      <c r="AP613" s="88"/>
      <c r="AQ613" s="88"/>
      <c r="AR613" s="88"/>
      <c r="AS613" s="88"/>
      <c r="AT613" s="88"/>
      <c r="AU613" s="88"/>
      <c r="AV613" s="88"/>
      <c r="AW613" s="88"/>
      <c r="AX613" s="88"/>
    </row>
    <row r="614" customFormat="false" ht="12.75" hidden="false" customHeight="false" outlineLevel="0" collapsed="false">
      <c r="B614" s="88"/>
      <c r="C614" s="88"/>
      <c r="D614" s="88"/>
      <c r="E614" s="88"/>
      <c r="F614" s="88"/>
      <c r="G614" s="88"/>
      <c r="H614" s="88"/>
      <c r="I614" s="88"/>
      <c r="J614" s="88"/>
      <c r="K614" s="88"/>
      <c r="L614" s="88"/>
      <c r="M614" s="88"/>
      <c r="N614" s="88"/>
      <c r="O614" s="88"/>
      <c r="P614" s="88"/>
      <c r="Q614" s="88"/>
      <c r="S614" s="88"/>
      <c r="T614" s="88"/>
      <c r="U614" s="88"/>
      <c r="V614" s="88"/>
      <c r="W614" s="88"/>
      <c r="X614" s="88"/>
      <c r="Y614" s="88"/>
      <c r="Z614" s="88"/>
      <c r="AA614" s="88"/>
      <c r="AB614" s="88"/>
      <c r="AC614" s="88"/>
      <c r="AD614" s="88"/>
      <c r="AE614" s="88"/>
      <c r="AF614" s="88"/>
      <c r="AG614" s="88"/>
      <c r="AH614" s="88"/>
      <c r="AI614" s="88"/>
      <c r="AJ614" s="88"/>
      <c r="AK614" s="88"/>
      <c r="AL614" s="88"/>
      <c r="AM614" s="88"/>
      <c r="AN614" s="88"/>
      <c r="AO614" s="88"/>
      <c r="AP614" s="88"/>
      <c r="AQ614" s="88"/>
      <c r="AR614" s="88"/>
      <c r="AS614" s="88"/>
      <c r="AT614" s="88"/>
      <c r="AU614" s="88"/>
      <c r="AV614" s="88"/>
      <c r="AW614" s="88"/>
      <c r="AX614" s="88"/>
    </row>
    <row r="615" customFormat="false" ht="12.75" hidden="false" customHeight="false" outlineLevel="0" collapsed="false">
      <c r="B615" s="88"/>
      <c r="C615" s="88"/>
      <c r="D615" s="88"/>
      <c r="E615" s="88"/>
      <c r="F615" s="88"/>
      <c r="G615" s="88"/>
      <c r="H615" s="88"/>
      <c r="I615" s="88"/>
      <c r="J615" s="88"/>
      <c r="K615" s="88"/>
      <c r="L615" s="88"/>
      <c r="M615" s="88"/>
      <c r="N615" s="88"/>
      <c r="O615" s="88"/>
      <c r="P615" s="88"/>
      <c r="Q615" s="88"/>
      <c r="S615" s="88"/>
      <c r="T615" s="88"/>
      <c r="U615" s="88"/>
      <c r="V615" s="88"/>
      <c r="W615" s="88"/>
      <c r="X615" s="88"/>
      <c r="Y615" s="88"/>
      <c r="Z615" s="88"/>
      <c r="AA615" s="88"/>
      <c r="AB615" s="88"/>
      <c r="AC615" s="88"/>
      <c r="AD615" s="88"/>
      <c r="AE615" s="88"/>
      <c r="AF615" s="88"/>
      <c r="AG615" s="88"/>
      <c r="AH615" s="88"/>
      <c r="AI615" s="88"/>
      <c r="AJ615" s="88"/>
      <c r="AK615" s="88"/>
      <c r="AL615" s="88"/>
      <c r="AM615" s="88"/>
      <c r="AN615" s="88"/>
      <c r="AO615" s="88"/>
      <c r="AP615" s="88"/>
      <c r="AQ615" s="88"/>
      <c r="AR615" s="88"/>
      <c r="AS615" s="88"/>
      <c r="AT615" s="88"/>
      <c r="AU615" s="88"/>
      <c r="AV615" s="88"/>
      <c r="AW615" s="88"/>
      <c r="AX615" s="88"/>
    </row>
    <row r="616" customFormat="false" ht="12.75" hidden="false" customHeight="false" outlineLevel="0" collapsed="false">
      <c r="B616" s="88"/>
      <c r="C616" s="88"/>
      <c r="D616" s="88"/>
      <c r="E616" s="88"/>
      <c r="F616" s="88"/>
      <c r="G616" s="88"/>
      <c r="H616" s="88"/>
      <c r="I616" s="88"/>
      <c r="J616" s="88"/>
      <c r="K616" s="88"/>
      <c r="L616" s="88"/>
      <c r="M616" s="88"/>
      <c r="N616" s="88"/>
      <c r="O616" s="88"/>
      <c r="P616" s="88"/>
      <c r="Q616" s="88"/>
      <c r="S616" s="88"/>
      <c r="T616" s="88"/>
      <c r="U616" s="88"/>
      <c r="V616" s="88"/>
      <c r="W616" s="88"/>
      <c r="X616" s="88"/>
      <c r="Y616" s="88"/>
      <c r="Z616" s="88"/>
      <c r="AA616" s="88"/>
      <c r="AB616" s="88"/>
      <c r="AC616" s="88"/>
      <c r="AD616" s="88"/>
      <c r="AE616" s="88"/>
      <c r="AF616" s="88"/>
      <c r="AG616" s="88"/>
      <c r="AH616" s="88"/>
      <c r="AI616" s="88"/>
      <c r="AJ616" s="88"/>
      <c r="AK616" s="88"/>
      <c r="AL616" s="88"/>
      <c r="AM616" s="88"/>
      <c r="AN616" s="88"/>
      <c r="AO616" s="88"/>
      <c r="AP616" s="88"/>
      <c r="AQ616" s="88"/>
      <c r="AR616" s="88"/>
      <c r="AS616" s="88"/>
      <c r="AT616" s="88"/>
      <c r="AU616" s="88"/>
      <c r="AV616" s="88"/>
      <c r="AW616" s="88"/>
      <c r="AX616" s="88"/>
    </row>
    <row r="617" customFormat="false" ht="12.75" hidden="false" customHeight="false" outlineLevel="0" collapsed="false">
      <c r="B617" s="88"/>
      <c r="C617" s="88"/>
      <c r="D617" s="88"/>
      <c r="E617" s="88"/>
      <c r="F617" s="88"/>
      <c r="G617" s="88"/>
      <c r="H617" s="88"/>
      <c r="I617" s="88"/>
      <c r="J617" s="88"/>
      <c r="K617" s="88"/>
      <c r="L617" s="88"/>
      <c r="M617" s="88"/>
      <c r="N617" s="88"/>
      <c r="O617" s="88"/>
      <c r="P617" s="88"/>
      <c r="Q617" s="88"/>
      <c r="S617" s="88"/>
      <c r="T617" s="88"/>
      <c r="U617" s="88"/>
      <c r="V617" s="88"/>
      <c r="W617" s="88"/>
      <c r="X617" s="88"/>
      <c r="Y617" s="88"/>
      <c r="Z617" s="88"/>
      <c r="AA617" s="88"/>
      <c r="AB617" s="88"/>
      <c r="AC617" s="88"/>
      <c r="AD617" s="88"/>
      <c r="AE617" s="88"/>
      <c r="AF617" s="88"/>
      <c r="AG617" s="88"/>
      <c r="AH617" s="88"/>
      <c r="AI617" s="88"/>
      <c r="AJ617" s="88"/>
      <c r="AK617" s="88"/>
      <c r="AL617" s="88"/>
      <c r="AM617" s="88"/>
      <c r="AN617" s="88"/>
      <c r="AO617" s="88"/>
      <c r="AP617" s="88"/>
      <c r="AQ617" s="88"/>
      <c r="AR617" s="88"/>
      <c r="AS617" s="88"/>
      <c r="AT617" s="88"/>
      <c r="AU617" s="88"/>
      <c r="AV617" s="88"/>
      <c r="AW617" s="88"/>
      <c r="AX617" s="88"/>
    </row>
    <row r="618" customFormat="false" ht="12.75" hidden="false" customHeight="false" outlineLevel="0" collapsed="false">
      <c r="B618" s="88"/>
      <c r="C618" s="88"/>
      <c r="D618" s="88"/>
      <c r="E618" s="88"/>
      <c r="F618" s="88"/>
      <c r="G618" s="88"/>
      <c r="H618" s="88"/>
      <c r="I618" s="88"/>
      <c r="J618" s="88"/>
      <c r="K618" s="88"/>
      <c r="L618" s="88"/>
      <c r="M618" s="88"/>
      <c r="N618" s="88"/>
      <c r="O618" s="88"/>
      <c r="P618" s="88"/>
      <c r="Q618" s="88"/>
      <c r="S618" s="88"/>
      <c r="T618" s="88"/>
      <c r="U618" s="88"/>
      <c r="V618" s="88"/>
      <c r="W618" s="88"/>
      <c r="X618" s="88"/>
      <c r="Y618" s="88"/>
      <c r="Z618" s="88"/>
      <c r="AA618" s="88"/>
      <c r="AB618" s="88"/>
      <c r="AC618" s="88"/>
      <c r="AD618" s="88"/>
      <c r="AE618" s="88"/>
      <c r="AF618" s="88"/>
      <c r="AG618" s="88"/>
      <c r="AH618" s="88"/>
      <c r="AI618" s="88"/>
      <c r="AJ618" s="88"/>
      <c r="AK618" s="88"/>
      <c r="AL618" s="88"/>
      <c r="AM618" s="88"/>
      <c r="AN618" s="88"/>
      <c r="AO618" s="88"/>
      <c r="AP618" s="88"/>
      <c r="AQ618" s="88"/>
      <c r="AR618" s="88"/>
      <c r="AS618" s="88"/>
      <c r="AT618" s="88"/>
      <c r="AU618" s="88"/>
      <c r="AV618" s="88"/>
      <c r="AW618" s="88"/>
      <c r="AX618" s="88"/>
    </row>
    <row r="619" customFormat="false" ht="12.75" hidden="false" customHeight="false" outlineLevel="0" collapsed="false">
      <c r="B619" s="88"/>
      <c r="C619" s="88"/>
      <c r="D619" s="88"/>
      <c r="E619" s="88"/>
      <c r="F619" s="88"/>
      <c r="G619" s="88"/>
      <c r="H619" s="88"/>
      <c r="I619" s="88"/>
      <c r="J619" s="88"/>
      <c r="K619" s="88"/>
      <c r="L619" s="88"/>
      <c r="M619" s="88"/>
      <c r="N619" s="88"/>
      <c r="O619" s="88"/>
      <c r="P619" s="88"/>
      <c r="Q619" s="88"/>
      <c r="S619" s="88"/>
      <c r="T619" s="88"/>
      <c r="U619" s="88"/>
      <c r="V619" s="88"/>
      <c r="W619" s="88"/>
      <c r="X619" s="88"/>
      <c r="Y619" s="88"/>
      <c r="Z619" s="88"/>
      <c r="AA619" s="88"/>
      <c r="AB619" s="88"/>
      <c r="AC619" s="88"/>
      <c r="AD619" s="88"/>
      <c r="AE619" s="88"/>
      <c r="AF619" s="88"/>
      <c r="AG619" s="88"/>
      <c r="AH619" s="88"/>
      <c r="AI619" s="88"/>
      <c r="AJ619" s="88"/>
      <c r="AK619" s="88"/>
      <c r="AL619" s="88"/>
      <c r="AM619" s="88"/>
      <c r="AN619" s="88"/>
      <c r="AO619" s="88"/>
      <c r="AP619" s="88"/>
      <c r="AQ619" s="88"/>
      <c r="AR619" s="88"/>
      <c r="AS619" s="88"/>
      <c r="AT619" s="88"/>
      <c r="AU619" s="88"/>
      <c r="AV619" s="88"/>
      <c r="AW619" s="88"/>
      <c r="AX619" s="88"/>
    </row>
    <row r="620" customFormat="false" ht="12.75" hidden="false" customHeight="false" outlineLevel="0" collapsed="false">
      <c r="B620" s="88"/>
      <c r="C620" s="88"/>
      <c r="D620" s="88"/>
      <c r="E620" s="88"/>
      <c r="F620" s="88"/>
      <c r="G620" s="88"/>
      <c r="H620" s="88"/>
      <c r="I620" s="88"/>
      <c r="J620" s="88"/>
      <c r="K620" s="88"/>
      <c r="L620" s="88"/>
      <c r="M620" s="88"/>
      <c r="N620" s="88"/>
      <c r="O620" s="88"/>
      <c r="P620" s="88"/>
      <c r="Q620" s="88"/>
      <c r="S620" s="88"/>
      <c r="T620" s="88"/>
      <c r="U620" s="88"/>
      <c r="V620" s="88"/>
      <c r="W620" s="88"/>
      <c r="X620" s="88"/>
      <c r="Y620" s="88"/>
      <c r="Z620" s="88"/>
      <c r="AA620" s="88"/>
      <c r="AB620" s="88"/>
      <c r="AC620" s="88"/>
      <c r="AD620" s="88"/>
      <c r="AE620" s="88"/>
      <c r="AF620" s="88"/>
      <c r="AG620" s="88"/>
      <c r="AH620" s="88"/>
      <c r="AI620" s="88"/>
      <c r="AJ620" s="88"/>
      <c r="AK620" s="88"/>
      <c r="AL620" s="88"/>
      <c r="AM620" s="88"/>
      <c r="AN620" s="88"/>
      <c r="AO620" s="88"/>
      <c r="AP620" s="88"/>
      <c r="AQ620" s="88"/>
      <c r="AR620" s="88"/>
      <c r="AS620" s="88"/>
      <c r="AT620" s="88"/>
      <c r="AU620" s="88"/>
      <c r="AV620" s="88"/>
      <c r="AW620" s="88"/>
      <c r="AX620" s="88"/>
    </row>
    <row r="621" customFormat="false" ht="12.75" hidden="false" customHeight="false" outlineLevel="0" collapsed="false">
      <c r="B621" s="88"/>
      <c r="C621" s="88"/>
      <c r="D621" s="88"/>
      <c r="E621" s="88"/>
      <c r="F621" s="88"/>
      <c r="G621" s="88"/>
      <c r="H621" s="88"/>
      <c r="I621" s="88"/>
      <c r="J621" s="88"/>
      <c r="K621" s="88"/>
      <c r="L621" s="88"/>
      <c r="M621" s="88"/>
      <c r="N621" s="88"/>
      <c r="O621" s="88"/>
      <c r="P621" s="88"/>
      <c r="Q621" s="88"/>
      <c r="S621" s="88"/>
      <c r="T621" s="88"/>
      <c r="U621" s="88"/>
      <c r="V621" s="88"/>
      <c r="W621" s="88"/>
      <c r="X621" s="88"/>
      <c r="Y621" s="88"/>
      <c r="Z621" s="88"/>
      <c r="AA621" s="88"/>
      <c r="AB621" s="88"/>
      <c r="AC621" s="88"/>
      <c r="AD621" s="88"/>
      <c r="AE621" s="88"/>
      <c r="AF621" s="88"/>
      <c r="AG621" s="88"/>
      <c r="AH621" s="88"/>
      <c r="AI621" s="88"/>
      <c r="AJ621" s="88"/>
      <c r="AK621" s="88"/>
      <c r="AL621" s="88"/>
      <c r="AM621" s="88"/>
      <c r="AN621" s="88"/>
      <c r="AO621" s="88"/>
      <c r="AP621" s="88"/>
      <c r="AQ621" s="88"/>
      <c r="AR621" s="88"/>
      <c r="AS621" s="88"/>
      <c r="AT621" s="88"/>
      <c r="AU621" s="88"/>
      <c r="AV621" s="88"/>
      <c r="AW621" s="88"/>
      <c r="AX621" s="88"/>
    </row>
    <row r="622" customFormat="false" ht="12.75" hidden="false" customHeight="false" outlineLevel="0" collapsed="false">
      <c r="B622" s="88"/>
      <c r="C622" s="88"/>
      <c r="D622" s="88"/>
      <c r="E622" s="88"/>
      <c r="F622" s="88"/>
      <c r="G622" s="88"/>
      <c r="H622" s="88"/>
      <c r="I622" s="88"/>
      <c r="J622" s="88"/>
      <c r="K622" s="88"/>
      <c r="L622" s="88"/>
      <c r="M622" s="88"/>
      <c r="N622" s="88"/>
      <c r="O622" s="88"/>
      <c r="P622" s="88"/>
      <c r="Q622" s="88"/>
      <c r="S622" s="88"/>
      <c r="T622" s="88"/>
      <c r="U622" s="88"/>
      <c r="V622" s="88"/>
      <c r="W622" s="88"/>
      <c r="X622" s="88"/>
      <c r="Y622" s="88"/>
      <c r="Z622" s="88"/>
      <c r="AA622" s="88"/>
      <c r="AB622" s="88"/>
      <c r="AC622" s="88"/>
      <c r="AD622" s="88"/>
      <c r="AE622" s="88"/>
      <c r="AF622" s="88"/>
      <c r="AG622" s="88"/>
      <c r="AH622" s="88"/>
      <c r="AI622" s="88"/>
      <c r="AJ622" s="88"/>
      <c r="AK622" s="88"/>
      <c r="AL622" s="88"/>
      <c r="AM622" s="88"/>
      <c r="AN622" s="88"/>
      <c r="AO622" s="88"/>
      <c r="AP622" s="88"/>
      <c r="AQ622" s="88"/>
      <c r="AR622" s="88"/>
      <c r="AS622" s="88"/>
      <c r="AT622" s="88"/>
      <c r="AU622" s="88"/>
      <c r="AV622" s="88"/>
      <c r="AW622" s="88"/>
      <c r="AX622" s="88"/>
    </row>
    <row r="623" customFormat="false" ht="12.75" hidden="false" customHeight="false" outlineLevel="0" collapsed="false">
      <c r="B623" s="88"/>
      <c r="C623" s="88"/>
      <c r="D623" s="88"/>
      <c r="E623" s="88"/>
      <c r="F623" s="88"/>
      <c r="G623" s="88"/>
      <c r="H623" s="88"/>
      <c r="I623" s="88"/>
      <c r="J623" s="88"/>
      <c r="K623" s="88"/>
      <c r="L623" s="88"/>
      <c r="M623" s="88"/>
      <c r="N623" s="88"/>
      <c r="O623" s="88"/>
      <c r="P623" s="88"/>
      <c r="Q623" s="88"/>
      <c r="S623" s="88"/>
      <c r="T623" s="88"/>
      <c r="U623" s="88"/>
      <c r="V623" s="88"/>
      <c r="W623" s="88"/>
      <c r="X623" s="88"/>
      <c r="Y623" s="88"/>
      <c r="Z623" s="88"/>
      <c r="AA623" s="88"/>
      <c r="AB623" s="88"/>
      <c r="AC623" s="88"/>
      <c r="AD623" s="88"/>
      <c r="AE623" s="88"/>
      <c r="AF623" s="88"/>
      <c r="AG623" s="88"/>
      <c r="AH623" s="88"/>
      <c r="AI623" s="88"/>
      <c r="AJ623" s="88"/>
      <c r="AK623" s="88"/>
      <c r="AL623" s="88"/>
      <c r="AM623" s="88"/>
      <c r="AN623" s="88"/>
      <c r="AO623" s="88"/>
      <c r="AP623" s="88"/>
      <c r="AQ623" s="88"/>
      <c r="AR623" s="88"/>
      <c r="AS623" s="88"/>
      <c r="AT623" s="88"/>
      <c r="AU623" s="88"/>
      <c r="AV623" s="88"/>
      <c r="AW623" s="88"/>
      <c r="AX623" s="88"/>
    </row>
    <row r="624" customFormat="false" ht="12.75" hidden="false" customHeight="false" outlineLevel="0" collapsed="false">
      <c r="B624" s="88"/>
      <c r="C624" s="88"/>
      <c r="D624" s="88"/>
      <c r="E624" s="88"/>
      <c r="F624" s="88"/>
      <c r="G624" s="88"/>
      <c r="H624" s="88"/>
      <c r="I624" s="88"/>
      <c r="J624" s="88"/>
      <c r="K624" s="88"/>
      <c r="L624" s="88"/>
      <c r="M624" s="88"/>
      <c r="N624" s="88"/>
      <c r="O624" s="88"/>
      <c r="P624" s="88"/>
      <c r="Q624" s="88"/>
      <c r="S624" s="88"/>
      <c r="T624" s="88"/>
      <c r="U624" s="88"/>
      <c r="V624" s="88"/>
      <c r="W624" s="88"/>
      <c r="X624" s="88"/>
      <c r="Y624" s="88"/>
      <c r="Z624" s="88"/>
      <c r="AA624" s="88"/>
      <c r="AB624" s="88"/>
      <c r="AC624" s="88"/>
      <c r="AD624" s="88"/>
      <c r="AE624" s="88"/>
      <c r="AF624" s="88"/>
      <c r="AG624" s="88"/>
      <c r="AH624" s="88"/>
      <c r="AI624" s="88"/>
      <c r="AJ624" s="88"/>
      <c r="AK624" s="88"/>
      <c r="AL624" s="88"/>
      <c r="AM624" s="88"/>
      <c r="AN624" s="88"/>
      <c r="AO624" s="88"/>
      <c r="AP624" s="88"/>
      <c r="AQ624" s="88"/>
      <c r="AR624" s="88"/>
      <c r="AS624" s="88"/>
      <c r="AT624" s="88"/>
      <c r="AU624" s="88"/>
      <c r="AV624" s="88"/>
      <c r="AW624" s="88"/>
      <c r="AX624" s="88"/>
    </row>
    <row r="625" customFormat="false" ht="12.75" hidden="false" customHeight="false" outlineLevel="0" collapsed="false">
      <c r="B625" s="88"/>
      <c r="C625" s="88"/>
      <c r="D625" s="88"/>
      <c r="E625" s="88"/>
      <c r="F625" s="88"/>
      <c r="G625" s="88"/>
      <c r="H625" s="88"/>
      <c r="I625" s="88"/>
      <c r="J625" s="88"/>
      <c r="K625" s="88"/>
      <c r="L625" s="88"/>
      <c r="M625" s="88"/>
      <c r="N625" s="88"/>
      <c r="O625" s="88"/>
      <c r="P625" s="88"/>
      <c r="Q625" s="88"/>
      <c r="S625" s="88"/>
      <c r="T625" s="88"/>
      <c r="U625" s="88"/>
      <c r="V625" s="88"/>
      <c r="W625" s="88"/>
      <c r="X625" s="88"/>
      <c r="Y625" s="88"/>
      <c r="Z625" s="88"/>
      <c r="AA625" s="88"/>
      <c r="AB625" s="88"/>
      <c r="AC625" s="88"/>
      <c r="AD625" s="88"/>
      <c r="AE625" s="88"/>
      <c r="AF625" s="88"/>
      <c r="AG625" s="88"/>
      <c r="AH625" s="88"/>
      <c r="AI625" s="88"/>
      <c r="AJ625" s="88"/>
      <c r="AK625" s="88"/>
      <c r="AL625" s="88"/>
      <c r="AM625" s="88"/>
      <c r="AN625" s="88"/>
      <c r="AO625" s="88"/>
      <c r="AP625" s="88"/>
      <c r="AQ625" s="88"/>
      <c r="AR625" s="88"/>
      <c r="AS625" s="88"/>
      <c r="AT625" s="88"/>
      <c r="AU625" s="88"/>
      <c r="AV625" s="88"/>
      <c r="AW625" s="88"/>
      <c r="AX625" s="88"/>
    </row>
    <row r="626" customFormat="false" ht="12.75" hidden="false" customHeight="false" outlineLevel="0" collapsed="false">
      <c r="B626" s="88"/>
      <c r="C626" s="88"/>
      <c r="D626" s="88"/>
      <c r="E626" s="88"/>
      <c r="F626" s="88"/>
      <c r="G626" s="88"/>
      <c r="H626" s="88"/>
      <c r="I626" s="88"/>
      <c r="J626" s="88"/>
      <c r="K626" s="88"/>
      <c r="L626" s="88"/>
      <c r="M626" s="88"/>
      <c r="N626" s="88"/>
      <c r="O626" s="88"/>
      <c r="P626" s="88"/>
      <c r="Q626" s="88"/>
      <c r="S626" s="88"/>
      <c r="T626" s="88"/>
      <c r="U626" s="88"/>
      <c r="V626" s="88"/>
      <c r="W626" s="88"/>
      <c r="X626" s="88"/>
      <c r="Y626" s="88"/>
      <c r="Z626" s="88"/>
      <c r="AA626" s="88"/>
      <c r="AB626" s="88"/>
      <c r="AC626" s="88"/>
      <c r="AD626" s="88"/>
      <c r="AE626" s="88"/>
      <c r="AF626" s="88"/>
      <c r="AG626" s="88"/>
      <c r="AH626" s="88"/>
      <c r="AI626" s="88"/>
      <c r="AJ626" s="88"/>
      <c r="AK626" s="88"/>
      <c r="AL626" s="88"/>
      <c r="AM626" s="88"/>
      <c r="AN626" s="88"/>
      <c r="AO626" s="88"/>
      <c r="AP626" s="88"/>
      <c r="AQ626" s="88"/>
      <c r="AR626" s="88"/>
      <c r="AS626" s="88"/>
      <c r="AT626" s="88"/>
      <c r="AU626" s="88"/>
      <c r="AV626" s="88"/>
      <c r="AW626" s="88"/>
      <c r="AX626" s="88"/>
    </row>
    <row r="627" customFormat="false" ht="12.75" hidden="false" customHeight="false" outlineLevel="0" collapsed="false">
      <c r="B627" s="88"/>
      <c r="C627" s="88"/>
      <c r="D627" s="88"/>
      <c r="E627" s="88"/>
      <c r="F627" s="88"/>
      <c r="G627" s="88"/>
      <c r="H627" s="88"/>
      <c r="I627" s="88"/>
      <c r="J627" s="88"/>
      <c r="K627" s="88"/>
      <c r="L627" s="88"/>
      <c r="M627" s="88"/>
      <c r="N627" s="88"/>
      <c r="O627" s="88"/>
      <c r="P627" s="88"/>
      <c r="Q627" s="88"/>
      <c r="S627" s="88"/>
      <c r="T627" s="88"/>
      <c r="U627" s="88"/>
      <c r="V627" s="88"/>
      <c r="W627" s="88"/>
      <c r="X627" s="88"/>
      <c r="Y627" s="88"/>
      <c r="Z627" s="88"/>
      <c r="AA627" s="88"/>
      <c r="AB627" s="88"/>
      <c r="AC627" s="88"/>
      <c r="AD627" s="88"/>
      <c r="AE627" s="88"/>
      <c r="AF627" s="88"/>
      <c r="AG627" s="88"/>
      <c r="AH627" s="88"/>
      <c r="AI627" s="88"/>
      <c r="AJ627" s="88"/>
      <c r="AK627" s="88"/>
      <c r="AL627" s="88"/>
      <c r="AM627" s="88"/>
      <c r="AN627" s="88"/>
      <c r="AO627" s="88"/>
      <c r="AP627" s="88"/>
      <c r="AQ627" s="88"/>
      <c r="AR627" s="88"/>
      <c r="AS627" s="88"/>
      <c r="AT627" s="88"/>
      <c r="AU627" s="88"/>
      <c r="AV627" s="88"/>
      <c r="AW627" s="88"/>
      <c r="AX627" s="88"/>
    </row>
    <row r="628" customFormat="false" ht="12.75" hidden="false" customHeight="false" outlineLevel="0" collapsed="false">
      <c r="B628" s="88"/>
      <c r="C628" s="88"/>
      <c r="D628" s="88"/>
      <c r="E628" s="88"/>
      <c r="F628" s="88"/>
      <c r="G628" s="88"/>
      <c r="H628" s="88"/>
      <c r="I628" s="88"/>
      <c r="J628" s="88"/>
      <c r="K628" s="88"/>
      <c r="L628" s="88"/>
      <c r="M628" s="88"/>
      <c r="N628" s="88"/>
      <c r="O628" s="88"/>
      <c r="P628" s="88"/>
      <c r="Q628" s="88"/>
      <c r="S628" s="88"/>
      <c r="T628" s="88"/>
      <c r="U628" s="88"/>
      <c r="V628" s="88"/>
      <c r="W628" s="88"/>
      <c r="X628" s="88"/>
      <c r="Y628" s="88"/>
      <c r="Z628" s="88"/>
      <c r="AA628" s="88"/>
      <c r="AB628" s="88"/>
      <c r="AC628" s="88"/>
      <c r="AD628" s="88"/>
      <c r="AE628" s="88"/>
      <c r="AF628" s="88"/>
      <c r="AG628" s="88"/>
      <c r="AH628" s="88"/>
      <c r="AI628" s="88"/>
      <c r="AJ628" s="88"/>
      <c r="AK628" s="88"/>
      <c r="AL628" s="88"/>
      <c r="AM628" s="88"/>
      <c r="AN628" s="88"/>
      <c r="AO628" s="88"/>
      <c r="AP628" s="88"/>
      <c r="AQ628" s="88"/>
      <c r="AR628" s="88"/>
      <c r="AS628" s="88"/>
      <c r="AT628" s="88"/>
      <c r="AU628" s="88"/>
      <c r="AV628" s="88"/>
      <c r="AW628" s="88"/>
      <c r="AX628" s="88"/>
    </row>
    <row r="629" customFormat="false" ht="12.75" hidden="false" customHeight="false" outlineLevel="0" collapsed="false">
      <c r="B629" s="88"/>
      <c r="C629" s="88"/>
      <c r="D629" s="88"/>
      <c r="E629" s="88"/>
      <c r="F629" s="88"/>
      <c r="G629" s="88"/>
      <c r="H629" s="88"/>
      <c r="I629" s="88"/>
      <c r="J629" s="88"/>
      <c r="K629" s="88"/>
      <c r="L629" s="88"/>
      <c r="M629" s="88"/>
      <c r="N629" s="88"/>
      <c r="O629" s="88"/>
      <c r="P629" s="88"/>
      <c r="Q629" s="88"/>
      <c r="S629" s="88"/>
      <c r="T629" s="88"/>
      <c r="U629" s="88"/>
      <c r="V629" s="88"/>
      <c r="W629" s="88"/>
      <c r="X629" s="88"/>
      <c r="Y629" s="88"/>
      <c r="Z629" s="88"/>
      <c r="AA629" s="88"/>
      <c r="AB629" s="88"/>
      <c r="AC629" s="88"/>
      <c r="AD629" s="88"/>
      <c r="AE629" s="88"/>
      <c r="AF629" s="88"/>
      <c r="AG629" s="88"/>
      <c r="AH629" s="88"/>
      <c r="AI629" s="88"/>
      <c r="AJ629" s="88"/>
      <c r="AK629" s="88"/>
      <c r="AL629" s="88"/>
      <c r="AM629" s="88"/>
      <c r="AN629" s="88"/>
      <c r="AO629" s="88"/>
      <c r="AP629" s="88"/>
      <c r="AQ629" s="88"/>
      <c r="AR629" s="88"/>
      <c r="AS629" s="88"/>
      <c r="AT629" s="88"/>
      <c r="AU629" s="88"/>
      <c r="AV629" s="88"/>
      <c r="AW629" s="88"/>
      <c r="AX629" s="88"/>
    </row>
    <row r="630" customFormat="false" ht="12.75" hidden="false" customHeight="false" outlineLevel="0" collapsed="false">
      <c r="B630" s="88"/>
      <c r="C630" s="88"/>
      <c r="D630" s="88"/>
      <c r="E630" s="88"/>
      <c r="F630" s="88"/>
      <c r="G630" s="88"/>
      <c r="H630" s="88"/>
      <c r="I630" s="88"/>
      <c r="J630" s="88"/>
      <c r="K630" s="88"/>
      <c r="L630" s="88"/>
      <c r="M630" s="88"/>
      <c r="N630" s="88"/>
      <c r="O630" s="88"/>
      <c r="P630" s="88"/>
      <c r="Q630" s="88"/>
      <c r="S630" s="88"/>
      <c r="T630" s="88"/>
      <c r="U630" s="88"/>
      <c r="V630" s="88"/>
      <c r="W630" s="88"/>
      <c r="X630" s="88"/>
      <c r="Y630" s="88"/>
      <c r="Z630" s="88"/>
      <c r="AA630" s="88"/>
      <c r="AB630" s="88"/>
      <c r="AC630" s="88"/>
      <c r="AD630" s="88"/>
      <c r="AE630" s="88"/>
      <c r="AF630" s="88"/>
      <c r="AG630" s="88"/>
      <c r="AH630" s="88"/>
      <c r="AI630" s="88"/>
      <c r="AJ630" s="88"/>
      <c r="AK630" s="88"/>
      <c r="AL630" s="88"/>
      <c r="AM630" s="88"/>
      <c r="AN630" s="88"/>
      <c r="AO630" s="88"/>
      <c r="AP630" s="88"/>
      <c r="AQ630" s="88"/>
      <c r="AR630" s="88"/>
      <c r="AS630" s="88"/>
      <c r="AT630" s="88"/>
      <c r="AU630" s="88"/>
      <c r="AV630" s="88"/>
      <c r="AW630" s="88"/>
      <c r="AX630" s="88"/>
    </row>
    <row r="631" customFormat="false" ht="12.75" hidden="false" customHeight="false" outlineLevel="0" collapsed="false">
      <c r="B631" s="88"/>
      <c r="C631" s="88"/>
      <c r="D631" s="88"/>
      <c r="E631" s="88"/>
      <c r="F631" s="88"/>
      <c r="G631" s="88"/>
      <c r="H631" s="88"/>
      <c r="I631" s="88"/>
      <c r="J631" s="88"/>
      <c r="K631" s="88"/>
      <c r="L631" s="88"/>
      <c r="M631" s="88"/>
      <c r="N631" s="88"/>
      <c r="O631" s="88"/>
      <c r="P631" s="88"/>
      <c r="Q631" s="88"/>
      <c r="S631" s="88"/>
      <c r="T631" s="88"/>
      <c r="U631" s="88"/>
      <c r="V631" s="88"/>
      <c r="W631" s="88"/>
      <c r="X631" s="88"/>
      <c r="Y631" s="88"/>
      <c r="Z631" s="88"/>
      <c r="AA631" s="88"/>
      <c r="AB631" s="88"/>
      <c r="AC631" s="88"/>
      <c r="AD631" s="88"/>
      <c r="AE631" s="88"/>
      <c r="AF631" s="88"/>
      <c r="AG631" s="88"/>
      <c r="AH631" s="88"/>
      <c r="AI631" s="88"/>
      <c r="AJ631" s="88"/>
      <c r="AK631" s="88"/>
      <c r="AL631" s="88"/>
      <c r="AM631" s="88"/>
      <c r="AN631" s="88"/>
      <c r="AO631" s="88"/>
      <c r="AP631" s="88"/>
      <c r="AQ631" s="88"/>
      <c r="AR631" s="88"/>
      <c r="AS631" s="88"/>
      <c r="AT631" s="88"/>
      <c r="AU631" s="88"/>
      <c r="AV631" s="88"/>
      <c r="AW631" s="88"/>
      <c r="AX631" s="88"/>
    </row>
    <row r="632" customFormat="false" ht="12.75" hidden="false" customHeight="false" outlineLevel="0" collapsed="false">
      <c r="B632" s="88"/>
      <c r="C632" s="88"/>
      <c r="D632" s="88"/>
      <c r="E632" s="88"/>
      <c r="F632" s="88"/>
      <c r="G632" s="88"/>
      <c r="H632" s="88"/>
      <c r="I632" s="88"/>
      <c r="J632" s="88"/>
      <c r="K632" s="88"/>
      <c r="L632" s="88"/>
      <c r="M632" s="88"/>
      <c r="N632" s="88"/>
      <c r="O632" s="88"/>
      <c r="P632" s="88"/>
      <c r="Q632" s="88"/>
      <c r="S632" s="88"/>
      <c r="T632" s="88"/>
      <c r="U632" s="88"/>
      <c r="V632" s="88"/>
      <c r="W632" s="88"/>
      <c r="X632" s="88"/>
      <c r="Y632" s="88"/>
      <c r="Z632" s="88"/>
      <c r="AA632" s="88"/>
      <c r="AB632" s="88"/>
      <c r="AC632" s="88"/>
      <c r="AD632" s="88"/>
      <c r="AE632" s="88"/>
      <c r="AF632" s="88"/>
      <c r="AG632" s="88"/>
      <c r="AH632" s="88"/>
      <c r="AI632" s="88"/>
      <c r="AJ632" s="88"/>
      <c r="AK632" s="88"/>
      <c r="AL632" s="88"/>
      <c r="AM632" s="88"/>
      <c r="AN632" s="88"/>
      <c r="AO632" s="88"/>
      <c r="AP632" s="88"/>
      <c r="AQ632" s="88"/>
      <c r="AR632" s="88"/>
      <c r="AS632" s="88"/>
      <c r="AT632" s="88"/>
      <c r="AU632" s="88"/>
      <c r="AV632" s="88"/>
      <c r="AW632" s="88"/>
      <c r="AX632" s="88"/>
    </row>
    <row r="633" customFormat="false" ht="12.75" hidden="false" customHeight="false" outlineLevel="0" collapsed="false">
      <c r="B633" s="88"/>
      <c r="C633" s="88"/>
      <c r="D633" s="88"/>
      <c r="E633" s="88"/>
      <c r="F633" s="88"/>
      <c r="G633" s="88"/>
      <c r="H633" s="88"/>
      <c r="I633" s="88"/>
      <c r="J633" s="88"/>
      <c r="K633" s="88"/>
      <c r="L633" s="88"/>
      <c r="M633" s="88"/>
      <c r="N633" s="88"/>
      <c r="O633" s="88"/>
      <c r="P633" s="88"/>
      <c r="Q633" s="88"/>
      <c r="S633" s="88"/>
      <c r="T633" s="88"/>
      <c r="U633" s="88"/>
      <c r="V633" s="88"/>
      <c r="W633" s="88"/>
      <c r="X633" s="88"/>
      <c r="Y633" s="88"/>
      <c r="Z633" s="88"/>
      <c r="AA633" s="88"/>
      <c r="AB633" s="88"/>
      <c r="AC633" s="88"/>
      <c r="AD633" s="88"/>
      <c r="AE633" s="88"/>
      <c r="AF633" s="88"/>
      <c r="AG633" s="88"/>
      <c r="AH633" s="88"/>
      <c r="AI633" s="88"/>
      <c r="AJ633" s="88"/>
      <c r="AK633" s="88"/>
      <c r="AL633" s="88"/>
      <c r="AM633" s="88"/>
      <c r="AN633" s="88"/>
      <c r="AO633" s="88"/>
      <c r="AP633" s="88"/>
      <c r="AQ633" s="88"/>
      <c r="AR633" s="88"/>
      <c r="AS633" s="88"/>
      <c r="AT633" s="88"/>
      <c r="AU633" s="88"/>
      <c r="AV633" s="88"/>
      <c r="AW633" s="88"/>
      <c r="AX633" s="88"/>
    </row>
    <row r="634" customFormat="false" ht="12.75" hidden="false" customHeight="false" outlineLevel="0" collapsed="false">
      <c r="B634" s="88"/>
      <c r="C634" s="88"/>
      <c r="D634" s="88"/>
      <c r="E634" s="88"/>
      <c r="F634" s="88"/>
      <c r="G634" s="88"/>
      <c r="H634" s="88"/>
      <c r="I634" s="88"/>
      <c r="J634" s="88"/>
      <c r="K634" s="88"/>
      <c r="L634" s="88"/>
      <c r="M634" s="88"/>
      <c r="N634" s="88"/>
      <c r="O634" s="88"/>
      <c r="P634" s="88"/>
      <c r="Q634" s="88"/>
      <c r="S634" s="88"/>
      <c r="T634" s="88"/>
      <c r="U634" s="88"/>
      <c r="V634" s="88"/>
      <c r="W634" s="88"/>
      <c r="X634" s="88"/>
      <c r="Y634" s="88"/>
      <c r="Z634" s="88"/>
      <c r="AA634" s="88"/>
      <c r="AB634" s="88"/>
      <c r="AC634" s="88"/>
      <c r="AD634" s="88"/>
      <c r="AE634" s="88"/>
      <c r="AF634" s="88"/>
      <c r="AG634" s="88"/>
      <c r="AH634" s="88"/>
      <c r="AI634" s="88"/>
      <c r="AJ634" s="88"/>
      <c r="AK634" s="88"/>
      <c r="AL634" s="88"/>
      <c r="AM634" s="88"/>
      <c r="AN634" s="88"/>
      <c r="AO634" s="88"/>
      <c r="AP634" s="88"/>
      <c r="AQ634" s="88"/>
      <c r="AR634" s="88"/>
      <c r="AS634" s="88"/>
      <c r="AT634" s="88"/>
      <c r="AU634" s="88"/>
      <c r="AV634" s="88"/>
      <c r="AW634" s="88"/>
      <c r="AX634" s="88"/>
    </row>
    <row r="635" customFormat="false" ht="12.75" hidden="false" customHeight="false" outlineLevel="0" collapsed="false">
      <c r="B635" s="88"/>
      <c r="C635" s="88"/>
      <c r="D635" s="88"/>
      <c r="E635" s="88"/>
      <c r="F635" s="88"/>
      <c r="G635" s="88"/>
      <c r="H635" s="88"/>
      <c r="I635" s="88"/>
      <c r="J635" s="88"/>
      <c r="K635" s="88"/>
      <c r="L635" s="88"/>
      <c r="M635" s="88"/>
      <c r="N635" s="88"/>
      <c r="O635" s="88"/>
      <c r="P635" s="88"/>
      <c r="Q635" s="88"/>
      <c r="S635" s="88"/>
      <c r="T635" s="88"/>
      <c r="U635" s="88"/>
      <c r="V635" s="88"/>
      <c r="W635" s="88"/>
      <c r="X635" s="88"/>
      <c r="Y635" s="88"/>
      <c r="Z635" s="88"/>
      <c r="AA635" s="88"/>
      <c r="AB635" s="88"/>
      <c r="AC635" s="88"/>
      <c r="AD635" s="88"/>
      <c r="AE635" s="88"/>
      <c r="AF635" s="88"/>
      <c r="AG635" s="88"/>
      <c r="AH635" s="88"/>
      <c r="AI635" s="88"/>
      <c r="AJ635" s="88"/>
      <c r="AK635" s="88"/>
      <c r="AL635" s="88"/>
      <c r="AM635" s="88"/>
      <c r="AN635" s="88"/>
      <c r="AO635" s="88"/>
      <c r="AP635" s="88"/>
      <c r="AQ635" s="88"/>
      <c r="AR635" s="88"/>
      <c r="AS635" s="88"/>
      <c r="AT635" s="88"/>
      <c r="AU635" s="88"/>
      <c r="AV635" s="88"/>
      <c r="AW635" s="88"/>
      <c r="AX635" s="88"/>
    </row>
    <row r="636" customFormat="false" ht="12.75" hidden="false" customHeight="false" outlineLevel="0" collapsed="false">
      <c r="B636" s="88"/>
      <c r="C636" s="88"/>
      <c r="D636" s="88"/>
      <c r="E636" s="88"/>
      <c r="F636" s="88"/>
      <c r="G636" s="88"/>
      <c r="H636" s="88"/>
      <c r="I636" s="88"/>
      <c r="J636" s="88"/>
      <c r="K636" s="88"/>
      <c r="L636" s="88"/>
      <c r="M636" s="88"/>
      <c r="N636" s="88"/>
      <c r="O636" s="88"/>
      <c r="P636" s="88"/>
      <c r="Q636" s="88"/>
      <c r="S636" s="88"/>
      <c r="T636" s="88"/>
      <c r="U636" s="88"/>
      <c r="V636" s="88"/>
      <c r="W636" s="88"/>
      <c r="X636" s="88"/>
      <c r="Y636" s="88"/>
      <c r="Z636" s="88"/>
      <c r="AA636" s="88"/>
      <c r="AB636" s="88"/>
      <c r="AC636" s="88"/>
      <c r="AD636" s="88"/>
      <c r="AE636" s="88"/>
      <c r="AF636" s="88"/>
      <c r="AG636" s="88"/>
      <c r="AH636" s="88"/>
      <c r="AI636" s="88"/>
      <c r="AJ636" s="88"/>
      <c r="AK636" s="88"/>
      <c r="AL636" s="88"/>
      <c r="AM636" s="88"/>
      <c r="AN636" s="88"/>
      <c r="AO636" s="88"/>
      <c r="AP636" s="88"/>
      <c r="AQ636" s="88"/>
      <c r="AR636" s="88"/>
      <c r="AS636" s="88"/>
      <c r="AT636" s="88"/>
      <c r="AU636" s="88"/>
      <c r="AV636" s="88"/>
      <c r="AW636" s="88"/>
      <c r="AX636" s="88"/>
    </row>
    <row r="637" customFormat="false" ht="12.75" hidden="false" customHeight="false" outlineLevel="0" collapsed="false">
      <c r="B637" s="88"/>
      <c r="C637" s="88"/>
      <c r="D637" s="88"/>
      <c r="E637" s="88"/>
      <c r="F637" s="88"/>
      <c r="G637" s="88"/>
      <c r="H637" s="88"/>
      <c r="I637" s="88"/>
      <c r="J637" s="88"/>
      <c r="K637" s="88"/>
      <c r="L637" s="88"/>
      <c r="M637" s="88"/>
      <c r="N637" s="88"/>
      <c r="O637" s="88"/>
      <c r="P637" s="88"/>
      <c r="Q637" s="88"/>
      <c r="S637" s="88"/>
      <c r="T637" s="88"/>
      <c r="U637" s="88"/>
      <c r="V637" s="88"/>
      <c r="W637" s="88"/>
      <c r="X637" s="88"/>
      <c r="Y637" s="88"/>
      <c r="Z637" s="88"/>
      <c r="AA637" s="88"/>
      <c r="AB637" s="88"/>
      <c r="AC637" s="88"/>
      <c r="AD637" s="88"/>
      <c r="AE637" s="88"/>
      <c r="AF637" s="88"/>
      <c r="AG637" s="88"/>
      <c r="AH637" s="88"/>
      <c r="AI637" s="88"/>
      <c r="AJ637" s="88"/>
      <c r="AK637" s="88"/>
      <c r="AL637" s="88"/>
      <c r="AM637" s="88"/>
      <c r="AN637" s="88"/>
      <c r="AO637" s="88"/>
      <c r="AP637" s="88"/>
      <c r="AQ637" s="88"/>
      <c r="AR637" s="88"/>
      <c r="AS637" s="88"/>
      <c r="AT637" s="88"/>
      <c r="AU637" s="88"/>
      <c r="AV637" s="88"/>
      <c r="AW637" s="88"/>
      <c r="AX637" s="88"/>
    </row>
    <row r="638" customFormat="false" ht="12.75" hidden="false" customHeight="false" outlineLevel="0" collapsed="false">
      <c r="B638" s="88"/>
      <c r="C638" s="88"/>
      <c r="D638" s="88"/>
      <c r="E638" s="88"/>
      <c r="F638" s="88"/>
      <c r="G638" s="88"/>
      <c r="H638" s="88"/>
      <c r="I638" s="88"/>
      <c r="J638" s="88"/>
      <c r="K638" s="88"/>
      <c r="L638" s="88"/>
      <c r="M638" s="88"/>
      <c r="N638" s="88"/>
      <c r="O638" s="88"/>
      <c r="P638" s="88"/>
      <c r="Q638" s="88"/>
      <c r="S638" s="88"/>
      <c r="T638" s="88"/>
      <c r="U638" s="88"/>
      <c r="V638" s="88"/>
      <c r="W638" s="88"/>
      <c r="X638" s="88"/>
      <c r="Y638" s="88"/>
      <c r="Z638" s="88"/>
      <c r="AA638" s="88"/>
      <c r="AB638" s="88"/>
      <c r="AC638" s="88"/>
      <c r="AD638" s="88"/>
      <c r="AE638" s="88"/>
      <c r="AF638" s="88"/>
      <c r="AG638" s="88"/>
      <c r="AH638" s="88"/>
      <c r="AI638" s="88"/>
      <c r="AJ638" s="88"/>
      <c r="AK638" s="88"/>
      <c r="AL638" s="88"/>
      <c r="AM638" s="88"/>
      <c r="AN638" s="88"/>
      <c r="AO638" s="88"/>
      <c r="AP638" s="88"/>
      <c r="AQ638" s="88"/>
      <c r="AR638" s="88"/>
      <c r="AS638" s="88"/>
      <c r="AT638" s="88"/>
      <c r="AU638" s="88"/>
      <c r="AV638" s="88"/>
      <c r="AW638" s="88"/>
      <c r="AX638" s="88"/>
    </row>
    <row r="639" customFormat="false" ht="12.75" hidden="false" customHeight="false" outlineLevel="0" collapsed="false">
      <c r="B639" s="88"/>
      <c r="C639" s="88"/>
      <c r="D639" s="88"/>
      <c r="E639" s="88"/>
      <c r="F639" s="88"/>
      <c r="G639" s="88"/>
      <c r="H639" s="88"/>
      <c r="I639" s="88"/>
      <c r="J639" s="88"/>
      <c r="K639" s="88"/>
      <c r="L639" s="88"/>
      <c r="M639" s="88"/>
      <c r="N639" s="88"/>
      <c r="O639" s="88"/>
      <c r="P639" s="88"/>
      <c r="Q639" s="88"/>
      <c r="S639" s="88"/>
      <c r="T639" s="88"/>
      <c r="U639" s="88"/>
      <c r="V639" s="88"/>
      <c r="W639" s="88"/>
      <c r="X639" s="88"/>
      <c r="Y639" s="88"/>
      <c r="Z639" s="88"/>
      <c r="AA639" s="88"/>
      <c r="AB639" s="88"/>
      <c r="AC639" s="88"/>
      <c r="AD639" s="88"/>
      <c r="AE639" s="88"/>
      <c r="AF639" s="88"/>
      <c r="AG639" s="88"/>
      <c r="AH639" s="88"/>
      <c r="AI639" s="88"/>
      <c r="AJ639" s="88"/>
      <c r="AK639" s="88"/>
      <c r="AL639" s="88"/>
      <c r="AM639" s="88"/>
      <c r="AN639" s="88"/>
      <c r="AO639" s="88"/>
      <c r="AP639" s="88"/>
      <c r="AQ639" s="88"/>
      <c r="AR639" s="88"/>
      <c r="AS639" s="88"/>
      <c r="AT639" s="88"/>
      <c r="AU639" s="88"/>
      <c r="AV639" s="88"/>
      <c r="AW639" s="88"/>
      <c r="AX639" s="88"/>
    </row>
    <row r="640" customFormat="false" ht="12.75" hidden="false" customHeight="false" outlineLevel="0" collapsed="false">
      <c r="B640" s="88"/>
      <c r="C640" s="88"/>
      <c r="D640" s="88"/>
      <c r="E640" s="88"/>
      <c r="F640" s="88"/>
      <c r="G640" s="88"/>
      <c r="H640" s="88"/>
      <c r="I640" s="88"/>
      <c r="J640" s="88"/>
      <c r="K640" s="88"/>
      <c r="L640" s="88"/>
      <c r="M640" s="88"/>
      <c r="N640" s="88"/>
      <c r="O640" s="88"/>
      <c r="P640" s="88"/>
      <c r="Q640" s="88"/>
      <c r="S640" s="88"/>
      <c r="T640" s="88"/>
      <c r="U640" s="88"/>
      <c r="V640" s="88"/>
      <c r="W640" s="88"/>
      <c r="X640" s="88"/>
      <c r="Y640" s="88"/>
      <c r="Z640" s="88"/>
      <c r="AA640" s="88"/>
      <c r="AB640" s="88"/>
      <c r="AC640" s="88"/>
      <c r="AD640" s="88"/>
      <c r="AE640" s="88"/>
      <c r="AF640" s="88"/>
      <c r="AG640" s="88"/>
      <c r="AH640" s="88"/>
      <c r="AI640" s="88"/>
      <c r="AJ640" s="88"/>
      <c r="AK640" s="88"/>
      <c r="AL640" s="88"/>
      <c r="AM640" s="88"/>
      <c r="AN640" s="88"/>
      <c r="AO640" s="88"/>
      <c r="AP640" s="88"/>
      <c r="AQ640" s="88"/>
      <c r="AR640" s="88"/>
      <c r="AS640" s="88"/>
      <c r="AT640" s="88"/>
      <c r="AU640" s="88"/>
      <c r="AV640" s="88"/>
      <c r="AW640" s="88"/>
      <c r="AX640" s="88"/>
    </row>
    <row r="641" customFormat="false" ht="12.75" hidden="false" customHeight="false" outlineLevel="0" collapsed="false">
      <c r="B641" s="88"/>
      <c r="C641" s="88"/>
      <c r="D641" s="88"/>
      <c r="E641" s="88"/>
      <c r="F641" s="88"/>
      <c r="G641" s="88"/>
      <c r="H641" s="88"/>
      <c r="I641" s="88"/>
      <c r="J641" s="88"/>
      <c r="K641" s="88"/>
      <c r="L641" s="88"/>
      <c r="M641" s="88"/>
      <c r="N641" s="88"/>
      <c r="O641" s="88"/>
      <c r="P641" s="88"/>
      <c r="Q641" s="88"/>
      <c r="S641" s="88"/>
      <c r="T641" s="88"/>
      <c r="U641" s="88"/>
      <c r="V641" s="88"/>
      <c r="W641" s="88"/>
      <c r="X641" s="88"/>
      <c r="Y641" s="88"/>
      <c r="Z641" s="88"/>
      <c r="AA641" s="88"/>
      <c r="AB641" s="88"/>
      <c r="AC641" s="88"/>
      <c r="AD641" s="88"/>
      <c r="AE641" s="88"/>
      <c r="AF641" s="88"/>
      <c r="AG641" s="88"/>
      <c r="AH641" s="88"/>
      <c r="AI641" s="88"/>
      <c r="AJ641" s="88"/>
      <c r="AK641" s="88"/>
      <c r="AL641" s="88"/>
      <c r="AM641" s="88"/>
      <c r="AN641" s="88"/>
      <c r="AO641" s="88"/>
      <c r="AP641" s="88"/>
      <c r="AQ641" s="88"/>
      <c r="AR641" s="88"/>
      <c r="AS641" s="88"/>
      <c r="AT641" s="88"/>
      <c r="AU641" s="88"/>
      <c r="AV641" s="88"/>
      <c r="AW641" s="88"/>
      <c r="AX641" s="88"/>
    </row>
    <row r="642" customFormat="false" ht="12.75" hidden="false" customHeight="false" outlineLevel="0" collapsed="false">
      <c r="B642" s="88"/>
      <c r="C642" s="88"/>
      <c r="D642" s="88"/>
      <c r="E642" s="88"/>
      <c r="F642" s="88"/>
      <c r="G642" s="88"/>
      <c r="H642" s="88"/>
      <c r="I642" s="88"/>
      <c r="J642" s="88"/>
      <c r="K642" s="88"/>
      <c r="L642" s="88"/>
      <c r="M642" s="88"/>
      <c r="N642" s="88"/>
      <c r="O642" s="88"/>
      <c r="P642" s="88"/>
      <c r="Q642" s="88"/>
      <c r="S642" s="88"/>
      <c r="T642" s="88"/>
      <c r="U642" s="88"/>
      <c r="V642" s="88"/>
      <c r="W642" s="88"/>
      <c r="X642" s="88"/>
      <c r="Y642" s="88"/>
      <c r="Z642" s="88"/>
      <c r="AA642" s="88"/>
      <c r="AB642" s="88"/>
      <c r="AC642" s="88"/>
      <c r="AD642" s="88"/>
      <c r="AE642" s="88"/>
      <c r="AF642" s="88"/>
      <c r="AG642" s="88"/>
      <c r="AH642" s="88"/>
      <c r="AI642" s="88"/>
      <c r="AJ642" s="88"/>
      <c r="AK642" s="88"/>
      <c r="AL642" s="88"/>
      <c r="AM642" s="88"/>
      <c r="AN642" s="88"/>
      <c r="AO642" s="88"/>
      <c r="AP642" s="88"/>
      <c r="AQ642" s="88"/>
      <c r="AR642" s="88"/>
      <c r="AS642" s="88"/>
      <c r="AT642" s="88"/>
      <c r="AU642" s="88"/>
      <c r="AV642" s="88"/>
      <c r="AW642" s="88"/>
      <c r="AX642" s="88"/>
    </row>
    <row r="643" customFormat="false" ht="12.75" hidden="false" customHeight="false" outlineLevel="0" collapsed="false">
      <c r="B643" s="88"/>
      <c r="C643" s="88"/>
      <c r="D643" s="88"/>
      <c r="E643" s="88"/>
      <c r="F643" s="88"/>
      <c r="G643" s="88"/>
      <c r="H643" s="88"/>
      <c r="I643" s="88"/>
      <c r="J643" s="88"/>
      <c r="K643" s="88"/>
      <c r="L643" s="88"/>
      <c r="M643" s="88"/>
      <c r="N643" s="88"/>
      <c r="O643" s="88"/>
      <c r="P643" s="88"/>
      <c r="Q643" s="88"/>
      <c r="S643" s="88"/>
      <c r="T643" s="88"/>
      <c r="U643" s="88"/>
      <c r="V643" s="88"/>
      <c r="W643" s="88"/>
      <c r="X643" s="88"/>
      <c r="Y643" s="88"/>
      <c r="Z643" s="88"/>
      <c r="AA643" s="88"/>
      <c r="AB643" s="88"/>
      <c r="AC643" s="88"/>
      <c r="AD643" s="88"/>
      <c r="AE643" s="88"/>
      <c r="AF643" s="88"/>
      <c r="AG643" s="88"/>
      <c r="AH643" s="88"/>
      <c r="AI643" s="88"/>
      <c r="AJ643" s="88"/>
      <c r="AK643" s="88"/>
      <c r="AL643" s="88"/>
      <c r="AM643" s="88"/>
      <c r="AN643" s="88"/>
      <c r="AO643" s="88"/>
      <c r="AP643" s="88"/>
      <c r="AQ643" s="88"/>
      <c r="AR643" s="88"/>
      <c r="AS643" s="88"/>
      <c r="AT643" s="88"/>
      <c r="AU643" s="88"/>
      <c r="AV643" s="88"/>
      <c r="AW643" s="88"/>
      <c r="AX643" s="88"/>
    </row>
    <row r="644" customFormat="false" ht="12.75" hidden="false" customHeight="false" outlineLevel="0" collapsed="false">
      <c r="B644" s="88"/>
      <c r="C644" s="88"/>
      <c r="D644" s="88"/>
      <c r="E644" s="88"/>
      <c r="F644" s="88"/>
      <c r="G644" s="88"/>
      <c r="H644" s="88"/>
      <c r="I644" s="88"/>
      <c r="J644" s="88"/>
      <c r="K644" s="88"/>
      <c r="L644" s="88"/>
      <c r="M644" s="88"/>
      <c r="N644" s="88"/>
      <c r="O644" s="88"/>
      <c r="P644" s="88"/>
      <c r="Q644" s="88"/>
      <c r="S644" s="88"/>
      <c r="T644" s="88"/>
      <c r="U644" s="88"/>
      <c r="V644" s="88"/>
      <c r="W644" s="88"/>
      <c r="X644" s="88"/>
      <c r="Y644" s="88"/>
      <c r="Z644" s="88"/>
      <c r="AA644" s="88"/>
      <c r="AB644" s="88"/>
      <c r="AC644" s="88"/>
      <c r="AD644" s="88"/>
      <c r="AE644" s="88"/>
      <c r="AF644" s="88"/>
      <c r="AG644" s="88"/>
      <c r="AH644" s="88"/>
      <c r="AI644" s="88"/>
      <c r="AJ644" s="88"/>
      <c r="AK644" s="88"/>
      <c r="AL644" s="88"/>
      <c r="AM644" s="88"/>
      <c r="AN644" s="88"/>
      <c r="AO644" s="88"/>
      <c r="AP644" s="88"/>
      <c r="AQ644" s="88"/>
      <c r="AR644" s="88"/>
      <c r="AS644" s="88"/>
      <c r="AT644" s="88"/>
      <c r="AU644" s="88"/>
      <c r="AV644" s="88"/>
      <c r="AW644" s="88"/>
      <c r="AX644" s="88"/>
    </row>
    <row r="645" customFormat="false" ht="12.75" hidden="false" customHeight="false" outlineLevel="0" collapsed="false">
      <c r="B645" s="88"/>
      <c r="C645" s="88"/>
      <c r="D645" s="88"/>
      <c r="E645" s="88"/>
      <c r="F645" s="88"/>
      <c r="G645" s="88"/>
      <c r="H645" s="88"/>
      <c r="I645" s="88"/>
      <c r="J645" s="88"/>
      <c r="K645" s="88"/>
      <c r="L645" s="88"/>
      <c r="M645" s="88"/>
      <c r="N645" s="88"/>
      <c r="O645" s="88"/>
      <c r="P645" s="88"/>
      <c r="Q645" s="88"/>
      <c r="S645" s="88"/>
      <c r="T645" s="88"/>
      <c r="U645" s="88"/>
      <c r="V645" s="88"/>
      <c r="W645" s="88"/>
      <c r="X645" s="88"/>
      <c r="Y645" s="88"/>
      <c r="Z645" s="88"/>
      <c r="AA645" s="88"/>
      <c r="AB645" s="88"/>
      <c r="AC645" s="88"/>
      <c r="AD645" s="88"/>
      <c r="AE645" s="88"/>
      <c r="AF645" s="88"/>
      <c r="AG645" s="88"/>
      <c r="AH645" s="88"/>
      <c r="AI645" s="88"/>
      <c r="AJ645" s="88"/>
      <c r="AK645" s="88"/>
      <c r="AL645" s="88"/>
      <c r="AM645" s="88"/>
      <c r="AN645" s="88"/>
      <c r="AO645" s="88"/>
      <c r="AP645" s="88"/>
      <c r="AQ645" s="88"/>
      <c r="AR645" s="88"/>
      <c r="AS645" s="88"/>
      <c r="AT645" s="88"/>
      <c r="AU645" s="88"/>
      <c r="AV645" s="88"/>
      <c r="AW645" s="88"/>
      <c r="AX645" s="88"/>
    </row>
    <row r="646" customFormat="false" ht="12.75" hidden="false" customHeight="false" outlineLevel="0" collapsed="false">
      <c r="B646" s="88"/>
      <c r="C646" s="88"/>
      <c r="D646" s="88"/>
      <c r="E646" s="88"/>
      <c r="F646" s="88"/>
      <c r="G646" s="88"/>
      <c r="H646" s="88"/>
      <c r="I646" s="88"/>
      <c r="J646" s="88"/>
      <c r="K646" s="88"/>
      <c r="L646" s="88"/>
      <c r="M646" s="88"/>
      <c r="N646" s="88"/>
      <c r="O646" s="88"/>
      <c r="P646" s="88"/>
      <c r="Q646" s="88"/>
      <c r="S646" s="88"/>
      <c r="T646" s="88"/>
      <c r="U646" s="88"/>
      <c r="V646" s="88"/>
      <c r="W646" s="88"/>
      <c r="X646" s="88"/>
      <c r="Y646" s="88"/>
      <c r="Z646" s="88"/>
      <c r="AA646" s="88"/>
      <c r="AB646" s="88"/>
      <c r="AC646" s="88"/>
      <c r="AD646" s="88"/>
      <c r="AE646" s="88"/>
      <c r="AF646" s="88"/>
      <c r="AG646" s="88"/>
      <c r="AH646" s="88"/>
      <c r="AI646" s="88"/>
      <c r="AJ646" s="88"/>
      <c r="AK646" s="88"/>
      <c r="AL646" s="88"/>
      <c r="AM646" s="88"/>
      <c r="AN646" s="88"/>
      <c r="AO646" s="88"/>
      <c r="AP646" s="88"/>
      <c r="AQ646" s="88"/>
      <c r="AR646" s="88"/>
      <c r="AS646" s="88"/>
      <c r="AT646" s="88"/>
      <c r="AU646" s="88"/>
      <c r="AV646" s="88"/>
      <c r="AW646" s="88"/>
      <c r="AX646" s="88"/>
    </row>
    <row r="647" customFormat="false" ht="12.75" hidden="false" customHeight="false" outlineLevel="0" collapsed="false">
      <c r="B647" s="88"/>
      <c r="C647" s="88"/>
      <c r="D647" s="88"/>
      <c r="E647" s="88"/>
      <c r="F647" s="88"/>
      <c r="G647" s="88"/>
      <c r="H647" s="88"/>
      <c r="I647" s="88"/>
      <c r="J647" s="88"/>
      <c r="K647" s="88"/>
      <c r="L647" s="88"/>
      <c r="M647" s="88"/>
      <c r="N647" s="88"/>
      <c r="O647" s="88"/>
      <c r="P647" s="88"/>
      <c r="Q647" s="88"/>
      <c r="S647" s="88"/>
      <c r="T647" s="88"/>
      <c r="U647" s="88"/>
      <c r="V647" s="88"/>
      <c r="W647" s="88"/>
      <c r="X647" s="88"/>
      <c r="Y647" s="88"/>
      <c r="Z647" s="88"/>
      <c r="AA647" s="88"/>
      <c r="AB647" s="88"/>
      <c r="AC647" s="88"/>
      <c r="AD647" s="88"/>
      <c r="AE647" s="88"/>
      <c r="AF647" s="88"/>
      <c r="AG647" s="88"/>
      <c r="AH647" s="88"/>
      <c r="AI647" s="88"/>
      <c r="AJ647" s="88"/>
      <c r="AK647" s="88"/>
      <c r="AL647" s="88"/>
      <c r="AM647" s="88"/>
      <c r="AN647" s="88"/>
      <c r="AO647" s="88"/>
      <c r="AP647" s="88"/>
      <c r="AQ647" s="88"/>
      <c r="AR647" s="88"/>
      <c r="AS647" s="88"/>
      <c r="AT647" s="88"/>
      <c r="AU647" s="88"/>
      <c r="AV647" s="88"/>
      <c r="AW647" s="88"/>
      <c r="AX647" s="88"/>
    </row>
    <row r="648" customFormat="false" ht="12.75" hidden="false" customHeight="false" outlineLevel="0" collapsed="false">
      <c r="B648" s="88"/>
      <c r="C648" s="88"/>
      <c r="D648" s="88"/>
      <c r="E648" s="88"/>
      <c r="F648" s="88"/>
      <c r="G648" s="88"/>
      <c r="H648" s="88"/>
      <c r="I648" s="88"/>
      <c r="J648" s="88"/>
      <c r="K648" s="88"/>
      <c r="L648" s="88"/>
      <c r="M648" s="88"/>
      <c r="N648" s="88"/>
      <c r="O648" s="88"/>
      <c r="P648" s="88"/>
      <c r="Q648" s="88"/>
      <c r="S648" s="88"/>
      <c r="T648" s="88"/>
      <c r="U648" s="88"/>
      <c r="V648" s="88"/>
      <c r="W648" s="88"/>
      <c r="X648" s="88"/>
      <c r="Y648" s="88"/>
      <c r="Z648" s="88"/>
      <c r="AA648" s="88"/>
      <c r="AB648" s="88"/>
      <c r="AC648" s="88"/>
      <c r="AD648" s="88"/>
      <c r="AE648" s="88"/>
      <c r="AF648" s="88"/>
      <c r="AG648" s="88"/>
      <c r="AH648" s="88"/>
      <c r="AI648" s="88"/>
      <c r="AJ648" s="88"/>
      <c r="AK648" s="88"/>
      <c r="AL648" s="88"/>
      <c r="AM648" s="88"/>
      <c r="AN648" s="88"/>
      <c r="AO648" s="88"/>
      <c r="AP648" s="88"/>
      <c r="AQ648" s="88"/>
      <c r="AR648" s="88"/>
      <c r="AS648" s="88"/>
      <c r="AT648" s="88"/>
      <c r="AU648" s="88"/>
      <c r="AV648" s="88"/>
      <c r="AW648" s="88"/>
      <c r="AX648" s="88"/>
    </row>
    <row r="649" customFormat="false" ht="12.75" hidden="false" customHeight="false" outlineLevel="0" collapsed="false">
      <c r="B649" s="88"/>
      <c r="C649" s="88"/>
      <c r="D649" s="88"/>
      <c r="E649" s="88"/>
      <c r="F649" s="88"/>
      <c r="G649" s="88"/>
      <c r="H649" s="88"/>
      <c r="I649" s="88"/>
      <c r="J649" s="88"/>
      <c r="K649" s="88"/>
      <c r="L649" s="88"/>
      <c r="M649" s="88"/>
      <c r="N649" s="88"/>
      <c r="O649" s="88"/>
      <c r="P649" s="88"/>
      <c r="Q649" s="88"/>
      <c r="S649" s="88"/>
      <c r="T649" s="88"/>
      <c r="U649" s="88"/>
      <c r="V649" s="88"/>
      <c r="W649" s="88"/>
      <c r="X649" s="88"/>
      <c r="Y649" s="88"/>
      <c r="Z649" s="88"/>
      <c r="AA649" s="88"/>
      <c r="AB649" s="88"/>
      <c r="AC649" s="88"/>
      <c r="AD649" s="88"/>
      <c r="AE649" s="88"/>
      <c r="AF649" s="88"/>
      <c r="AG649" s="88"/>
      <c r="AH649" s="88"/>
      <c r="AI649" s="88"/>
      <c r="AJ649" s="88"/>
      <c r="AK649" s="88"/>
      <c r="AL649" s="88"/>
      <c r="AM649" s="88"/>
      <c r="AN649" s="88"/>
      <c r="AO649" s="88"/>
      <c r="AP649" s="88"/>
      <c r="AQ649" s="88"/>
      <c r="AR649" s="88"/>
      <c r="AS649" s="88"/>
      <c r="AT649" s="88"/>
      <c r="AU649" s="88"/>
      <c r="AV649" s="88"/>
      <c r="AW649" s="88"/>
      <c r="AX649" s="88"/>
    </row>
    <row r="650" customFormat="false" ht="12.75" hidden="false" customHeight="false" outlineLevel="0" collapsed="false">
      <c r="B650" s="88"/>
      <c r="C650" s="88"/>
      <c r="D650" s="88"/>
      <c r="E650" s="88"/>
      <c r="F650" s="88"/>
      <c r="G650" s="88"/>
      <c r="H650" s="88"/>
      <c r="I650" s="88"/>
      <c r="J650" s="88"/>
      <c r="K650" s="88"/>
      <c r="L650" s="88"/>
      <c r="M650" s="88"/>
      <c r="N650" s="88"/>
      <c r="O650" s="88"/>
      <c r="P650" s="88"/>
      <c r="Q650" s="88"/>
      <c r="S650" s="88"/>
      <c r="T650" s="88"/>
      <c r="U650" s="88"/>
      <c r="V650" s="88"/>
      <c r="W650" s="88"/>
      <c r="X650" s="88"/>
      <c r="Y650" s="88"/>
      <c r="Z650" s="88"/>
      <c r="AA650" s="88"/>
      <c r="AB650" s="88"/>
      <c r="AC650" s="88"/>
      <c r="AD650" s="88"/>
      <c r="AE650" s="88"/>
      <c r="AF650" s="88"/>
      <c r="AG650" s="88"/>
      <c r="AH650" s="88"/>
      <c r="AI650" s="88"/>
      <c r="AJ650" s="88"/>
      <c r="AK650" s="88"/>
      <c r="AL650" s="88"/>
      <c r="AM650" s="88"/>
      <c r="AN650" s="88"/>
      <c r="AO650" s="88"/>
      <c r="AP650" s="88"/>
      <c r="AQ650" s="88"/>
      <c r="AR650" s="88"/>
      <c r="AS650" s="88"/>
      <c r="AT650" s="88"/>
      <c r="AU650" s="88"/>
      <c r="AV650" s="88"/>
      <c r="AW650" s="88"/>
      <c r="AX650" s="88"/>
    </row>
    <row r="651" customFormat="false" ht="12.75" hidden="false" customHeight="false" outlineLevel="0" collapsed="false">
      <c r="B651" s="88"/>
      <c r="C651" s="88"/>
      <c r="D651" s="88"/>
      <c r="E651" s="88"/>
      <c r="F651" s="88"/>
      <c r="G651" s="88"/>
      <c r="H651" s="88"/>
      <c r="I651" s="88"/>
      <c r="J651" s="88"/>
      <c r="K651" s="88"/>
      <c r="L651" s="88"/>
      <c r="M651" s="88"/>
      <c r="N651" s="88"/>
      <c r="O651" s="88"/>
      <c r="P651" s="88"/>
      <c r="Q651" s="88"/>
      <c r="S651" s="88"/>
      <c r="T651" s="88"/>
      <c r="U651" s="88"/>
      <c r="V651" s="88"/>
      <c r="W651" s="88"/>
      <c r="X651" s="88"/>
      <c r="Y651" s="88"/>
      <c r="Z651" s="88"/>
      <c r="AA651" s="88"/>
      <c r="AB651" s="88"/>
      <c r="AC651" s="88"/>
      <c r="AD651" s="88"/>
      <c r="AE651" s="88"/>
      <c r="AF651" s="88"/>
      <c r="AG651" s="88"/>
      <c r="AH651" s="88"/>
      <c r="AI651" s="88"/>
      <c r="AJ651" s="88"/>
      <c r="AK651" s="88"/>
      <c r="AL651" s="88"/>
      <c r="AM651" s="88"/>
      <c r="AN651" s="88"/>
      <c r="AO651" s="88"/>
      <c r="AP651" s="88"/>
      <c r="AQ651" s="88"/>
      <c r="AR651" s="88"/>
      <c r="AS651" s="88"/>
      <c r="AT651" s="88"/>
      <c r="AU651" s="88"/>
      <c r="AV651" s="88"/>
      <c r="AW651" s="88"/>
      <c r="AX651" s="88"/>
    </row>
    <row r="652" customFormat="false" ht="12.75" hidden="false" customHeight="false" outlineLevel="0" collapsed="false">
      <c r="B652" s="88"/>
      <c r="C652" s="88"/>
      <c r="D652" s="88"/>
      <c r="E652" s="88"/>
      <c r="F652" s="88"/>
      <c r="G652" s="88"/>
      <c r="H652" s="88"/>
      <c r="I652" s="88"/>
      <c r="J652" s="88"/>
      <c r="K652" s="88"/>
      <c r="L652" s="88"/>
      <c r="M652" s="88"/>
      <c r="N652" s="88"/>
      <c r="O652" s="88"/>
      <c r="P652" s="88"/>
      <c r="Q652" s="88"/>
      <c r="S652" s="88"/>
      <c r="T652" s="88"/>
      <c r="U652" s="88"/>
      <c r="V652" s="88"/>
      <c r="W652" s="88"/>
      <c r="X652" s="88"/>
      <c r="Y652" s="88"/>
      <c r="Z652" s="88"/>
      <c r="AA652" s="88"/>
      <c r="AB652" s="88"/>
      <c r="AC652" s="88"/>
      <c r="AD652" s="88"/>
      <c r="AE652" s="88"/>
      <c r="AF652" s="88"/>
      <c r="AG652" s="88"/>
      <c r="AH652" s="88"/>
      <c r="AI652" s="88"/>
      <c r="AJ652" s="88"/>
      <c r="AK652" s="88"/>
      <c r="AL652" s="88"/>
      <c r="AM652" s="88"/>
      <c r="AN652" s="88"/>
      <c r="AO652" s="88"/>
      <c r="AP652" s="88"/>
      <c r="AQ652" s="88"/>
      <c r="AR652" s="88"/>
      <c r="AS652" s="88"/>
      <c r="AT652" s="88"/>
      <c r="AU652" s="88"/>
      <c r="AV652" s="88"/>
      <c r="AW652" s="88"/>
      <c r="AX652" s="88"/>
    </row>
    <row r="653" customFormat="false" ht="12.75" hidden="false" customHeight="false" outlineLevel="0" collapsed="false">
      <c r="B653" s="88"/>
      <c r="C653" s="88"/>
      <c r="D653" s="88"/>
      <c r="E653" s="88"/>
      <c r="F653" s="88"/>
      <c r="G653" s="88"/>
      <c r="H653" s="88"/>
      <c r="I653" s="88"/>
      <c r="J653" s="88"/>
      <c r="K653" s="88"/>
      <c r="L653" s="88"/>
      <c r="M653" s="88"/>
      <c r="N653" s="88"/>
      <c r="O653" s="88"/>
      <c r="P653" s="88"/>
      <c r="Q653" s="88"/>
      <c r="S653" s="88"/>
      <c r="T653" s="88"/>
      <c r="U653" s="88"/>
      <c r="V653" s="88"/>
      <c r="W653" s="88"/>
      <c r="X653" s="88"/>
      <c r="Y653" s="88"/>
      <c r="Z653" s="88"/>
      <c r="AA653" s="88"/>
      <c r="AB653" s="88"/>
      <c r="AC653" s="88"/>
      <c r="AD653" s="88"/>
      <c r="AE653" s="88"/>
      <c r="AF653" s="88"/>
      <c r="AG653" s="88"/>
      <c r="AH653" s="88"/>
      <c r="AI653" s="88"/>
      <c r="AJ653" s="88"/>
      <c r="AK653" s="88"/>
      <c r="AL653" s="88"/>
      <c r="AM653" s="88"/>
      <c r="AN653" s="88"/>
      <c r="AO653" s="88"/>
      <c r="AP653" s="88"/>
      <c r="AQ653" s="88"/>
      <c r="AR653" s="88"/>
      <c r="AS653" s="88"/>
      <c r="AT653" s="88"/>
      <c r="AU653" s="88"/>
      <c r="AV653" s="88"/>
      <c r="AW653" s="88"/>
      <c r="AX653" s="88"/>
    </row>
    <row r="654" customFormat="false" ht="12.75" hidden="false" customHeight="false" outlineLevel="0" collapsed="false">
      <c r="B654" s="88"/>
      <c r="C654" s="88"/>
      <c r="D654" s="88"/>
      <c r="E654" s="88"/>
      <c r="F654" s="88"/>
      <c r="G654" s="88"/>
      <c r="H654" s="88"/>
      <c r="I654" s="88"/>
      <c r="J654" s="88"/>
      <c r="K654" s="88"/>
      <c r="L654" s="88"/>
      <c r="M654" s="88"/>
      <c r="N654" s="88"/>
      <c r="O654" s="88"/>
      <c r="P654" s="88"/>
      <c r="Q654" s="88"/>
      <c r="S654" s="88"/>
      <c r="T654" s="88"/>
      <c r="U654" s="88"/>
      <c r="V654" s="88"/>
      <c r="W654" s="88"/>
      <c r="X654" s="88"/>
      <c r="Y654" s="88"/>
      <c r="Z654" s="88"/>
      <c r="AA654" s="88"/>
      <c r="AB654" s="88"/>
      <c r="AC654" s="88"/>
      <c r="AD654" s="88"/>
      <c r="AE654" s="88"/>
      <c r="AF654" s="88"/>
      <c r="AG654" s="88"/>
      <c r="AH654" s="88"/>
      <c r="AI654" s="88"/>
      <c r="AJ654" s="88"/>
      <c r="AK654" s="88"/>
      <c r="AL654" s="88"/>
      <c r="AM654" s="88"/>
      <c r="AN654" s="88"/>
      <c r="AO654" s="88"/>
      <c r="AP654" s="88"/>
      <c r="AQ654" s="88"/>
      <c r="AR654" s="88"/>
      <c r="AS654" s="88"/>
      <c r="AT654" s="88"/>
      <c r="AU654" s="88"/>
      <c r="AV654" s="88"/>
      <c r="AW654" s="88"/>
      <c r="AX654" s="88"/>
    </row>
    <row r="655" customFormat="false" ht="12.75" hidden="false" customHeight="false" outlineLevel="0" collapsed="false">
      <c r="B655" s="88"/>
      <c r="C655" s="88"/>
      <c r="D655" s="88"/>
      <c r="E655" s="88"/>
      <c r="F655" s="88"/>
      <c r="G655" s="88"/>
      <c r="H655" s="88"/>
      <c r="I655" s="88"/>
      <c r="J655" s="88"/>
      <c r="K655" s="88"/>
      <c r="L655" s="88"/>
      <c r="M655" s="88"/>
      <c r="N655" s="88"/>
      <c r="O655" s="88"/>
      <c r="P655" s="88"/>
      <c r="Q655" s="88"/>
      <c r="S655" s="88"/>
      <c r="T655" s="88"/>
      <c r="U655" s="88"/>
      <c r="V655" s="88"/>
      <c r="W655" s="88"/>
      <c r="X655" s="88"/>
      <c r="Y655" s="88"/>
      <c r="Z655" s="88"/>
      <c r="AA655" s="88"/>
      <c r="AB655" s="88"/>
      <c r="AC655" s="88"/>
      <c r="AD655" s="88"/>
      <c r="AE655" s="88"/>
      <c r="AF655" s="88"/>
      <c r="AG655" s="88"/>
      <c r="AH655" s="88"/>
      <c r="AI655" s="88"/>
      <c r="AJ655" s="88"/>
      <c r="AK655" s="88"/>
      <c r="AL655" s="88"/>
      <c r="AM655" s="88"/>
      <c r="AN655" s="88"/>
      <c r="AO655" s="88"/>
      <c r="AP655" s="88"/>
      <c r="AQ655" s="88"/>
      <c r="AR655" s="88"/>
      <c r="AS655" s="88"/>
      <c r="AT655" s="88"/>
      <c r="AU655" s="88"/>
      <c r="AV655" s="88"/>
      <c r="AW655" s="88"/>
      <c r="AX655" s="88"/>
    </row>
    <row r="656" customFormat="false" ht="12.75" hidden="false" customHeight="false" outlineLevel="0" collapsed="false">
      <c r="B656" s="88"/>
      <c r="C656" s="88"/>
      <c r="D656" s="88"/>
      <c r="E656" s="88"/>
      <c r="F656" s="88"/>
      <c r="G656" s="88"/>
      <c r="H656" s="88"/>
      <c r="I656" s="88"/>
      <c r="J656" s="88"/>
      <c r="K656" s="88"/>
      <c r="L656" s="88"/>
      <c r="M656" s="88"/>
      <c r="N656" s="88"/>
      <c r="O656" s="88"/>
      <c r="P656" s="88"/>
      <c r="Q656" s="88"/>
      <c r="S656" s="88"/>
      <c r="T656" s="88"/>
      <c r="U656" s="88"/>
      <c r="V656" s="88"/>
      <c r="W656" s="88"/>
      <c r="X656" s="88"/>
      <c r="Y656" s="88"/>
      <c r="Z656" s="88"/>
      <c r="AA656" s="88"/>
      <c r="AB656" s="88"/>
      <c r="AC656" s="88"/>
      <c r="AD656" s="88"/>
      <c r="AE656" s="88"/>
      <c r="AF656" s="88"/>
      <c r="AG656" s="88"/>
      <c r="AH656" s="88"/>
      <c r="AI656" s="88"/>
      <c r="AJ656" s="88"/>
      <c r="AK656" s="88"/>
      <c r="AL656" s="88"/>
      <c r="AM656" s="88"/>
      <c r="AN656" s="88"/>
      <c r="AO656" s="88"/>
      <c r="AP656" s="88"/>
      <c r="AQ656" s="88"/>
      <c r="AR656" s="88"/>
      <c r="AS656" s="88"/>
      <c r="AT656" s="88"/>
      <c r="AU656" s="88"/>
      <c r="AV656" s="88"/>
      <c r="AW656" s="88"/>
      <c r="AX656" s="88"/>
    </row>
    <row r="657" customFormat="false" ht="12.75" hidden="false" customHeight="false" outlineLevel="0" collapsed="false">
      <c r="B657" s="88"/>
      <c r="C657" s="88"/>
      <c r="D657" s="88"/>
      <c r="E657" s="88"/>
      <c r="F657" s="88"/>
      <c r="G657" s="88"/>
      <c r="H657" s="88"/>
      <c r="I657" s="88"/>
      <c r="J657" s="88"/>
      <c r="K657" s="88"/>
      <c r="L657" s="88"/>
      <c r="M657" s="88"/>
      <c r="N657" s="88"/>
      <c r="O657" s="88"/>
      <c r="P657" s="88"/>
      <c r="Q657" s="88"/>
      <c r="S657" s="88"/>
      <c r="T657" s="88"/>
      <c r="U657" s="88"/>
      <c r="V657" s="88"/>
      <c r="W657" s="88"/>
      <c r="X657" s="88"/>
      <c r="Y657" s="88"/>
      <c r="Z657" s="88"/>
      <c r="AA657" s="88"/>
      <c r="AB657" s="88"/>
      <c r="AC657" s="88"/>
      <c r="AD657" s="88"/>
      <c r="AE657" s="88"/>
      <c r="AF657" s="88"/>
      <c r="AG657" s="88"/>
      <c r="AH657" s="88"/>
      <c r="AI657" s="88"/>
      <c r="AJ657" s="88"/>
      <c r="AK657" s="88"/>
      <c r="AL657" s="88"/>
      <c r="AM657" s="88"/>
      <c r="AN657" s="88"/>
      <c r="AO657" s="88"/>
      <c r="AP657" s="88"/>
      <c r="AQ657" s="88"/>
      <c r="AR657" s="88"/>
      <c r="AS657" s="88"/>
      <c r="AT657" s="88"/>
      <c r="AU657" s="88"/>
      <c r="AV657" s="88"/>
      <c r="AW657" s="88"/>
      <c r="AX657" s="88"/>
    </row>
    <row r="658" customFormat="false" ht="12.75" hidden="false" customHeight="false" outlineLevel="0" collapsed="false">
      <c r="B658" s="88"/>
      <c r="C658" s="88"/>
      <c r="D658" s="88"/>
      <c r="E658" s="88"/>
      <c r="F658" s="88"/>
      <c r="G658" s="88"/>
      <c r="H658" s="88"/>
      <c r="I658" s="88"/>
      <c r="J658" s="88"/>
      <c r="K658" s="88"/>
      <c r="L658" s="88"/>
      <c r="M658" s="88"/>
      <c r="N658" s="88"/>
      <c r="O658" s="88"/>
      <c r="P658" s="88"/>
      <c r="Q658" s="88"/>
      <c r="S658" s="88"/>
      <c r="T658" s="88"/>
      <c r="U658" s="88"/>
      <c r="V658" s="88"/>
      <c r="W658" s="88"/>
      <c r="X658" s="88"/>
      <c r="Y658" s="88"/>
      <c r="Z658" s="88"/>
      <c r="AA658" s="88"/>
      <c r="AB658" s="88"/>
      <c r="AC658" s="88"/>
      <c r="AD658" s="88"/>
      <c r="AE658" s="88"/>
      <c r="AF658" s="88"/>
      <c r="AG658" s="88"/>
      <c r="AH658" s="88"/>
      <c r="AI658" s="88"/>
      <c r="AJ658" s="88"/>
      <c r="AK658" s="88"/>
      <c r="AL658" s="88"/>
      <c r="AM658" s="88"/>
      <c r="AN658" s="88"/>
      <c r="AO658" s="88"/>
      <c r="AP658" s="88"/>
      <c r="AQ658" s="88"/>
      <c r="AR658" s="88"/>
      <c r="AS658" s="88"/>
      <c r="AT658" s="88"/>
      <c r="AU658" s="88"/>
      <c r="AV658" s="88"/>
      <c r="AW658" s="88"/>
      <c r="AX658" s="88"/>
    </row>
    <row r="659" customFormat="false" ht="12.75" hidden="false" customHeight="false" outlineLevel="0" collapsed="false">
      <c r="B659" s="88"/>
      <c r="C659" s="88"/>
      <c r="D659" s="88"/>
      <c r="E659" s="88"/>
      <c r="F659" s="88"/>
      <c r="G659" s="88"/>
      <c r="H659" s="88"/>
      <c r="I659" s="88"/>
      <c r="J659" s="88"/>
      <c r="K659" s="88"/>
      <c r="L659" s="88"/>
      <c r="M659" s="88"/>
      <c r="N659" s="88"/>
      <c r="O659" s="88"/>
      <c r="P659" s="88"/>
      <c r="Q659" s="88"/>
      <c r="S659" s="88"/>
      <c r="T659" s="88"/>
      <c r="U659" s="88"/>
      <c r="V659" s="88"/>
      <c r="W659" s="88"/>
      <c r="X659" s="88"/>
      <c r="Y659" s="88"/>
      <c r="Z659" s="88"/>
      <c r="AA659" s="88"/>
      <c r="AB659" s="88"/>
      <c r="AC659" s="88"/>
      <c r="AD659" s="88"/>
      <c r="AE659" s="88"/>
      <c r="AF659" s="88"/>
      <c r="AG659" s="88"/>
      <c r="AH659" s="88"/>
      <c r="AI659" s="88"/>
      <c r="AJ659" s="88"/>
      <c r="AK659" s="88"/>
      <c r="AL659" s="88"/>
      <c r="AM659" s="88"/>
      <c r="AN659" s="88"/>
      <c r="AO659" s="88"/>
      <c r="AP659" s="88"/>
      <c r="AQ659" s="88"/>
      <c r="AR659" s="88"/>
      <c r="AS659" s="88"/>
      <c r="AT659" s="88"/>
      <c r="AU659" s="88"/>
      <c r="AV659" s="88"/>
      <c r="AW659" s="88"/>
      <c r="AX659" s="88"/>
    </row>
    <row r="660" customFormat="false" ht="12.75" hidden="false" customHeight="false" outlineLevel="0" collapsed="false">
      <c r="B660" s="88"/>
      <c r="C660" s="88"/>
      <c r="D660" s="88"/>
      <c r="E660" s="88"/>
      <c r="F660" s="88"/>
      <c r="G660" s="88"/>
      <c r="H660" s="88"/>
      <c r="I660" s="88"/>
      <c r="J660" s="88"/>
      <c r="K660" s="88"/>
      <c r="L660" s="88"/>
      <c r="M660" s="88"/>
      <c r="N660" s="88"/>
      <c r="O660" s="88"/>
      <c r="P660" s="88"/>
      <c r="Q660" s="88"/>
      <c r="S660" s="88"/>
      <c r="T660" s="88"/>
      <c r="U660" s="88"/>
      <c r="V660" s="88"/>
      <c r="W660" s="88"/>
      <c r="X660" s="88"/>
      <c r="Y660" s="88"/>
      <c r="Z660" s="88"/>
      <c r="AA660" s="88"/>
      <c r="AB660" s="88"/>
      <c r="AC660" s="88"/>
      <c r="AD660" s="88"/>
      <c r="AE660" s="88"/>
      <c r="AF660" s="88"/>
      <c r="AG660" s="88"/>
      <c r="AH660" s="88"/>
      <c r="AI660" s="88"/>
      <c r="AJ660" s="88"/>
      <c r="AK660" s="88"/>
      <c r="AL660" s="88"/>
      <c r="AM660" s="88"/>
      <c r="AN660" s="88"/>
      <c r="AO660" s="88"/>
      <c r="AP660" s="88"/>
      <c r="AQ660" s="88"/>
      <c r="AR660" s="88"/>
      <c r="AS660" s="88"/>
      <c r="AT660" s="88"/>
      <c r="AU660" s="88"/>
      <c r="AV660" s="88"/>
      <c r="AW660" s="88"/>
      <c r="AX660" s="88"/>
    </row>
    <row r="661" customFormat="false" ht="12.75" hidden="false" customHeight="false" outlineLevel="0" collapsed="false">
      <c r="B661" s="88"/>
      <c r="C661" s="88"/>
      <c r="D661" s="88"/>
      <c r="E661" s="88"/>
      <c r="F661" s="88"/>
      <c r="G661" s="88"/>
      <c r="H661" s="88"/>
      <c r="I661" s="88"/>
      <c r="J661" s="88"/>
      <c r="K661" s="88"/>
      <c r="L661" s="88"/>
      <c r="M661" s="88"/>
      <c r="N661" s="88"/>
      <c r="O661" s="88"/>
      <c r="P661" s="88"/>
      <c r="Q661" s="88"/>
      <c r="S661" s="88"/>
      <c r="T661" s="88"/>
      <c r="U661" s="88"/>
      <c r="V661" s="88"/>
      <c r="W661" s="88"/>
      <c r="X661" s="88"/>
      <c r="Y661" s="88"/>
      <c r="Z661" s="88"/>
      <c r="AA661" s="88"/>
      <c r="AB661" s="88"/>
      <c r="AC661" s="88"/>
      <c r="AD661" s="88"/>
      <c r="AE661" s="88"/>
      <c r="AF661" s="88"/>
      <c r="AG661" s="88"/>
      <c r="AH661" s="88"/>
      <c r="AI661" s="88"/>
      <c r="AJ661" s="88"/>
      <c r="AK661" s="88"/>
      <c r="AL661" s="88"/>
      <c r="AM661" s="88"/>
      <c r="AN661" s="88"/>
      <c r="AO661" s="88"/>
      <c r="AP661" s="88"/>
      <c r="AQ661" s="88"/>
      <c r="AR661" s="88"/>
      <c r="AS661" s="88"/>
      <c r="AT661" s="88"/>
      <c r="AU661" s="88"/>
      <c r="AV661" s="88"/>
      <c r="AW661" s="88"/>
      <c r="AX661" s="88"/>
    </row>
    <row r="662" customFormat="false" ht="12.75" hidden="false" customHeight="false" outlineLevel="0" collapsed="false">
      <c r="B662" s="88"/>
      <c r="C662" s="88"/>
      <c r="D662" s="88"/>
      <c r="E662" s="88"/>
      <c r="F662" s="88"/>
      <c r="G662" s="88"/>
      <c r="H662" s="88"/>
      <c r="I662" s="88"/>
      <c r="J662" s="88"/>
      <c r="K662" s="88"/>
      <c r="L662" s="88"/>
      <c r="M662" s="88"/>
      <c r="N662" s="88"/>
      <c r="O662" s="88"/>
      <c r="P662" s="88"/>
      <c r="Q662" s="88"/>
      <c r="S662" s="88"/>
      <c r="T662" s="88"/>
      <c r="U662" s="88"/>
      <c r="V662" s="88"/>
      <c r="W662" s="88"/>
      <c r="X662" s="88"/>
      <c r="Y662" s="88"/>
      <c r="Z662" s="88"/>
      <c r="AA662" s="88"/>
      <c r="AB662" s="88"/>
      <c r="AC662" s="88"/>
      <c r="AD662" s="88"/>
      <c r="AE662" s="88"/>
      <c r="AF662" s="88"/>
      <c r="AG662" s="88"/>
      <c r="AH662" s="88"/>
      <c r="AI662" s="88"/>
      <c r="AJ662" s="88"/>
      <c r="AK662" s="88"/>
      <c r="AL662" s="88"/>
      <c r="AM662" s="88"/>
      <c r="AN662" s="88"/>
      <c r="AO662" s="88"/>
      <c r="AP662" s="88"/>
      <c r="AQ662" s="88"/>
      <c r="AR662" s="88"/>
      <c r="AS662" s="88"/>
      <c r="AT662" s="88"/>
      <c r="AU662" s="88"/>
      <c r="AV662" s="88"/>
      <c r="AW662" s="88"/>
      <c r="AX662" s="88"/>
    </row>
    <row r="663" customFormat="false" ht="12.75" hidden="false" customHeight="false" outlineLevel="0" collapsed="false">
      <c r="B663" s="88"/>
      <c r="C663" s="88"/>
      <c r="D663" s="88"/>
      <c r="E663" s="88"/>
      <c r="F663" s="88"/>
      <c r="G663" s="88"/>
      <c r="H663" s="88"/>
      <c r="I663" s="88"/>
      <c r="J663" s="88"/>
      <c r="K663" s="88"/>
      <c r="L663" s="88"/>
      <c r="M663" s="88"/>
      <c r="N663" s="88"/>
      <c r="O663" s="88"/>
      <c r="P663" s="88"/>
      <c r="Q663" s="88"/>
      <c r="S663" s="88"/>
      <c r="T663" s="88"/>
      <c r="U663" s="88"/>
      <c r="V663" s="88"/>
      <c r="W663" s="88"/>
      <c r="X663" s="88"/>
      <c r="Y663" s="88"/>
      <c r="Z663" s="88"/>
      <c r="AA663" s="88"/>
      <c r="AB663" s="88"/>
      <c r="AC663" s="88"/>
      <c r="AD663" s="88"/>
      <c r="AE663" s="88"/>
      <c r="AF663" s="88"/>
      <c r="AG663" s="88"/>
      <c r="AH663" s="88"/>
      <c r="AI663" s="88"/>
      <c r="AJ663" s="88"/>
      <c r="AK663" s="88"/>
      <c r="AL663" s="88"/>
      <c r="AM663" s="88"/>
      <c r="AN663" s="88"/>
      <c r="AO663" s="88"/>
      <c r="AP663" s="88"/>
      <c r="AQ663" s="88"/>
      <c r="AR663" s="88"/>
      <c r="AS663" s="88"/>
      <c r="AT663" s="88"/>
      <c r="AU663" s="88"/>
      <c r="AV663" s="88"/>
      <c r="AW663" s="88"/>
      <c r="AX663" s="88"/>
    </row>
    <row r="664" customFormat="false" ht="12.75" hidden="false" customHeight="false" outlineLevel="0" collapsed="false">
      <c r="B664" s="88"/>
      <c r="C664" s="88"/>
      <c r="D664" s="88"/>
      <c r="E664" s="88"/>
      <c r="F664" s="88"/>
      <c r="G664" s="88"/>
      <c r="H664" s="88"/>
      <c r="I664" s="88"/>
      <c r="J664" s="88"/>
      <c r="K664" s="88"/>
      <c r="L664" s="88"/>
      <c r="M664" s="88"/>
      <c r="N664" s="88"/>
      <c r="O664" s="88"/>
      <c r="P664" s="88"/>
      <c r="Q664" s="88"/>
      <c r="S664" s="88"/>
      <c r="T664" s="88"/>
      <c r="U664" s="88"/>
      <c r="V664" s="88"/>
      <c r="W664" s="88"/>
      <c r="X664" s="88"/>
      <c r="Y664" s="88"/>
      <c r="Z664" s="88"/>
      <c r="AA664" s="88"/>
      <c r="AB664" s="88"/>
      <c r="AC664" s="88"/>
      <c r="AD664" s="88"/>
      <c r="AE664" s="88"/>
      <c r="AF664" s="88"/>
      <c r="AG664" s="88"/>
      <c r="AH664" s="88"/>
      <c r="AI664" s="88"/>
      <c r="AJ664" s="88"/>
      <c r="AK664" s="88"/>
      <c r="AL664" s="88"/>
      <c r="AM664" s="88"/>
      <c r="AN664" s="88"/>
      <c r="AO664" s="88"/>
      <c r="AP664" s="88"/>
      <c r="AQ664" s="88"/>
      <c r="AR664" s="88"/>
      <c r="AS664" s="88"/>
      <c r="AT664" s="88"/>
      <c r="AU664" s="88"/>
      <c r="AV664" s="88"/>
      <c r="AW664" s="88"/>
      <c r="AX664" s="88"/>
    </row>
    <row r="665" customFormat="false" ht="12.75" hidden="false" customHeight="false" outlineLevel="0" collapsed="false">
      <c r="B665" s="88"/>
      <c r="C665" s="88"/>
      <c r="D665" s="88"/>
      <c r="E665" s="88"/>
      <c r="F665" s="88"/>
      <c r="G665" s="88"/>
      <c r="H665" s="88"/>
      <c r="I665" s="88"/>
      <c r="J665" s="88"/>
      <c r="K665" s="88"/>
      <c r="L665" s="88"/>
      <c r="M665" s="88"/>
      <c r="N665" s="88"/>
      <c r="O665" s="88"/>
      <c r="P665" s="88"/>
      <c r="Q665" s="88"/>
      <c r="S665" s="88"/>
      <c r="T665" s="88"/>
      <c r="U665" s="88"/>
      <c r="V665" s="88"/>
      <c r="W665" s="88"/>
      <c r="X665" s="88"/>
      <c r="Y665" s="88"/>
      <c r="Z665" s="88"/>
      <c r="AA665" s="88"/>
      <c r="AB665" s="88"/>
      <c r="AC665" s="88"/>
      <c r="AD665" s="88"/>
      <c r="AE665" s="88"/>
      <c r="AF665" s="88"/>
      <c r="AG665" s="88"/>
      <c r="AH665" s="88"/>
      <c r="AI665" s="88"/>
      <c r="AJ665" s="88"/>
      <c r="AK665" s="88"/>
      <c r="AL665" s="88"/>
      <c r="AM665" s="88"/>
      <c r="AN665" s="88"/>
      <c r="AO665" s="88"/>
      <c r="AP665" s="88"/>
      <c r="AQ665" s="88"/>
      <c r="AR665" s="88"/>
      <c r="AS665" s="88"/>
      <c r="AT665" s="88"/>
      <c r="AU665" s="88"/>
      <c r="AV665" s="88"/>
      <c r="AW665" s="88"/>
      <c r="AX665" s="88"/>
    </row>
    <row r="666" customFormat="false" ht="12.75" hidden="false" customHeight="false" outlineLevel="0" collapsed="false">
      <c r="B666" s="88"/>
      <c r="C666" s="88"/>
      <c r="D666" s="88"/>
      <c r="E666" s="88"/>
      <c r="F666" s="88"/>
      <c r="G666" s="88"/>
      <c r="H666" s="88"/>
      <c r="I666" s="88"/>
      <c r="J666" s="88"/>
      <c r="K666" s="88"/>
      <c r="L666" s="88"/>
      <c r="M666" s="88"/>
      <c r="N666" s="88"/>
      <c r="O666" s="88"/>
      <c r="P666" s="88"/>
      <c r="Q666" s="88"/>
      <c r="S666" s="88"/>
      <c r="T666" s="88"/>
      <c r="U666" s="88"/>
      <c r="V666" s="88"/>
      <c r="W666" s="88"/>
      <c r="X666" s="88"/>
      <c r="Y666" s="88"/>
      <c r="Z666" s="88"/>
      <c r="AA666" s="88"/>
      <c r="AB666" s="88"/>
      <c r="AC666" s="88"/>
      <c r="AD666" s="88"/>
      <c r="AE666" s="88"/>
      <c r="AF666" s="88"/>
      <c r="AG666" s="88"/>
      <c r="AH666" s="88"/>
      <c r="AI666" s="88"/>
      <c r="AJ666" s="88"/>
      <c r="AK666" s="88"/>
      <c r="AL666" s="88"/>
      <c r="AM666" s="88"/>
      <c r="AN666" s="88"/>
      <c r="AO666" s="88"/>
      <c r="AP666" s="88"/>
      <c r="AQ666" s="88"/>
      <c r="AR666" s="88"/>
      <c r="AS666" s="88"/>
      <c r="AT666" s="88"/>
      <c r="AU666" s="88"/>
      <c r="AV666" s="88"/>
      <c r="AW666" s="88"/>
      <c r="AX666" s="88"/>
    </row>
    <row r="667" customFormat="false" ht="12.75" hidden="false" customHeight="false" outlineLevel="0" collapsed="false">
      <c r="B667" s="88"/>
      <c r="C667" s="88"/>
      <c r="D667" s="88"/>
      <c r="E667" s="88"/>
      <c r="F667" s="88"/>
      <c r="G667" s="88"/>
      <c r="H667" s="88"/>
      <c r="I667" s="88"/>
      <c r="J667" s="88"/>
      <c r="K667" s="88"/>
      <c r="L667" s="88"/>
      <c r="M667" s="88"/>
      <c r="N667" s="88"/>
      <c r="O667" s="88"/>
      <c r="P667" s="88"/>
      <c r="Q667" s="88"/>
      <c r="S667" s="88"/>
      <c r="T667" s="88"/>
      <c r="U667" s="88"/>
      <c r="V667" s="88"/>
      <c r="W667" s="88"/>
      <c r="X667" s="88"/>
      <c r="Y667" s="88"/>
      <c r="Z667" s="88"/>
      <c r="AA667" s="88"/>
      <c r="AB667" s="88"/>
      <c r="AC667" s="88"/>
      <c r="AD667" s="88"/>
      <c r="AE667" s="88"/>
      <c r="AF667" s="88"/>
      <c r="AG667" s="88"/>
      <c r="AH667" s="88"/>
      <c r="AI667" s="88"/>
      <c r="AJ667" s="88"/>
      <c r="AK667" s="88"/>
      <c r="AL667" s="88"/>
      <c r="AM667" s="88"/>
      <c r="AN667" s="88"/>
      <c r="AO667" s="88"/>
      <c r="AP667" s="88"/>
      <c r="AQ667" s="88"/>
      <c r="AR667" s="88"/>
      <c r="AS667" s="88"/>
      <c r="AT667" s="88"/>
      <c r="AU667" s="88"/>
      <c r="AV667" s="88"/>
      <c r="AW667" s="88"/>
      <c r="AX667" s="88"/>
    </row>
    <row r="668" customFormat="false" ht="12.75" hidden="false" customHeight="false" outlineLevel="0" collapsed="false">
      <c r="B668" s="88"/>
      <c r="C668" s="88"/>
      <c r="D668" s="88"/>
      <c r="E668" s="88"/>
      <c r="F668" s="88"/>
      <c r="G668" s="88"/>
      <c r="H668" s="88"/>
      <c r="I668" s="88"/>
      <c r="J668" s="88"/>
      <c r="K668" s="88"/>
      <c r="L668" s="88"/>
      <c r="M668" s="88"/>
      <c r="N668" s="88"/>
      <c r="O668" s="88"/>
      <c r="P668" s="88"/>
      <c r="Q668" s="88"/>
      <c r="S668" s="88"/>
      <c r="T668" s="88"/>
      <c r="U668" s="88"/>
      <c r="V668" s="88"/>
      <c r="W668" s="88"/>
      <c r="X668" s="88"/>
      <c r="Y668" s="88"/>
      <c r="Z668" s="88"/>
      <c r="AA668" s="88"/>
      <c r="AB668" s="88"/>
      <c r="AC668" s="88"/>
      <c r="AD668" s="88"/>
      <c r="AE668" s="88"/>
      <c r="AF668" s="88"/>
      <c r="AG668" s="88"/>
      <c r="AH668" s="88"/>
      <c r="AI668" s="88"/>
      <c r="AJ668" s="88"/>
      <c r="AK668" s="88"/>
      <c r="AL668" s="88"/>
      <c r="AM668" s="88"/>
      <c r="AN668" s="88"/>
      <c r="AO668" s="88"/>
      <c r="AP668" s="88"/>
      <c r="AQ668" s="88"/>
      <c r="AR668" s="88"/>
      <c r="AS668" s="88"/>
      <c r="AT668" s="88"/>
      <c r="AU668" s="88"/>
      <c r="AV668" s="88"/>
      <c r="AW668" s="88"/>
      <c r="AX668" s="88"/>
    </row>
    <row r="669" customFormat="false" ht="12.75" hidden="false" customHeight="false" outlineLevel="0" collapsed="false">
      <c r="B669" s="88"/>
      <c r="C669" s="88"/>
      <c r="D669" s="88"/>
      <c r="E669" s="88"/>
      <c r="F669" s="88"/>
      <c r="G669" s="88"/>
      <c r="H669" s="88"/>
      <c r="I669" s="88"/>
      <c r="J669" s="88"/>
      <c r="K669" s="88"/>
      <c r="L669" s="88"/>
      <c r="M669" s="88"/>
      <c r="N669" s="88"/>
      <c r="O669" s="88"/>
      <c r="P669" s="88"/>
      <c r="Q669" s="88"/>
      <c r="S669" s="88"/>
      <c r="T669" s="88"/>
      <c r="U669" s="88"/>
      <c r="V669" s="88"/>
      <c r="W669" s="88"/>
      <c r="X669" s="88"/>
      <c r="Y669" s="88"/>
      <c r="Z669" s="88"/>
      <c r="AA669" s="88"/>
      <c r="AB669" s="88"/>
      <c r="AC669" s="88"/>
      <c r="AD669" s="88"/>
      <c r="AE669" s="88"/>
      <c r="AF669" s="88"/>
      <c r="AG669" s="88"/>
      <c r="AH669" s="88"/>
      <c r="AI669" s="88"/>
      <c r="AJ669" s="88"/>
      <c r="AK669" s="88"/>
      <c r="AL669" s="88"/>
      <c r="AM669" s="88"/>
      <c r="AN669" s="88"/>
      <c r="AO669" s="88"/>
      <c r="AP669" s="88"/>
      <c r="AQ669" s="88"/>
      <c r="AR669" s="88"/>
      <c r="AS669" s="88"/>
      <c r="AT669" s="88"/>
      <c r="AU669" s="88"/>
      <c r="AV669" s="88"/>
      <c r="AW669" s="88"/>
      <c r="AX669" s="88"/>
    </row>
    <row r="670" customFormat="false" ht="12.75" hidden="false" customHeight="false" outlineLevel="0" collapsed="false">
      <c r="B670" s="88"/>
      <c r="C670" s="88"/>
      <c r="D670" s="88"/>
      <c r="E670" s="88"/>
      <c r="F670" s="88"/>
      <c r="G670" s="88"/>
      <c r="H670" s="88"/>
      <c r="I670" s="88"/>
      <c r="J670" s="88"/>
      <c r="K670" s="88"/>
      <c r="L670" s="88"/>
      <c r="M670" s="88"/>
      <c r="N670" s="88"/>
      <c r="O670" s="88"/>
      <c r="P670" s="88"/>
      <c r="Q670" s="88"/>
      <c r="S670" s="88"/>
      <c r="T670" s="88"/>
      <c r="U670" s="88"/>
      <c r="V670" s="88"/>
      <c r="W670" s="88"/>
      <c r="X670" s="88"/>
      <c r="Y670" s="88"/>
      <c r="Z670" s="88"/>
      <c r="AA670" s="88"/>
      <c r="AB670" s="88"/>
      <c r="AC670" s="88"/>
      <c r="AD670" s="88"/>
      <c r="AE670" s="88"/>
      <c r="AF670" s="88"/>
      <c r="AG670" s="88"/>
      <c r="AH670" s="88"/>
      <c r="AI670" s="88"/>
      <c r="AJ670" s="88"/>
      <c r="AK670" s="88"/>
      <c r="AL670" s="88"/>
      <c r="AM670" s="88"/>
      <c r="AN670" s="88"/>
      <c r="AO670" s="88"/>
      <c r="AP670" s="88"/>
      <c r="AQ670" s="88"/>
      <c r="AR670" s="88"/>
      <c r="AS670" s="88"/>
      <c r="AT670" s="88"/>
      <c r="AU670" s="88"/>
      <c r="AV670" s="88"/>
      <c r="AW670" s="88"/>
      <c r="AX670" s="88"/>
    </row>
    <row r="671" customFormat="false" ht="12.75" hidden="false" customHeight="false" outlineLevel="0" collapsed="false">
      <c r="B671" s="88"/>
      <c r="C671" s="88"/>
      <c r="D671" s="88"/>
      <c r="E671" s="88"/>
      <c r="F671" s="88"/>
      <c r="G671" s="88"/>
      <c r="H671" s="88"/>
      <c r="I671" s="88"/>
      <c r="J671" s="88"/>
      <c r="K671" s="88"/>
      <c r="L671" s="88"/>
      <c r="M671" s="88"/>
      <c r="N671" s="88"/>
      <c r="O671" s="88"/>
      <c r="P671" s="88"/>
      <c r="Q671" s="88"/>
      <c r="S671" s="88"/>
      <c r="T671" s="88"/>
      <c r="U671" s="88"/>
      <c r="V671" s="88"/>
      <c r="W671" s="88"/>
      <c r="X671" s="88"/>
      <c r="Y671" s="88"/>
      <c r="Z671" s="88"/>
      <c r="AA671" s="88"/>
      <c r="AB671" s="88"/>
      <c r="AC671" s="88"/>
      <c r="AD671" s="88"/>
      <c r="AE671" s="88"/>
      <c r="AF671" s="88"/>
      <c r="AG671" s="88"/>
      <c r="AH671" s="88"/>
      <c r="AI671" s="88"/>
      <c r="AJ671" s="88"/>
      <c r="AK671" s="88"/>
      <c r="AL671" s="88"/>
      <c r="AM671" s="88"/>
      <c r="AN671" s="88"/>
      <c r="AO671" s="88"/>
      <c r="AP671" s="88"/>
      <c r="AQ671" s="88"/>
      <c r="AR671" s="88"/>
      <c r="AS671" s="88"/>
      <c r="AT671" s="88"/>
      <c r="AU671" s="88"/>
      <c r="AV671" s="88"/>
      <c r="AW671" s="88"/>
      <c r="AX671" s="88"/>
    </row>
    <row r="672" customFormat="false" ht="12.75" hidden="false" customHeight="false" outlineLevel="0" collapsed="false">
      <c r="B672" s="88"/>
      <c r="C672" s="88"/>
      <c r="D672" s="88"/>
      <c r="E672" s="88"/>
      <c r="F672" s="88"/>
      <c r="G672" s="88"/>
      <c r="H672" s="88"/>
      <c r="I672" s="88"/>
      <c r="J672" s="88"/>
      <c r="K672" s="88"/>
      <c r="L672" s="88"/>
      <c r="M672" s="88"/>
      <c r="N672" s="88"/>
      <c r="O672" s="88"/>
      <c r="P672" s="88"/>
      <c r="Q672" s="88"/>
      <c r="S672" s="88"/>
      <c r="T672" s="88"/>
      <c r="U672" s="88"/>
      <c r="V672" s="88"/>
      <c r="W672" s="88"/>
      <c r="X672" s="88"/>
      <c r="Y672" s="88"/>
      <c r="Z672" s="88"/>
      <c r="AA672" s="88"/>
      <c r="AB672" s="88"/>
      <c r="AC672" s="88"/>
      <c r="AD672" s="88"/>
      <c r="AE672" s="88"/>
      <c r="AF672" s="88"/>
      <c r="AG672" s="88"/>
      <c r="AH672" s="88"/>
      <c r="AI672" s="88"/>
      <c r="AJ672" s="88"/>
      <c r="AK672" s="88"/>
      <c r="AL672" s="88"/>
      <c r="AM672" s="88"/>
      <c r="AN672" s="88"/>
      <c r="AO672" s="88"/>
      <c r="AP672" s="88"/>
      <c r="AQ672" s="88"/>
      <c r="AR672" s="88"/>
      <c r="AS672" s="88"/>
      <c r="AT672" s="88"/>
      <c r="AU672" s="88"/>
      <c r="AV672" s="88"/>
      <c r="AW672" s="88"/>
      <c r="AX672" s="88"/>
    </row>
    <row r="673" customFormat="false" ht="12.75" hidden="false" customHeight="false" outlineLevel="0" collapsed="false">
      <c r="B673" s="88"/>
      <c r="C673" s="88"/>
      <c r="D673" s="88"/>
      <c r="E673" s="88"/>
      <c r="F673" s="88"/>
      <c r="G673" s="88"/>
      <c r="H673" s="88"/>
      <c r="I673" s="88"/>
      <c r="J673" s="88"/>
      <c r="K673" s="88"/>
      <c r="L673" s="88"/>
      <c r="M673" s="88"/>
      <c r="N673" s="88"/>
      <c r="O673" s="88"/>
      <c r="P673" s="88"/>
      <c r="Q673" s="88"/>
      <c r="S673" s="88"/>
      <c r="T673" s="88"/>
      <c r="U673" s="88"/>
      <c r="V673" s="88"/>
      <c r="W673" s="88"/>
      <c r="X673" s="88"/>
      <c r="Y673" s="88"/>
      <c r="Z673" s="88"/>
      <c r="AA673" s="88"/>
      <c r="AB673" s="88"/>
      <c r="AC673" s="88"/>
      <c r="AD673" s="88"/>
      <c r="AE673" s="88"/>
      <c r="AF673" s="88"/>
      <c r="AG673" s="88"/>
      <c r="AH673" s="88"/>
      <c r="AI673" s="88"/>
      <c r="AJ673" s="88"/>
      <c r="AK673" s="88"/>
      <c r="AL673" s="88"/>
      <c r="AM673" s="88"/>
      <c r="AN673" s="88"/>
      <c r="AO673" s="88"/>
      <c r="AP673" s="88"/>
      <c r="AQ673" s="88"/>
      <c r="AR673" s="88"/>
      <c r="AS673" s="88"/>
      <c r="AT673" s="88"/>
      <c r="AU673" s="88"/>
      <c r="AV673" s="88"/>
      <c r="AW673" s="88"/>
      <c r="AX673" s="88"/>
    </row>
    <row r="674" customFormat="false" ht="12.75" hidden="false" customHeight="false" outlineLevel="0" collapsed="false">
      <c r="B674" s="88"/>
      <c r="C674" s="88"/>
      <c r="D674" s="88"/>
      <c r="E674" s="88"/>
      <c r="F674" s="88"/>
      <c r="G674" s="88"/>
      <c r="H674" s="88"/>
      <c r="I674" s="88"/>
      <c r="J674" s="88"/>
      <c r="K674" s="88"/>
      <c r="L674" s="88"/>
      <c r="M674" s="88"/>
      <c r="N674" s="88"/>
      <c r="O674" s="88"/>
      <c r="P674" s="88"/>
      <c r="Q674" s="88"/>
      <c r="S674" s="88"/>
      <c r="T674" s="88"/>
      <c r="U674" s="88"/>
      <c r="V674" s="88"/>
      <c r="W674" s="88"/>
      <c r="X674" s="88"/>
      <c r="Y674" s="88"/>
      <c r="Z674" s="88"/>
      <c r="AA674" s="88"/>
      <c r="AB674" s="88"/>
      <c r="AC674" s="88"/>
      <c r="AD674" s="88"/>
      <c r="AE674" s="88"/>
      <c r="AF674" s="88"/>
      <c r="AG674" s="88"/>
      <c r="AH674" s="88"/>
      <c r="AI674" s="88"/>
      <c r="AJ674" s="88"/>
      <c r="AK674" s="88"/>
      <c r="AL674" s="88"/>
      <c r="AM674" s="88"/>
      <c r="AN674" s="88"/>
      <c r="AO674" s="88"/>
      <c r="AP674" s="88"/>
      <c r="AQ674" s="88"/>
      <c r="AR674" s="88"/>
      <c r="AS674" s="88"/>
      <c r="AT674" s="88"/>
      <c r="AU674" s="88"/>
      <c r="AV674" s="88"/>
      <c r="AW674" s="88"/>
      <c r="AX674" s="88"/>
    </row>
    <row r="675" customFormat="false" ht="12.75" hidden="false" customHeight="false" outlineLevel="0" collapsed="false">
      <c r="B675" s="88"/>
      <c r="C675" s="88"/>
      <c r="D675" s="88"/>
      <c r="E675" s="88"/>
      <c r="F675" s="88"/>
      <c r="G675" s="88"/>
      <c r="H675" s="88"/>
      <c r="I675" s="88"/>
      <c r="J675" s="88"/>
      <c r="K675" s="88"/>
      <c r="L675" s="88"/>
      <c r="M675" s="88"/>
      <c r="N675" s="88"/>
      <c r="O675" s="88"/>
      <c r="P675" s="88"/>
      <c r="Q675" s="88"/>
      <c r="S675" s="88"/>
      <c r="T675" s="88"/>
      <c r="U675" s="88"/>
      <c r="V675" s="88"/>
      <c r="W675" s="88"/>
      <c r="X675" s="88"/>
      <c r="Y675" s="88"/>
      <c r="Z675" s="88"/>
      <c r="AA675" s="88"/>
      <c r="AB675" s="88"/>
      <c r="AC675" s="88"/>
      <c r="AD675" s="88"/>
      <c r="AE675" s="88"/>
      <c r="AF675" s="88"/>
      <c r="AG675" s="88"/>
      <c r="AH675" s="88"/>
      <c r="AI675" s="88"/>
      <c r="AJ675" s="88"/>
      <c r="AK675" s="88"/>
      <c r="AL675" s="88"/>
      <c r="AM675" s="88"/>
      <c r="AN675" s="88"/>
      <c r="AO675" s="88"/>
      <c r="AP675" s="88"/>
      <c r="AQ675" s="88"/>
      <c r="AR675" s="88"/>
      <c r="AS675" s="88"/>
      <c r="AT675" s="88"/>
      <c r="AU675" s="88"/>
      <c r="AV675" s="88"/>
      <c r="AW675" s="88"/>
      <c r="AX675" s="88"/>
    </row>
    <row r="676" customFormat="false" ht="12.75" hidden="false" customHeight="false" outlineLevel="0" collapsed="false">
      <c r="B676" s="88"/>
      <c r="C676" s="88"/>
      <c r="D676" s="88"/>
      <c r="E676" s="88"/>
      <c r="F676" s="88"/>
      <c r="G676" s="88"/>
      <c r="H676" s="88"/>
      <c r="I676" s="88"/>
      <c r="J676" s="88"/>
      <c r="K676" s="88"/>
      <c r="L676" s="88"/>
      <c r="M676" s="88"/>
      <c r="N676" s="88"/>
      <c r="O676" s="88"/>
      <c r="P676" s="88"/>
      <c r="Q676" s="88"/>
      <c r="S676" s="88"/>
      <c r="T676" s="88"/>
      <c r="U676" s="88"/>
      <c r="V676" s="88"/>
      <c r="W676" s="88"/>
      <c r="X676" s="88"/>
      <c r="Y676" s="88"/>
      <c r="Z676" s="88"/>
      <c r="AA676" s="88"/>
      <c r="AB676" s="88"/>
      <c r="AC676" s="88"/>
      <c r="AD676" s="88"/>
      <c r="AE676" s="88"/>
      <c r="AF676" s="88"/>
      <c r="AG676" s="88"/>
      <c r="AH676" s="88"/>
      <c r="AI676" s="88"/>
      <c r="AJ676" s="88"/>
      <c r="AK676" s="88"/>
      <c r="AL676" s="88"/>
      <c r="AM676" s="88"/>
      <c r="AN676" s="88"/>
      <c r="AO676" s="88"/>
      <c r="AP676" s="88"/>
      <c r="AQ676" s="88"/>
      <c r="AR676" s="88"/>
      <c r="AS676" s="88"/>
      <c r="AT676" s="88"/>
      <c r="AU676" s="88"/>
      <c r="AV676" s="88"/>
      <c r="AW676" s="88"/>
      <c r="AX676" s="88"/>
    </row>
    <row r="677" customFormat="false" ht="12.75" hidden="false" customHeight="false" outlineLevel="0" collapsed="false">
      <c r="B677" s="88"/>
      <c r="C677" s="88"/>
      <c r="D677" s="88"/>
      <c r="E677" s="88"/>
      <c r="F677" s="88"/>
      <c r="G677" s="88"/>
      <c r="H677" s="88"/>
      <c r="I677" s="88"/>
      <c r="J677" s="88"/>
      <c r="K677" s="88"/>
      <c r="L677" s="88"/>
      <c r="M677" s="88"/>
      <c r="N677" s="88"/>
      <c r="O677" s="88"/>
      <c r="P677" s="88"/>
      <c r="Q677" s="88"/>
      <c r="S677" s="88"/>
      <c r="T677" s="88"/>
      <c r="U677" s="88"/>
      <c r="V677" s="88"/>
      <c r="W677" s="88"/>
      <c r="X677" s="88"/>
      <c r="Y677" s="88"/>
      <c r="Z677" s="88"/>
      <c r="AA677" s="88"/>
      <c r="AB677" s="88"/>
      <c r="AC677" s="88"/>
      <c r="AD677" s="88"/>
      <c r="AE677" s="88"/>
      <c r="AF677" s="88"/>
      <c r="AG677" s="88"/>
      <c r="AH677" s="88"/>
      <c r="AI677" s="88"/>
      <c r="AJ677" s="88"/>
      <c r="AK677" s="88"/>
      <c r="AL677" s="88"/>
      <c r="AM677" s="88"/>
      <c r="AN677" s="88"/>
      <c r="AO677" s="88"/>
      <c r="AP677" s="88"/>
      <c r="AQ677" s="88"/>
      <c r="AR677" s="88"/>
      <c r="AS677" s="88"/>
      <c r="AT677" s="88"/>
      <c r="AU677" s="88"/>
      <c r="AV677" s="88"/>
      <c r="AW677" s="88"/>
      <c r="AX677" s="88"/>
    </row>
    <row r="678" customFormat="false" ht="12.75" hidden="false" customHeight="false" outlineLevel="0" collapsed="false">
      <c r="B678" s="88"/>
      <c r="C678" s="88"/>
      <c r="D678" s="88"/>
      <c r="E678" s="88"/>
      <c r="F678" s="88"/>
      <c r="G678" s="88"/>
      <c r="H678" s="88"/>
      <c r="I678" s="88"/>
      <c r="J678" s="88"/>
      <c r="K678" s="88"/>
      <c r="L678" s="88"/>
      <c r="M678" s="88"/>
      <c r="N678" s="88"/>
      <c r="O678" s="88"/>
      <c r="P678" s="88"/>
      <c r="Q678" s="88"/>
      <c r="S678" s="88"/>
      <c r="T678" s="88"/>
      <c r="U678" s="88"/>
      <c r="V678" s="88"/>
      <c r="W678" s="88"/>
      <c r="X678" s="88"/>
      <c r="Y678" s="88"/>
      <c r="Z678" s="88"/>
      <c r="AA678" s="88"/>
      <c r="AB678" s="88"/>
      <c r="AC678" s="88"/>
      <c r="AD678" s="88"/>
      <c r="AE678" s="88"/>
      <c r="AF678" s="88"/>
      <c r="AG678" s="88"/>
      <c r="AH678" s="88"/>
      <c r="AI678" s="88"/>
      <c r="AJ678" s="88"/>
      <c r="AK678" s="88"/>
      <c r="AL678" s="88"/>
      <c r="AM678" s="88"/>
      <c r="AN678" s="88"/>
      <c r="AO678" s="88"/>
      <c r="AP678" s="88"/>
      <c r="AQ678" s="88"/>
      <c r="AR678" s="88"/>
      <c r="AS678" s="88"/>
      <c r="AT678" s="88"/>
      <c r="AU678" s="88"/>
      <c r="AV678" s="88"/>
      <c r="AW678" s="88"/>
      <c r="AX678" s="88"/>
    </row>
    <row r="679" customFormat="false" ht="12.75" hidden="false" customHeight="false" outlineLevel="0" collapsed="false">
      <c r="B679" s="88"/>
      <c r="C679" s="88"/>
      <c r="D679" s="88"/>
      <c r="E679" s="88"/>
      <c r="F679" s="88"/>
      <c r="G679" s="88"/>
      <c r="H679" s="88"/>
      <c r="I679" s="88"/>
      <c r="J679" s="88"/>
      <c r="K679" s="88"/>
      <c r="L679" s="88"/>
      <c r="M679" s="88"/>
      <c r="N679" s="88"/>
      <c r="O679" s="88"/>
      <c r="P679" s="88"/>
      <c r="Q679" s="88"/>
      <c r="S679" s="88"/>
      <c r="T679" s="88"/>
      <c r="U679" s="88"/>
      <c r="V679" s="88"/>
      <c r="W679" s="88"/>
      <c r="X679" s="88"/>
      <c r="Y679" s="88"/>
      <c r="Z679" s="88"/>
      <c r="AA679" s="88"/>
      <c r="AB679" s="88"/>
      <c r="AC679" s="88"/>
      <c r="AD679" s="88"/>
      <c r="AE679" s="88"/>
      <c r="AF679" s="88"/>
      <c r="AG679" s="88"/>
      <c r="AH679" s="88"/>
      <c r="AI679" s="88"/>
      <c r="AJ679" s="88"/>
      <c r="AK679" s="88"/>
      <c r="AL679" s="88"/>
      <c r="AM679" s="88"/>
      <c r="AN679" s="88"/>
      <c r="AO679" s="88"/>
      <c r="AP679" s="88"/>
      <c r="AQ679" s="88"/>
      <c r="AR679" s="88"/>
      <c r="AS679" s="88"/>
      <c r="AT679" s="88"/>
      <c r="AU679" s="88"/>
      <c r="AV679" s="88"/>
      <c r="AW679" s="88"/>
      <c r="AX679" s="88"/>
    </row>
    <row r="680" customFormat="false" ht="12.75" hidden="false" customHeight="false" outlineLevel="0" collapsed="false">
      <c r="B680" s="88"/>
      <c r="C680" s="88"/>
      <c r="D680" s="88"/>
      <c r="E680" s="88"/>
      <c r="F680" s="88"/>
      <c r="G680" s="88"/>
      <c r="H680" s="88"/>
      <c r="I680" s="88"/>
      <c r="J680" s="88"/>
      <c r="K680" s="88"/>
      <c r="L680" s="88"/>
      <c r="M680" s="88"/>
      <c r="N680" s="88"/>
      <c r="O680" s="88"/>
      <c r="P680" s="88"/>
      <c r="Q680" s="88"/>
      <c r="S680" s="88"/>
      <c r="T680" s="88"/>
      <c r="U680" s="88"/>
      <c r="V680" s="88"/>
      <c r="W680" s="88"/>
      <c r="X680" s="88"/>
      <c r="Y680" s="88"/>
      <c r="Z680" s="88"/>
      <c r="AA680" s="88"/>
      <c r="AB680" s="88"/>
      <c r="AC680" s="88"/>
      <c r="AD680" s="88"/>
      <c r="AE680" s="88"/>
      <c r="AF680" s="88"/>
      <c r="AG680" s="88"/>
      <c r="AH680" s="88"/>
      <c r="AI680" s="88"/>
      <c r="AJ680" s="88"/>
      <c r="AK680" s="88"/>
      <c r="AL680" s="88"/>
      <c r="AM680" s="88"/>
      <c r="AN680" s="88"/>
      <c r="AO680" s="88"/>
      <c r="AP680" s="88"/>
      <c r="AQ680" s="88"/>
      <c r="AR680" s="88"/>
      <c r="AS680" s="88"/>
      <c r="AT680" s="88"/>
      <c r="AU680" s="88"/>
      <c r="AV680" s="88"/>
      <c r="AW680" s="88"/>
      <c r="AX680" s="88"/>
    </row>
    <row r="681" customFormat="false" ht="12.75" hidden="false" customHeight="false" outlineLevel="0" collapsed="false">
      <c r="B681" s="88"/>
      <c r="C681" s="88"/>
      <c r="D681" s="88"/>
      <c r="E681" s="88"/>
      <c r="F681" s="88"/>
      <c r="G681" s="88"/>
      <c r="H681" s="88"/>
      <c r="I681" s="88"/>
      <c r="J681" s="88"/>
      <c r="K681" s="88"/>
      <c r="L681" s="88"/>
      <c r="M681" s="88"/>
      <c r="N681" s="88"/>
      <c r="O681" s="88"/>
      <c r="P681" s="88"/>
      <c r="Q681" s="88"/>
      <c r="S681" s="88"/>
      <c r="T681" s="88"/>
      <c r="U681" s="88"/>
      <c r="V681" s="88"/>
      <c r="W681" s="88"/>
      <c r="X681" s="88"/>
      <c r="Y681" s="88"/>
      <c r="Z681" s="88"/>
      <c r="AA681" s="88"/>
      <c r="AB681" s="88"/>
      <c r="AC681" s="88"/>
      <c r="AD681" s="88"/>
      <c r="AE681" s="88"/>
      <c r="AF681" s="88"/>
      <c r="AG681" s="88"/>
      <c r="AH681" s="88"/>
      <c r="AI681" s="88"/>
      <c r="AJ681" s="88"/>
      <c r="AK681" s="88"/>
      <c r="AL681" s="88"/>
      <c r="AM681" s="88"/>
      <c r="AN681" s="88"/>
      <c r="AO681" s="88"/>
      <c r="AP681" s="88"/>
      <c r="AQ681" s="88"/>
      <c r="AR681" s="88"/>
      <c r="AS681" s="88"/>
      <c r="AT681" s="88"/>
      <c r="AU681" s="88"/>
      <c r="AV681" s="88"/>
      <c r="AW681" s="88"/>
      <c r="AX681" s="88"/>
    </row>
    <row r="682" customFormat="false" ht="12.75" hidden="false" customHeight="false" outlineLevel="0" collapsed="false">
      <c r="B682" s="88"/>
      <c r="C682" s="88"/>
      <c r="D682" s="88"/>
      <c r="E682" s="88"/>
      <c r="F682" s="88"/>
      <c r="G682" s="88"/>
      <c r="H682" s="88"/>
      <c r="I682" s="88"/>
      <c r="J682" s="88"/>
      <c r="K682" s="88"/>
      <c r="L682" s="88"/>
      <c r="M682" s="88"/>
      <c r="N682" s="88"/>
      <c r="O682" s="88"/>
      <c r="P682" s="88"/>
      <c r="Q682" s="88"/>
      <c r="S682" s="88"/>
      <c r="T682" s="88"/>
      <c r="U682" s="88"/>
      <c r="V682" s="88"/>
      <c r="W682" s="88"/>
      <c r="X682" s="88"/>
      <c r="Y682" s="88"/>
      <c r="Z682" s="88"/>
      <c r="AA682" s="88"/>
      <c r="AB682" s="88"/>
      <c r="AC682" s="88"/>
      <c r="AD682" s="88"/>
      <c r="AE682" s="88"/>
      <c r="AF682" s="88"/>
      <c r="AG682" s="88"/>
      <c r="AH682" s="88"/>
      <c r="AI682" s="88"/>
      <c r="AJ682" s="88"/>
      <c r="AK682" s="88"/>
      <c r="AL682" s="88"/>
      <c r="AM682" s="88"/>
      <c r="AN682" s="88"/>
      <c r="AO682" s="88"/>
      <c r="AP682" s="88"/>
      <c r="AQ682" s="88"/>
      <c r="AR682" s="88"/>
      <c r="AS682" s="88"/>
      <c r="AT682" s="88"/>
      <c r="AU682" s="88"/>
      <c r="AV682" s="88"/>
      <c r="AW682" s="88"/>
      <c r="AX682" s="88"/>
    </row>
    <row r="683" customFormat="false" ht="12.75" hidden="false" customHeight="false" outlineLevel="0" collapsed="false">
      <c r="B683" s="88"/>
      <c r="C683" s="88"/>
      <c r="D683" s="88"/>
      <c r="E683" s="88"/>
      <c r="F683" s="88"/>
      <c r="G683" s="88"/>
      <c r="H683" s="88"/>
      <c r="I683" s="88"/>
      <c r="J683" s="88"/>
      <c r="K683" s="88"/>
      <c r="L683" s="88"/>
      <c r="M683" s="88"/>
      <c r="N683" s="88"/>
      <c r="O683" s="88"/>
      <c r="P683" s="88"/>
      <c r="Q683" s="88"/>
      <c r="S683" s="88"/>
      <c r="T683" s="88"/>
      <c r="U683" s="88"/>
      <c r="V683" s="88"/>
      <c r="W683" s="88"/>
      <c r="X683" s="88"/>
      <c r="Y683" s="88"/>
      <c r="Z683" s="88"/>
      <c r="AA683" s="88"/>
      <c r="AB683" s="88"/>
      <c r="AC683" s="88"/>
      <c r="AD683" s="88"/>
      <c r="AE683" s="88"/>
      <c r="AF683" s="88"/>
      <c r="AG683" s="88"/>
      <c r="AH683" s="88"/>
      <c r="AI683" s="88"/>
      <c r="AJ683" s="88"/>
      <c r="AK683" s="88"/>
      <c r="AL683" s="88"/>
      <c r="AM683" s="88"/>
      <c r="AN683" s="88"/>
      <c r="AO683" s="88"/>
      <c r="AP683" s="88"/>
      <c r="AQ683" s="88"/>
      <c r="AR683" s="88"/>
      <c r="AS683" s="88"/>
      <c r="AT683" s="88"/>
      <c r="AU683" s="88"/>
      <c r="AV683" s="88"/>
      <c r="AW683" s="88"/>
      <c r="AX683" s="88"/>
    </row>
    <row r="684" customFormat="false" ht="12.75" hidden="false" customHeight="false" outlineLevel="0" collapsed="false">
      <c r="B684" s="88"/>
      <c r="C684" s="88"/>
      <c r="D684" s="88"/>
      <c r="E684" s="88"/>
      <c r="F684" s="88"/>
      <c r="G684" s="88"/>
      <c r="H684" s="88"/>
      <c r="I684" s="88"/>
      <c r="J684" s="88"/>
      <c r="K684" s="88"/>
      <c r="L684" s="88"/>
      <c r="M684" s="88"/>
      <c r="N684" s="88"/>
      <c r="O684" s="88"/>
      <c r="P684" s="88"/>
      <c r="Q684" s="88"/>
      <c r="S684" s="88"/>
      <c r="T684" s="88"/>
      <c r="U684" s="88"/>
      <c r="V684" s="88"/>
      <c r="W684" s="88"/>
      <c r="X684" s="88"/>
      <c r="Y684" s="88"/>
      <c r="Z684" s="88"/>
      <c r="AA684" s="88"/>
      <c r="AB684" s="88"/>
      <c r="AC684" s="88"/>
      <c r="AD684" s="88"/>
      <c r="AE684" s="88"/>
      <c r="AF684" s="88"/>
      <c r="AG684" s="88"/>
      <c r="AH684" s="88"/>
      <c r="AI684" s="88"/>
      <c r="AJ684" s="88"/>
      <c r="AK684" s="88"/>
      <c r="AL684" s="88"/>
      <c r="AM684" s="88"/>
      <c r="AN684" s="88"/>
      <c r="AO684" s="88"/>
      <c r="AP684" s="88"/>
      <c r="AQ684" s="88"/>
      <c r="AR684" s="88"/>
      <c r="AS684" s="88"/>
      <c r="AT684" s="88"/>
      <c r="AU684" s="88"/>
      <c r="AV684" s="88"/>
      <c r="AW684" s="88"/>
      <c r="AX684" s="88"/>
    </row>
    <row r="685" customFormat="false" ht="12.75" hidden="false" customHeight="false" outlineLevel="0" collapsed="false">
      <c r="B685" s="88"/>
      <c r="C685" s="88"/>
      <c r="D685" s="88"/>
      <c r="E685" s="88"/>
      <c r="F685" s="88"/>
      <c r="G685" s="88"/>
      <c r="H685" s="88"/>
      <c r="I685" s="88"/>
      <c r="J685" s="88"/>
      <c r="K685" s="88"/>
      <c r="L685" s="88"/>
      <c r="M685" s="88"/>
      <c r="N685" s="88"/>
      <c r="O685" s="88"/>
      <c r="P685" s="88"/>
      <c r="Q685" s="88"/>
      <c r="S685" s="88"/>
      <c r="T685" s="88"/>
      <c r="U685" s="88"/>
      <c r="V685" s="88"/>
      <c r="W685" s="88"/>
      <c r="X685" s="88"/>
      <c r="Y685" s="88"/>
      <c r="Z685" s="88"/>
      <c r="AA685" s="88"/>
      <c r="AB685" s="88"/>
      <c r="AC685" s="88"/>
      <c r="AD685" s="88"/>
      <c r="AE685" s="88"/>
      <c r="AF685" s="88"/>
      <c r="AG685" s="88"/>
      <c r="AH685" s="88"/>
      <c r="AI685" s="88"/>
      <c r="AJ685" s="88"/>
      <c r="AK685" s="88"/>
      <c r="AL685" s="88"/>
      <c r="AM685" s="88"/>
      <c r="AN685" s="88"/>
      <c r="AO685" s="88"/>
      <c r="AP685" s="88"/>
      <c r="AQ685" s="88"/>
      <c r="AR685" s="88"/>
      <c r="AS685" s="88"/>
      <c r="AT685" s="88"/>
      <c r="AU685" s="88"/>
      <c r="AV685" s="88"/>
      <c r="AW685" s="88"/>
      <c r="AX685" s="88"/>
    </row>
    <row r="686" customFormat="false" ht="12.75" hidden="false" customHeight="false" outlineLevel="0" collapsed="false">
      <c r="B686" s="88"/>
      <c r="C686" s="88"/>
      <c r="D686" s="88"/>
      <c r="E686" s="88"/>
      <c r="F686" s="88"/>
      <c r="G686" s="88"/>
      <c r="H686" s="88"/>
      <c r="I686" s="88"/>
      <c r="J686" s="88"/>
      <c r="K686" s="88"/>
      <c r="L686" s="88"/>
      <c r="M686" s="88"/>
      <c r="N686" s="88"/>
      <c r="O686" s="88"/>
      <c r="P686" s="88"/>
      <c r="Q686" s="88"/>
      <c r="S686" s="88"/>
      <c r="T686" s="88"/>
      <c r="U686" s="88"/>
      <c r="V686" s="88"/>
      <c r="W686" s="88"/>
      <c r="X686" s="88"/>
      <c r="Y686" s="88"/>
      <c r="Z686" s="88"/>
      <c r="AA686" s="88"/>
      <c r="AB686" s="88"/>
      <c r="AC686" s="88"/>
      <c r="AD686" s="88"/>
      <c r="AE686" s="88"/>
      <c r="AF686" s="88"/>
      <c r="AG686" s="88"/>
      <c r="AH686" s="88"/>
      <c r="AI686" s="88"/>
      <c r="AJ686" s="88"/>
      <c r="AK686" s="88"/>
      <c r="AL686" s="88"/>
      <c r="AM686" s="88"/>
      <c r="AN686" s="88"/>
      <c r="AO686" s="88"/>
      <c r="AP686" s="88"/>
      <c r="AQ686" s="88"/>
      <c r="AR686" s="88"/>
      <c r="AS686" s="88"/>
      <c r="AT686" s="88"/>
      <c r="AU686" s="88"/>
      <c r="AV686" s="88"/>
      <c r="AW686" s="88"/>
      <c r="AX686" s="88"/>
    </row>
    <row r="687" customFormat="false" ht="12.75" hidden="false" customHeight="false" outlineLevel="0" collapsed="false">
      <c r="B687" s="88"/>
      <c r="C687" s="88"/>
      <c r="D687" s="88"/>
      <c r="E687" s="88"/>
      <c r="F687" s="88"/>
      <c r="G687" s="88"/>
      <c r="H687" s="88"/>
      <c r="I687" s="88"/>
      <c r="J687" s="88"/>
      <c r="K687" s="88"/>
      <c r="L687" s="88"/>
      <c r="M687" s="88"/>
      <c r="N687" s="88"/>
      <c r="O687" s="88"/>
      <c r="P687" s="88"/>
      <c r="Q687" s="88"/>
      <c r="S687" s="88"/>
      <c r="T687" s="88"/>
      <c r="U687" s="88"/>
      <c r="V687" s="88"/>
      <c r="W687" s="88"/>
      <c r="X687" s="88"/>
      <c r="Y687" s="88"/>
      <c r="Z687" s="88"/>
      <c r="AA687" s="88"/>
      <c r="AB687" s="88"/>
      <c r="AC687" s="88"/>
      <c r="AD687" s="88"/>
      <c r="AE687" s="88"/>
      <c r="AF687" s="88"/>
      <c r="AG687" s="88"/>
      <c r="AH687" s="88"/>
      <c r="AI687" s="88"/>
      <c r="AJ687" s="88"/>
      <c r="AK687" s="88"/>
      <c r="AL687" s="88"/>
      <c r="AM687" s="88"/>
      <c r="AN687" s="88"/>
      <c r="AO687" s="88"/>
      <c r="AP687" s="88"/>
      <c r="AQ687" s="88"/>
      <c r="AR687" s="88"/>
      <c r="AS687" s="88"/>
      <c r="AT687" s="88"/>
      <c r="AU687" s="88"/>
      <c r="AV687" s="88"/>
      <c r="AW687" s="88"/>
      <c r="AX687" s="88"/>
    </row>
    <row r="688" customFormat="false" ht="12.75" hidden="false" customHeight="false" outlineLevel="0" collapsed="false">
      <c r="B688" s="88"/>
      <c r="C688" s="88"/>
      <c r="D688" s="88"/>
      <c r="E688" s="88"/>
      <c r="F688" s="88"/>
      <c r="G688" s="88"/>
      <c r="H688" s="88"/>
      <c r="I688" s="88"/>
      <c r="J688" s="88"/>
      <c r="K688" s="88"/>
      <c r="L688" s="88"/>
      <c r="M688" s="88"/>
      <c r="N688" s="88"/>
      <c r="O688" s="88"/>
      <c r="P688" s="88"/>
      <c r="Q688" s="88"/>
      <c r="S688" s="88"/>
      <c r="T688" s="88"/>
      <c r="U688" s="88"/>
      <c r="V688" s="88"/>
      <c r="W688" s="88"/>
      <c r="X688" s="88"/>
      <c r="Y688" s="88"/>
      <c r="Z688" s="88"/>
      <c r="AA688" s="88"/>
      <c r="AB688" s="88"/>
      <c r="AC688" s="88"/>
      <c r="AD688" s="88"/>
      <c r="AE688" s="88"/>
      <c r="AF688" s="88"/>
      <c r="AG688" s="88"/>
      <c r="AH688" s="88"/>
      <c r="AI688" s="88"/>
      <c r="AJ688" s="88"/>
      <c r="AK688" s="88"/>
      <c r="AL688" s="88"/>
      <c r="AM688" s="88"/>
      <c r="AN688" s="88"/>
      <c r="AO688" s="88"/>
      <c r="AP688" s="88"/>
      <c r="AQ688" s="88"/>
      <c r="AR688" s="88"/>
      <c r="AS688" s="88"/>
      <c r="AT688" s="88"/>
      <c r="AU688" s="88"/>
      <c r="AV688" s="88"/>
      <c r="AW688" s="88"/>
      <c r="AX688" s="88"/>
    </row>
    <row r="689" customFormat="false" ht="12.75" hidden="false" customHeight="false" outlineLevel="0" collapsed="false">
      <c r="B689" s="88"/>
      <c r="C689" s="88"/>
      <c r="D689" s="88"/>
      <c r="E689" s="88"/>
      <c r="F689" s="88"/>
      <c r="G689" s="88"/>
      <c r="H689" s="88"/>
      <c r="I689" s="88"/>
      <c r="J689" s="88"/>
      <c r="K689" s="88"/>
      <c r="L689" s="88"/>
      <c r="M689" s="88"/>
      <c r="N689" s="88"/>
      <c r="O689" s="88"/>
      <c r="P689" s="88"/>
      <c r="Q689" s="88"/>
      <c r="S689" s="88"/>
      <c r="T689" s="88"/>
      <c r="U689" s="88"/>
      <c r="V689" s="88"/>
      <c r="W689" s="88"/>
      <c r="X689" s="88"/>
      <c r="Y689" s="88"/>
      <c r="Z689" s="88"/>
      <c r="AA689" s="88"/>
      <c r="AB689" s="88"/>
      <c r="AC689" s="88"/>
      <c r="AD689" s="88"/>
      <c r="AE689" s="88"/>
      <c r="AF689" s="88"/>
      <c r="AG689" s="88"/>
      <c r="AH689" s="88"/>
      <c r="AI689" s="88"/>
      <c r="AJ689" s="88"/>
      <c r="AK689" s="88"/>
      <c r="AL689" s="88"/>
      <c r="AM689" s="88"/>
      <c r="AN689" s="88"/>
      <c r="AO689" s="88"/>
      <c r="AP689" s="88"/>
      <c r="AQ689" s="88"/>
      <c r="AR689" s="88"/>
      <c r="AS689" s="88"/>
      <c r="AT689" s="88"/>
      <c r="AU689" s="88"/>
      <c r="AV689" s="88"/>
      <c r="AW689" s="88"/>
      <c r="AX689" s="88"/>
    </row>
    <row r="690" customFormat="false" ht="12.75" hidden="false" customHeight="false" outlineLevel="0" collapsed="false">
      <c r="B690" s="88"/>
      <c r="C690" s="88"/>
      <c r="D690" s="88"/>
      <c r="E690" s="88"/>
      <c r="F690" s="88"/>
      <c r="G690" s="88"/>
      <c r="H690" s="88"/>
      <c r="I690" s="88"/>
      <c r="J690" s="88"/>
      <c r="K690" s="88"/>
      <c r="L690" s="88"/>
      <c r="M690" s="88"/>
      <c r="N690" s="88"/>
      <c r="O690" s="88"/>
      <c r="P690" s="88"/>
      <c r="Q690" s="88"/>
      <c r="S690" s="88"/>
      <c r="T690" s="88"/>
      <c r="U690" s="88"/>
      <c r="V690" s="88"/>
      <c r="W690" s="88"/>
      <c r="X690" s="88"/>
      <c r="Y690" s="88"/>
      <c r="Z690" s="88"/>
      <c r="AA690" s="88"/>
      <c r="AB690" s="88"/>
      <c r="AC690" s="88"/>
      <c r="AD690" s="88"/>
      <c r="AE690" s="88"/>
      <c r="AF690" s="88"/>
      <c r="AG690" s="88"/>
      <c r="AH690" s="88"/>
      <c r="AI690" s="88"/>
      <c r="AJ690" s="88"/>
      <c r="AK690" s="88"/>
      <c r="AL690" s="88"/>
      <c r="AM690" s="88"/>
      <c r="AN690" s="88"/>
      <c r="AO690" s="88"/>
      <c r="AP690" s="88"/>
      <c r="AQ690" s="88"/>
      <c r="AR690" s="88"/>
      <c r="AS690" s="88"/>
      <c r="AT690" s="88"/>
      <c r="AU690" s="88"/>
      <c r="AV690" s="88"/>
      <c r="AW690" s="88"/>
      <c r="AX690" s="88"/>
    </row>
    <row r="691" customFormat="false" ht="12.75" hidden="false" customHeight="false" outlineLevel="0" collapsed="false">
      <c r="B691" s="88"/>
      <c r="C691" s="88"/>
      <c r="D691" s="88"/>
      <c r="E691" s="88"/>
      <c r="F691" s="88"/>
      <c r="G691" s="88"/>
      <c r="H691" s="88"/>
      <c r="I691" s="88"/>
      <c r="J691" s="88"/>
      <c r="K691" s="88"/>
      <c r="L691" s="88"/>
      <c r="M691" s="88"/>
      <c r="N691" s="88"/>
      <c r="O691" s="88"/>
      <c r="P691" s="88"/>
      <c r="Q691" s="88"/>
      <c r="S691" s="88"/>
      <c r="T691" s="88"/>
      <c r="U691" s="88"/>
      <c r="V691" s="88"/>
      <c r="W691" s="88"/>
      <c r="X691" s="88"/>
      <c r="Y691" s="88"/>
      <c r="Z691" s="88"/>
      <c r="AA691" s="88"/>
      <c r="AB691" s="88"/>
      <c r="AC691" s="88"/>
      <c r="AD691" s="88"/>
      <c r="AE691" s="88"/>
      <c r="AF691" s="88"/>
      <c r="AG691" s="88"/>
      <c r="AH691" s="88"/>
      <c r="AI691" s="88"/>
      <c r="AJ691" s="88"/>
      <c r="AK691" s="88"/>
      <c r="AL691" s="88"/>
      <c r="AM691" s="88"/>
      <c r="AN691" s="88"/>
      <c r="AO691" s="88"/>
      <c r="AP691" s="88"/>
      <c r="AQ691" s="88"/>
      <c r="AR691" s="88"/>
      <c r="AS691" s="88"/>
      <c r="AT691" s="88"/>
      <c r="AU691" s="88"/>
      <c r="AV691" s="88"/>
      <c r="AW691" s="88"/>
      <c r="AX691" s="88"/>
    </row>
    <row r="692" customFormat="false" ht="12.75" hidden="false" customHeight="false" outlineLevel="0" collapsed="false">
      <c r="B692" s="88"/>
      <c r="C692" s="88"/>
      <c r="D692" s="88"/>
      <c r="E692" s="88"/>
      <c r="F692" s="88"/>
      <c r="G692" s="88"/>
      <c r="H692" s="88"/>
      <c r="I692" s="88"/>
      <c r="J692" s="88"/>
      <c r="K692" s="88"/>
      <c r="L692" s="88"/>
      <c r="M692" s="88"/>
      <c r="N692" s="88"/>
      <c r="O692" s="88"/>
      <c r="P692" s="88"/>
      <c r="Q692" s="88"/>
      <c r="S692" s="88"/>
      <c r="T692" s="88"/>
      <c r="U692" s="88"/>
      <c r="V692" s="88"/>
      <c r="W692" s="88"/>
      <c r="X692" s="88"/>
      <c r="Y692" s="88"/>
      <c r="Z692" s="88"/>
      <c r="AA692" s="88"/>
      <c r="AB692" s="88"/>
      <c r="AC692" s="88"/>
      <c r="AD692" s="88"/>
      <c r="AE692" s="88"/>
      <c r="AF692" s="88"/>
      <c r="AG692" s="88"/>
      <c r="AH692" s="88"/>
      <c r="AI692" s="88"/>
      <c r="AJ692" s="88"/>
      <c r="AK692" s="88"/>
      <c r="AL692" s="88"/>
      <c r="AM692" s="88"/>
      <c r="AN692" s="88"/>
      <c r="AO692" s="88"/>
      <c r="AP692" s="88"/>
      <c r="AQ692" s="88"/>
      <c r="AR692" s="88"/>
      <c r="AS692" s="88"/>
      <c r="AT692" s="88"/>
      <c r="AU692" s="88"/>
      <c r="AV692" s="88"/>
      <c r="AW692" s="88"/>
      <c r="AX692" s="88"/>
    </row>
    <row r="693" customFormat="false" ht="12.75" hidden="false" customHeight="false" outlineLevel="0" collapsed="false">
      <c r="B693" s="88"/>
      <c r="C693" s="88"/>
      <c r="D693" s="88"/>
      <c r="E693" s="88"/>
      <c r="F693" s="88"/>
      <c r="G693" s="88"/>
      <c r="H693" s="88"/>
      <c r="I693" s="88"/>
      <c r="J693" s="88"/>
      <c r="K693" s="88"/>
      <c r="L693" s="88"/>
      <c r="M693" s="88"/>
      <c r="N693" s="88"/>
      <c r="O693" s="88"/>
      <c r="P693" s="88"/>
      <c r="Q693" s="88"/>
      <c r="S693" s="88"/>
      <c r="T693" s="88"/>
      <c r="U693" s="88"/>
      <c r="V693" s="88"/>
      <c r="W693" s="88"/>
      <c r="X693" s="88"/>
      <c r="Y693" s="88"/>
      <c r="Z693" s="88"/>
      <c r="AA693" s="88"/>
      <c r="AB693" s="88"/>
      <c r="AC693" s="88"/>
      <c r="AD693" s="88"/>
      <c r="AE693" s="88"/>
      <c r="AF693" s="88"/>
      <c r="AG693" s="88"/>
      <c r="AH693" s="88"/>
      <c r="AI693" s="88"/>
      <c r="AJ693" s="88"/>
      <c r="AK693" s="88"/>
      <c r="AL693" s="88"/>
      <c r="AM693" s="88"/>
      <c r="AN693" s="88"/>
      <c r="AO693" s="88"/>
      <c r="AP693" s="88"/>
      <c r="AQ693" s="88"/>
      <c r="AR693" s="88"/>
      <c r="AS693" s="88"/>
      <c r="AT693" s="88"/>
      <c r="AU693" s="88"/>
      <c r="AV693" s="88"/>
      <c r="AW693" s="88"/>
      <c r="AX693" s="88"/>
    </row>
    <row r="694" customFormat="false" ht="12.75" hidden="false" customHeight="false" outlineLevel="0" collapsed="false">
      <c r="B694" s="88"/>
      <c r="C694" s="88"/>
      <c r="D694" s="88"/>
      <c r="E694" s="88"/>
      <c r="F694" s="88"/>
      <c r="G694" s="88"/>
      <c r="H694" s="88"/>
      <c r="I694" s="88"/>
      <c r="J694" s="88"/>
      <c r="K694" s="88"/>
      <c r="L694" s="88"/>
      <c r="M694" s="88"/>
      <c r="N694" s="88"/>
      <c r="O694" s="88"/>
      <c r="P694" s="88"/>
      <c r="Q694" s="88"/>
      <c r="S694" s="88"/>
      <c r="T694" s="88"/>
      <c r="U694" s="88"/>
      <c r="V694" s="88"/>
      <c r="W694" s="88"/>
      <c r="X694" s="88"/>
      <c r="Y694" s="88"/>
      <c r="Z694" s="88"/>
      <c r="AA694" s="88"/>
      <c r="AB694" s="88"/>
      <c r="AC694" s="88"/>
      <c r="AD694" s="88"/>
      <c r="AE694" s="88"/>
      <c r="AF694" s="88"/>
      <c r="AG694" s="88"/>
      <c r="AH694" s="88"/>
      <c r="AI694" s="88"/>
      <c r="AJ694" s="88"/>
      <c r="AK694" s="88"/>
      <c r="AL694" s="88"/>
      <c r="AM694" s="88"/>
      <c r="AN694" s="88"/>
      <c r="AO694" s="88"/>
      <c r="AP694" s="88"/>
      <c r="AQ694" s="88"/>
      <c r="AR694" s="88"/>
      <c r="AS694" s="88"/>
      <c r="AT694" s="88"/>
      <c r="AU694" s="88"/>
      <c r="AV694" s="88"/>
      <c r="AW694" s="88"/>
      <c r="AX694" s="88"/>
    </row>
    <row r="695" customFormat="false" ht="12.75" hidden="false" customHeight="false" outlineLevel="0" collapsed="false">
      <c r="B695" s="88"/>
      <c r="C695" s="88"/>
      <c r="D695" s="88"/>
      <c r="E695" s="88"/>
      <c r="F695" s="88"/>
      <c r="G695" s="88"/>
      <c r="H695" s="88"/>
      <c r="I695" s="88"/>
      <c r="J695" s="88"/>
      <c r="K695" s="88"/>
      <c r="L695" s="88"/>
      <c r="M695" s="88"/>
      <c r="N695" s="88"/>
      <c r="O695" s="88"/>
      <c r="P695" s="88"/>
      <c r="Q695" s="88"/>
      <c r="S695" s="88"/>
      <c r="T695" s="88"/>
      <c r="U695" s="88"/>
      <c r="V695" s="88"/>
      <c r="W695" s="88"/>
      <c r="X695" s="88"/>
      <c r="Y695" s="88"/>
      <c r="Z695" s="88"/>
      <c r="AA695" s="88"/>
      <c r="AB695" s="88"/>
      <c r="AC695" s="88"/>
      <c r="AD695" s="88"/>
      <c r="AE695" s="88"/>
      <c r="AF695" s="88"/>
      <c r="AG695" s="88"/>
      <c r="AH695" s="88"/>
      <c r="AI695" s="88"/>
      <c r="AJ695" s="88"/>
      <c r="AK695" s="88"/>
      <c r="AL695" s="88"/>
      <c r="AM695" s="88"/>
      <c r="AN695" s="88"/>
      <c r="AO695" s="88"/>
      <c r="AP695" s="88"/>
      <c r="AQ695" s="88"/>
      <c r="AR695" s="88"/>
      <c r="AS695" s="88"/>
      <c r="AT695" s="88"/>
      <c r="AU695" s="88"/>
      <c r="AV695" s="88"/>
      <c r="AW695" s="88"/>
      <c r="AX695" s="88"/>
    </row>
    <row r="696" customFormat="false" ht="12.75" hidden="false" customHeight="false" outlineLevel="0" collapsed="false">
      <c r="B696" s="88"/>
      <c r="C696" s="88"/>
      <c r="D696" s="88"/>
      <c r="E696" s="88"/>
      <c r="F696" s="88"/>
      <c r="G696" s="88"/>
      <c r="H696" s="88"/>
      <c r="I696" s="88"/>
      <c r="J696" s="88"/>
      <c r="K696" s="88"/>
      <c r="L696" s="88"/>
      <c r="M696" s="88"/>
      <c r="N696" s="88"/>
      <c r="O696" s="88"/>
      <c r="P696" s="88"/>
      <c r="Q696" s="88"/>
      <c r="S696" s="88"/>
      <c r="T696" s="88"/>
      <c r="U696" s="88"/>
      <c r="V696" s="88"/>
      <c r="W696" s="88"/>
      <c r="X696" s="88"/>
      <c r="Y696" s="88"/>
      <c r="Z696" s="88"/>
      <c r="AA696" s="88"/>
      <c r="AB696" s="88"/>
      <c r="AC696" s="88"/>
      <c r="AD696" s="88"/>
      <c r="AE696" s="88"/>
      <c r="AF696" s="88"/>
      <c r="AG696" s="88"/>
      <c r="AH696" s="88"/>
      <c r="AI696" s="88"/>
      <c r="AJ696" s="88"/>
      <c r="AK696" s="88"/>
      <c r="AL696" s="88"/>
      <c r="AM696" s="88"/>
      <c r="AN696" s="88"/>
      <c r="AO696" s="88"/>
      <c r="AP696" s="88"/>
      <c r="AQ696" s="88"/>
      <c r="AR696" s="88"/>
      <c r="AS696" s="88"/>
      <c r="AT696" s="88"/>
      <c r="AU696" s="88"/>
      <c r="AV696" s="88"/>
      <c r="AW696" s="88"/>
      <c r="AX696" s="88"/>
    </row>
    <row r="697" customFormat="false" ht="12.75" hidden="false" customHeight="false" outlineLevel="0" collapsed="false">
      <c r="B697" s="88"/>
      <c r="C697" s="88"/>
      <c r="D697" s="88"/>
      <c r="E697" s="88"/>
      <c r="F697" s="88"/>
      <c r="G697" s="88"/>
      <c r="H697" s="88"/>
      <c r="I697" s="88"/>
      <c r="J697" s="88"/>
      <c r="K697" s="88"/>
      <c r="L697" s="88"/>
      <c r="M697" s="88"/>
      <c r="N697" s="88"/>
      <c r="O697" s="88"/>
      <c r="P697" s="88"/>
      <c r="Q697" s="88"/>
      <c r="S697" s="88"/>
      <c r="T697" s="88"/>
      <c r="U697" s="88"/>
      <c r="V697" s="88"/>
      <c r="W697" s="88"/>
      <c r="X697" s="88"/>
      <c r="Y697" s="88"/>
      <c r="Z697" s="88"/>
      <c r="AA697" s="88"/>
      <c r="AB697" s="88"/>
      <c r="AC697" s="88"/>
      <c r="AD697" s="88"/>
      <c r="AE697" s="88"/>
      <c r="AF697" s="88"/>
      <c r="AG697" s="88"/>
      <c r="AH697" s="88"/>
      <c r="AI697" s="88"/>
      <c r="AJ697" s="88"/>
      <c r="AK697" s="88"/>
      <c r="AL697" s="88"/>
      <c r="AM697" s="88"/>
      <c r="AN697" s="88"/>
      <c r="AO697" s="88"/>
      <c r="AP697" s="88"/>
      <c r="AQ697" s="88"/>
      <c r="AR697" s="88"/>
      <c r="AS697" s="88"/>
      <c r="AT697" s="88"/>
      <c r="AU697" s="88"/>
      <c r="AV697" s="88"/>
      <c r="AW697" s="88"/>
      <c r="AX697" s="88"/>
    </row>
    <row r="698" customFormat="false" ht="12.75" hidden="false" customHeight="false" outlineLevel="0" collapsed="false">
      <c r="B698" s="88"/>
      <c r="C698" s="88"/>
      <c r="D698" s="88"/>
      <c r="E698" s="88"/>
      <c r="F698" s="88"/>
      <c r="G698" s="88"/>
      <c r="H698" s="88"/>
      <c r="I698" s="88"/>
      <c r="J698" s="88"/>
      <c r="K698" s="88"/>
      <c r="L698" s="88"/>
      <c r="M698" s="88"/>
      <c r="N698" s="88"/>
      <c r="O698" s="88"/>
      <c r="P698" s="88"/>
      <c r="Q698" s="88"/>
      <c r="S698" s="88"/>
      <c r="T698" s="88"/>
      <c r="U698" s="88"/>
      <c r="V698" s="88"/>
      <c r="W698" s="88"/>
      <c r="X698" s="88"/>
      <c r="Y698" s="88"/>
      <c r="Z698" s="88"/>
      <c r="AA698" s="88"/>
      <c r="AB698" s="88"/>
      <c r="AC698" s="88"/>
      <c r="AD698" s="88"/>
      <c r="AE698" s="88"/>
      <c r="AF698" s="88"/>
      <c r="AG698" s="88"/>
      <c r="AH698" s="88"/>
      <c r="AI698" s="88"/>
      <c r="AJ698" s="88"/>
      <c r="AK698" s="88"/>
      <c r="AL698" s="88"/>
      <c r="AM698" s="88"/>
      <c r="AN698" s="88"/>
      <c r="AO698" s="88"/>
      <c r="AP698" s="88"/>
      <c r="AQ698" s="88"/>
      <c r="AR698" s="88"/>
      <c r="AS698" s="88"/>
      <c r="AT698" s="88"/>
      <c r="AU698" s="88"/>
      <c r="AV698" s="88"/>
      <c r="AW698" s="88"/>
      <c r="AX698" s="88"/>
    </row>
    <row r="699" customFormat="false" ht="12.75" hidden="false" customHeight="false" outlineLevel="0" collapsed="false">
      <c r="B699" s="88"/>
      <c r="C699" s="88"/>
      <c r="D699" s="88"/>
      <c r="E699" s="88"/>
      <c r="F699" s="88"/>
      <c r="G699" s="88"/>
      <c r="H699" s="88"/>
      <c r="I699" s="88"/>
      <c r="J699" s="88"/>
      <c r="K699" s="88"/>
      <c r="L699" s="88"/>
      <c r="M699" s="88"/>
      <c r="N699" s="88"/>
      <c r="O699" s="88"/>
      <c r="P699" s="88"/>
      <c r="Q699" s="88"/>
      <c r="S699" s="88"/>
      <c r="T699" s="88"/>
      <c r="U699" s="88"/>
      <c r="V699" s="88"/>
      <c r="W699" s="88"/>
      <c r="X699" s="88"/>
      <c r="Y699" s="88"/>
      <c r="Z699" s="88"/>
      <c r="AA699" s="88"/>
      <c r="AB699" s="88"/>
      <c r="AC699" s="88"/>
      <c r="AD699" s="88"/>
      <c r="AE699" s="88"/>
      <c r="AF699" s="88"/>
      <c r="AG699" s="88"/>
      <c r="AH699" s="88"/>
      <c r="AI699" s="88"/>
      <c r="AJ699" s="88"/>
      <c r="AK699" s="88"/>
      <c r="AL699" s="88"/>
      <c r="AM699" s="88"/>
      <c r="AN699" s="88"/>
      <c r="AO699" s="88"/>
      <c r="AP699" s="88"/>
      <c r="AQ699" s="88"/>
      <c r="AR699" s="88"/>
      <c r="AS699" s="88"/>
      <c r="AT699" s="88"/>
      <c r="AU699" s="88"/>
      <c r="AV699" s="88"/>
      <c r="AW699" s="88"/>
      <c r="AX699" s="88"/>
    </row>
    <row r="700" customFormat="false" ht="12.75" hidden="false" customHeight="false" outlineLevel="0" collapsed="false">
      <c r="B700" s="88"/>
      <c r="C700" s="88"/>
      <c r="D700" s="88"/>
      <c r="E700" s="88"/>
      <c r="F700" s="88"/>
      <c r="G700" s="88"/>
      <c r="H700" s="88"/>
      <c r="I700" s="88"/>
      <c r="J700" s="88"/>
      <c r="K700" s="88"/>
      <c r="L700" s="88"/>
      <c r="M700" s="88"/>
      <c r="N700" s="88"/>
      <c r="O700" s="88"/>
      <c r="P700" s="88"/>
      <c r="Q700" s="88"/>
      <c r="S700" s="88"/>
      <c r="T700" s="88"/>
      <c r="U700" s="88"/>
      <c r="V700" s="88"/>
      <c r="W700" s="88"/>
      <c r="X700" s="88"/>
      <c r="Y700" s="88"/>
      <c r="Z700" s="88"/>
      <c r="AA700" s="88"/>
      <c r="AB700" s="88"/>
      <c r="AC700" s="88"/>
      <c r="AD700" s="88"/>
      <c r="AE700" s="88"/>
      <c r="AF700" s="88"/>
      <c r="AG700" s="88"/>
      <c r="AH700" s="88"/>
      <c r="AI700" s="88"/>
      <c r="AJ700" s="88"/>
      <c r="AK700" s="88"/>
      <c r="AL700" s="88"/>
      <c r="AM700" s="88"/>
      <c r="AN700" s="88"/>
      <c r="AO700" s="88"/>
      <c r="AP700" s="88"/>
      <c r="AQ700" s="88"/>
      <c r="AR700" s="88"/>
      <c r="AS700" s="88"/>
      <c r="AT700" s="88"/>
      <c r="AU700" s="88"/>
      <c r="AV700" s="88"/>
      <c r="AW700" s="88"/>
      <c r="AX700" s="88"/>
    </row>
    <row r="701" customFormat="false" ht="12.75" hidden="false" customHeight="false" outlineLevel="0" collapsed="false">
      <c r="B701" s="88"/>
      <c r="C701" s="88"/>
      <c r="D701" s="88"/>
      <c r="E701" s="88"/>
      <c r="F701" s="88"/>
      <c r="G701" s="88"/>
      <c r="H701" s="88"/>
      <c r="I701" s="88"/>
      <c r="J701" s="88"/>
      <c r="K701" s="88"/>
      <c r="L701" s="88"/>
      <c r="M701" s="88"/>
      <c r="N701" s="88"/>
      <c r="O701" s="88"/>
      <c r="P701" s="88"/>
      <c r="Q701" s="88"/>
      <c r="S701" s="88"/>
      <c r="T701" s="88"/>
      <c r="U701" s="88"/>
      <c r="V701" s="88"/>
      <c r="W701" s="88"/>
      <c r="X701" s="88"/>
      <c r="Y701" s="88"/>
      <c r="Z701" s="88"/>
      <c r="AA701" s="88"/>
      <c r="AB701" s="88"/>
      <c r="AC701" s="88"/>
      <c r="AD701" s="88"/>
      <c r="AE701" s="88"/>
      <c r="AF701" s="88"/>
      <c r="AG701" s="88"/>
      <c r="AH701" s="88"/>
      <c r="AI701" s="88"/>
      <c r="AJ701" s="88"/>
      <c r="AK701" s="88"/>
      <c r="AL701" s="88"/>
      <c r="AM701" s="88"/>
      <c r="AN701" s="88"/>
      <c r="AO701" s="88"/>
      <c r="AP701" s="88"/>
      <c r="AQ701" s="88"/>
      <c r="AR701" s="88"/>
      <c r="AS701" s="88"/>
      <c r="AT701" s="88"/>
      <c r="AU701" s="88"/>
      <c r="AV701" s="88"/>
      <c r="AW701" s="88"/>
      <c r="AX701" s="88"/>
    </row>
    <row r="702" customFormat="false" ht="12.75" hidden="false" customHeight="false" outlineLevel="0" collapsed="false">
      <c r="B702" s="88"/>
      <c r="C702" s="88"/>
      <c r="D702" s="88"/>
      <c r="E702" s="88"/>
      <c r="F702" s="88"/>
      <c r="G702" s="88"/>
      <c r="H702" s="88"/>
      <c r="I702" s="88"/>
      <c r="J702" s="88"/>
      <c r="K702" s="88"/>
      <c r="L702" s="88"/>
      <c r="M702" s="88"/>
      <c r="N702" s="88"/>
      <c r="O702" s="88"/>
      <c r="P702" s="88"/>
      <c r="Q702" s="88"/>
      <c r="S702" s="88"/>
      <c r="T702" s="88"/>
      <c r="U702" s="88"/>
      <c r="V702" s="88"/>
      <c r="W702" s="88"/>
      <c r="X702" s="88"/>
      <c r="Y702" s="88"/>
      <c r="Z702" s="88"/>
      <c r="AA702" s="88"/>
      <c r="AB702" s="88"/>
      <c r="AC702" s="88"/>
      <c r="AD702" s="88"/>
      <c r="AE702" s="88"/>
      <c r="AF702" s="88"/>
      <c r="AG702" s="88"/>
      <c r="AH702" s="88"/>
      <c r="AI702" s="88"/>
      <c r="AJ702" s="88"/>
      <c r="AK702" s="88"/>
      <c r="AL702" s="88"/>
      <c r="AM702" s="88"/>
      <c r="AN702" s="88"/>
      <c r="AO702" s="88"/>
      <c r="AP702" s="88"/>
      <c r="AQ702" s="88"/>
      <c r="AR702" s="88"/>
      <c r="AS702" s="88"/>
      <c r="AT702" s="88"/>
      <c r="AU702" s="88"/>
      <c r="AV702" s="88"/>
      <c r="AW702" s="88"/>
      <c r="AX702" s="88"/>
    </row>
    <row r="703" customFormat="false" ht="12.75" hidden="false" customHeight="false" outlineLevel="0" collapsed="false">
      <c r="B703" s="88"/>
      <c r="C703" s="88"/>
      <c r="D703" s="88"/>
      <c r="E703" s="88"/>
      <c r="F703" s="88"/>
      <c r="G703" s="88"/>
      <c r="H703" s="88"/>
      <c r="I703" s="88"/>
      <c r="J703" s="88"/>
      <c r="K703" s="88"/>
      <c r="L703" s="88"/>
      <c r="M703" s="88"/>
      <c r="N703" s="88"/>
      <c r="O703" s="88"/>
      <c r="P703" s="88"/>
      <c r="Q703" s="88"/>
      <c r="S703" s="88"/>
      <c r="T703" s="88"/>
      <c r="U703" s="88"/>
      <c r="V703" s="88"/>
      <c r="W703" s="88"/>
      <c r="X703" s="88"/>
      <c r="Y703" s="88"/>
      <c r="Z703" s="88"/>
      <c r="AA703" s="88"/>
      <c r="AB703" s="88"/>
      <c r="AC703" s="88"/>
      <c r="AD703" s="88"/>
      <c r="AE703" s="88"/>
      <c r="AF703" s="88"/>
      <c r="AG703" s="88"/>
      <c r="AH703" s="88"/>
      <c r="AI703" s="88"/>
      <c r="AJ703" s="88"/>
      <c r="AK703" s="88"/>
      <c r="AL703" s="88"/>
      <c r="AM703" s="88"/>
      <c r="AN703" s="88"/>
      <c r="AO703" s="88"/>
      <c r="AP703" s="88"/>
      <c r="AQ703" s="88"/>
      <c r="AR703" s="88"/>
      <c r="AS703" s="88"/>
      <c r="AT703" s="88"/>
      <c r="AU703" s="88"/>
      <c r="AV703" s="88"/>
      <c r="AW703" s="88"/>
      <c r="AX703" s="88"/>
    </row>
    <row r="704" customFormat="false" ht="12.75" hidden="false" customHeight="false" outlineLevel="0" collapsed="false">
      <c r="B704" s="88"/>
      <c r="C704" s="88"/>
      <c r="D704" s="88"/>
      <c r="E704" s="88"/>
      <c r="F704" s="88"/>
      <c r="G704" s="88"/>
      <c r="H704" s="88"/>
      <c r="I704" s="88"/>
      <c r="J704" s="88"/>
      <c r="K704" s="88"/>
      <c r="L704" s="88"/>
      <c r="M704" s="88"/>
      <c r="N704" s="88"/>
      <c r="O704" s="88"/>
      <c r="P704" s="88"/>
      <c r="Q704" s="88"/>
      <c r="S704" s="88"/>
      <c r="T704" s="88"/>
      <c r="U704" s="88"/>
      <c r="V704" s="88"/>
      <c r="W704" s="88"/>
      <c r="X704" s="88"/>
      <c r="Y704" s="88"/>
      <c r="Z704" s="88"/>
      <c r="AA704" s="88"/>
      <c r="AB704" s="88"/>
      <c r="AC704" s="88"/>
      <c r="AD704" s="88"/>
      <c r="AE704" s="88"/>
      <c r="AF704" s="88"/>
      <c r="AG704" s="88"/>
      <c r="AH704" s="88"/>
      <c r="AI704" s="88"/>
      <c r="AJ704" s="88"/>
      <c r="AK704" s="88"/>
      <c r="AL704" s="88"/>
      <c r="AM704" s="88"/>
      <c r="AN704" s="88"/>
      <c r="AO704" s="88"/>
      <c r="AP704" s="88"/>
      <c r="AQ704" s="88"/>
      <c r="AR704" s="88"/>
      <c r="AS704" s="88"/>
      <c r="AT704" s="88"/>
      <c r="AU704" s="88"/>
      <c r="AV704" s="88"/>
      <c r="AW704" s="88"/>
      <c r="AX704" s="88"/>
    </row>
    <row r="705" customFormat="false" ht="12.75" hidden="false" customHeight="false" outlineLevel="0" collapsed="false">
      <c r="B705" s="88"/>
      <c r="C705" s="88"/>
      <c r="D705" s="88"/>
      <c r="E705" s="88"/>
      <c r="F705" s="88"/>
      <c r="G705" s="88"/>
      <c r="H705" s="88"/>
      <c r="I705" s="88"/>
      <c r="J705" s="88"/>
      <c r="K705" s="88"/>
      <c r="L705" s="88"/>
      <c r="M705" s="88"/>
      <c r="N705" s="88"/>
      <c r="O705" s="88"/>
      <c r="P705" s="88"/>
      <c r="Q705" s="88"/>
      <c r="S705" s="88"/>
      <c r="T705" s="88"/>
      <c r="U705" s="88"/>
      <c r="V705" s="88"/>
      <c r="W705" s="88"/>
      <c r="X705" s="88"/>
      <c r="Y705" s="88"/>
      <c r="Z705" s="88"/>
      <c r="AA705" s="88"/>
      <c r="AB705" s="88"/>
      <c r="AC705" s="88"/>
      <c r="AD705" s="88"/>
      <c r="AE705" s="88"/>
      <c r="AF705" s="88"/>
      <c r="AG705" s="88"/>
      <c r="AH705" s="88"/>
      <c r="AI705" s="88"/>
      <c r="AJ705" s="88"/>
      <c r="AK705" s="88"/>
      <c r="AL705" s="88"/>
      <c r="AM705" s="88"/>
      <c r="AN705" s="88"/>
      <c r="AO705" s="88"/>
      <c r="AP705" s="88"/>
      <c r="AQ705" s="88"/>
      <c r="AR705" s="88"/>
      <c r="AS705" s="88"/>
      <c r="AT705" s="88"/>
      <c r="AU705" s="88"/>
      <c r="AV705" s="88"/>
      <c r="AW705" s="88"/>
      <c r="AX705" s="88"/>
    </row>
    <row r="706" customFormat="false" ht="12.75" hidden="false" customHeight="false" outlineLevel="0" collapsed="false">
      <c r="B706" s="88"/>
      <c r="C706" s="88"/>
      <c r="D706" s="88"/>
      <c r="E706" s="88"/>
      <c r="F706" s="88"/>
      <c r="G706" s="88"/>
      <c r="H706" s="88"/>
      <c r="I706" s="88"/>
      <c r="J706" s="88"/>
      <c r="K706" s="88"/>
      <c r="L706" s="88"/>
      <c r="M706" s="88"/>
      <c r="N706" s="88"/>
      <c r="O706" s="88"/>
      <c r="P706" s="88"/>
      <c r="Q706" s="88"/>
      <c r="S706" s="88"/>
      <c r="T706" s="88"/>
      <c r="U706" s="88"/>
      <c r="V706" s="88"/>
      <c r="W706" s="88"/>
      <c r="X706" s="88"/>
      <c r="Y706" s="88"/>
      <c r="Z706" s="88"/>
      <c r="AA706" s="88"/>
      <c r="AB706" s="88"/>
      <c r="AC706" s="88"/>
      <c r="AD706" s="88"/>
      <c r="AE706" s="88"/>
      <c r="AF706" s="88"/>
      <c r="AG706" s="88"/>
      <c r="AH706" s="88"/>
      <c r="AI706" s="88"/>
      <c r="AJ706" s="88"/>
      <c r="AK706" s="88"/>
      <c r="AL706" s="88"/>
      <c r="AM706" s="88"/>
      <c r="AN706" s="88"/>
      <c r="AO706" s="88"/>
      <c r="AP706" s="88"/>
      <c r="AQ706" s="88"/>
      <c r="AR706" s="88"/>
      <c r="AS706" s="88"/>
      <c r="AT706" s="88"/>
      <c r="AU706" s="88"/>
      <c r="AV706" s="88"/>
      <c r="AW706" s="88"/>
      <c r="AX706" s="88"/>
    </row>
    <row r="707" customFormat="false" ht="12.75" hidden="false" customHeight="false" outlineLevel="0" collapsed="false">
      <c r="B707" s="88"/>
      <c r="C707" s="88"/>
      <c r="D707" s="88"/>
      <c r="E707" s="88"/>
      <c r="F707" s="88"/>
      <c r="G707" s="88"/>
      <c r="H707" s="88"/>
      <c r="I707" s="88"/>
      <c r="J707" s="88"/>
      <c r="K707" s="88"/>
      <c r="L707" s="88"/>
      <c r="M707" s="88"/>
      <c r="N707" s="88"/>
      <c r="O707" s="88"/>
      <c r="P707" s="88"/>
      <c r="Q707" s="88"/>
      <c r="S707" s="88"/>
      <c r="T707" s="88"/>
      <c r="U707" s="88"/>
      <c r="V707" s="88"/>
      <c r="W707" s="88"/>
      <c r="X707" s="88"/>
      <c r="Y707" s="88"/>
      <c r="Z707" s="88"/>
      <c r="AA707" s="88"/>
      <c r="AB707" s="88"/>
      <c r="AC707" s="88"/>
      <c r="AD707" s="88"/>
      <c r="AE707" s="88"/>
      <c r="AF707" s="88"/>
      <c r="AG707" s="88"/>
      <c r="AH707" s="88"/>
      <c r="AI707" s="88"/>
      <c r="AJ707" s="88"/>
      <c r="AK707" s="88"/>
      <c r="AL707" s="88"/>
      <c r="AM707" s="88"/>
      <c r="AN707" s="88"/>
      <c r="AO707" s="88"/>
      <c r="AP707" s="88"/>
      <c r="AQ707" s="88"/>
      <c r="AR707" s="88"/>
      <c r="AS707" s="88"/>
      <c r="AT707" s="88"/>
      <c r="AU707" s="88"/>
      <c r="AV707" s="88"/>
      <c r="AW707" s="88"/>
      <c r="AX707" s="88"/>
    </row>
    <row r="708" customFormat="false" ht="12.75" hidden="false" customHeight="false" outlineLevel="0" collapsed="false">
      <c r="B708" s="88"/>
      <c r="C708" s="88"/>
      <c r="D708" s="88"/>
      <c r="E708" s="88"/>
      <c r="F708" s="88"/>
      <c r="G708" s="88"/>
      <c r="H708" s="88"/>
      <c r="I708" s="88"/>
      <c r="J708" s="88"/>
      <c r="K708" s="88"/>
      <c r="L708" s="88"/>
      <c r="M708" s="88"/>
      <c r="N708" s="88"/>
      <c r="O708" s="88"/>
      <c r="P708" s="88"/>
      <c r="Q708" s="88"/>
      <c r="S708" s="88"/>
      <c r="T708" s="88"/>
      <c r="U708" s="88"/>
      <c r="V708" s="88"/>
      <c r="W708" s="88"/>
      <c r="X708" s="88"/>
      <c r="Y708" s="88"/>
      <c r="Z708" s="88"/>
      <c r="AA708" s="88"/>
      <c r="AB708" s="88"/>
      <c r="AC708" s="88"/>
      <c r="AD708" s="88"/>
      <c r="AE708" s="88"/>
      <c r="AF708" s="88"/>
      <c r="AG708" s="88"/>
      <c r="AH708" s="88"/>
      <c r="AI708" s="88"/>
      <c r="AJ708" s="88"/>
      <c r="AK708" s="88"/>
      <c r="AL708" s="88"/>
      <c r="AM708" s="88"/>
      <c r="AN708" s="88"/>
      <c r="AO708" s="88"/>
      <c r="AP708" s="88"/>
      <c r="AQ708" s="88"/>
      <c r="AR708" s="88"/>
      <c r="AS708" s="88"/>
      <c r="AT708" s="88"/>
      <c r="AU708" s="88"/>
      <c r="AV708" s="88"/>
      <c r="AW708" s="88"/>
      <c r="AX708" s="88"/>
    </row>
    <row r="709" customFormat="false" ht="12.75" hidden="false" customHeight="false" outlineLevel="0" collapsed="false">
      <c r="B709" s="88"/>
      <c r="C709" s="88"/>
      <c r="D709" s="88"/>
      <c r="E709" s="88"/>
      <c r="F709" s="88"/>
      <c r="G709" s="88"/>
      <c r="H709" s="88"/>
      <c r="I709" s="88"/>
      <c r="J709" s="88"/>
      <c r="K709" s="88"/>
      <c r="L709" s="88"/>
      <c r="M709" s="88"/>
      <c r="N709" s="88"/>
      <c r="O709" s="88"/>
      <c r="P709" s="88"/>
      <c r="Q709" s="88"/>
      <c r="S709" s="88"/>
      <c r="T709" s="88"/>
      <c r="U709" s="88"/>
      <c r="V709" s="88"/>
      <c r="W709" s="88"/>
      <c r="X709" s="88"/>
      <c r="Y709" s="88"/>
      <c r="Z709" s="88"/>
      <c r="AA709" s="88"/>
      <c r="AB709" s="88"/>
      <c r="AC709" s="88"/>
      <c r="AD709" s="88"/>
      <c r="AE709" s="88"/>
      <c r="AF709" s="88"/>
      <c r="AG709" s="88"/>
      <c r="AH709" s="88"/>
      <c r="AI709" s="88"/>
      <c r="AJ709" s="88"/>
      <c r="AK709" s="88"/>
      <c r="AL709" s="88"/>
      <c r="AM709" s="88"/>
      <c r="AN709" s="88"/>
      <c r="AO709" s="88"/>
      <c r="AP709" s="88"/>
      <c r="AQ709" s="88"/>
      <c r="AR709" s="88"/>
      <c r="AS709" s="88"/>
      <c r="AT709" s="88"/>
      <c r="AU709" s="88"/>
      <c r="AV709" s="88"/>
      <c r="AW709" s="88"/>
      <c r="AX709" s="88"/>
    </row>
    <row r="710" customFormat="false" ht="12.75" hidden="false" customHeight="false" outlineLevel="0" collapsed="false">
      <c r="B710" s="88"/>
      <c r="C710" s="88"/>
      <c r="D710" s="88"/>
      <c r="E710" s="88"/>
      <c r="F710" s="88"/>
      <c r="G710" s="88"/>
      <c r="H710" s="88"/>
      <c r="I710" s="88"/>
      <c r="J710" s="88"/>
      <c r="K710" s="88"/>
      <c r="L710" s="88"/>
      <c r="M710" s="88"/>
      <c r="N710" s="88"/>
      <c r="O710" s="88"/>
      <c r="P710" s="88"/>
      <c r="Q710" s="88"/>
      <c r="S710" s="88"/>
      <c r="T710" s="88"/>
      <c r="U710" s="88"/>
      <c r="V710" s="88"/>
      <c r="W710" s="88"/>
      <c r="X710" s="88"/>
      <c r="Y710" s="88"/>
      <c r="Z710" s="88"/>
      <c r="AA710" s="88"/>
      <c r="AB710" s="88"/>
      <c r="AC710" s="88"/>
      <c r="AD710" s="88"/>
      <c r="AE710" s="88"/>
      <c r="AF710" s="88"/>
      <c r="AG710" s="88"/>
      <c r="AH710" s="88"/>
      <c r="AI710" s="88"/>
      <c r="AJ710" s="88"/>
      <c r="AK710" s="88"/>
      <c r="AL710" s="88"/>
      <c r="AM710" s="88"/>
      <c r="AN710" s="88"/>
      <c r="AO710" s="88"/>
      <c r="AP710" s="88"/>
      <c r="AQ710" s="88"/>
      <c r="AR710" s="88"/>
      <c r="AS710" s="88"/>
      <c r="AT710" s="88"/>
      <c r="AU710" s="88"/>
      <c r="AV710" s="88"/>
      <c r="AW710" s="88"/>
      <c r="AX710" s="88"/>
    </row>
    <row r="711" customFormat="false" ht="12.75" hidden="false" customHeight="false" outlineLevel="0" collapsed="false">
      <c r="B711" s="88"/>
      <c r="C711" s="88"/>
      <c r="D711" s="88"/>
      <c r="E711" s="88"/>
      <c r="F711" s="88"/>
      <c r="G711" s="88"/>
      <c r="H711" s="88"/>
      <c r="I711" s="88"/>
      <c r="J711" s="88"/>
      <c r="K711" s="88"/>
      <c r="L711" s="88"/>
      <c r="M711" s="88"/>
      <c r="N711" s="88"/>
      <c r="O711" s="88"/>
      <c r="P711" s="88"/>
      <c r="Q711" s="88"/>
      <c r="S711" s="88"/>
      <c r="T711" s="88"/>
      <c r="U711" s="88"/>
      <c r="V711" s="88"/>
      <c r="W711" s="88"/>
      <c r="X711" s="88"/>
      <c r="Y711" s="88"/>
      <c r="Z711" s="88"/>
      <c r="AA711" s="88"/>
      <c r="AB711" s="88"/>
      <c r="AC711" s="88"/>
      <c r="AD711" s="88"/>
      <c r="AE711" s="88"/>
      <c r="AF711" s="88"/>
      <c r="AG711" s="88"/>
      <c r="AH711" s="88"/>
      <c r="AI711" s="88"/>
      <c r="AJ711" s="88"/>
      <c r="AK711" s="88"/>
      <c r="AL711" s="88"/>
      <c r="AM711" s="88"/>
      <c r="AN711" s="88"/>
      <c r="AO711" s="88"/>
      <c r="AP711" s="88"/>
      <c r="AQ711" s="88"/>
      <c r="AR711" s="88"/>
      <c r="AS711" s="88"/>
      <c r="AT711" s="88"/>
      <c r="AU711" s="88"/>
      <c r="AV711" s="88"/>
      <c r="AW711" s="88"/>
      <c r="AX711" s="88"/>
    </row>
    <row r="712" customFormat="false" ht="12.75" hidden="false" customHeight="false" outlineLevel="0" collapsed="false">
      <c r="B712" s="88"/>
      <c r="C712" s="88"/>
      <c r="D712" s="88"/>
      <c r="E712" s="88"/>
      <c r="F712" s="88"/>
      <c r="G712" s="88"/>
      <c r="H712" s="88"/>
      <c r="I712" s="88"/>
      <c r="J712" s="88"/>
      <c r="K712" s="88"/>
      <c r="L712" s="88"/>
      <c r="M712" s="88"/>
      <c r="N712" s="88"/>
      <c r="O712" s="88"/>
      <c r="P712" s="88"/>
      <c r="Q712" s="88"/>
      <c r="S712" s="88"/>
      <c r="T712" s="88"/>
      <c r="U712" s="88"/>
      <c r="V712" s="88"/>
      <c r="W712" s="88"/>
      <c r="X712" s="88"/>
      <c r="Y712" s="88"/>
      <c r="Z712" s="88"/>
      <c r="AA712" s="88"/>
      <c r="AB712" s="88"/>
      <c r="AC712" s="88"/>
      <c r="AD712" s="88"/>
      <c r="AE712" s="88"/>
      <c r="AF712" s="88"/>
      <c r="AG712" s="88"/>
      <c r="AH712" s="88"/>
      <c r="AI712" s="88"/>
      <c r="AJ712" s="88"/>
      <c r="AK712" s="88"/>
      <c r="AL712" s="88"/>
      <c r="AM712" s="88"/>
      <c r="AN712" s="88"/>
      <c r="AO712" s="88"/>
      <c r="AP712" s="88"/>
      <c r="AQ712" s="88"/>
      <c r="AR712" s="88"/>
      <c r="AS712" s="88"/>
      <c r="AT712" s="88"/>
      <c r="AU712" s="88"/>
      <c r="AV712" s="88"/>
      <c r="AW712" s="88"/>
      <c r="AX712" s="88"/>
    </row>
    <row r="713" customFormat="false" ht="12.75" hidden="false" customHeight="false" outlineLevel="0" collapsed="false">
      <c r="B713" s="88"/>
      <c r="C713" s="88"/>
      <c r="D713" s="88"/>
      <c r="E713" s="88"/>
      <c r="F713" s="88"/>
      <c r="G713" s="88"/>
      <c r="H713" s="88"/>
      <c r="I713" s="88"/>
      <c r="J713" s="88"/>
      <c r="K713" s="88"/>
      <c r="L713" s="88"/>
      <c r="M713" s="88"/>
      <c r="N713" s="88"/>
      <c r="O713" s="88"/>
      <c r="P713" s="88"/>
      <c r="Q713" s="88"/>
      <c r="S713" s="88"/>
      <c r="T713" s="88"/>
      <c r="U713" s="88"/>
      <c r="V713" s="88"/>
      <c r="W713" s="88"/>
      <c r="X713" s="88"/>
      <c r="Y713" s="88"/>
      <c r="Z713" s="88"/>
      <c r="AA713" s="88"/>
      <c r="AB713" s="88"/>
      <c r="AC713" s="88"/>
      <c r="AD713" s="88"/>
      <c r="AE713" s="88"/>
      <c r="AF713" s="88"/>
      <c r="AG713" s="88"/>
      <c r="AH713" s="88"/>
      <c r="AI713" s="88"/>
      <c r="AJ713" s="88"/>
      <c r="AK713" s="88"/>
      <c r="AL713" s="88"/>
      <c r="AM713" s="88"/>
      <c r="AN713" s="88"/>
      <c r="AO713" s="88"/>
      <c r="AP713" s="88"/>
      <c r="AQ713" s="88"/>
      <c r="AR713" s="88"/>
      <c r="AS713" s="88"/>
      <c r="AT713" s="88"/>
      <c r="AU713" s="88"/>
      <c r="AV713" s="88"/>
      <c r="AW713" s="88"/>
      <c r="AX713" s="88"/>
    </row>
    <row r="714" customFormat="false" ht="12.75" hidden="false" customHeight="false" outlineLevel="0" collapsed="false">
      <c r="B714" s="88"/>
      <c r="C714" s="88"/>
      <c r="D714" s="88"/>
      <c r="E714" s="88"/>
      <c r="F714" s="88"/>
      <c r="G714" s="88"/>
      <c r="H714" s="88"/>
      <c r="I714" s="88"/>
      <c r="J714" s="88"/>
      <c r="K714" s="88"/>
      <c r="L714" s="88"/>
      <c r="M714" s="88"/>
      <c r="N714" s="88"/>
      <c r="O714" s="88"/>
      <c r="P714" s="88"/>
      <c r="Q714" s="88"/>
      <c r="S714" s="88"/>
      <c r="T714" s="88"/>
      <c r="U714" s="88"/>
      <c r="V714" s="88"/>
      <c r="W714" s="88"/>
      <c r="X714" s="88"/>
      <c r="Y714" s="88"/>
      <c r="Z714" s="88"/>
      <c r="AA714" s="88"/>
      <c r="AB714" s="88"/>
      <c r="AC714" s="88"/>
      <c r="AD714" s="88"/>
      <c r="AE714" s="88"/>
      <c r="AF714" s="88"/>
      <c r="AG714" s="88"/>
      <c r="AH714" s="88"/>
      <c r="AI714" s="88"/>
      <c r="AJ714" s="88"/>
      <c r="AK714" s="88"/>
      <c r="AL714" s="88"/>
      <c r="AM714" s="88"/>
      <c r="AN714" s="88"/>
      <c r="AO714" s="88"/>
      <c r="AP714" s="88"/>
      <c r="AQ714" s="88"/>
      <c r="AR714" s="88"/>
      <c r="AS714" s="88"/>
      <c r="AT714" s="88"/>
      <c r="AU714" s="88"/>
      <c r="AV714" s="88"/>
      <c r="AW714" s="88"/>
      <c r="AX714" s="88"/>
    </row>
    <row r="715" customFormat="false" ht="12.75" hidden="false" customHeight="false" outlineLevel="0" collapsed="false">
      <c r="B715" s="88"/>
      <c r="C715" s="88"/>
      <c r="D715" s="88"/>
      <c r="E715" s="88"/>
      <c r="F715" s="88"/>
      <c r="G715" s="88"/>
      <c r="H715" s="88"/>
      <c r="I715" s="88"/>
      <c r="J715" s="88"/>
      <c r="K715" s="88"/>
      <c r="L715" s="88"/>
      <c r="M715" s="88"/>
      <c r="N715" s="88"/>
      <c r="O715" s="88"/>
      <c r="P715" s="88"/>
      <c r="Q715" s="88"/>
      <c r="S715" s="88"/>
      <c r="T715" s="88"/>
      <c r="U715" s="88"/>
      <c r="V715" s="88"/>
      <c r="W715" s="88"/>
      <c r="X715" s="88"/>
      <c r="Y715" s="88"/>
      <c r="Z715" s="88"/>
      <c r="AA715" s="88"/>
      <c r="AB715" s="88"/>
      <c r="AC715" s="88"/>
      <c r="AD715" s="88"/>
      <c r="AE715" s="88"/>
      <c r="AF715" s="88"/>
      <c r="AG715" s="88"/>
      <c r="AH715" s="88"/>
      <c r="AI715" s="88"/>
      <c r="AJ715" s="88"/>
      <c r="AK715" s="88"/>
      <c r="AL715" s="88"/>
      <c r="AM715" s="88"/>
      <c r="AN715" s="88"/>
      <c r="AO715" s="88"/>
      <c r="AP715" s="88"/>
      <c r="AQ715" s="88"/>
      <c r="AR715" s="88"/>
      <c r="AS715" s="88"/>
      <c r="AT715" s="88"/>
      <c r="AU715" s="88"/>
      <c r="AV715" s="88"/>
      <c r="AW715" s="88"/>
      <c r="AX715" s="88"/>
    </row>
    <row r="716" customFormat="false" ht="12.75" hidden="false" customHeight="false" outlineLevel="0" collapsed="false">
      <c r="B716" s="88"/>
      <c r="C716" s="88"/>
      <c r="D716" s="88"/>
      <c r="E716" s="88"/>
      <c r="F716" s="88"/>
      <c r="G716" s="88"/>
      <c r="H716" s="88"/>
      <c r="I716" s="88"/>
      <c r="J716" s="88"/>
      <c r="K716" s="88"/>
      <c r="L716" s="88"/>
      <c r="M716" s="88"/>
      <c r="N716" s="88"/>
      <c r="O716" s="88"/>
      <c r="P716" s="88"/>
      <c r="Q716" s="88"/>
      <c r="S716" s="88"/>
      <c r="T716" s="88"/>
      <c r="U716" s="88"/>
      <c r="V716" s="88"/>
      <c r="W716" s="88"/>
      <c r="X716" s="88"/>
      <c r="Y716" s="88"/>
      <c r="Z716" s="88"/>
      <c r="AA716" s="88"/>
      <c r="AB716" s="88"/>
      <c r="AC716" s="88"/>
      <c r="AD716" s="88"/>
      <c r="AE716" s="88"/>
      <c r="AF716" s="88"/>
      <c r="AG716" s="88"/>
      <c r="AH716" s="88"/>
      <c r="AI716" s="88"/>
      <c r="AJ716" s="88"/>
      <c r="AK716" s="88"/>
      <c r="AL716" s="88"/>
      <c r="AM716" s="88"/>
      <c r="AN716" s="88"/>
      <c r="AO716" s="88"/>
      <c r="AP716" s="88"/>
      <c r="AQ716" s="88"/>
      <c r="AR716" s="88"/>
      <c r="AS716" s="88"/>
      <c r="AT716" s="88"/>
      <c r="AU716" s="88"/>
      <c r="AV716" s="88"/>
      <c r="AW716" s="88"/>
      <c r="AX716" s="88"/>
    </row>
    <row r="717" customFormat="false" ht="12.75" hidden="false" customHeight="false" outlineLevel="0" collapsed="false">
      <c r="B717" s="88"/>
      <c r="C717" s="88"/>
      <c r="D717" s="88"/>
      <c r="E717" s="88"/>
      <c r="F717" s="88"/>
      <c r="G717" s="88"/>
      <c r="H717" s="88"/>
      <c r="I717" s="88"/>
      <c r="J717" s="88"/>
      <c r="K717" s="88"/>
      <c r="L717" s="88"/>
      <c r="M717" s="88"/>
      <c r="N717" s="88"/>
      <c r="O717" s="88"/>
      <c r="P717" s="88"/>
      <c r="Q717" s="88"/>
      <c r="S717" s="88"/>
      <c r="T717" s="88"/>
      <c r="U717" s="88"/>
      <c r="V717" s="88"/>
      <c r="W717" s="88"/>
      <c r="X717" s="88"/>
      <c r="Y717" s="88"/>
      <c r="Z717" s="88"/>
      <c r="AA717" s="88"/>
      <c r="AB717" s="88"/>
      <c r="AC717" s="88"/>
      <c r="AD717" s="88"/>
      <c r="AE717" s="88"/>
      <c r="AF717" s="88"/>
      <c r="AG717" s="88"/>
      <c r="AH717" s="88"/>
      <c r="AI717" s="88"/>
      <c r="AJ717" s="88"/>
      <c r="AK717" s="88"/>
      <c r="AL717" s="88"/>
      <c r="AM717" s="88"/>
      <c r="AN717" s="88"/>
      <c r="AO717" s="88"/>
      <c r="AP717" s="88"/>
      <c r="AQ717" s="88"/>
      <c r="AR717" s="88"/>
      <c r="AS717" s="88"/>
      <c r="AT717" s="88"/>
      <c r="AU717" s="88"/>
      <c r="AV717" s="88"/>
      <c r="AW717" s="88"/>
      <c r="AX717" s="88"/>
    </row>
    <row r="718" customFormat="false" ht="12.75" hidden="false" customHeight="false" outlineLevel="0" collapsed="false">
      <c r="B718" s="88"/>
      <c r="C718" s="88"/>
      <c r="D718" s="88"/>
      <c r="E718" s="88"/>
      <c r="F718" s="88"/>
      <c r="G718" s="88"/>
      <c r="H718" s="88"/>
      <c r="I718" s="88"/>
      <c r="J718" s="88"/>
      <c r="K718" s="88"/>
      <c r="L718" s="88"/>
      <c r="M718" s="88"/>
      <c r="N718" s="88"/>
      <c r="O718" s="88"/>
      <c r="P718" s="88"/>
      <c r="Q718" s="88"/>
      <c r="S718" s="88"/>
      <c r="T718" s="88"/>
      <c r="U718" s="88"/>
      <c r="V718" s="88"/>
      <c r="W718" s="88"/>
      <c r="X718" s="88"/>
      <c r="Y718" s="88"/>
      <c r="Z718" s="88"/>
      <c r="AA718" s="88"/>
      <c r="AB718" s="88"/>
      <c r="AC718" s="88"/>
      <c r="AD718" s="88"/>
      <c r="AE718" s="88"/>
      <c r="AF718" s="88"/>
      <c r="AG718" s="88"/>
      <c r="AH718" s="88"/>
      <c r="AI718" s="88"/>
      <c r="AJ718" s="88"/>
      <c r="AK718" s="88"/>
      <c r="AL718" s="88"/>
      <c r="AM718" s="88"/>
      <c r="AN718" s="88"/>
      <c r="AO718" s="88"/>
      <c r="AP718" s="88"/>
      <c r="AQ718" s="88"/>
      <c r="AR718" s="88"/>
      <c r="AS718" s="88"/>
      <c r="AT718" s="88"/>
      <c r="AU718" s="88"/>
      <c r="AV718" s="88"/>
      <c r="AW718" s="88"/>
      <c r="AX718" s="88"/>
    </row>
    <row r="719" customFormat="false" ht="12.75" hidden="false" customHeight="false" outlineLevel="0" collapsed="false">
      <c r="B719" s="88"/>
      <c r="C719" s="88"/>
      <c r="D719" s="88"/>
      <c r="E719" s="88"/>
      <c r="F719" s="88"/>
      <c r="G719" s="88"/>
      <c r="H719" s="88"/>
      <c r="I719" s="88"/>
      <c r="J719" s="88"/>
      <c r="K719" s="88"/>
      <c r="L719" s="88"/>
      <c r="M719" s="88"/>
      <c r="N719" s="88"/>
      <c r="O719" s="88"/>
      <c r="P719" s="88"/>
      <c r="Q719" s="88"/>
      <c r="S719" s="88"/>
      <c r="T719" s="88"/>
      <c r="U719" s="88"/>
      <c r="V719" s="88"/>
      <c r="W719" s="88"/>
      <c r="X719" s="88"/>
      <c r="Y719" s="88"/>
      <c r="Z719" s="88"/>
      <c r="AA719" s="88"/>
      <c r="AB719" s="88"/>
      <c r="AC719" s="88"/>
      <c r="AD719" s="88"/>
      <c r="AE719" s="88"/>
      <c r="AF719" s="88"/>
      <c r="AG719" s="88"/>
      <c r="AH719" s="88"/>
      <c r="AI719" s="88"/>
      <c r="AJ719" s="88"/>
      <c r="AK719" s="88"/>
      <c r="AL719" s="88"/>
      <c r="AM719" s="88"/>
      <c r="AN719" s="88"/>
      <c r="AO719" s="88"/>
      <c r="AP719" s="88"/>
      <c r="AQ719" s="88"/>
      <c r="AR719" s="88"/>
      <c r="AS719" s="88"/>
      <c r="AT719" s="88"/>
      <c r="AU719" s="88"/>
      <c r="AV719" s="88"/>
      <c r="AW719" s="88"/>
      <c r="AX719" s="88"/>
    </row>
    <row r="720" customFormat="false" ht="12.75" hidden="false" customHeight="false" outlineLevel="0" collapsed="false">
      <c r="B720" s="88"/>
      <c r="C720" s="88"/>
      <c r="D720" s="88"/>
      <c r="E720" s="88"/>
      <c r="F720" s="88"/>
      <c r="G720" s="88"/>
      <c r="H720" s="88"/>
      <c r="I720" s="88"/>
      <c r="J720" s="88"/>
      <c r="K720" s="88"/>
      <c r="L720" s="88"/>
      <c r="M720" s="88"/>
      <c r="N720" s="88"/>
      <c r="O720" s="88"/>
      <c r="P720" s="88"/>
      <c r="Q720" s="88"/>
      <c r="S720" s="88"/>
      <c r="T720" s="88"/>
      <c r="U720" s="88"/>
      <c r="V720" s="88"/>
      <c r="W720" s="88"/>
      <c r="X720" s="88"/>
      <c r="Y720" s="88"/>
      <c r="Z720" s="88"/>
      <c r="AA720" s="88"/>
      <c r="AB720" s="88"/>
      <c r="AC720" s="88"/>
      <c r="AD720" s="88"/>
      <c r="AE720" s="88"/>
      <c r="AF720" s="88"/>
      <c r="AG720" s="88"/>
      <c r="AH720" s="88"/>
      <c r="AI720" s="88"/>
      <c r="AJ720" s="88"/>
      <c r="AK720" s="88"/>
      <c r="AL720" s="88"/>
      <c r="AM720" s="88"/>
      <c r="AN720" s="88"/>
      <c r="AO720" s="88"/>
      <c r="AP720" s="88"/>
      <c r="AQ720" s="88"/>
      <c r="AR720" s="88"/>
      <c r="AS720" s="88"/>
      <c r="AT720" s="88"/>
      <c r="AU720" s="88"/>
      <c r="AV720" s="88"/>
      <c r="AW720" s="88"/>
      <c r="AX720" s="88"/>
    </row>
    <row r="721" customFormat="false" ht="12.75" hidden="false" customHeight="false" outlineLevel="0" collapsed="false">
      <c r="B721" s="88"/>
      <c r="C721" s="88"/>
      <c r="D721" s="88"/>
      <c r="E721" s="88"/>
      <c r="F721" s="88"/>
      <c r="G721" s="88"/>
      <c r="H721" s="88"/>
      <c r="I721" s="88"/>
      <c r="J721" s="88"/>
      <c r="K721" s="88"/>
      <c r="L721" s="88"/>
      <c r="M721" s="88"/>
      <c r="N721" s="88"/>
      <c r="O721" s="88"/>
      <c r="P721" s="88"/>
      <c r="Q721" s="88"/>
      <c r="S721" s="88"/>
      <c r="T721" s="88"/>
      <c r="U721" s="88"/>
      <c r="V721" s="88"/>
      <c r="W721" s="88"/>
      <c r="X721" s="88"/>
      <c r="Y721" s="88"/>
      <c r="Z721" s="88"/>
      <c r="AA721" s="88"/>
      <c r="AB721" s="88"/>
      <c r="AC721" s="88"/>
      <c r="AD721" s="88"/>
      <c r="AE721" s="88"/>
      <c r="AF721" s="88"/>
      <c r="AG721" s="88"/>
      <c r="AH721" s="88"/>
      <c r="AI721" s="88"/>
      <c r="AJ721" s="88"/>
      <c r="AK721" s="88"/>
      <c r="AL721" s="88"/>
      <c r="AM721" s="88"/>
      <c r="AN721" s="88"/>
      <c r="AO721" s="88"/>
      <c r="AP721" s="88"/>
      <c r="AQ721" s="88"/>
      <c r="AR721" s="88"/>
      <c r="AS721" s="88"/>
      <c r="AT721" s="88"/>
      <c r="AU721" s="88"/>
      <c r="AV721" s="88"/>
      <c r="AW721" s="88"/>
      <c r="AX721" s="88"/>
    </row>
    <row r="722" customFormat="false" ht="12.75" hidden="false" customHeight="false" outlineLevel="0" collapsed="false">
      <c r="B722" s="88"/>
      <c r="C722" s="88"/>
      <c r="D722" s="88"/>
      <c r="E722" s="88"/>
      <c r="F722" s="88"/>
      <c r="G722" s="88"/>
      <c r="H722" s="88"/>
      <c r="I722" s="88"/>
      <c r="J722" s="88"/>
      <c r="K722" s="88"/>
      <c r="L722" s="88"/>
      <c r="M722" s="88"/>
      <c r="N722" s="88"/>
      <c r="O722" s="88"/>
      <c r="P722" s="88"/>
      <c r="Q722" s="88"/>
      <c r="S722" s="88"/>
      <c r="T722" s="88"/>
      <c r="U722" s="88"/>
      <c r="V722" s="88"/>
      <c r="W722" s="88"/>
      <c r="X722" s="88"/>
      <c r="Y722" s="88"/>
      <c r="Z722" s="88"/>
      <c r="AA722" s="88"/>
      <c r="AB722" s="88"/>
      <c r="AC722" s="88"/>
      <c r="AD722" s="88"/>
      <c r="AE722" s="88"/>
      <c r="AF722" s="88"/>
      <c r="AG722" s="88"/>
      <c r="AH722" s="88"/>
      <c r="AI722" s="88"/>
      <c r="AJ722" s="88"/>
      <c r="AK722" s="88"/>
      <c r="AL722" s="88"/>
      <c r="AM722" s="88"/>
      <c r="AN722" s="88"/>
      <c r="AO722" s="88"/>
      <c r="AP722" s="88"/>
      <c r="AQ722" s="88"/>
      <c r="AR722" s="88"/>
      <c r="AS722" s="88"/>
      <c r="AT722" s="88"/>
      <c r="AU722" s="88"/>
      <c r="AV722" s="88"/>
      <c r="AW722" s="88"/>
      <c r="AX722" s="88"/>
    </row>
    <row r="723" customFormat="false" ht="12.75" hidden="false" customHeight="false" outlineLevel="0" collapsed="false">
      <c r="B723" s="88"/>
      <c r="C723" s="88"/>
      <c r="D723" s="88"/>
      <c r="E723" s="88"/>
      <c r="F723" s="88"/>
      <c r="G723" s="88"/>
      <c r="H723" s="88"/>
      <c r="I723" s="88"/>
      <c r="J723" s="88"/>
      <c r="K723" s="88"/>
      <c r="L723" s="88"/>
      <c r="M723" s="88"/>
      <c r="N723" s="88"/>
      <c r="O723" s="88"/>
      <c r="P723" s="88"/>
      <c r="Q723" s="88"/>
      <c r="S723" s="88"/>
      <c r="T723" s="88"/>
      <c r="U723" s="88"/>
      <c r="V723" s="88"/>
      <c r="W723" s="88"/>
      <c r="X723" s="88"/>
      <c r="Y723" s="88"/>
      <c r="Z723" s="88"/>
      <c r="AA723" s="88"/>
      <c r="AB723" s="88"/>
      <c r="AC723" s="88"/>
      <c r="AD723" s="88"/>
      <c r="AE723" s="88"/>
      <c r="AF723" s="88"/>
      <c r="AG723" s="88"/>
      <c r="AH723" s="88"/>
      <c r="AI723" s="88"/>
      <c r="AJ723" s="88"/>
      <c r="AK723" s="88"/>
      <c r="AL723" s="88"/>
      <c r="AM723" s="88"/>
      <c r="AN723" s="88"/>
      <c r="AO723" s="88"/>
      <c r="AP723" s="88"/>
      <c r="AQ723" s="88"/>
      <c r="AR723" s="88"/>
      <c r="AS723" s="88"/>
      <c r="AT723" s="88"/>
      <c r="AU723" s="88"/>
      <c r="AV723" s="88"/>
      <c r="AW723" s="88"/>
      <c r="AX723" s="88"/>
    </row>
    <row r="724" customFormat="false" ht="12.75" hidden="false" customHeight="false" outlineLevel="0" collapsed="false">
      <c r="B724" s="88"/>
      <c r="C724" s="88"/>
      <c r="D724" s="88"/>
      <c r="E724" s="88"/>
      <c r="F724" s="88"/>
      <c r="G724" s="88"/>
      <c r="H724" s="88"/>
      <c r="I724" s="88"/>
      <c r="J724" s="88"/>
      <c r="K724" s="88"/>
      <c r="L724" s="88"/>
      <c r="M724" s="88"/>
      <c r="N724" s="88"/>
      <c r="O724" s="88"/>
      <c r="P724" s="88"/>
      <c r="Q724" s="88"/>
      <c r="S724" s="88"/>
      <c r="T724" s="88"/>
      <c r="U724" s="88"/>
      <c r="V724" s="88"/>
      <c r="W724" s="88"/>
      <c r="X724" s="88"/>
      <c r="Y724" s="88"/>
      <c r="Z724" s="88"/>
      <c r="AA724" s="88"/>
      <c r="AB724" s="88"/>
      <c r="AC724" s="88"/>
      <c r="AD724" s="88"/>
      <c r="AE724" s="88"/>
      <c r="AF724" s="88"/>
      <c r="AG724" s="88"/>
      <c r="AH724" s="88"/>
      <c r="AI724" s="88"/>
      <c r="AJ724" s="88"/>
      <c r="AK724" s="88"/>
      <c r="AL724" s="88"/>
      <c r="AM724" s="88"/>
      <c r="AN724" s="88"/>
      <c r="AO724" s="88"/>
      <c r="AP724" s="88"/>
      <c r="AQ724" s="88"/>
      <c r="AR724" s="88"/>
      <c r="AS724" s="88"/>
      <c r="AT724" s="88"/>
      <c r="AU724" s="88"/>
      <c r="AV724" s="88"/>
      <c r="AW724" s="88"/>
      <c r="AX724" s="88"/>
    </row>
    <row r="725" customFormat="false" ht="12.75" hidden="false" customHeight="false" outlineLevel="0" collapsed="false">
      <c r="B725" s="88"/>
      <c r="C725" s="88"/>
      <c r="D725" s="88"/>
      <c r="E725" s="88"/>
      <c r="F725" s="88"/>
      <c r="G725" s="88"/>
      <c r="H725" s="88"/>
      <c r="I725" s="88"/>
      <c r="J725" s="88"/>
      <c r="K725" s="88"/>
      <c r="L725" s="88"/>
      <c r="M725" s="88"/>
      <c r="N725" s="88"/>
      <c r="O725" s="88"/>
      <c r="P725" s="88"/>
      <c r="Q725" s="88"/>
      <c r="S725" s="88"/>
      <c r="T725" s="88"/>
      <c r="U725" s="88"/>
      <c r="V725" s="88"/>
      <c r="W725" s="88"/>
      <c r="X725" s="88"/>
      <c r="Y725" s="88"/>
      <c r="Z725" s="88"/>
      <c r="AA725" s="88"/>
      <c r="AB725" s="88"/>
      <c r="AC725" s="88"/>
      <c r="AD725" s="88"/>
      <c r="AE725" s="88"/>
      <c r="AF725" s="88"/>
      <c r="AG725" s="88"/>
      <c r="AH725" s="88"/>
      <c r="AI725" s="88"/>
      <c r="AJ725" s="88"/>
      <c r="AK725" s="88"/>
      <c r="AL725" s="88"/>
      <c r="AM725" s="88"/>
      <c r="AN725" s="88"/>
      <c r="AO725" s="88"/>
      <c r="AP725" s="88"/>
      <c r="AQ725" s="88"/>
      <c r="AR725" s="88"/>
      <c r="AS725" s="88"/>
      <c r="AT725" s="88"/>
      <c r="AU725" s="88"/>
      <c r="AV725" s="88"/>
      <c r="AW725" s="88"/>
      <c r="AX725" s="88"/>
    </row>
    <row r="726" customFormat="false" ht="12.75" hidden="false" customHeight="false" outlineLevel="0" collapsed="false">
      <c r="B726" s="88"/>
      <c r="C726" s="88"/>
      <c r="D726" s="88"/>
      <c r="E726" s="88"/>
      <c r="F726" s="88"/>
      <c r="G726" s="88"/>
      <c r="H726" s="88"/>
      <c r="I726" s="88"/>
      <c r="J726" s="88"/>
      <c r="K726" s="88"/>
      <c r="L726" s="88"/>
      <c r="M726" s="88"/>
      <c r="N726" s="88"/>
      <c r="O726" s="88"/>
      <c r="P726" s="88"/>
      <c r="Q726" s="88"/>
      <c r="S726" s="88"/>
      <c r="T726" s="88"/>
      <c r="U726" s="88"/>
      <c r="V726" s="88"/>
      <c r="W726" s="88"/>
      <c r="X726" s="88"/>
      <c r="Y726" s="88"/>
      <c r="Z726" s="88"/>
      <c r="AA726" s="88"/>
      <c r="AB726" s="88"/>
      <c r="AC726" s="88"/>
      <c r="AD726" s="88"/>
      <c r="AE726" s="88"/>
      <c r="AF726" s="88"/>
      <c r="AG726" s="88"/>
      <c r="AH726" s="88"/>
      <c r="AI726" s="88"/>
      <c r="AJ726" s="88"/>
      <c r="AK726" s="88"/>
      <c r="AL726" s="88"/>
      <c r="AM726" s="88"/>
      <c r="AN726" s="88"/>
      <c r="AO726" s="88"/>
      <c r="AP726" s="88"/>
      <c r="AQ726" s="88"/>
      <c r="AR726" s="88"/>
      <c r="AS726" s="88"/>
      <c r="AT726" s="88"/>
      <c r="AU726" s="88"/>
      <c r="AV726" s="88"/>
      <c r="AW726" s="88"/>
      <c r="AX726" s="88"/>
    </row>
    <row r="727" customFormat="false" ht="12.75" hidden="false" customHeight="false" outlineLevel="0" collapsed="false">
      <c r="B727" s="88"/>
      <c r="C727" s="88"/>
      <c r="D727" s="88"/>
      <c r="E727" s="88"/>
      <c r="F727" s="88"/>
      <c r="G727" s="88"/>
      <c r="H727" s="88"/>
      <c r="I727" s="88"/>
      <c r="J727" s="88"/>
      <c r="K727" s="88"/>
      <c r="L727" s="88"/>
      <c r="M727" s="88"/>
      <c r="N727" s="88"/>
      <c r="O727" s="88"/>
      <c r="P727" s="88"/>
      <c r="Q727" s="88"/>
      <c r="S727" s="88"/>
      <c r="T727" s="88"/>
      <c r="U727" s="88"/>
      <c r="V727" s="88"/>
      <c r="W727" s="88"/>
      <c r="X727" s="88"/>
      <c r="Y727" s="88"/>
      <c r="Z727" s="88"/>
      <c r="AA727" s="88"/>
      <c r="AB727" s="88"/>
      <c r="AC727" s="88"/>
      <c r="AD727" s="88"/>
      <c r="AE727" s="88"/>
      <c r="AF727" s="88"/>
      <c r="AG727" s="88"/>
      <c r="AH727" s="88"/>
      <c r="AI727" s="88"/>
      <c r="AJ727" s="88"/>
      <c r="AK727" s="88"/>
      <c r="AL727" s="88"/>
      <c r="AM727" s="88"/>
      <c r="AN727" s="88"/>
      <c r="AO727" s="88"/>
      <c r="AP727" s="88"/>
      <c r="AQ727" s="88"/>
      <c r="AR727" s="88"/>
      <c r="AS727" s="88"/>
      <c r="AT727" s="88"/>
      <c r="AU727" s="88"/>
      <c r="AV727" s="88"/>
      <c r="AW727" s="88"/>
      <c r="AX727" s="88"/>
    </row>
    <row r="728" customFormat="false" ht="12.75" hidden="false" customHeight="false" outlineLevel="0" collapsed="false">
      <c r="B728" s="88"/>
      <c r="C728" s="88"/>
      <c r="D728" s="88"/>
      <c r="E728" s="88"/>
      <c r="F728" s="88"/>
      <c r="G728" s="88"/>
      <c r="H728" s="88"/>
      <c r="I728" s="88"/>
      <c r="J728" s="88"/>
      <c r="K728" s="88"/>
      <c r="L728" s="88"/>
      <c r="M728" s="88"/>
      <c r="N728" s="88"/>
      <c r="O728" s="88"/>
      <c r="P728" s="88"/>
      <c r="Q728" s="88"/>
      <c r="S728" s="88"/>
      <c r="T728" s="88"/>
      <c r="U728" s="88"/>
      <c r="V728" s="88"/>
      <c r="W728" s="88"/>
      <c r="X728" s="88"/>
      <c r="Y728" s="88"/>
      <c r="Z728" s="88"/>
      <c r="AA728" s="88"/>
      <c r="AB728" s="88"/>
      <c r="AC728" s="88"/>
      <c r="AD728" s="88"/>
      <c r="AE728" s="88"/>
      <c r="AF728" s="88"/>
      <c r="AG728" s="88"/>
      <c r="AH728" s="88"/>
      <c r="AI728" s="88"/>
      <c r="AJ728" s="88"/>
      <c r="AK728" s="88"/>
      <c r="AL728" s="88"/>
      <c r="AM728" s="88"/>
      <c r="AN728" s="88"/>
      <c r="AO728" s="88"/>
      <c r="AP728" s="88"/>
      <c r="AQ728" s="88"/>
      <c r="AR728" s="88"/>
      <c r="AS728" s="88"/>
      <c r="AT728" s="88"/>
      <c r="AU728" s="88"/>
      <c r="AV728" s="88"/>
      <c r="AW728" s="88"/>
      <c r="AX728" s="88"/>
    </row>
    <row r="729" customFormat="false" ht="12.75" hidden="false" customHeight="false" outlineLevel="0" collapsed="false">
      <c r="B729" s="88"/>
      <c r="C729" s="88"/>
      <c r="D729" s="88"/>
      <c r="E729" s="88"/>
      <c r="F729" s="88"/>
      <c r="G729" s="88"/>
      <c r="H729" s="88"/>
      <c r="I729" s="88"/>
      <c r="J729" s="88"/>
      <c r="K729" s="88"/>
      <c r="L729" s="88"/>
      <c r="M729" s="88"/>
      <c r="N729" s="88"/>
      <c r="O729" s="88"/>
      <c r="P729" s="88"/>
      <c r="Q729" s="88"/>
      <c r="S729" s="88"/>
      <c r="T729" s="88"/>
      <c r="U729" s="88"/>
      <c r="V729" s="88"/>
      <c r="W729" s="88"/>
      <c r="X729" s="88"/>
      <c r="Y729" s="88"/>
      <c r="Z729" s="88"/>
      <c r="AA729" s="88"/>
      <c r="AB729" s="88"/>
      <c r="AC729" s="88"/>
      <c r="AD729" s="88"/>
      <c r="AE729" s="88"/>
      <c r="AF729" s="88"/>
      <c r="AG729" s="88"/>
      <c r="AH729" s="88"/>
      <c r="AI729" s="88"/>
      <c r="AJ729" s="88"/>
      <c r="AK729" s="88"/>
      <c r="AL729" s="88"/>
      <c r="AM729" s="88"/>
      <c r="AN729" s="88"/>
      <c r="AO729" s="88"/>
      <c r="AP729" s="88"/>
      <c r="AQ729" s="88"/>
      <c r="AR729" s="88"/>
      <c r="AS729" s="88"/>
      <c r="AT729" s="88"/>
      <c r="AU729" s="88"/>
      <c r="AV729" s="88"/>
      <c r="AW729" s="88"/>
      <c r="AX729" s="88"/>
    </row>
    <row r="730" customFormat="false" ht="12.75" hidden="false" customHeight="false" outlineLevel="0" collapsed="false">
      <c r="B730" s="88"/>
      <c r="C730" s="88"/>
      <c r="D730" s="88"/>
      <c r="E730" s="88"/>
      <c r="F730" s="88"/>
      <c r="G730" s="88"/>
      <c r="H730" s="88"/>
      <c r="I730" s="88"/>
      <c r="J730" s="88"/>
      <c r="K730" s="88"/>
      <c r="L730" s="88"/>
      <c r="M730" s="88"/>
      <c r="N730" s="88"/>
      <c r="O730" s="88"/>
      <c r="P730" s="88"/>
      <c r="Q730" s="88"/>
      <c r="S730" s="88"/>
      <c r="T730" s="88"/>
      <c r="U730" s="88"/>
      <c r="V730" s="88"/>
      <c r="W730" s="88"/>
      <c r="X730" s="88"/>
      <c r="Y730" s="88"/>
      <c r="Z730" s="88"/>
      <c r="AA730" s="88"/>
      <c r="AB730" s="88"/>
      <c r="AC730" s="88"/>
      <c r="AD730" s="88"/>
      <c r="AE730" s="88"/>
      <c r="AF730" s="88"/>
      <c r="AG730" s="88"/>
      <c r="AH730" s="88"/>
      <c r="AI730" s="88"/>
      <c r="AJ730" s="88"/>
      <c r="AK730" s="88"/>
      <c r="AL730" s="88"/>
      <c r="AM730" s="88"/>
      <c r="AN730" s="88"/>
      <c r="AO730" s="88"/>
      <c r="AP730" s="88"/>
      <c r="AQ730" s="88"/>
      <c r="AR730" s="88"/>
      <c r="AS730" s="88"/>
      <c r="AT730" s="88"/>
      <c r="AU730" s="88"/>
      <c r="AV730" s="88"/>
      <c r="AW730" s="88"/>
      <c r="AX730" s="88"/>
    </row>
    <row r="731" customFormat="false" ht="12.75" hidden="false" customHeight="false" outlineLevel="0" collapsed="false">
      <c r="B731" s="88"/>
      <c r="C731" s="88"/>
      <c r="D731" s="88"/>
      <c r="E731" s="88"/>
      <c r="F731" s="88"/>
      <c r="G731" s="88"/>
      <c r="H731" s="88"/>
      <c r="I731" s="88"/>
      <c r="J731" s="88"/>
      <c r="K731" s="88"/>
      <c r="L731" s="88"/>
      <c r="M731" s="88"/>
      <c r="N731" s="88"/>
      <c r="O731" s="88"/>
      <c r="P731" s="88"/>
      <c r="Q731" s="88"/>
      <c r="S731" s="88"/>
      <c r="T731" s="88"/>
      <c r="U731" s="88"/>
      <c r="V731" s="88"/>
      <c r="W731" s="88"/>
      <c r="X731" s="88"/>
      <c r="Y731" s="88"/>
      <c r="Z731" s="88"/>
      <c r="AA731" s="88"/>
      <c r="AB731" s="88"/>
      <c r="AC731" s="88"/>
      <c r="AD731" s="88"/>
      <c r="AE731" s="88"/>
      <c r="AF731" s="88"/>
      <c r="AG731" s="88"/>
      <c r="AH731" s="88"/>
      <c r="AI731" s="88"/>
      <c r="AJ731" s="88"/>
      <c r="AK731" s="88"/>
      <c r="AL731" s="88"/>
      <c r="AM731" s="88"/>
      <c r="AN731" s="88"/>
      <c r="AO731" s="88"/>
      <c r="AP731" s="88"/>
      <c r="AQ731" s="88"/>
      <c r="AR731" s="88"/>
      <c r="AS731" s="88"/>
      <c r="AT731" s="88"/>
      <c r="AU731" s="88"/>
      <c r="AV731" s="88"/>
      <c r="AW731" s="88"/>
      <c r="AX731" s="88"/>
    </row>
    <row r="732" customFormat="false" ht="12.75" hidden="false" customHeight="false" outlineLevel="0" collapsed="false">
      <c r="B732" s="88"/>
      <c r="C732" s="88"/>
      <c r="D732" s="88"/>
      <c r="E732" s="88"/>
      <c r="F732" s="88"/>
      <c r="G732" s="88"/>
      <c r="H732" s="88"/>
      <c r="I732" s="88"/>
      <c r="J732" s="88"/>
      <c r="K732" s="88"/>
      <c r="L732" s="88"/>
      <c r="M732" s="88"/>
      <c r="N732" s="88"/>
      <c r="O732" s="88"/>
      <c r="P732" s="88"/>
      <c r="Q732" s="88"/>
      <c r="S732" s="88"/>
      <c r="T732" s="88"/>
      <c r="U732" s="88"/>
      <c r="V732" s="88"/>
      <c r="W732" s="88"/>
      <c r="X732" s="88"/>
      <c r="Y732" s="88"/>
      <c r="Z732" s="88"/>
      <c r="AA732" s="88"/>
      <c r="AB732" s="88"/>
      <c r="AC732" s="88"/>
      <c r="AD732" s="88"/>
      <c r="AE732" s="88"/>
      <c r="AF732" s="88"/>
      <c r="AG732" s="88"/>
      <c r="AH732" s="88"/>
      <c r="AI732" s="88"/>
      <c r="AJ732" s="88"/>
      <c r="AK732" s="88"/>
      <c r="AL732" s="88"/>
      <c r="AM732" s="88"/>
      <c r="AN732" s="88"/>
      <c r="AO732" s="88"/>
      <c r="AP732" s="88"/>
      <c r="AQ732" s="88"/>
      <c r="AR732" s="88"/>
      <c r="AS732" s="88"/>
      <c r="AT732" s="88"/>
      <c r="AU732" s="88"/>
      <c r="AV732" s="88"/>
      <c r="AW732" s="88"/>
      <c r="AX732" s="88"/>
    </row>
    <row r="733" customFormat="false" ht="12.75" hidden="false" customHeight="false" outlineLevel="0" collapsed="false">
      <c r="B733" s="88"/>
      <c r="C733" s="88"/>
      <c r="D733" s="88"/>
      <c r="E733" s="88"/>
      <c r="F733" s="88"/>
      <c r="G733" s="88"/>
      <c r="H733" s="88"/>
      <c r="I733" s="88"/>
      <c r="J733" s="88"/>
      <c r="K733" s="88"/>
      <c r="L733" s="88"/>
      <c r="M733" s="88"/>
      <c r="N733" s="88"/>
      <c r="O733" s="88"/>
      <c r="P733" s="88"/>
      <c r="Q733" s="88"/>
      <c r="S733" s="88"/>
      <c r="T733" s="88"/>
      <c r="U733" s="88"/>
      <c r="V733" s="88"/>
      <c r="W733" s="88"/>
      <c r="X733" s="88"/>
      <c r="Y733" s="88"/>
      <c r="Z733" s="88"/>
      <c r="AA733" s="88"/>
      <c r="AB733" s="88"/>
      <c r="AC733" s="88"/>
      <c r="AD733" s="88"/>
      <c r="AE733" s="88"/>
      <c r="AF733" s="88"/>
      <c r="AG733" s="88"/>
      <c r="AH733" s="88"/>
      <c r="AI733" s="88"/>
      <c r="AJ733" s="88"/>
      <c r="AK733" s="88"/>
      <c r="AL733" s="88"/>
      <c r="AM733" s="88"/>
      <c r="AN733" s="88"/>
      <c r="AO733" s="88"/>
      <c r="AP733" s="88"/>
      <c r="AQ733" s="88"/>
      <c r="AR733" s="88"/>
      <c r="AS733" s="88"/>
      <c r="AT733" s="88"/>
      <c r="AU733" s="88"/>
      <c r="AV733" s="88"/>
      <c r="AW733" s="88"/>
      <c r="AX733" s="88"/>
    </row>
    <row r="734" customFormat="false" ht="12.75" hidden="false" customHeight="false" outlineLevel="0" collapsed="false">
      <c r="B734" s="88"/>
      <c r="C734" s="88"/>
      <c r="D734" s="88"/>
      <c r="E734" s="88"/>
      <c r="F734" s="88"/>
      <c r="G734" s="88"/>
      <c r="H734" s="88"/>
      <c r="I734" s="88"/>
      <c r="J734" s="88"/>
      <c r="K734" s="88"/>
      <c r="L734" s="88"/>
      <c r="M734" s="88"/>
      <c r="N734" s="88"/>
      <c r="O734" s="88"/>
      <c r="P734" s="88"/>
      <c r="Q734" s="88"/>
      <c r="S734" s="88"/>
      <c r="T734" s="88"/>
      <c r="U734" s="88"/>
      <c r="V734" s="88"/>
      <c r="W734" s="88"/>
      <c r="X734" s="88"/>
      <c r="Y734" s="88"/>
      <c r="Z734" s="88"/>
      <c r="AA734" s="88"/>
      <c r="AB734" s="88"/>
      <c r="AC734" s="88"/>
      <c r="AD734" s="88"/>
      <c r="AE734" s="88"/>
      <c r="AF734" s="88"/>
      <c r="AG734" s="88"/>
      <c r="AH734" s="88"/>
      <c r="AI734" s="88"/>
      <c r="AJ734" s="88"/>
      <c r="AK734" s="88"/>
      <c r="AL734" s="88"/>
      <c r="AM734" s="88"/>
      <c r="AN734" s="88"/>
      <c r="AO734" s="88"/>
      <c r="AP734" s="88"/>
      <c r="AQ734" s="88"/>
      <c r="AR734" s="88"/>
      <c r="AS734" s="88"/>
      <c r="AT734" s="88"/>
      <c r="AU734" s="88"/>
      <c r="AV734" s="88"/>
      <c r="AW734" s="88"/>
      <c r="AX734" s="88"/>
    </row>
    <row r="735" customFormat="false" ht="12.75" hidden="false" customHeight="false" outlineLevel="0" collapsed="false">
      <c r="B735" s="88"/>
      <c r="C735" s="88"/>
      <c r="D735" s="88"/>
      <c r="E735" s="88"/>
      <c r="F735" s="88"/>
      <c r="G735" s="88"/>
      <c r="H735" s="88"/>
      <c r="I735" s="88"/>
      <c r="J735" s="88"/>
      <c r="K735" s="88"/>
      <c r="L735" s="88"/>
      <c r="M735" s="88"/>
      <c r="N735" s="88"/>
      <c r="O735" s="88"/>
      <c r="P735" s="88"/>
      <c r="Q735" s="88"/>
      <c r="S735" s="88"/>
      <c r="T735" s="88"/>
      <c r="U735" s="88"/>
      <c r="V735" s="88"/>
      <c r="W735" s="88"/>
      <c r="X735" s="88"/>
      <c r="Y735" s="88"/>
      <c r="Z735" s="88"/>
      <c r="AA735" s="88"/>
      <c r="AB735" s="88"/>
      <c r="AC735" s="88"/>
      <c r="AD735" s="88"/>
      <c r="AE735" s="88"/>
      <c r="AF735" s="88"/>
      <c r="AG735" s="88"/>
      <c r="AH735" s="88"/>
      <c r="AI735" s="88"/>
      <c r="AJ735" s="88"/>
      <c r="AK735" s="88"/>
      <c r="AL735" s="88"/>
      <c r="AM735" s="88"/>
      <c r="AN735" s="88"/>
      <c r="AO735" s="88"/>
      <c r="AP735" s="88"/>
      <c r="AQ735" s="88"/>
      <c r="AR735" s="88"/>
      <c r="AS735" s="88"/>
      <c r="AT735" s="88"/>
      <c r="AU735" s="88"/>
      <c r="AV735" s="88"/>
      <c r="AW735" s="88"/>
      <c r="AX735" s="88"/>
    </row>
    <row r="736" customFormat="false" ht="12.75" hidden="false" customHeight="false" outlineLevel="0" collapsed="false">
      <c r="B736" s="88"/>
      <c r="C736" s="88"/>
      <c r="D736" s="88"/>
      <c r="E736" s="88"/>
      <c r="F736" s="88"/>
      <c r="G736" s="88"/>
      <c r="H736" s="88"/>
      <c r="I736" s="88"/>
      <c r="J736" s="88"/>
      <c r="K736" s="88"/>
      <c r="L736" s="88"/>
      <c r="M736" s="88"/>
      <c r="N736" s="88"/>
      <c r="O736" s="88"/>
      <c r="P736" s="88"/>
      <c r="Q736" s="88"/>
      <c r="S736" s="88"/>
      <c r="T736" s="88"/>
      <c r="U736" s="88"/>
      <c r="V736" s="88"/>
      <c r="W736" s="88"/>
      <c r="X736" s="88"/>
      <c r="Y736" s="88"/>
      <c r="Z736" s="88"/>
      <c r="AA736" s="88"/>
      <c r="AB736" s="88"/>
      <c r="AC736" s="88"/>
      <c r="AD736" s="88"/>
      <c r="AE736" s="88"/>
      <c r="AF736" s="88"/>
      <c r="AG736" s="88"/>
      <c r="AH736" s="88"/>
      <c r="AI736" s="88"/>
      <c r="AJ736" s="88"/>
      <c r="AK736" s="88"/>
      <c r="AL736" s="88"/>
      <c r="AM736" s="88"/>
      <c r="AN736" s="88"/>
      <c r="AO736" s="88"/>
      <c r="AP736" s="88"/>
      <c r="AQ736" s="88"/>
      <c r="AR736" s="88"/>
      <c r="AS736" s="88"/>
      <c r="AT736" s="88"/>
      <c r="AU736" s="88"/>
      <c r="AV736" s="88"/>
      <c r="AW736" s="88"/>
      <c r="AX736" s="88"/>
    </row>
    <row r="737" customFormat="false" ht="12.75" hidden="false" customHeight="false" outlineLevel="0" collapsed="false">
      <c r="B737" s="88"/>
      <c r="C737" s="88"/>
      <c r="D737" s="88"/>
      <c r="E737" s="88"/>
      <c r="F737" s="88"/>
      <c r="G737" s="88"/>
      <c r="H737" s="88"/>
      <c r="I737" s="88"/>
      <c r="J737" s="88"/>
      <c r="K737" s="88"/>
      <c r="L737" s="88"/>
      <c r="M737" s="88"/>
      <c r="N737" s="88"/>
      <c r="O737" s="88"/>
      <c r="P737" s="88"/>
      <c r="Q737" s="88"/>
      <c r="S737" s="88"/>
      <c r="T737" s="88"/>
      <c r="U737" s="88"/>
      <c r="V737" s="88"/>
      <c r="W737" s="88"/>
      <c r="X737" s="88"/>
      <c r="Y737" s="88"/>
      <c r="Z737" s="88"/>
      <c r="AA737" s="88"/>
      <c r="AB737" s="88"/>
      <c r="AC737" s="88"/>
      <c r="AD737" s="88"/>
      <c r="AE737" s="88"/>
      <c r="AF737" s="88"/>
      <c r="AG737" s="88"/>
      <c r="AH737" s="88"/>
      <c r="AI737" s="88"/>
      <c r="AJ737" s="88"/>
      <c r="AK737" s="88"/>
      <c r="AL737" s="88"/>
      <c r="AM737" s="88"/>
      <c r="AN737" s="88"/>
      <c r="AO737" s="88"/>
      <c r="AP737" s="88"/>
      <c r="AQ737" s="88"/>
      <c r="AR737" s="88"/>
      <c r="AS737" s="88"/>
      <c r="AT737" s="88"/>
      <c r="AU737" s="88"/>
      <c r="AV737" s="88"/>
      <c r="AW737" s="88"/>
      <c r="AX737" s="88"/>
    </row>
    <row r="738" customFormat="false" ht="12.75" hidden="false" customHeight="false" outlineLevel="0" collapsed="false">
      <c r="B738" s="88"/>
      <c r="C738" s="88"/>
      <c r="D738" s="88"/>
      <c r="E738" s="88"/>
      <c r="F738" s="88"/>
      <c r="G738" s="88"/>
      <c r="H738" s="88"/>
      <c r="I738" s="88"/>
      <c r="J738" s="88"/>
      <c r="K738" s="88"/>
      <c r="L738" s="88"/>
      <c r="M738" s="88"/>
      <c r="N738" s="88"/>
      <c r="O738" s="88"/>
      <c r="P738" s="88"/>
      <c r="Q738" s="88"/>
      <c r="S738" s="88"/>
      <c r="T738" s="88"/>
      <c r="U738" s="88"/>
      <c r="V738" s="88"/>
      <c r="W738" s="88"/>
      <c r="X738" s="88"/>
      <c r="Y738" s="88"/>
      <c r="Z738" s="88"/>
      <c r="AA738" s="88"/>
      <c r="AB738" s="88"/>
      <c r="AC738" s="88"/>
      <c r="AD738" s="88"/>
      <c r="AE738" s="88"/>
      <c r="AF738" s="88"/>
      <c r="AG738" s="88"/>
      <c r="AH738" s="88"/>
      <c r="AI738" s="88"/>
      <c r="AJ738" s="88"/>
      <c r="AK738" s="88"/>
      <c r="AL738" s="88"/>
      <c r="AM738" s="88"/>
      <c r="AN738" s="88"/>
      <c r="AO738" s="88"/>
      <c r="AP738" s="88"/>
      <c r="AQ738" s="88"/>
      <c r="AR738" s="88"/>
      <c r="AS738" s="88"/>
      <c r="AT738" s="88"/>
      <c r="AU738" s="88"/>
      <c r="AV738" s="88"/>
      <c r="AW738" s="88"/>
      <c r="AX738" s="88"/>
    </row>
    <row r="739" customFormat="false" ht="12.75" hidden="false" customHeight="false" outlineLevel="0" collapsed="false">
      <c r="B739" s="88"/>
      <c r="C739" s="88"/>
      <c r="D739" s="88"/>
      <c r="E739" s="88"/>
      <c r="F739" s="88"/>
      <c r="G739" s="88"/>
      <c r="H739" s="88"/>
      <c r="I739" s="88"/>
      <c r="J739" s="88"/>
      <c r="K739" s="88"/>
      <c r="L739" s="88"/>
      <c r="M739" s="88"/>
      <c r="N739" s="88"/>
      <c r="O739" s="88"/>
      <c r="P739" s="88"/>
      <c r="Q739" s="88"/>
      <c r="S739" s="88"/>
      <c r="T739" s="88"/>
      <c r="U739" s="88"/>
      <c r="V739" s="88"/>
      <c r="W739" s="88"/>
      <c r="X739" s="88"/>
      <c r="Y739" s="88"/>
      <c r="Z739" s="88"/>
      <c r="AA739" s="88"/>
      <c r="AB739" s="88"/>
      <c r="AC739" s="88"/>
      <c r="AD739" s="88"/>
      <c r="AE739" s="88"/>
      <c r="AF739" s="88"/>
      <c r="AG739" s="88"/>
      <c r="AH739" s="88"/>
      <c r="AI739" s="88"/>
      <c r="AJ739" s="88"/>
      <c r="AK739" s="88"/>
      <c r="AL739" s="88"/>
      <c r="AM739" s="88"/>
      <c r="AN739" s="88"/>
      <c r="AO739" s="88"/>
      <c r="AP739" s="88"/>
      <c r="AQ739" s="88"/>
      <c r="AR739" s="88"/>
      <c r="AS739" s="88"/>
      <c r="AT739" s="88"/>
      <c r="AU739" s="88"/>
      <c r="AV739" s="88"/>
      <c r="AW739" s="88"/>
      <c r="AX739" s="88"/>
    </row>
    <row r="740" customFormat="false" ht="12.75" hidden="false" customHeight="false" outlineLevel="0" collapsed="false">
      <c r="B740" s="88"/>
      <c r="C740" s="88"/>
      <c r="D740" s="88"/>
      <c r="E740" s="88"/>
      <c r="F740" s="88"/>
      <c r="G740" s="88"/>
      <c r="H740" s="88"/>
      <c r="I740" s="88"/>
      <c r="J740" s="88"/>
      <c r="K740" s="88"/>
      <c r="L740" s="88"/>
      <c r="M740" s="88"/>
      <c r="N740" s="88"/>
      <c r="O740" s="88"/>
      <c r="P740" s="88"/>
      <c r="Q740" s="88"/>
      <c r="S740" s="88"/>
      <c r="T740" s="88"/>
      <c r="U740" s="88"/>
      <c r="V740" s="88"/>
      <c r="W740" s="88"/>
      <c r="X740" s="88"/>
      <c r="Y740" s="88"/>
      <c r="Z740" s="88"/>
      <c r="AA740" s="88"/>
      <c r="AB740" s="88"/>
      <c r="AC740" s="88"/>
      <c r="AD740" s="88"/>
      <c r="AE740" s="88"/>
      <c r="AF740" s="88"/>
      <c r="AG740" s="88"/>
      <c r="AH740" s="88"/>
      <c r="AI740" s="88"/>
      <c r="AJ740" s="88"/>
      <c r="AK740" s="88"/>
      <c r="AL740" s="88"/>
      <c r="AM740" s="88"/>
      <c r="AN740" s="88"/>
      <c r="AO740" s="88"/>
      <c r="AP740" s="88"/>
      <c r="AQ740" s="88"/>
      <c r="AR740" s="88"/>
      <c r="AS740" s="88"/>
      <c r="AT740" s="88"/>
      <c r="AU740" s="88"/>
      <c r="AV740" s="88"/>
      <c r="AW740" s="88"/>
      <c r="AX740" s="88"/>
    </row>
    <row r="741" customFormat="false" ht="12.75" hidden="false" customHeight="false" outlineLevel="0" collapsed="false">
      <c r="B741" s="88"/>
      <c r="C741" s="88"/>
      <c r="D741" s="88"/>
      <c r="E741" s="88"/>
      <c r="F741" s="88"/>
      <c r="G741" s="88"/>
      <c r="H741" s="88"/>
      <c r="I741" s="88"/>
      <c r="J741" s="88"/>
      <c r="K741" s="88"/>
      <c r="L741" s="88"/>
      <c r="M741" s="88"/>
      <c r="N741" s="88"/>
      <c r="O741" s="88"/>
      <c r="P741" s="88"/>
      <c r="Q741" s="88"/>
      <c r="S741" s="88"/>
      <c r="T741" s="88"/>
      <c r="U741" s="88"/>
      <c r="V741" s="88"/>
      <c r="W741" s="88"/>
      <c r="X741" s="88"/>
      <c r="Y741" s="88"/>
      <c r="Z741" s="88"/>
      <c r="AA741" s="88"/>
      <c r="AB741" s="88"/>
      <c r="AC741" s="88"/>
      <c r="AD741" s="88"/>
      <c r="AE741" s="88"/>
      <c r="AF741" s="88"/>
      <c r="AG741" s="88"/>
      <c r="AH741" s="88"/>
      <c r="AI741" s="88"/>
      <c r="AJ741" s="88"/>
      <c r="AK741" s="88"/>
      <c r="AL741" s="88"/>
      <c r="AM741" s="88"/>
      <c r="AN741" s="88"/>
      <c r="AO741" s="88"/>
      <c r="AP741" s="88"/>
      <c r="AQ741" s="88"/>
      <c r="AR741" s="88"/>
      <c r="AS741" s="88"/>
      <c r="AT741" s="88"/>
      <c r="AU741" s="88"/>
      <c r="AV741" s="88"/>
      <c r="AW741" s="88"/>
      <c r="AX741" s="88"/>
    </row>
    <row r="742" customFormat="false" ht="12.75" hidden="false" customHeight="false" outlineLevel="0" collapsed="false">
      <c r="B742" s="88"/>
      <c r="C742" s="88"/>
      <c r="D742" s="88"/>
      <c r="E742" s="88"/>
      <c r="F742" s="88"/>
      <c r="G742" s="88"/>
      <c r="H742" s="88"/>
      <c r="I742" s="88"/>
      <c r="J742" s="88"/>
      <c r="K742" s="88"/>
      <c r="L742" s="88"/>
      <c r="M742" s="88"/>
      <c r="N742" s="88"/>
      <c r="O742" s="88"/>
      <c r="P742" s="88"/>
      <c r="Q742" s="88"/>
      <c r="S742" s="88"/>
      <c r="T742" s="88"/>
      <c r="U742" s="88"/>
      <c r="V742" s="88"/>
      <c r="W742" s="88"/>
      <c r="X742" s="88"/>
      <c r="Y742" s="88"/>
      <c r="Z742" s="88"/>
      <c r="AA742" s="88"/>
      <c r="AB742" s="88"/>
      <c r="AC742" s="88"/>
      <c r="AD742" s="88"/>
      <c r="AE742" s="88"/>
      <c r="AF742" s="88"/>
      <c r="AG742" s="88"/>
      <c r="AH742" s="88"/>
      <c r="AI742" s="88"/>
      <c r="AJ742" s="88"/>
      <c r="AK742" s="88"/>
      <c r="AL742" s="88"/>
      <c r="AM742" s="88"/>
      <c r="AN742" s="88"/>
      <c r="AO742" s="88"/>
      <c r="AP742" s="88"/>
      <c r="AQ742" s="88"/>
      <c r="AR742" s="88"/>
      <c r="AS742" s="88"/>
      <c r="AT742" s="88"/>
      <c r="AU742" s="88"/>
      <c r="AV742" s="88"/>
      <c r="AW742" s="88"/>
      <c r="AX742" s="88"/>
    </row>
    <row r="743" customFormat="false" ht="12.75" hidden="false" customHeight="false" outlineLevel="0" collapsed="false">
      <c r="B743" s="88"/>
      <c r="C743" s="88"/>
      <c r="D743" s="88"/>
      <c r="E743" s="88"/>
      <c r="F743" s="88"/>
      <c r="G743" s="88"/>
      <c r="H743" s="88"/>
      <c r="I743" s="88"/>
      <c r="J743" s="88"/>
      <c r="K743" s="88"/>
      <c r="L743" s="88"/>
      <c r="M743" s="88"/>
      <c r="N743" s="88"/>
      <c r="O743" s="88"/>
      <c r="P743" s="88"/>
      <c r="Q743" s="88"/>
      <c r="S743" s="88"/>
      <c r="T743" s="88"/>
      <c r="U743" s="88"/>
      <c r="V743" s="88"/>
      <c r="W743" s="88"/>
      <c r="X743" s="88"/>
      <c r="Y743" s="88"/>
      <c r="Z743" s="88"/>
      <c r="AA743" s="88"/>
      <c r="AB743" s="88"/>
      <c r="AC743" s="88"/>
      <c r="AD743" s="88"/>
      <c r="AE743" s="88"/>
      <c r="AF743" s="88"/>
      <c r="AG743" s="88"/>
      <c r="AH743" s="88"/>
      <c r="AI743" s="88"/>
      <c r="AJ743" s="88"/>
      <c r="AK743" s="88"/>
      <c r="AL743" s="88"/>
      <c r="AM743" s="88"/>
      <c r="AN743" s="88"/>
      <c r="AO743" s="88"/>
      <c r="AP743" s="88"/>
      <c r="AQ743" s="88"/>
      <c r="AR743" s="88"/>
      <c r="AS743" s="88"/>
      <c r="AT743" s="88"/>
      <c r="AU743" s="88"/>
      <c r="AV743" s="88"/>
      <c r="AW743" s="88"/>
      <c r="AX743" s="88"/>
    </row>
    <row r="744" customFormat="false" ht="12.75" hidden="false" customHeight="false" outlineLevel="0" collapsed="false">
      <c r="B744" s="88"/>
      <c r="C744" s="88"/>
      <c r="D744" s="88"/>
      <c r="E744" s="88"/>
      <c r="F744" s="88"/>
      <c r="G744" s="88"/>
      <c r="H744" s="88"/>
      <c r="I744" s="88"/>
      <c r="J744" s="88"/>
      <c r="K744" s="88"/>
      <c r="L744" s="88"/>
      <c r="M744" s="88"/>
      <c r="N744" s="88"/>
      <c r="O744" s="88"/>
      <c r="P744" s="88"/>
      <c r="Q744" s="88"/>
      <c r="S744" s="88"/>
      <c r="T744" s="88"/>
      <c r="U744" s="88"/>
      <c r="V744" s="88"/>
      <c r="W744" s="88"/>
      <c r="X744" s="88"/>
      <c r="Y744" s="88"/>
      <c r="Z744" s="88"/>
      <c r="AA744" s="88"/>
      <c r="AB744" s="88"/>
      <c r="AC744" s="88"/>
      <c r="AD744" s="88"/>
      <c r="AE744" s="88"/>
      <c r="AF744" s="88"/>
      <c r="AG744" s="88"/>
      <c r="AH744" s="88"/>
      <c r="AI744" s="88"/>
      <c r="AJ744" s="88"/>
      <c r="AK744" s="88"/>
      <c r="AL744" s="88"/>
      <c r="AM744" s="88"/>
      <c r="AN744" s="88"/>
      <c r="AO744" s="88"/>
      <c r="AP744" s="88"/>
      <c r="AQ744" s="88"/>
      <c r="AR744" s="88"/>
      <c r="AS744" s="88"/>
      <c r="AT744" s="88"/>
      <c r="AU744" s="88"/>
      <c r="AV744" s="88"/>
      <c r="AW744" s="88"/>
      <c r="AX744" s="88"/>
    </row>
    <row r="745" customFormat="false" ht="12.75" hidden="false" customHeight="false" outlineLevel="0" collapsed="false">
      <c r="B745" s="88"/>
      <c r="C745" s="88"/>
      <c r="D745" s="88"/>
      <c r="E745" s="88"/>
      <c r="F745" s="88"/>
      <c r="G745" s="88"/>
      <c r="H745" s="88"/>
      <c r="I745" s="88"/>
      <c r="J745" s="88"/>
      <c r="K745" s="88"/>
      <c r="L745" s="88"/>
      <c r="M745" s="88"/>
      <c r="N745" s="88"/>
      <c r="O745" s="88"/>
      <c r="P745" s="88"/>
      <c r="Q745" s="88"/>
      <c r="S745" s="88"/>
      <c r="T745" s="88"/>
      <c r="U745" s="88"/>
      <c r="V745" s="88"/>
      <c r="W745" s="88"/>
      <c r="X745" s="88"/>
      <c r="Y745" s="88"/>
      <c r="Z745" s="88"/>
      <c r="AA745" s="88"/>
      <c r="AB745" s="88"/>
      <c r="AC745" s="88"/>
      <c r="AD745" s="88"/>
      <c r="AE745" s="88"/>
      <c r="AF745" s="88"/>
      <c r="AG745" s="88"/>
      <c r="AH745" s="88"/>
      <c r="AI745" s="88"/>
      <c r="AJ745" s="88"/>
      <c r="AK745" s="88"/>
      <c r="AL745" s="88"/>
      <c r="AM745" s="88"/>
      <c r="AN745" s="88"/>
      <c r="AO745" s="88"/>
      <c r="AP745" s="88"/>
      <c r="AQ745" s="88"/>
      <c r="AR745" s="88"/>
      <c r="AS745" s="88"/>
      <c r="AT745" s="88"/>
      <c r="AU745" s="88"/>
      <c r="AV745" s="88"/>
      <c r="AW745" s="88"/>
      <c r="AX745" s="88"/>
    </row>
    <row r="746" customFormat="false" ht="12.75" hidden="false" customHeight="false" outlineLevel="0" collapsed="false">
      <c r="B746" s="88"/>
      <c r="C746" s="88"/>
      <c r="D746" s="88"/>
      <c r="E746" s="88"/>
      <c r="F746" s="88"/>
      <c r="G746" s="88"/>
      <c r="H746" s="88"/>
      <c r="I746" s="88"/>
      <c r="J746" s="88"/>
      <c r="K746" s="88"/>
      <c r="L746" s="88"/>
      <c r="M746" s="88"/>
      <c r="N746" s="88"/>
      <c r="O746" s="88"/>
      <c r="P746" s="88"/>
      <c r="Q746" s="88"/>
      <c r="S746" s="88"/>
      <c r="T746" s="88"/>
      <c r="U746" s="88"/>
      <c r="V746" s="88"/>
      <c r="W746" s="88"/>
      <c r="X746" s="88"/>
      <c r="Y746" s="88"/>
      <c r="Z746" s="88"/>
      <c r="AA746" s="88"/>
      <c r="AB746" s="88"/>
      <c r="AC746" s="88"/>
      <c r="AD746" s="88"/>
      <c r="AE746" s="88"/>
      <c r="AF746" s="88"/>
      <c r="AG746" s="88"/>
      <c r="AH746" s="88"/>
      <c r="AI746" s="88"/>
      <c r="AJ746" s="88"/>
      <c r="AK746" s="88"/>
      <c r="AL746" s="88"/>
      <c r="AM746" s="88"/>
      <c r="AN746" s="88"/>
      <c r="AO746" s="88"/>
      <c r="AP746" s="88"/>
      <c r="AQ746" s="88"/>
      <c r="AR746" s="88"/>
      <c r="AS746" s="88"/>
      <c r="AT746" s="88"/>
      <c r="AU746" s="88"/>
      <c r="AV746" s="88"/>
      <c r="AW746" s="88"/>
      <c r="AX746" s="88"/>
    </row>
    <row r="747" customFormat="false" ht="12.75" hidden="false" customHeight="false" outlineLevel="0" collapsed="false">
      <c r="B747" s="88"/>
      <c r="C747" s="88"/>
      <c r="D747" s="88"/>
      <c r="E747" s="88"/>
      <c r="F747" s="88"/>
      <c r="G747" s="88"/>
      <c r="H747" s="88"/>
      <c r="I747" s="88"/>
      <c r="J747" s="88"/>
      <c r="K747" s="88"/>
      <c r="L747" s="88"/>
      <c r="M747" s="88"/>
      <c r="N747" s="88"/>
      <c r="O747" s="88"/>
      <c r="P747" s="88"/>
      <c r="Q747" s="88"/>
      <c r="S747" s="88"/>
      <c r="T747" s="88"/>
      <c r="U747" s="88"/>
      <c r="V747" s="88"/>
      <c r="W747" s="88"/>
      <c r="X747" s="88"/>
      <c r="Y747" s="88"/>
      <c r="Z747" s="88"/>
      <c r="AA747" s="88"/>
      <c r="AB747" s="88"/>
      <c r="AC747" s="88"/>
      <c r="AD747" s="88"/>
      <c r="AE747" s="88"/>
      <c r="AF747" s="88"/>
      <c r="AG747" s="88"/>
      <c r="AH747" s="88"/>
      <c r="AI747" s="88"/>
      <c r="AJ747" s="88"/>
      <c r="AK747" s="88"/>
      <c r="AL747" s="88"/>
      <c r="AM747" s="88"/>
      <c r="AN747" s="88"/>
      <c r="AO747" s="88"/>
      <c r="AP747" s="88"/>
      <c r="AQ747" s="88"/>
      <c r="AR747" s="88"/>
      <c r="AS747" s="88"/>
      <c r="AT747" s="88"/>
      <c r="AU747" s="88"/>
      <c r="AV747" s="88"/>
      <c r="AW747" s="88"/>
      <c r="AX747" s="88"/>
    </row>
    <row r="748" customFormat="false" ht="12.75" hidden="false" customHeight="false" outlineLevel="0" collapsed="false">
      <c r="B748" s="88"/>
      <c r="C748" s="88"/>
      <c r="D748" s="88"/>
      <c r="E748" s="88"/>
      <c r="F748" s="88"/>
      <c r="G748" s="88"/>
      <c r="H748" s="88"/>
      <c r="I748" s="88"/>
      <c r="J748" s="88"/>
      <c r="K748" s="88"/>
      <c r="L748" s="88"/>
      <c r="M748" s="88"/>
      <c r="N748" s="88"/>
      <c r="O748" s="88"/>
      <c r="P748" s="88"/>
      <c r="Q748" s="88"/>
      <c r="S748" s="88"/>
      <c r="T748" s="88"/>
      <c r="U748" s="88"/>
      <c r="V748" s="88"/>
      <c r="W748" s="88"/>
      <c r="X748" s="88"/>
      <c r="Y748" s="88"/>
      <c r="Z748" s="88"/>
      <c r="AA748" s="88"/>
      <c r="AB748" s="88"/>
      <c r="AC748" s="88"/>
      <c r="AD748" s="88"/>
      <c r="AE748" s="88"/>
      <c r="AF748" s="88"/>
      <c r="AG748" s="88"/>
      <c r="AH748" s="88"/>
      <c r="AI748" s="88"/>
      <c r="AJ748" s="88"/>
      <c r="AK748" s="88"/>
      <c r="AL748" s="88"/>
      <c r="AM748" s="88"/>
      <c r="AN748" s="88"/>
      <c r="AO748" s="88"/>
      <c r="AP748" s="88"/>
      <c r="AQ748" s="88"/>
      <c r="AR748" s="88"/>
      <c r="AS748" s="88"/>
      <c r="AT748" s="88"/>
      <c r="AU748" s="88"/>
      <c r="AV748" s="88"/>
      <c r="AW748" s="88"/>
      <c r="AX748" s="88"/>
    </row>
    <row r="749" customFormat="false" ht="12.75" hidden="false" customHeight="false" outlineLevel="0" collapsed="false">
      <c r="B749" s="88"/>
      <c r="C749" s="88"/>
      <c r="D749" s="88"/>
      <c r="E749" s="88"/>
      <c r="F749" s="88"/>
      <c r="G749" s="88"/>
      <c r="H749" s="88"/>
      <c r="I749" s="88"/>
      <c r="J749" s="88"/>
      <c r="K749" s="88"/>
      <c r="L749" s="88"/>
      <c r="M749" s="88"/>
      <c r="N749" s="88"/>
      <c r="O749" s="88"/>
      <c r="P749" s="88"/>
      <c r="Q749" s="88"/>
      <c r="S749" s="88"/>
      <c r="T749" s="88"/>
      <c r="U749" s="88"/>
      <c r="V749" s="88"/>
      <c r="W749" s="88"/>
      <c r="X749" s="88"/>
      <c r="Y749" s="88"/>
      <c r="Z749" s="88"/>
      <c r="AA749" s="88"/>
      <c r="AB749" s="88"/>
      <c r="AC749" s="88"/>
      <c r="AD749" s="88"/>
      <c r="AE749" s="88"/>
      <c r="AF749" s="88"/>
      <c r="AG749" s="88"/>
      <c r="AH749" s="88"/>
      <c r="AI749" s="88"/>
      <c r="AJ749" s="88"/>
      <c r="AK749" s="88"/>
      <c r="AL749" s="88"/>
      <c r="AM749" s="88"/>
      <c r="AN749" s="88"/>
      <c r="AO749" s="88"/>
      <c r="AP749" s="88"/>
      <c r="AQ749" s="88"/>
      <c r="AR749" s="88"/>
      <c r="AS749" s="88"/>
      <c r="AT749" s="88"/>
      <c r="AU749" s="88"/>
      <c r="AV749" s="88"/>
      <c r="AW749" s="88"/>
      <c r="AX749" s="88"/>
    </row>
    <row r="750" customFormat="false" ht="12.75" hidden="false" customHeight="false" outlineLevel="0" collapsed="false">
      <c r="B750" s="88"/>
      <c r="C750" s="88"/>
      <c r="D750" s="88"/>
      <c r="E750" s="88"/>
      <c r="F750" s="88"/>
      <c r="G750" s="88"/>
      <c r="H750" s="88"/>
      <c r="I750" s="88"/>
      <c r="J750" s="88"/>
      <c r="K750" s="88"/>
      <c r="L750" s="88"/>
      <c r="M750" s="88"/>
      <c r="N750" s="88"/>
      <c r="O750" s="88"/>
      <c r="P750" s="88"/>
      <c r="Q750" s="88"/>
      <c r="S750" s="88"/>
      <c r="T750" s="88"/>
      <c r="U750" s="88"/>
      <c r="V750" s="88"/>
      <c r="W750" s="88"/>
      <c r="X750" s="88"/>
      <c r="Y750" s="88"/>
      <c r="Z750" s="88"/>
      <c r="AA750" s="88"/>
      <c r="AB750" s="88"/>
      <c r="AC750" s="88"/>
      <c r="AD750" s="88"/>
      <c r="AE750" s="88"/>
      <c r="AF750" s="88"/>
      <c r="AG750" s="88"/>
      <c r="AH750" s="88"/>
      <c r="AI750" s="88"/>
      <c r="AJ750" s="88"/>
      <c r="AK750" s="88"/>
      <c r="AL750" s="88"/>
      <c r="AM750" s="88"/>
      <c r="AN750" s="88"/>
      <c r="AO750" s="88"/>
      <c r="AP750" s="88"/>
      <c r="AQ750" s="88"/>
      <c r="AR750" s="88"/>
      <c r="AS750" s="88"/>
      <c r="AT750" s="88"/>
      <c r="AU750" s="88"/>
      <c r="AV750" s="88"/>
      <c r="AW750" s="88"/>
      <c r="AX750" s="88"/>
    </row>
    <row r="751" customFormat="false" ht="12.75" hidden="false" customHeight="false" outlineLevel="0" collapsed="false">
      <c r="B751" s="88"/>
      <c r="C751" s="88"/>
      <c r="D751" s="88"/>
      <c r="E751" s="88"/>
      <c r="F751" s="88"/>
      <c r="G751" s="88"/>
      <c r="H751" s="88"/>
      <c r="I751" s="88"/>
      <c r="J751" s="88"/>
      <c r="K751" s="88"/>
      <c r="L751" s="88"/>
      <c r="M751" s="88"/>
      <c r="N751" s="88"/>
      <c r="O751" s="88"/>
      <c r="P751" s="88"/>
      <c r="Q751" s="88"/>
      <c r="S751" s="88"/>
      <c r="T751" s="88"/>
      <c r="U751" s="88"/>
      <c r="V751" s="88"/>
      <c r="W751" s="88"/>
      <c r="X751" s="88"/>
      <c r="Y751" s="88"/>
      <c r="Z751" s="88"/>
      <c r="AA751" s="88"/>
      <c r="AB751" s="88"/>
      <c r="AC751" s="88"/>
      <c r="AD751" s="88"/>
      <c r="AE751" s="88"/>
      <c r="AF751" s="88"/>
      <c r="AG751" s="88"/>
      <c r="AH751" s="88"/>
      <c r="AI751" s="88"/>
      <c r="AJ751" s="88"/>
      <c r="AK751" s="88"/>
      <c r="AL751" s="88"/>
      <c r="AM751" s="88"/>
      <c r="AN751" s="88"/>
      <c r="AO751" s="88"/>
      <c r="AP751" s="88"/>
      <c r="AQ751" s="88"/>
      <c r="AR751" s="88"/>
      <c r="AS751" s="88"/>
      <c r="AT751" s="88"/>
      <c r="AU751" s="88"/>
      <c r="AV751" s="88"/>
      <c r="AW751" s="88"/>
      <c r="AX751" s="88"/>
    </row>
    <row r="752" customFormat="false" ht="12.75" hidden="false" customHeight="false" outlineLevel="0" collapsed="false">
      <c r="B752" s="88"/>
      <c r="C752" s="88"/>
      <c r="D752" s="88"/>
      <c r="E752" s="88"/>
      <c r="F752" s="88"/>
      <c r="G752" s="88"/>
      <c r="H752" s="88"/>
      <c r="I752" s="88"/>
      <c r="J752" s="88"/>
      <c r="K752" s="88"/>
      <c r="L752" s="88"/>
      <c r="M752" s="88"/>
      <c r="N752" s="88"/>
      <c r="O752" s="88"/>
      <c r="P752" s="88"/>
      <c r="Q752" s="88"/>
      <c r="S752" s="88"/>
      <c r="T752" s="88"/>
      <c r="U752" s="88"/>
      <c r="V752" s="88"/>
      <c r="W752" s="88"/>
      <c r="X752" s="88"/>
      <c r="Y752" s="88"/>
      <c r="Z752" s="88"/>
      <c r="AA752" s="88"/>
      <c r="AB752" s="88"/>
      <c r="AC752" s="88"/>
      <c r="AD752" s="88"/>
      <c r="AE752" s="88"/>
      <c r="AF752" s="88"/>
      <c r="AG752" s="88"/>
      <c r="AH752" s="88"/>
      <c r="AI752" s="88"/>
      <c r="AJ752" s="88"/>
      <c r="AK752" s="88"/>
      <c r="AL752" s="88"/>
      <c r="AM752" s="88"/>
      <c r="AN752" s="88"/>
      <c r="AO752" s="88"/>
      <c r="AP752" s="88"/>
      <c r="AQ752" s="88"/>
      <c r="AR752" s="88"/>
      <c r="AS752" s="88"/>
      <c r="AT752" s="88"/>
      <c r="AU752" s="88"/>
      <c r="AV752" s="88"/>
      <c r="AW752" s="88"/>
      <c r="AX752" s="88"/>
    </row>
    <row r="753" customFormat="false" ht="12.75" hidden="false" customHeight="false" outlineLevel="0" collapsed="false">
      <c r="B753" s="88"/>
      <c r="C753" s="88"/>
      <c r="D753" s="88"/>
      <c r="E753" s="88"/>
      <c r="F753" s="88"/>
      <c r="G753" s="88"/>
      <c r="H753" s="88"/>
      <c r="I753" s="88"/>
      <c r="J753" s="88"/>
      <c r="K753" s="88"/>
      <c r="L753" s="88"/>
      <c r="M753" s="88"/>
      <c r="N753" s="88"/>
      <c r="O753" s="88"/>
      <c r="P753" s="88"/>
      <c r="Q753" s="88"/>
      <c r="S753" s="88"/>
      <c r="T753" s="88"/>
      <c r="U753" s="88"/>
      <c r="V753" s="88"/>
      <c r="W753" s="88"/>
      <c r="X753" s="88"/>
      <c r="Y753" s="88"/>
      <c r="Z753" s="88"/>
      <c r="AA753" s="88"/>
      <c r="AB753" s="88"/>
      <c r="AC753" s="88"/>
      <c r="AD753" s="88"/>
      <c r="AE753" s="88"/>
      <c r="AF753" s="88"/>
      <c r="AG753" s="88"/>
      <c r="AH753" s="88"/>
      <c r="AI753" s="88"/>
      <c r="AJ753" s="88"/>
      <c r="AK753" s="88"/>
      <c r="AL753" s="88"/>
      <c r="AM753" s="88"/>
      <c r="AN753" s="88"/>
      <c r="AO753" s="88"/>
      <c r="AP753" s="88"/>
      <c r="AQ753" s="88"/>
      <c r="AR753" s="88"/>
      <c r="AS753" s="88"/>
      <c r="AT753" s="88"/>
      <c r="AU753" s="88"/>
      <c r="AV753" s="88"/>
      <c r="AW753" s="88"/>
      <c r="AX753" s="88"/>
    </row>
    <row r="754" customFormat="false" ht="12.75" hidden="false" customHeight="false" outlineLevel="0" collapsed="false">
      <c r="B754" s="88"/>
      <c r="C754" s="88"/>
      <c r="D754" s="88"/>
      <c r="E754" s="88"/>
      <c r="F754" s="88"/>
      <c r="G754" s="88"/>
      <c r="H754" s="88"/>
      <c r="I754" s="88"/>
      <c r="J754" s="88"/>
      <c r="K754" s="88"/>
      <c r="L754" s="88"/>
      <c r="M754" s="88"/>
      <c r="N754" s="88"/>
      <c r="O754" s="88"/>
      <c r="P754" s="88"/>
      <c r="Q754" s="88"/>
      <c r="S754" s="88"/>
      <c r="T754" s="88"/>
      <c r="U754" s="88"/>
      <c r="V754" s="88"/>
      <c r="W754" s="88"/>
      <c r="X754" s="88"/>
      <c r="Y754" s="88"/>
      <c r="Z754" s="88"/>
      <c r="AA754" s="88"/>
      <c r="AB754" s="88"/>
      <c r="AC754" s="88"/>
      <c r="AD754" s="88"/>
      <c r="AE754" s="88"/>
      <c r="AF754" s="88"/>
      <c r="AG754" s="88"/>
      <c r="AH754" s="88"/>
      <c r="AI754" s="88"/>
      <c r="AJ754" s="88"/>
      <c r="AK754" s="88"/>
      <c r="AL754" s="88"/>
      <c r="AM754" s="88"/>
      <c r="AN754" s="88"/>
      <c r="AO754" s="88"/>
      <c r="AP754" s="88"/>
      <c r="AQ754" s="88"/>
      <c r="AR754" s="88"/>
      <c r="AS754" s="88"/>
      <c r="AT754" s="88"/>
      <c r="AU754" s="88"/>
      <c r="AV754" s="88"/>
      <c r="AW754" s="88"/>
      <c r="AX754" s="88"/>
    </row>
    <row r="755" customFormat="false" ht="12.75" hidden="false" customHeight="false" outlineLevel="0" collapsed="false">
      <c r="B755" s="88"/>
      <c r="C755" s="88"/>
      <c r="D755" s="88"/>
      <c r="E755" s="88"/>
      <c r="F755" s="88"/>
      <c r="G755" s="88"/>
      <c r="H755" s="88"/>
      <c r="I755" s="88"/>
      <c r="J755" s="88"/>
      <c r="K755" s="88"/>
      <c r="L755" s="88"/>
      <c r="M755" s="88"/>
      <c r="N755" s="88"/>
      <c r="O755" s="88"/>
      <c r="P755" s="88"/>
      <c r="Q755" s="88"/>
      <c r="S755" s="88"/>
      <c r="T755" s="88"/>
      <c r="U755" s="88"/>
      <c r="V755" s="88"/>
      <c r="W755" s="88"/>
      <c r="X755" s="88"/>
      <c r="Y755" s="88"/>
      <c r="Z755" s="88"/>
      <c r="AA755" s="88"/>
      <c r="AB755" s="88"/>
      <c r="AC755" s="88"/>
      <c r="AD755" s="88"/>
      <c r="AE755" s="88"/>
      <c r="AF755" s="88"/>
      <c r="AG755" s="88"/>
      <c r="AH755" s="88"/>
      <c r="AI755" s="88"/>
      <c r="AJ755" s="88"/>
      <c r="AK755" s="88"/>
      <c r="AL755" s="88"/>
      <c r="AM755" s="88"/>
      <c r="AN755" s="88"/>
      <c r="AO755" s="88"/>
      <c r="AP755" s="88"/>
      <c r="AQ755" s="88"/>
      <c r="AR755" s="88"/>
      <c r="AS755" s="88"/>
      <c r="AT755" s="88"/>
      <c r="AU755" s="88"/>
      <c r="AV755" s="88"/>
      <c r="AW755" s="88"/>
      <c r="AX755" s="88"/>
    </row>
    <row r="756" customFormat="false" ht="12.75" hidden="false" customHeight="false" outlineLevel="0" collapsed="false">
      <c r="B756" s="88"/>
      <c r="C756" s="88"/>
      <c r="D756" s="88"/>
      <c r="E756" s="88"/>
      <c r="F756" s="88"/>
      <c r="G756" s="88"/>
      <c r="H756" s="88"/>
      <c r="I756" s="88"/>
      <c r="J756" s="88"/>
      <c r="K756" s="88"/>
      <c r="L756" s="88"/>
      <c r="M756" s="88"/>
      <c r="N756" s="88"/>
      <c r="O756" s="88"/>
      <c r="P756" s="88"/>
      <c r="Q756" s="88"/>
      <c r="S756" s="88"/>
      <c r="T756" s="88"/>
      <c r="U756" s="88"/>
      <c r="V756" s="88"/>
      <c r="W756" s="88"/>
      <c r="X756" s="88"/>
      <c r="Y756" s="88"/>
      <c r="Z756" s="88"/>
      <c r="AA756" s="88"/>
      <c r="AB756" s="88"/>
      <c r="AC756" s="88"/>
      <c r="AD756" s="88"/>
      <c r="AE756" s="88"/>
      <c r="AF756" s="88"/>
      <c r="AG756" s="88"/>
      <c r="AH756" s="88"/>
      <c r="AI756" s="88"/>
      <c r="AJ756" s="88"/>
      <c r="AK756" s="88"/>
      <c r="AL756" s="88"/>
      <c r="AM756" s="88"/>
      <c r="AN756" s="88"/>
      <c r="AO756" s="88"/>
      <c r="AP756" s="88"/>
      <c r="AQ756" s="88"/>
      <c r="AR756" s="88"/>
      <c r="AS756" s="88"/>
      <c r="AT756" s="88"/>
      <c r="AU756" s="88"/>
      <c r="AV756" s="88"/>
      <c r="AW756" s="88"/>
      <c r="AX756" s="88"/>
    </row>
    <row r="757" customFormat="false" ht="12.75" hidden="false" customHeight="false" outlineLevel="0" collapsed="false">
      <c r="B757" s="88"/>
      <c r="C757" s="88"/>
      <c r="D757" s="88"/>
      <c r="E757" s="88"/>
      <c r="F757" s="88"/>
      <c r="G757" s="88"/>
      <c r="H757" s="88"/>
      <c r="I757" s="88"/>
      <c r="J757" s="88"/>
      <c r="K757" s="88"/>
      <c r="L757" s="88"/>
      <c r="M757" s="88"/>
      <c r="N757" s="88"/>
      <c r="O757" s="88"/>
      <c r="P757" s="88"/>
      <c r="Q757" s="88"/>
      <c r="S757" s="88"/>
      <c r="T757" s="88"/>
      <c r="U757" s="88"/>
      <c r="V757" s="88"/>
      <c r="W757" s="88"/>
      <c r="X757" s="88"/>
      <c r="Y757" s="88"/>
      <c r="Z757" s="88"/>
      <c r="AA757" s="88"/>
      <c r="AB757" s="88"/>
      <c r="AC757" s="88"/>
      <c r="AD757" s="88"/>
      <c r="AE757" s="88"/>
      <c r="AF757" s="88"/>
      <c r="AG757" s="88"/>
      <c r="AH757" s="88"/>
      <c r="AI757" s="88"/>
      <c r="AJ757" s="88"/>
      <c r="AK757" s="88"/>
      <c r="AL757" s="88"/>
      <c r="AM757" s="88"/>
      <c r="AN757" s="88"/>
      <c r="AO757" s="88"/>
      <c r="AP757" s="88"/>
      <c r="AQ757" s="88"/>
      <c r="AR757" s="88"/>
      <c r="AS757" s="88"/>
      <c r="AT757" s="88"/>
      <c r="AU757" s="88"/>
      <c r="AV757" s="88"/>
      <c r="AW757" s="88"/>
      <c r="AX757" s="88"/>
    </row>
    <row r="758" customFormat="false" ht="12.75" hidden="false" customHeight="false" outlineLevel="0" collapsed="false">
      <c r="B758" s="88"/>
      <c r="C758" s="88"/>
      <c r="D758" s="88"/>
      <c r="E758" s="88"/>
      <c r="F758" s="88"/>
      <c r="G758" s="88"/>
      <c r="H758" s="88"/>
      <c r="I758" s="88"/>
      <c r="J758" s="88"/>
      <c r="K758" s="88"/>
      <c r="L758" s="88"/>
      <c r="M758" s="88"/>
      <c r="N758" s="88"/>
      <c r="O758" s="88"/>
      <c r="P758" s="88"/>
      <c r="Q758" s="88"/>
      <c r="S758" s="88"/>
      <c r="T758" s="88"/>
      <c r="U758" s="88"/>
      <c r="V758" s="88"/>
      <c r="W758" s="88"/>
      <c r="X758" s="88"/>
      <c r="Y758" s="88"/>
      <c r="Z758" s="88"/>
      <c r="AA758" s="88"/>
      <c r="AB758" s="88"/>
      <c r="AC758" s="88"/>
      <c r="AD758" s="88"/>
      <c r="AE758" s="88"/>
      <c r="AF758" s="88"/>
      <c r="AG758" s="88"/>
      <c r="AH758" s="88"/>
      <c r="AI758" s="88"/>
      <c r="AJ758" s="88"/>
      <c r="AK758" s="88"/>
      <c r="AL758" s="88"/>
      <c r="AM758" s="88"/>
      <c r="AN758" s="88"/>
      <c r="AO758" s="88"/>
      <c r="AP758" s="88"/>
      <c r="AQ758" s="88"/>
      <c r="AR758" s="88"/>
      <c r="AS758" s="88"/>
      <c r="AT758" s="88"/>
      <c r="AU758" s="88"/>
      <c r="AV758" s="88"/>
      <c r="AW758" s="88"/>
      <c r="AX758" s="88"/>
    </row>
    <row r="759" customFormat="false" ht="12.75" hidden="false" customHeight="false" outlineLevel="0" collapsed="false">
      <c r="B759" s="88"/>
      <c r="C759" s="88"/>
      <c r="D759" s="88"/>
      <c r="E759" s="88"/>
      <c r="F759" s="88"/>
      <c r="G759" s="88"/>
      <c r="H759" s="88"/>
      <c r="I759" s="88"/>
      <c r="J759" s="88"/>
      <c r="K759" s="88"/>
      <c r="L759" s="88"/>
      <c r="M759" s="88"/>
      <c r="N759" s="88"/>
      <c r="O759" s="88"/>
      <c r="P759" s="88"/>
      <c r="Q759" s="88"/>
      <c r="S759" s="88"/>
      <c r="T759" s="88"/>
      <c r="U759" s="88"/>
      <c r="V759" s="88"/>
      <c r="W759" s="88"/>
      <c r="X759" s="88"/>
      <c r="Y759" s="88"/>
      <c r="Z759" s="88"/>
      <c r="AA759" s="88"/>
      <c r="AB759" s="88"/>
      <c r="AC759" s="88"/>
      <c r="AD759" s="88"/>
      <c r="AE759" s="88"/>
      <c r="AF759" s="88"/>
      <c r="AG759" s="88"/>
      <c r="AH759" s="88"/>
      <c r="AI759" s="88"/>
      <c r="AJ759" s="88"/>
      <c r="AK759" s="88"/>
      <c r="AL759" s="88"/>
      <c r="AM759" s="88"/>
      <c r="AN759" s="88"/>
      <c r="AO759" s="88"/>
      <c r="AP759" s="88"/>
      <c r="AQ759" s="88"/>
      <c r="AR759" s="88"/>
      <c r="AS759" s="88"/>
      <c r="AT759" s="88"/>
      <c r="AU759" s="88"/>
      <c r="AV759" s="88"/>
      <c r="AW759" s="88"/>
      <c r="AX759" s="88"/>
    </row>
    <row r="760" customFormat="false" ht="12.75" hidden="false" customHeight="false" outlineLevel="0" collapsed="false">
      <c r="B760" s="88"/>
      <c r="C760" s="88"/>
      <c r="D760" s="88"/>
      <c r="E760" s="88"/>
      <c r="F760" s="88"/>
      <c r="G760" s="88"/>
      <c r="H760" s="88"/>
      <c r="I760" s="88"/>
      <c r="J760" s="88"/>
      <c r="K760" s="88"/>
      <c r="L760" s="88"/>
      <c r="M760" s="88"/>
      <c r="N760" s="88"/>
      <c r="O760" s="88"/>
      <c r="P760" s="88"/>
      <c r="Q760" s="88"/>
      <c r="S760" s="88"/>
      <c r="T760" s="88"/>
      <c r="U760" s="88"/>
      <c r="V760" s="88"/>
      <c r="W760" s="88"/>
      <c r="X760" s="88"/>
      <c r="Y760" s="88"/>
      <c r="Z760" s="88"/>
      <c r="AA760" s="88"/>
      <c r="AB760" s="88"/>
      <c r="AC760" s="88"/>
      <c r="AD760" s="88"/>
      <c r="AE760" s="88"/>
      <c r="AF760" s="88"/>
      <c r="AG760" s="88"/>
      <c r="AH760" s="88"/>
      <c r="AI760" s="88"/>
      <c r="AJ760" s="88"/>
      <c r="AK760" s="88"/>
      <c r="AL760" s="88"/>
      <c r="AM760" s="88"/>
      <c r="AN760" s="88"/>
      <c r="AO760" s="88"/>
      <c r="AP760" s="88"/>
      <c r="AQ760" s="88"/>
      <c r="AR760" s="88"/>
      <c r="AS760" s="88"/>
      <c r="AT760" s="88"/>
      <c r="AU760" s="88"/>
      <c r="AV760" s="88"/>
      <c r="AW760" s="88"/>
      <c r="AX760" s="88"/>
    </row>
    <row r="761" customFormat="false" ht="12.75" hidden="false" customHeight="false" outlineLevel="0" collapsed="false">
      <c r="B761" s="88"/>
      <c r="C761" s="88"/>
      <c r="D761" s="88"/>
      <c r="E761" s="88"/>
      <c r="F761" s="88"/>
      <c r="G761" s="88"/>
      <c r="H761" s="88"/>
      <c r="I761" s="88"/>
      <c r="J761" s="88"/>
      <c r="K761" s="88"/>
      <c r="L761" s="88"/>
      <c r="M761" s="88"/>
      <c r="N761" s="88"/>
      <c r="O761" s="88"/>
      <c r="P761" s="88"/>
      <c r="Q761" s="88"/>
      <c r="S761" s="88"/>
      <c r="T761" s="88"/>
      <c r="U761" s="88"/>
      <c r="V761" s="88"/>
      <c r="W761" s="88"/>
      <c r="X761" s="88"/>
      <c r="Y761" s="88"/>
      <c r="Z761" s="88"/>
      <c r="AA761" s="88"/>
      <c r="AB761" s="88"/>
      <c r="AC761" s="88"/>
      <c r="AD761" s="88"/>
      <c r="AE761" s="88"/>
      <c r="AF761" s="88"/>
      <c r="AG761" s="88"/>
      <c r="AH761" s="88"/>
      <c r="AI761" s="88"/>
      <c r="AJ761" s="88"/>
      <c r="AK761" s="88"/>
      <c r="AL761" s="88"/>
      <c r="AM761" s="88"/>
      <c r="AN761" s="88"/>
      <c r="AO761" s="88"/>
      <c r="AP761" s="88"/>
      <c r="AQ761" s="88"/>
      <c r="AR761" s="88"/>
      <c r="AS761" s="88"/>
      <c r="AT761" s="88"/>
      <c r="AU761" s="88"/>
      <c r="AV761" s="88"/>
      <c r="AW761" s="88"/>
      <c r="AX761" s="88"/>
    </row>
    <row r="762" customFormat="false" ht="12.75" hidden="false" customHeight="false" outlineLevel="0" collapsed="false">
      <c r="B762" s="88"/>
      <c r="C762" s="88"/>
      <c r="D762" s="88"/>
      <c r="E762" s="88"/>
      <c r="F762" s="88"/>
      <c r="G762" s="88"/>
      <c r="H762" s="88"/>
      <c r="I762" s="88"/>
      <c r="J762" s="88"/>
      <c r="K762" s="88"/>
      <c r="L762" s="88"/>
      <c r="M762" s="88"/>
      <c r="N762" s="88"/>
      <c r="O762" s="88"/>
      <c r="P762" s="88"/>
      <c r="Q762" s="88"/>
      <c r="S762" s="88"/>
      <c r="T762" s="88"/>
      <c r="U762" s="88"/>
      <c r="V762" s="88"/>
      <c r="W762" s="88"/>
      <c r="X762" s="88"/>
      <c r="Y762" s="88"/>
      <c r="Z762" s="88"/>
      <c r="AA762" s="88"/>
      <c r="AB762" s="88"/>
      <c r="AC762" s="88"/>
      <c r="AD762" s="88"/>
      <c r="AE762" s="88"/>
      <c r="AF762" s="88"/>
      <c r="AG762" s="88"/>
      <c r="AH762" s="88"/>
      <c r="AI762" s="88"/>
      <c r="AJ762" s="88"/>
      <c r="AK762" s="88"/>
      <c r="AL762" s="88"/>
      <c r="AM762" s="88"/>
      <c r="AN762" s="88"/>
      <c r="AO762" s="88"/>
      <c r="AP762" s="88"/>
      <c r="AQ762" s="88"/>
      <c r="AR762" s="88"/>
      <c r="AS762" s="88"/>
      <c r="AT762" s="88"/>
      <c r="AU762" s="88"/>
      <c r="AV762" s="88"/>
      <c r="AW762" s="88"/>
      <c r="AX762" s="88"/>
    </row>
    <row r="763" customFormat="false" ht="12.75" hidden="false" customHeight="false" outlineLevel="0" collapsed="false">
      <c r="B763" s="88"/>
      <c r="C763" s="88"/>
      <c r="D763" s="88"/>
      <c r="E763" s="88"/>
      <c r="F763" s="88"/>
      <c r="G763" s="88"/>
      <c r="H763" s="88"/>
      <c r="I763" s="88"/>
      <c r="J763" s="88"/>
      <c r="K763" s="88"/>
      <c r="L763" s="88"/>
      <c r="M763" s="88"/>
      <c r="N763" s="88"/>
      <c r="O763" s="88"/>
      <c r="P763" s="88"/>
      <c r="Q763" s="88"/>
      <c r="S763" s="88"/>
      <c r="T763" s="88"/>
      <c r="U763" s="88"/>
      <c r="V763" s="88"/>
      <c r="W763" s="88"/>
      <c r="X763" s="88"/>
      <c r="Y763" s="88"/>
      <c r="Z763" s="88"/>
      <c r="AA763" s="88"/>
      <c r="AB763" s="88"/>
      <c r="AC763" s="88"/>
      <c r="AD763" s="88"/>
      <c r="AE763" s="88"/>
      <c r="AF763" s="88"/>
      <c r="AG763" s="88"/>
      <c r="AH763" s="88"/>
      <c r="AI763" s="88"/>
      <c r="AJ763" s="88"/>
      <c r="AK763" s="88"/>
      <c r="AL763" s="88"/>
      <c r="AM763" s="88"/>
      <c r="AN763" s="88"/>
      <c r="AO763" s="88"/>
      <c r="AP763" s="88"/>
      <c r="AQ763" s="88"/>
      <c r="AR763" s="88"/>
      <c r="AS763" s="88"/>
      <c r="AT763" s="88"/>
      <c r="AU763" s="88"/>
      <c r="AV763" s="88"/>
      <c r="AW763" s="88"/>
      <c r="AX763" s="88"/>
    </row>
    <row r="764" customFormat="false" ht="12.75" hidden="false" customHeight="false" outlineLevel="0" collapsed="false">
      <c r="B764" s="88"/>
      <c r="C764" s="88"/>
      <c r="D764" s="88"/>
      <c r="E764" s="88"/>
      <c r="F764" s="88"/>
      <c r="G764" s="88"/>
      <c r="H764" s="88"/>
      <c r="I764" s="88"/>
      <c r="J764" s="88"/>
      <c r="K764" s="88"/>
      <c r="L764" s="88"/>
      <c r="M764" s="88"/>
      <c r="N764" s="88"/>
      <c r="O764" s="88"/>
      <c r="P764" s="88"/>
      <c r="Q764" s="88"/>
      <c r="S764" s="88"/>
      <c r="T764" s="88"/>
      <c r="U764" s="88"/>
      <c r="V764" s="88"/>
      <c r="W764" s="88"/>
      <c r="X764" s="88"/>
      <c r="Y764" s="88"/>
      <c r="Z764" s="88"/>
      <c r="AA764" s="88"/>
      <c r="AB764" s="88"/>
      <c r="AC764" s="88"/>
      <c r="AD764" s="88"/>
      <c r="AE764" s="88"/>
      <c r="AF764" s="88"/>
      <c r="AG764" s="88"/>
      <c r="AH764" s="88"/>
      <c r="AI764" s="88"/>
      <c r="AJ764" s="88"/>
      <c r="AK764" s="88"/>
      <c r="AL764" s="88"/>
      <c r="AM764" s="88"/>
      <c r="AN764" s="88"/>
      <c r="AO764" s="88"/>
      <c r="AP764" s="88"/>
      <c r="AQ764" s="88"/>
      <c r="AR764" s="88"/>
      <c r="AS764" s="88"/>
      <c r="AT764" s="88"/>
      <c r="AU764" s="88"/>
      <c r="AV764" s="88"/>
      <c r="AW764" s="88"/>
      <c r="AX764" s="88"/>
    </row>
    <row r="765" customFormat="false" ht="12.75" hidden="false" customHeight="false" outlineLevel="0" collapsed="false">
      <c r="B765" s="88"/>
      <c r="C765" s="88"/>
      <c r="D765" s="88"/>
      <c r="E765" s="88"/>
      <c r="F765" s="88"/>
      <c r="G765" s="88"/>
      <c r="H765" s="88"/>
      <c r="I765" s="88"/>
      <c r="J765" s="88"/>
      <c r="K765" s="88"/>
      <c r="L765" s="88"/>
      <c r="M765" s="88"/>
      <c r="N765" s="88"/>
      <c r="O765" s="88"/>
      <c r="P765" s="88"/>
      <c r="Q765" s="88"/>
      <c r="S765" s="88"/>
      <c r="T765" s="88"/>
      <c r="U765" s="88"/>
      <c r="V765" s="88"/>
      <c r="W765" s="88"/>
      <c r="X765" s="88"/>
      <c r="Y765" s="88"/>
      <c r="Z765" s="88"/>
      <c r="AA765" s="88"/>
      <c r="AB765" s="88"/>
      <c r="AC765" s="88"/>
      <c r="AD765" s="88"/>
      <c r="AE765" s="88"/>
      <c r="AF765" s="88"/>
      <c r="AG765" s="88"/>
      <c r="AH765" s="88"/>
      <c r="AI765" s="88"/>
      <c r="AJ765" s="88"/>
      <c r="AK765" s="88"/>
      <c r="AL765" s="88"/>
      <c r="AM765" s="88"/>
      <c r="AN765" s="88"/>
      <c r="AO765" s="88"/>
      <c r="AP765" s="88"/>
      <c r="AQ765" s="88"/>
      <c r="AR765" s="88"/>
      <c r="AS765" s="88"/>
      <c r="AT765" s="88"/>
      <c r="AU765" s="88"/>
      <c r="AV765" s="88"/>
      <c r="AW765" s="88"/>
      <c r="AX765" s="88"/>
    </row>
    <row r="766" customFormat="false" ht="12.75" hidden="false" customHeight="false" outlineLevel="0" collapsed="false">
      <c r="B766" s="88"/>
      <c r="C766" s="88"/>
      <c r="D766" s="88"/>
      <c r="E766" s="88"/>
      <c r="F766" s="88"/>
      <c r="G766" s="88"/>
      <c r="H766" s="88"/>
      <c r="I766" s="88"/>
      <c r="J766" s="88"/>
      <c r="K766" s="88"/>
      <c r="L766" s="88"/>
      <c r="M766" s="88"/>
      <c r="N766" s="88"/>
      <c r="O766" s="88"/>
      <c r="P766" s="88"/>
      <c r="Q766" s="88"/>
      <c r="S766" s="88"/>
      <c r="T766" s="88"/>
      <c r="U766" s="88"/>
      <c r="V766" s="88"/>
      <c r="W766" s="88"/>
      <c r="X766" s="88"/>
      <c r="Y766" s="88"/>
      <c r="Z766" s="88"/>
      <c r="AA766" s="88"/>
      <c r="AB766" s="88"/>
      <c r="AC766" s="88"/>
      <c r="AD766" s="88"/>
      <c r="AE766" s="88"/>
      <c r="AF766" s="88"/>
      <c r="AG766" s="88"/>
      <c r="AH766" s="88"/>
      <c r="AI766" s="88"/>
      <c r="AJ766" s="88"/>
      <c r="AK766" s="88"/>
      <c r="AL766" s="88"/>
      <c r="AM766" s="88"/>
      <c r="AN766" s="88"/>
      <c r="AO766" s="88"/>
      <c r="AP766" s="88"/>
      <c r="AQ766" s="88"/>
      <c r="AR766" s="88"/>
      <c r="AS766" s="88"/>
      <c r="AT766" s="88"/>
      <c r="AU766" s="88"/>
      <c r="AV766" s="88"/>
      <c r="AW766" s="88"/>
      <c r="AX766" s="88"/>
    </row>
    <row r="767" customFormat="false" ht="12.75" hidden="false" customHeight="false" outlineLevel="0" collapsed="false">
      <c r="B767" s="88"/>
      <c r="C767" s="88"/>
      <c r="D767" s="88"/>
      <c r="E767" s="88"/>
      <c r="F767" s="88"/>
      <c r="G767" s="88"/>
      <c r="H767" s="88"/>
      <c r="I767" s="88"/>
      <c r="J767" s="88"/>
      <c r="K767" s="88"/>
      <c r="L767" s="88"/>
      <c r="M767" s="88"/>
      <c r="N767" s="88"/>
      <c r="O767" s="88"/>
      <c r="P767" s="88"/>
      <c r="Q767" s="88"/>
      <c r="S767" s="88"/>
      <c r="T767" s="88"/>
      <c r="U767" s="88"/>
      <c r="V767" s="88"/>
      <c r="W767" s="88"/>
      <c r="X767" s="88"/>
      <c r="Y767" s="88"/>
      <c r="Z767" s="88"/>
      <c r="AA767" s="88"/>
      <c r="AB767" s="88"/>
      <c r="AC767" s="88"/>
      <c r="AD767" s="88"/>
      <c r="AE767" s="88"/>
      <c r="AF767" s="88"/>
      <c r="AG767" s="88"/>
      <c r="AH767" s="88"/>
      <c r="AI767" s="88"/>
      <c r="AJ767" s="88"/>
      <c r="AK767" s="88"/>
      <c r="AL767" s="88"/>
      <c r="AM767" s="88"/>
      <c r="AN767" s="88"/>
      <c r="AO767" s="88"/>
      <c r="AP767" s="88"/>
      <c r="AQ767" s="88"/>
      <c r="AR767" s="88"/>
      <c r="AS767" s="88"/>
      <c r="AT767" s="88"/>
      <c r="AU767" s="88"/>
      <c r="AV767" s="88"/>
      <c r="AW767" s="88"/>
      <c r="AX767" s="88"/>
    </row>
    <row r="768" customFormat="false" ht="12.75" hidden="false" customHeight="false" outlineLevel="0" collapsed="false">
      <c r="B768" s="88"/>
      <c r="C768" s="88"/>
      <c r="D768" s="88"/>
      <c r="E768" s="88"/>
      <c r="F768" s="88"/>
      <c r="G768" s="88"/>
      <c r="H768" s="88"/>
      <c r="I768" s="88"/>
      <c r="J768" s="88"/>
      <c r="K768" s="88"/>
      <c r="L768" s="88"/>
      <c r="M768" s="88"/>
      <c r="N768" s="88"/>
      <c r="O768" s="88"/>
      <c r="P768" s="88"/>
      <c r="Q768" s="88"/>
      <c r="S768" s="88"/>
      <c r="T768" s="88"/>
      <c r="U768" s="88"/>
      <c r="V768" s="88"/>
      <c r="W768" s="88"/>
      <c r="X768" s="88"/>
      <c r="Y768" s="88"/>
      <c r="Z768" s="88"/>
      <c r="AA768" s="88"/>
      <c r="AB768" s="88"/>
      <c r="AC768" s="88"/>
      <c r="AD768" s="88"/>
      <c r="AE768" s="88"/>
      <c r="AF768" s="88"/>
      <c r="AG768" s="88"/>
      <c r="AH768" s="88"/>
      <c r="AI768" s="88"/>
      <c r="AJ768" s="88"/>
      <c r="AK768" s="88"/>
      <c r="AL768" s="88"/>
      <c r="AM768" s="88"/>
      <c r="AN768" s="88"/>
      <c r="AO768" s="88"/>
      <c r="AP768" s="88"/>
      <c r="AQ768" s="88"/>
      <c r="AR768" s="88"/>
      <c r="AS768" s="88"/>
      <c r="AT768" s="88"/>
      <c r="AU768" s="88"/>
      <c r="AV768" s="88"/>
      <c r="AW768" s="88"/>
      <c r="AX768" s="88"/>
    </row>
    <row r="769" customFormat="false" ht="12.75" hidden="false" customHeight="false" outlineLevel="0" collapsed="false">
      <c r="B769" s="88"/>
      <c r="C769" s="88"/>
      <c r="D769" s="88"/>
      <c r="E769" s="88"/>
      <c r="F769" s="88"/>
      <c r="G769" s="88"/>
      <c r="H769" s="88"/>
      <c r="I769" s="88"/>
      <c r="J769" s="88"/>
      <c r="K769" s="88"/>
      <c r="L769" s="88"/>
      <c r="M769" s="88"/>
      <c r="N769" s="88"/>
      <c r="O769" s="88"/>
      <c r="P769" s="88"/>
      <c r="Q769" s="88"/>
      <c r="S769" s="88"/>
      <c r="T769" s="88"/>
      <c r="U769" s="88"/>
      <c r="V769" s="88"/>
      <c r="W769" s="88"/>
      <c r="X769" s="88"/>
      <c r="Y769" s="88"/>
      <c r="Z769" s="88"/>
      <c r="AA769" s="88"/>
      <c r="AB769" s="88"/>
      <c r="AC769" s="88"/>
      <c r="AD769" s="88"/>
      <c r="AE769" s="88"/>
      <c r="AF769" s="88"/>
      <c r="AG769" s="88"/>
      <c r="AH769" s="88"/>
      <c r="AI769" s="88"/>
      <c r="AJ769" s="88"/>
      <c r="AK769" s="88"/>
      <c r="AL769" s="88"/>
      <c r="AM769" s="88"/>
      <c r="AN769" s="88"/>
      <c r="AO769" s="88"/>
      <c r="AP769" s="88"/>
      <c r="AQ769" s="88"/>
      <c r="AR769" s="88"/>
      <c r="AS769" s="88"/>
      <c r="AT769" s="88"/>
      <c r="AU769" s="88"/>
      <c r="AV769" s="88"/>
      <c r="AW769" s="88"/>
      <c r="AX769" s="88"/>
    </row>
    <row r="770" customFormat="false" ht="12.75" hidden="false" customHeight="false" outlineLevel="0" collapsed="false">
      <c r="B770" s="88"/>
      <c r="C770" s="88"/>
      <c r="D770" s="88"/>
      <c r="E770" s="88"/>
      <c r="F770" s="88"/>
      <c r="G770" s="88"/>
      <c r="H770" s="88"/>
      <c r="I770" s="88"/>
      <c r="J770" s="88"/>
      <c r="K770" s="88"/>
      <c r="L770" s="88"/>
      <c r="M770" s="88"/>
      <c r="N770" s="88"/>
      <c r="O770" s="88"/>
      <c r="P770" s="88"/>
      <c r="Q770" s="88"/>
      <c r="S770" s="88"/>
      <c r="T770" s="88"/>
      <c r="U770" s="88"/>
      <c r="V770" s="88"/>
      <c r="W770" s="88"/>
      <c r="X770" s="88"/>
      <c r="Y770" s="88"/>
      <c r="Z770" s="88"/>
      <c r="AA770" s="88"/>
      <c r="AB770" s="88"/>
      <c r="AC770" s="88"/>
      <c r="AD770" s="88"/>
      <c r="AE770" s="88"/>
      <c r="AF770" s="88"/>
      <c r="AG770" s="88"/>
      <c r="AH770" s="88"/>
      <c r="AI770" s="88"/>
      <c r="AJ770" s="88"/>
      <c r="AK770" s="88"/>
      <c r="AL770" s="88"/>
      <c r="AM770" s="88"/>
      <c r="AN770" s="88"/>
      <c r="AO770" s="88"/>
      <c r="AP770" s="88"/>
      <c r="AQ770" s="88"/>
      <c r="AR770" s="88"/>
      <c r="AS770" s="88"/>
      <c r="AT770" s="88"/>
      <c r="AU770" s="88"/>
      <c r="AV770" s="88"/>
      <c r="AW770" s="88"/>
      <c r="AX770" s="88"/>
    </row>
    <row r="771" customFormat="false" ht="12.75" hidden="false" customHeight="false" outlineLevel="0" collapsed="false">
      <c r="B771" s="88"/>
      <c r="C771" s="88"/>
      <c r="D771" s="88"/>
      <c r="E771" s="88"/>
      <c r="F771" s="88"/>
      <c r="G771" s="88"/>
      <c r="H771" s="88"/>
      <c r="I771" s="88"/>
      <c r="J771" s="88"/>
      <c r="K771" s="88"/>
      <c r="L771" s="88"/>
      <c r="M771" s="88"/>
      <c r="N771" s="88"/>
      <c r="O771" s="88"/>
      <c r="P771" s="88"/>
      <c r="Q771" s="88"/>
      <c r="S771" s="88"/>
      <c r="T771" s="88"/>
      <c r="U771" s="88"/>
      <c r="V771" s="88"/>
      <c r="W771" s="88"/>
      <c r="X771" s="88"/>
      <c r="Y771" s="88"/>
      <c r="Z771" s="88"/>
      <c r="AA771" s="88"/>
      <c r="AB771" s="88"/>
      <c r="AC771" s="88"/>
      <c r="AD771" s="88"/>
      <c r="AE771" s="88"/>
      <c r="AF771" s="88"/>
      <c r="AG771" s="88"/>
      <c r="AH771" s="88"/>
      <c r="AI771" s="88"/>
      <c r="AJ771" s="88"/>
      <c r="AK771" s="88"/>
      <c r="AL771" s="88"/>
      <c r="AM771" s="88"/>
      <c r="AN771" s="88"/>
      <c r="AO771" s="88"/>
      <c r="AP771" s="88"/>
      <c r="AQ771" s="88"/>
      <c r="AR771" s="88"/>
      <c r="AS771" s="88"/>
      <c r="AT771" s="88"/>
      <c r="AU771" s="88"/>
      <c r="AV771" s="88"/>
      <c r="AW771" s="88"/>
      <c r="AX771" s="88"/>
    </row>
    <row r="772" customFormat="false" ht="12.75" hidden="false" customHeight="false" outlineLevel="0" collapsed="false">
      <c r="B772" s="88"/>
      <c r="C772" s="88"/>
      <c r="D772" s="88"/>
      <c r="E772" s="88"/>
      <c r="F772" s="88"/>
      <c r="G772" s="88"/>
      <c r="H772" s="88"/>
      <c r="I772" s="88"/>
      <c r="J772" s="88"/>
      <c r="K772" s="88"/>
      <c r="L772" s="88"/>
      <c r="M772" s="88"/>
      <c r="N772" s="88"/>
      <c r="O772" s="88"/>
      <c r="P772" s="88"/>
      <c r="Q772" s="88"/>
      <c r="S772" s="88"/>
      <c r="T772" s="88"/>
      <c r="U772" s="88"/>
      <c r="V772" s="88"/>
      <c r="W772" s="88"/>
      <c r="X772" s="88"/>
      <c r="Y772" s="88"/>
      <c r="Z772" s="88"/>
      <c r="AA772" s="88"/>
      <c r="AB772" s="88"/>
      <c r="AC772" s="88"/>
      <c r="AD772" s="88"/>
      <c r="AE772" s="88"/>
      <c r="AF772" s="88"/>
      <c r="AG772" s="88"/>
      <c r="AH772" s="88"/>
      <c r="AI772" s="88"/>
      <c r="AJ772" s="88"/>
      <c r="AK772" s="88"/>
      <c r="AL772" s="88"/>
      <c r="AM772" s="88"/>
      <c r="AN772" s="88"/>
      <c r="AO772" s="88"/>
      <c r="AP772" s="88"/>
      <c r="AQ772" s="88"/>
      <c r="AR772" s="88"/>
      <c r="AS772" s="88"/>
      <c r="AT772" s="88"/>
      <c r="AU772" s="88"/>
      <c r="AV772" s="88"/>
      <c r="AW772" s="88"/>
      <c r="AX772" s="88"/>
    </row>
  </sheetData>
  <mergeCells count="4">
    <mergeCell ref="B4:H4"/>
    <mergeCell ref="I4:K4"/>
    <mergeCell ref="M4:N4"/>
    <mergeCell ref="O4:Q4"/>
  </mergeCells>
  <printOptions headings="false" gridLines="false" gridLinesSet="true" horizontalCentered="true" verticalCentered="true"/>
  <pageMargins left="0.747916666666667" right="0.747916666666667" top="0.984027777777778" bottom="0.984027777777778" header="0.5" footer="0.511811023622047"/>
  <pageSetup paperSize="1" scale="100" fitToWidth="1" fitToHeight="1" pageOrder="downThenOver" orientation="landscape" blackAndWhite="false" draft="false" cellComments="none" horizontalDpi="300" verticalDpi="300" copies="1"/>
  <headerFooter differentFirst="false" differentOddEven="false">
    <oddHeader>&amp;CHistorical TCPL Heat Rates</oddHeader>
    <oddFooter/>
  </headerFooter>
  <legacy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F3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C12" activeCellId="0" sqref="C12"/>
    </sheetView>
  </sheetViews>
  <sheetFormatPr defaultColWidth="9.0546875" defaultRowHeight="12.75" customHeight="true" zeroHeight="false" outlineLevelRow="0" outlineLevelCol="0"/>
  <cols>
    <col collapsed="false" customWidth="true" hidden="false" outlineLevel="0" max="1" min="1" style="89" width="23.56"/>
    <col collapsed="false" customWidth="true" hidden="false" outlineLevel="0" max="2" min="2" style="0" width="12.85"/>
    <col collapsed="false" customWidth="true" hidden="false" outlineLevel="0" max="3" min="3" style="0" width="14.28"/>
    <col collapsed="false" customWidth="true" hidden="false" outlineLevel="0" max="4" min="4" style="0" width="11.42"/>
    <col collapsed="false" customWidth="true" hidden="false" outlineLevel="0" max="6" min="5" style="0" width="10.13"/>
  </cols>
  <sheetData>
    <row r="1" customFormat="false" ht="15.75" hidden="false" customHeight="false" outlineLevel="0" collapsed="false">
      <c r="A1" s="168" t="s">
        <v>206</v>
      </c>
      <c r="B1" s="168"/>
      <c r="C1" s="168"/>
      <c r="D1" s="168"/>
      <c r="E1" s="168"/>
      <c r="F1" s="168"/>
    </row>
    <row r="2" customFormat="false" ht="16.5" hidden="false" customHeight="false" outlineLevel="0" collapsed="false">
      <c r="A2" s="169" t="s">
        <v>116</v>
      </c>
      <c r="B2" s="169"/>
      <c r="C2" s="169"/>
      <c r="D2" s="169"/>
      <c r="E2" s="169"/>
      <c r="F2" s="169"/>
    </row>
    <row r="3" customFormat="false" ht="12.75" hidden="false" customHeight="false" outlineLevel="0" collapsed="false">
      <c r="A3" s="131"/>
      <c r="B3" s="109"/>
      <c r="C3" s="109"/>
      <c r="D3" s="109"/>
      <c r="E3" s="204" t="s">
        <v>133</v>
      </c>
      <c r="F3" s="172" t="n">
        <f aca="false">'Input Sheet'!B3</f>
        <v>1.53964588144727</v>
      </c>
    </row>
    <row r="4" customFormat="false" ht="12.75" hidden="false" customHeight="false" outlineLevel="0" collapsed="false">
      <c r="A4" s="97" t="s">
        <v>117</v>
      </c>
      <c r="B4" s="170" t="n">
        <f aca="true">TODAY()</f>
        <v>45926</v>
      </c>
      <c r="C4" s="109"/>
      <c r="D4" s="109"/>
      <c r="E4" s="204" t="s">
        <v>190</v>
      </c>
      <c r="F4" s="172" t="n">
        <f aca="false">'Input Sheet'!B5</f>
        <v>2.17055747706</v>
      </c>
    </row>
    <row r="5" customFormat="false" ht="13.5" hidden="false" customHeight="false" outlineLevel="0" collapsed="false">
      <c r="A5" s="131"/>
      <c r="B5" s="109"/>
      <c r="C5" s="109"/>
      <c r="D5" s="109"/>
      <c r="E5" s="109"/>
      <c r="F5" s="216"/>
    </row>
    <row r="6" customFormat="false" ht="15" hidden="false" customHeight="false" outlineLevel="0" collapsed="false">
      <c r="A6" s="175" t="s">
        <v>41</v>
      </c>
      <c r="B6" s="176" t="s">
        <v>120</v>
      </c>
      <c r="C6" s="176" t="s">
        <v>121</v>
      </c>
      <c r="D6" s="176" t="s">
        <v>122</v>
      </c>
      <c r="E6" s="176" t="s">
        <v>123</v>
      </c>
      <c r="F6" s="177" t="s">
        <v>124</v>
      </c>
    </row>
    <row r="7" customFormat="false" ht="12.75" hidden="false" customHeight="false" outlineLevel="0" collapsed="false">
      <c r="A7" s="157"/>
      <c r="B7" s="136"/>
      <c r="C7" s="136"/>
      <c r="D7" s="137"/>
      <c r="E7" s="178"/>
      <c r="F7" s="137"/>
    </row>
    <row r="8" customFormat="false" ht="12.75" hidden="false" customHeight="false" outlineLevel="0" collapsed="false">
      <c r="A8" s="97" t="s">
        <v>136</v>
      </c>
      <c r="B8" s="109" t="s">
        <v>50</v>
      </c>
      <c r="C8" s="101" t="n">
        <f aca="false">'Input Sheet'!B11</f>
        <v>184.34</v>
      </c>
      <c r="D8" s="103" t="n">
        <f aca="false">C8*12/365</f>
        <v>6.06049315068493</v>
      </c>
      <c r="E8" s="179" t="n">
        <f aca="false">D8/'Input Sheet'!$B$4</f>
        <v>0.160457854135158</v>
      </c>
      <c r="F8" s="103" t="n">
        <f aca="false">E8*'Input Sheet'!$B$7/'Input Sheet'!$B$3</f>
        <v>0.109955168128199</v>
      </c>
    </row>
    <row r="9" customFormat="false" ht="13.5" hidden="false" customHeight="false" outlineLevel="0" collapsed="false">
      <c r="A9" s="131"/>
      <c r="B9" s="109"/>
      <c r="C9" s="101"/>
      <c r="D9" s="103"/>
      <c r="E9" s="179"/>
      <c r="F9" s="103"/>
    </row>
    <row r="10" customFormat="false" ht="13.5" hidden="false" customHeight="false" outlineLevel="0" collapsed="false">
      <c r="A10" s="180"/>
      <c r="B10" s="181"/>
      <c r="C10" s="117"/>
      <c r="D10" s="182" t="s">
        <v>31</v>
      </c>
      <c r="E10" s="183" t="n">
        <f aca="false">SUM(E8:E9)</f>
        <v>0.160457854135158</v>
      </c>
      <c r="F10" s="163" t="n">
        <f aca="false">SUM(F8:F9)</f>
        <v>0.109955168128199</v>
      </c>
    </row>
    <row r="11" customFormat="false" ht="14.25" hidden="false" customHeight="false" outlineLevel="0" collapsed="false">
      <c r="A11" s="97"/>
      <c r="B11" s="109"/>
      <c r="C11" s="209" t="s">
        <v>137</v>
      </c>
      <c r="D11" s="210" t="s">
        <v>122</v>
      </c>
      <c r="E11" s="179"/>
      <c r="F11" s="103"/>
    </row>
    <row r="12" customFormat="false" ht="13.5" hidden="false" customHeight="false" outlineLevel="0" collapsed="false">
      <c r="A12" s="97" t="s">
        <v>17</v>
      </c>
      <c r="B12" s="109"/>
      <c r="C12" s="101" t="n">
        <f aca="false">'Input Sheet'!E99</f>
        <v>0.079</v>
      </c>
      <c r="D12" s="101" t="n">
        <f aca="false">C12/'Input Sheet'!B6</f>
        <v>2.78877598856814</v>
      </c>
      <c r="E12" s="179" t="n">
        <f aca="false">D12/'Input Sheet'!B4</f>
        <v>0.0738357423502287</v>
      </c>
      <c r="F12" s="103" t="n">
        <f aca="false">E12*'Input Sheet'!$B$7/'Input Sheet'!$B$3</f>
        <v>0.0505965975162003</v>
      </c>
    </row>
    <row r="13" customFormat="false" ht="13.5" hidden="false" customHeight="false" outlineLevel="0" collapsed="false">
      <c r="A13" s="106"/>
      <c r="B13" s="107"/>
      <c r="C13" s="117"/>
      <c r="D13" s="182" t="s">
        <v>31</v>
      </c>
      <c r="E13" s="183" t="n">
        <f aca="false">SUM(E11:E12)</f>
        <v>0.0738357423502287</v>
      </c>
      <c r="F13" s="163" t="n">
        <f aca="false">SUM(F11:F12)</f>
        <v>0.0505965975162003</v>
      </c>
    </row>
    <row r="14" customFormat="false" ht="12.75" hidden="false" customHeight="false" outlineLevel="0" collapsed="false">
      <c r="A14" s="93"/>
      <c r="B14" s="136"/>
      <c r="C14" s="185" t="s">
        <v>138</v>
      </c>
      <c r="D14" s="185" t="s">
        <v>72</v>
      </c>
      <c r="E14" s="190"/>
      <c r="F14" s="96"/>
    </row>
    <row r="15" customFormat="false" ht="12.75" hidden="false" customHeight="false" outlineLevel="0" collapsed="false">
      <c r="A15" s="97" t="s">
        <v>3</v>
      </c>
      <c r="B15" s="109"/>
      <c r="C15" s="101"/>
      <c r="D15" s="211"/>
      <c r="E15" s="179"/>
      <c r="F15" s="103"/>
    </row>
    <row r="16" customFormat="false" ht="13.5" hidden="false" customHeight="false" outlineLevel="0" collapsed="false">
      <c r="A16" s="97" t="s">
        <v>139</v>
      </c>
      <c r="B16" s="109"/>
      <c r="C16" s="101" t="n">
        <f aca="false">'Input Sheet'!D102</f>
        <v>0.036</v>
      </c>
      <c r="D16" s="212" t="n">
        <v>969</v>
      </c>
      <c r="E16" s="179" t="n">
        <f aca="false">F16/'Input Sheet'!$B$7*'Input Sheet'!$B$3</f>
        <v>0.509063091707042</v>
      </c>
      <c r="F16" s="103" t="n">
        <f aca="false">C16*D16/100</f>
        <v>0.34884</v>
      </c>
    </row>
    <row r="17" customFormat="false" ht="13.5" hidden="false" customHeight="false" outlineLevel="0" collapsed="false">
      <c r="A17" s="106"/>
      <c r="B17" s="107"/>
      <c r="C17" s="117"/>
      <c r="D17" s="182" t="s">
        <v>31</v>
      </c>
      <c r="E17" s="183" t="n">
        <f aca="false">SUM(E15:E16)</f>
        <v>0.509063091707042</v>
      </c>
      <c r="F17" s="163" t="n">
        <f aca="false">SUM(F15:F16)</f>
        <v>0.34884</v>
      </c>
    </row>
    <row r="18" customFormat="false" ht="12.75" hidden="false" customHeight="false" outlineLevel="0" collapsed="false">
      <c r="A18" s="93" t="s">
        <v>112</v>
      </c>
      <c r="B18" s="136"/>
      <c r="C18" s="185" t="s">
        <v>45</v>
      </c>
      <c r="D18" s="185" t="s">
        <v>124</v>
      </c>
      <c r="E18" s="190"/>
      <c r="F18" s="96"/>
    </row>
    <row r="19" customFormat="false" ht="13.5" hidden="false" customHeight="false" outlineLevel="0" collapsed="false">
      <c r="A19" s="97" t="s">
        <v>113</v>
      </c>
      <c r="B19" s="109"/>
      <c r="C19" s="101" t="n">
        <v>0.1</v>
      </c>
      <c r="D19" s="223" t="n">
        <f aca="false">C19</f>
        <v>0.1</v>
      </c>
      <c r="E19" s="179" t="n">
        <f aca="false">F19/'Input Sheet'!$B$7*'Input Sheet'!$B$3</f>
        <v>0.145930252180668</v>
      </c>
      <c r="F19" s="103" t="n">
        <f aca="false">D19</f>
        <v>0.1</v>
      </c>
    </row>
    <row r="20" customFormat="false" ht="13.5" hidden="false" customHeight="false" outlineLevel="0" collapsed="false">
      <c r="A20" s="106"/>
      <c r="B20" s="107"/>
      <c r="C20" s="117"/>
      <c r="D20" s="182" t="s">
        <v>31</v>
      </c>
      <c r="E20" s="183" t="n">
        <f aca="false">SUM(E18:E19)</f>
        <v>0.145930252180668</v>
      </c>
      <c r="F20" s="163" t="n">
        <f aca="false">SUM(F18:F19)</f>
        <v>0.1</v>
      </c>
    </row>
    <row r="21" customFormat="false" ht="13.5" hidden="false" customHeight="false" outlineLevel="0" collapsed="false">
      <c r="A21" s="175" t="s">
        <v>127</v>
      </c>
      <c r="B21" s="187"/>
      <c r="C21" s="187"/>
      <c r="D21" s="187"/>
      <c r="E21" s="187"/>
      <c r="F21" s="188"/>
    </row>
    <row r="22" customFormat="false" ht="12.75" hidden="false" customHeight="false" outlineLevel="0" collapsed="false">
      <c r="A22" s="131" t="s">
        <v>17</v>
      </c>
      <c r="B22" s="101"/>
      <c r="C22" s="189" t="n">
        <v>0.0053</v>
      </c>
      <c r="D22" s="109"/>
      <c r="E22" s="179" t="n">
        <f aca="false">F22/'Input Sheet'!$B$7*'Input Sheet'!$B$3</f>
        <v>0.01678775</v>
      </c>
      <c r="F22" s="103" t="n">
        <f aca="false">C22*'Input Sheet'!$B$5</f>
        <v>0.011503954628418</v>
      </c>
    </row>
    <row r="23" customFormat="false" ht="12.75" hidden="false" customHeight="false" outlineLevel="0" collapsed="false">
      <c r="A23" s="131" t="s">
        <v>207</v>
      </c>
      <c r="B23" s="101"/>
      <c r="C23" s="189" t="n">
        <v>0.023</v>
      </c>
      <c r="D23" s="109"/>
      <c r="E23" s="179" t="n">
        <f aca="false">F23/'Input Sheet'!$B$7*'Input Sheet'!$B$3</f>
        <v>0.0728525</v>
      </c>
      <c r="F23" s="103" t="n">
        <f aca="false">C23*'Input Sheet'!$B$5</f>
        <v>0.04992282197238</v>
      </c>
    </row>
    <row r="24" customFormat="false" ht="13.5" hidden="false" customHeight="false" outlineLevel="0" collapsed="false">
      <c r="A24" s="131" t="s">
        <v>208</v>
      </c>
      <c r="B24" s="101"/>
      <c r="C24" s="189" t="n">
        <v>0.0184</v>
      </c>
      <c r="D24" s="109"/>
      <c r="E24" s="179" t="n">
        <f aca="false">F24/'Input Sheet'!$B$7*'Input Sheet'!$B$3</f>
        <v>0.058282</v>
      </c>
      <c r="F24" s="103" t="n">
        <f aca="false">C24*'Input Sheet'!$B$5</f>
        <v>0.039938257577904</v>
      </c>
    </row>
    <row r="25" customFormat="false" ht="13.5" hidden="false" customHeight="false" outlineLevel="0" collapsed="false">
      <c r="A25" s="131"/>
      <c r="B25" s="109"/>
      <c r="C25" s="109"/>
      <c r="D25" s="182" t="s">
        <v>31</v>
      </c>
      <c r="E25" s="192" t="n">
        <f aca="false">SUM(E22:E24)</f>
        <v>0.14792225</v>
      </c>
      <c r="F25" s="193" t="n">
        <f aca="false">SUM(F22:F24)</f>
        <v>0.101365034178702</v>
      </c>
    </row>
    <row r="26" customFormat="false" ht="13.5" hidden="false" customHeight="false" outlineLevel="0" collapsed="false">
      <c r="A26" s="194" t="s">
        <v>128</v>
      </c>
      <c r="B26" s="187"/>
      <c r="C26" s="187"/>
      <c r="D26" s="187"/>
      <c r="E26" s="187"/>
      <c r="F26" s="188"/>
    </row>
    <row r="27" customFormat="false" ht="12.75" hidden="false" customHeight="false" outlineLevel="0" collapsed="false">
      <c r="A27" s="131" t="s">
        <v>129</v>
      </c>
      <c r="B27" s="195"/>
      <c r="C27" s="195"/>
      <c r="D27" s="195"/>
      <c r="E27" s="196" t="n">
        <f aca="false">0</f>
        <v>0</v>
      </c>
      <c r="F27" s="197" t="n">
        <v>0</v>
      </c>
    </row>
    <row r="28" customFormat="false" ht="12.75" hidden="false" customHeight="false" outlineLevel="0" collapsed="false">
      <c r="A28" s="198" t="s">
        <v>142</v>
      </c>
      <c r="B28" s="109"/>
      <c r="C28" s="109"/>
      <c r="D28" s="109"/>
      <c r="E28" s="199" t="n">
        <f aca="false">E10+E13+E17+E20</f>
        <v>0.889286940373097</v>
      </c>
      <c r="F28" s="200" t="n">
        <f aca="false">F10+F13+F17+F20</f>
        <v>0.6093917656444</v>
      </c>
    </row>
    <row r="29" customFormat="false" ht="13.5" hidden="false" customHeight="false" outlineLevel="0" collapsed="false">
      <c r="A29" s="201" t="s">
        <v>143</v>
      </c>
      <c r="B29" s="107"/>
      <c r="C29" s="107"/>
      <c r="D29" s="107"/>
      <c r="E29" s="202" t="n">
        <f aca="false">E28+E25</f>
        <v>1.0372091903731</v>
      </c>
      <c r="F29" s="203" t="n">
        <f aca="false">F28+F25</f>
        <v>0.710756799823102</v>
      </c>
    </row>
    <row r="30" customFormat="false" ht="12.75" hidden="false" customHeight="false" outlineLevel="0" collapsed="false">
      <c r="A30" s="0"/>
    </row>
  </sheetData>
  <mergeCells count="2">
    <mergeCell ref="A1:F1"/>
    <mergeCell ref="A2:F2"/>
  </mergeCells>
  <printOptions headings="false" gridLines="false" gridLinesSet="true" horizontalCentered="true" verticalCentered="false"/>
  <pageMargins left="0.747916666666667" right="0.747916666666667" top="0.984027777777778" bottom="0.984027777777778" header="0.5" footer="0.511811023622047"/>
  <pageSetup paperSize="1" scale="100" fitToWidth="1" fitToHeight="1" pageOrder="downThenOver" orientation="portrait" blackAndWhite="false" draft="false" cellComments="none" horizontalDpi="300" verticalDpi="300" copies="1"/>
  <headerFooter differentFirst="false" differentOddEven="false">
    <oddHeader>&amp;C&amp;A</oddHeader>
    <oddFooter/>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F3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C25" activeCellId="0" sqref="C25"/>
    </sheetView>
  </sheetViews>
  <sheetFormatPr defaultColWidth="9.0546875" defaultRowHeight="12.75" customHeight="true" zeroHeight="false" outlineLevelRow="0" outlineLevelCol="0"/>
  <cols>
    <col collapsed="false" customWidth="true" hidden="false" outlineLevel="0" max="1" min="1" style="89" width="23.56"/>
    <col collapsed="false" customWidth="true" hidden="false" outlineLevel="0" max="2" min="2" style="0" width="12.85"/>
    <col collapsed="false" customWidth="true" hidden="false" outlineLevel="0" max="3" min="3" style="0" width="14.28"/>
    <col collapsed="false" customWidth="true" hidden="false" outlineLevel="0" max="4" min="4" style="0" width="11.42"/>
    <col collapsed="false" customWidth="true" hidden="false" outlineLevel="0" max="6" min="5" style="0" width="10.13"/>
  </cols>
  <sheetData>
    <row r="1" customFormat="false" ht="15.75" hidden="false" customHeight="false" outlineLevel="0" collapsed="false">
      <c r="A1" s="168" t="s">
        <v>209</v>
      </c>
      <c r="B1" s="168"/>
      <c r="C1" s="168"/>
      <c r="D1" s="168"/>
      <c r="E1" s="168"/>
      <c r="F1" s="168"/>
    </row>
    <row r="2" customFormat="false" ht="16.5" hidden="false" customHeight="false" outlineLevel="0" collapsed="false">
      <c r="A2" s="169" t="s">
        <v>116</v>
      </c>
      <c r="B2" s="169"/>
      <c r="C2" s="169"/>
      <c r="D2" s="169"/>
      <c r="E2" s="169"/>
      <c r="F2" s="169"/>
    </row>
    <row r="3" customFormat="false" ht="12.75" hidden="false" customHeight="false" outlineLevel="0" collapsed="false">
      <c r="A3" s="131"/>
      <c r="B3" s="109"/>
      <c r="C3" s="109"/>
      <c r="D3" s="109"/>
      <c r="E3" s="109"/>
      <c r="F3" s="216"/>
    </row>
    <row r="4" customFormat="false" ht="12.75" hidden="false" customHeight="false" outlineLevel="0" collapsed="false">
      <c r="A4" s="97" t="s">
        <v>117</v>
      </c>
      <c r="B4" s="170" t="n">
        <f aca="true">TODAY()</f>
        <v>45926</v>
      </c>
      <c r="C4" s="109"/>
      <c r="D4" s="109"/>
      <c r="E4" s="171" t="s">
        <v>133</v>
      </c>
      <c r="F4" s="172" t="n">
        <f aca="false">'Input Sheet'!$B$3</f>
        <v>1.53964588144727</v>
      </c>
    </row>
    <row r="5" customFormat="false" ht="13.5" hidden="false" customHeight="false" outlineLevel="0" collapsed="false">
      <c r="A5" s="131"/>
      <c r="B5" s="109"/>
      <c r="C5" s="109"/>
      <c r="D5" s="109"/>
      <c r="E5" s="171" t="s">
        <v>190</v>
      </c>
      <c r="F5" s="172" t="n">
        <f aca="false">'Input Sheet'!$B$5</f>
        <v>2.17055747706</v>
      </c>
    </row>
    <row r="6" customFormat="false" ht="15" hidden="false" customHeight="false" outlineLevel="0" collapsed="false">
      <c r="A6" s="175" t="s">
        <v>41</v>
      </c>
      <c r="B6" s="176" t="s">
        <v>120</v>
      </c>
      <c r="C6" s="176" t="s">
        <v>121</v>
      </c>
      <c r="D6" s="176" t="s">
        <v>122</v>
      </c>
      <c r="E6" s="176" t="s">
        <v>123</v>
      </c>
      <c r="F6" s="177" t="s">
        <v>124</v>
      </c>
    </row>
    <row r="7" customFormat="false" ht="12.75" hidden="false" customHeight="false" outlineLevel="0" collapsed="false">
      <c r="A7" s="157"/>
      <c r="B7" s="136"/>
      <c r="C7" s="136"/>
      <c r="D7" s="137"/>
      <c r="E7" s="178"/>
      <c r="F7" s="137"/>
    </row>
    <row r="8" customFormat="false" ht="12.75" hidden="false" customHeight="false" outlineLevel="0" collapsed="false">
      <c r="A8" s="97" t="s">
        <v>136</v>
      </c>
      <c r="B8" s="109" t="s">
        <v>50</v>
      </c>
      <c r="C8" s="101" t="n">
        <f aca="false">'Input Sheet'!B11</f>
        <v>184.34</v>
      </c>
      <c r="D8" s="103" t="n">
        <f aca="false">C8*12/365</f>
        <v>6.06049315068493</v>
      </c>
      <c r="E8" s="179" t="n">
        <f aca="false">D8/'Input Sheet'!$B$4</f>
        <v>0.160457854135158</v>
      </c>
      <c r="F8" s="103" t="n">
        <f aca="false">E8*'Input Sheet'!$B$7/'Input Sheet'!$B$3</f>
        <v>0.109955168128199</v>
      </c>
    </row>
    <row r="9" customFormat="false" ht="13.5" hidden="false" customHeight="false" outlineLevel="0" collapsed="false">
      <c r="A9" s="131"/>
      <c r="B9" s="109"/>
      <c r="C9" s="101"/>
      <c r="D9" s="103"/>
      <c r="E9" s="179"/>
      <c r="F9" s="103"/>
    </row>
    <row r="10" customFormat="false" ht="13.5" hidden="false" customHeight="false" outlineLevel="0" collapsed="false">
      <c r="A10" s="180"/>
      <c r="B10" s="181"/>
      <c r="C10" s="117"/>
      <c r="D10" s="182" t="s">
        <v>31</v>
      </c>
      <c r="E10" s="183" t="n">
        <f aca="false">SUM(E8:E9)</f>
        <v>0.160457854135158</v>
      </c>
      <c r="F10" s="163" t="n">
        <f aca="false">SUM(F8:F9)</f>
        <v>0.109955168128199</v>
      </c>
    </row>
    <row r="11" customFormat="false" ht="14.25" hidden="false" customHeight="false" outlineLevel="0" collapsed="false">
      <c r="A11" s="97"/>
      <c r="B11" s="109"/>
      <c r="C11" s="209" t="s">
        <v>137</v>
      </c>
      <c r="D11" s="210" t="s">
        <v>122</v>
      </c>
      <c r="E11" s="179"/>
      <c r="F11" s="103"/>
    </row>
    <row r="12" customFormat="false" ht="13.5" hidden="false" customHeight="false" outlineLevel="0" collapsed="false">
      <c r="A12" s="97" t="s">
        <v>17</v>
      </c>
      <c r="B12" s="109"/>
      <c r="C12" s="101" t="n">
        <f aca="false">'Input Sheet'!E99</f>
        <v>0.079</v>
      </c>
      <c r="D12" s="101" t="n">
        <f aca="false">C12/'Input Sheet'!B6</f>
        <v>2.78877598856814</v>
      </c>
      <c r="E12" s="179" t="n">
        <f aca="false">D12/'Input Sheet'!B4</f>
        <v>0.0738357423502287</v>
      </c>
      <c r="F12" s="103" t="n">
        <f aca="false">E12*'Input Sheet'!$B$7/'Input Sheet'!$B$3</f>
        <v>0.0505965975162003</v>
      </c>
    </row>
    <row r="13" customFormat="false" ht="13.5" hidden="false" customHeight="false" outlineLevel="0" collapsed="false">
      <c r="A13" s="106"/>
      <c r="B13" s="107"/>
      <c r="C13" s="117"/>
      <c r="D13" s="182" t="s">
        <v>31</v>
      </c>
      <c r="E13" s="183" t="n">
        <f aca="false">SUM(E11:E12)</f>
        <v>0.0738357423502287</v>
      </c>
      <c r="F13" s="163" t="n">
        <f aca="false">SUM(F11:F12)</f>
        <v>0.0505965975162003</v>
      </c>
    </row>
    <row r="14" customFormat="false" ht="12.75" hidden="false" customHeight="false" outlineLevel="0" collapsed="false">
      <c r="A14" s="93"/>
      <c r="B14" s="136"/>
      <c r="C14" s="185" t="s">
        <v>138</v>
      </c>
      <c r="D14" s="185" t="s">
        <v>72</v>
      </c>
      <c r="E14" s="190"/>
      <c r="F14" s="96"/>
    </row>
    <row r="15" customFormat="false" ht="12.75" hidden="false" customHeight="false" outlineLevel="0" collapsed="false">
      <c r="A15" s="97" t="s">
        <v>3</v>
      </c>
      <c r="B15" s="109"/>
      <c r="C15" s="101"/>
      <c r="D15" s="211"/>
      <c r="E15" s="179"/>
      <c r="F15" s="103"/>
    </row>
    <row r="16" customFormat="false" ht="13.5" hidden="false" customHeight="false" outlineLevel="0" collapsed="false">
      <c r="A16" s="97" t="s">
        <v>139</v>
      </c>
      <c r="B16" s="109"/>
      <c r="C16" s="101" t="n">
        <f aca="false">'Input Sheet'!D103</f>
        <v>0</v>
      </c>
      <c r="D16" s="212" t="n">
        <v>969</v>
      </c>
      <c r="E16" s="179" t="n">
        <f aca="false">F16/'Input Sheet'!$B$7*'Input Sheet'!$B$3</f>
        <v>0</v>
      </c>
      <c r="F16" s="103" t="n">
        <f aca="false">C16*D16/100</f>
        <v>0</v>
      </c>
    </row>
    <row r="17" customFormat="false" ht="13.5" hidden="false" customHeight="false" outlineLevel="0" collapsed="false">
      <c r="A17" s="106"/>
      <c r="B17" s="107"/>
      <c r="C17" s="117"/>
      <c r="D17" s="182" t="s">
        <v>31</v>
      </c>
      <c r="E17" s="183" t="n">
        <f aca="false">SUM(E15:E16)</f>
        <v>0</v>
      </c>
      <c r="F17" s="163" t="n">
        <f aca="false">SUM(F15:F16)</f>
        <v>0</v>
      </c>
    </row>
    <row r="18" customFormat="false" ht="12.75" hidden="false" customHeight="false" outlineLevel="0" collapsed="false">
      <c r="A18" s="93" t="s">
        <v>112</v>
      </c>
      <c r="B18" s="136"/>
      <c r="C18" s="145" t="s">
        <v>45</v>
      </c>
      <c r="D18" s="145" t="s">
        <v>124</v>
      </c>
      <c r="E18" s="190"/>
      <c r="F18" s="96"/>
    </row>
    <row r="19" customFormat="false" ht="12.75" hidden="false" customHeight="false" outlineLevel="0" collapsed="false">
      <c r="A19" s="97" t="s">
        <v>113</v>
      </c>
      <c r="B19" s="109" t="s">
        <v>50</v>
      </c>
      <c r="C19" s="101"/>
      <c r="D19" s="223" t="n">
        <v>0.1</v>
      </c>
      <c r="E19" s="179" t="n">
        <f aca="false">F19/'Input Sheet'!$B$7*'Input Sheet'!$B$3</f>
        <v>0.145930252180668</v>
      </c>
      <c r="F19" s="103" t="n">
        <f aca="false">D19</f>
        <v>0.1</v>
      </c>
    </row>
    <row r="20" customFormat="false" ht="13.5" hidden="false" customHeight="false" outlineLevel="0" collapsed="false">
      <c r="A20" s="97"/>
      <c r="B20" s="109" t="s">
        <v>51</v>
      </c>
      <c r="C20" s="101"/>
      <c r="D20" s="223" t="n">
        <f aca="false">'Input Sheet'!E149</f>
        <v>0.0026</v>
      </c>
      <c r="E20" s="179" t="n">
        <f aca="false">F20/'Input Sheet'!$B$7*'Input Sheet'!$B$3</f>
        <v>0.00379418655669736</v>
      </c>
      <c r="F20" s="103" t="n">
        <f aca="false">D20</f>
        <v>0.0026</v>
      </c>
    </row>
    <row r="21" customFormat="false" ht="13.5" hidden="false" customHeight="false" outlineLevel="0" collapsed="false">
      <c r="A21" s="106"/>
      <c r="B21" s="107"/>
      <c r="C21" s="117"/>
      <c r="D21" s="182" t="s">
        <v>31</v>
      </c>
      <c r="E21" s="183" t="n">
        <f aca="false">SUM(E19:E20)</f>
        <v>0.149724438737365</v>
      </c>
      <c r="F21" s="163" t="n">
        <f aca="false">SUM(F19:F20)</f>
        <v>0.1026</v>
      </c>
    </row>
    <row r="22" customFormat="false" ht="13.5" hidden="false" customHeight="false" outlineLevel="0" collapsed="false">
      <c r="A22" s="175" t="s">
        <v>127</v>
      </c>
      <c r="B22" s="187"/>
      <c r="C22" s="187"/>
      <c r="D22" s="187"/>
      <c r="E22" s="187"/>
      <c r="F22" s="188"/>
    </row>
    <row r="23" customFormat="false" ht="12.75" hidden="false" customHeight="false" outlineLevel="0" collapsed="false">
      <c r="A23" s="131" t="s">
        <v>17</v>
      </c>
      <c r="B23" s="101"/>
      <c r="C23" s="189" t="n">
        <f aca="false">'Fuel Rates'!L98</f>
        <v>0.008</v>
      </c>
      <c r="D23" s="109"/>
      <c r="E23" s="179" t="n">
        <f aca="false">F23/'Input Sheet'!$B$7*'Input Sheet'!$B$3</f>
        <v>0.02534</v>
      </c>
      <c r="F23" s="103" t="n">
        <f aca="false">C23*'Input Sheet'!$B$5</f>
        <v>0.01736445981648</v>
      </c>
    </row>
    <row r="24" customFormat="false" ht="12.75" hidden="false" customHeight="false" outlineLevel="0" collapsed="false">
      <c r="A24" s="131" t="s">
        <v>207</v>
      </c>
      <c r="B24" s="101" t="s">
        <v>210</v>
      </c>
      <c r="C24" s="189" t="n">
        <v>0.032</v>
      </c>
      <c r="D24" s="109"/>
      <c r="E24" s="179" t="n">
        <f aca="false">F24/'Input Sheet'!$B$7*'Input Sheet'!$B$3</f>
        <v>0.10136</v>
      </c>
      <c r="F24" s="103" t="n">
        <f aca="false">C24*'Input Sheet'!$B$5</f>
        <v>0.06945783926592</v>
      </c>
    </row>
    <row r="25" customFormat="false" ht="13.5" hidden="false" customHeight="false" outlineLevel="0" collapsed="false">
      <c r="A25" s="131" t="s">
        <v>211</v>
      </c>
      <c r="B25" s="101"/>
      <c r="C25" s="189" t="n">
        <v>0.018</v>
      </c>
      <c r="D25" s="109"/>
      <c r="E25" s="179" t="n">
        <f aca="false">F25/'Input Sheet'!$B$7*'Input Sheet'!$B$3</f>
        <v>0.057015</v>
      </c>
      <c r="F25" s="103" t="n">
        <f aca="false">C25*'Input Sheet'!$B$5</f>
        <v>0.03907003458708</v>
      </c>
    </row>
    <row r="26" customFormat="false" ht="13.5" hidden="false" customHeight="false" outlineLevel="0" collapsed="false">
      <c r="A26" s="131"/>
      <c r="B26" s="109"/>
      <c r="C26" s="109"/>
      <c r="D26" s="182" t="s">
        <v>31</v>
      </c>
      <c r="E26" s="192" t="n">
        <f aca="false">SUM(E23:E25)</f>
        <v>0.183715</v>
      </c>
      <c r="F26" s="193" t="n">
        <f aca="false">SUM(F23:F25)</f>
        <v>0.12589233366948</v>
      </c>
    </row>
    <row r="27" customFormat="false" ht="13.5" hidden="false" customHeight="false" outlineLevel="0" collapsed="false">
      <c r="A27" s="194" t="s">
        <v>128</v>
      </c>
      <c r="B27" s="187"/>
      <c r="C27" s="187"/>
      <c r="D27" s="187"/>
      <c r="E27" s="187"/>
      <c r="F27" s="188"/>
    </row>
    <row r="28" customFormat="false" ht="12.75" hidden="false" customHeight="false" outlineLevel="0" collapsed="false">
      <c r="A28" s="131" t="s">
        <v>129</v>
      </c>
      <c r="B28" s="195"/>
      <c r="C28" s="195"/>
      <c r="D28" s="195"/>
      <c r="E28" s="196" t="n">
        <f aca="false">E20</f>
        <v>0.00379418655669736</v>
      </c>
      <c r="F28" s="197" t="n">
        <f aca="false">F20</f>
        <v>0.0026</v>
      </c>
    </row>
    <row r="29" customFormat="false" ht="12.75" hidden="false" customHeight="false" outlineLevel="0" collapsed="false">
      <c r="A29" s="198" t="s">
        <v>142</v>
      </c>
      <c r="B29" s="109"/>
      <c r="C29" s="109"/>
      <c r="D29" s="109"/>
      <c r="E29" s="199" t="n">
        <f aca="false">E10+E13+E17+E21</f>
        <v>0.384018035222752</v>
      </c>
      <c r="F29" s="200" t="n">
        <f aca="false">F10+F13+F17+F21</f>
        <v>0.263151765644399</v>
      </c>
    </row>
    <row r="30" customFormat="false" ht="13.5" hidden="false" customHeight="false" outlineLevel="0" collapsed="false">
      <c r="A30" s="201" t="s">
        <v>143</v>
      </c>
      <c r="B30" s="107"/>
      <c r="C30" s="107"/>
      <c r="D30" s="107"/>
      <c r="E30" s="202" t="n">
        <f aca="false">E29+E26</f>
        <v>0.567733035222752</v>
      </c>
      <c r="F30" s="203" t="n">
        <f aca="false">F29+F26</f>
        <v>0.389044099313879</v>
      </c>
    </row>
    <row r="31" customFormat="false" ht="12.75" hidden="false" customHeight="false" outlineLevel="0" collapsed="false">
      <c r="A31" s="0"/>
    </row>
  </sheetData>
  <mergeCells count="2">
    <mergeCell ref="A1:F1"/>
    <mergeCell ref="A2:F2"/>
  </mergeCells>
  <printOptions headings="false" gridLines="false" gridLinesSet="true" horizontalCentered="true" verticalCentered="false"/>
  <pageMargins left="0.747916666666667" right="0.747916666666667" top="0.984027777777778" bottom="0.984027777777778" header="0.5" footer="0.511811023622047"/>
  <pageSetup paperSize="1" scale="100" fitToWidth="1" fitToHeight="1" pageOrder="downThenOver" orientation="portrait" blackAndWhite="false" draft="false" cellComments="none" horizontalDpi="300" verticalDpi="300" copies="1"/>
  <headerFooter differentFirst="false" differentOddEven="false">
    <oddHeader>&amp;C&amp;A</oddHeader>
    <oddFooter/>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F2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6" activeCellId="0" sqref="A16"/>
    </sheetView>
  </sheetViews>
  <sheetFormatPr defaultColWidth="9.0546875" defaultRowHeight="12.75" customHeight="true" zeroHeight="false" outlineLevelRow="0" outlineLevelCol="0"/>
  <cols>
    <col collapsed="false" customWidth="true" hidden="false" outlineLevel="0" max="1" min="1" style="89" width="23.56"/>
    <col collapsed="false" customWidth="true" hidden="false" outlineLevel="0" max="2" min="2" style="0" width="12.85"/>
    <col collapsed="false" customWidth="true" hidden="false" outlineLevel="0" max="3" min="3" style="0" width="14.28"/>
    <col collapsed="false" customWidth="true" hidden="false" outlineLevel="0" max="4" min="4" style="0" width="11.42"/>
    <col collapsed="false" customWidth="true" hidden="false" outlineLevel="0" max="5" min="5" style="0" width="9.7"/>
    <col collapsed="false" customWidth="true" hidden="false" outlineLevel="0" max="6" min="6" style="0" width="10.13"/>
  </cols>
  <sheetData>
    <row r="1" customFormat="false" ht="15.75" hidden="false" customHeight="false" outlineLevel="0" collapsed="false">
      <c r="A1" s="168" t="s">
        <v>212</v>
      </c>
      <c r="B1" s="168"/>
      <c r="C1" s="168"/>
      <c r="D1" s="168"/>
      <c r="E1" s="168"/>
      <c r="F1" s="168"/>
    </row>
    <row r="2" customFormat="false" ht="16.5" hidden="false" customHeight="false" outlineLevel="0" collapsed="false">
      <c r="A2" s="169" t="s">
        <v>116</v>
      </c>
      <c r="B2" s="169"/>
      <c r="C2" s="169"/>
      <c r="D2" s="169"/>
      <c r="E2" s="169"/>
      <c r="F2" s="169"/>
    </row>
    <row r="3" customFormat="false" ht="12.75" hidden="false" customHeight="false" outlineLevel="0" collapsed="false">
      <c r="A3" s="131"/>
      <c r="B3" s="109"/>
      <c r="C3" s="109"/>
      <c r="D3" s="109"/>
      <c r="E3" s="204" t="s">
        <v>133</v>
      </c>
      <c r="F3" s="172" t="n">
        <f aca="false">'Input Sheet'!B3</f>
        <v>1.53964588144727</v>
      </c>
    </row>
    <row r="4" customFormat="false" ht="12.75" hidden="false" customHeight="false" outlineLevel="0" collapsed="false">
      <c r="A4" s="97" t="s">
        <v>117</v>
      </c>
      <c r="B4" s="170" t="n">
        <f aca="true">TODAY()</f>
        <v>45926</v>
      </c>
      <c r="C4" s="109"/>
      <c r="D4" s="109"/>
      <c r="E4" s="204" t="s">
        <v>190</v>
      </c>
      <c r="F4" s="172" t="n">
        <f aca="false">'Input Sheet'!B5</f>
        <v>2.17055747706</v>
      </c>
    </row>
    <row r="5" customFormat="false" ht="13.5" hidden="false" customHeight="false" outlineLevel="0" collapsed="false">
      <c r="A5" s="131"/>
      <c r="B5" s="109"/>
      <c r="C5" s="109"/>
      <c r="D5" s="109"/>
      <c r="E5" s="109"/>
      <c r="F5" s="216"/>
    </row>
    <row r="6" customFormat="false" ht="15" hidden="false" customHeight="false" outlineLevel="0" collapsed="false">
      <c r="A6" s="175" t="s">
        <v>41</v>
      </c>
      <c r="B6" s="176" t="s">
        <v>120</v>
      </c>
      <c r="C6" s="176" t="s">
        <v>121</v>
      </c>
      <c r="D6" s="176" t="s">
        <v>122</v>
      </c>
      <c r="E6" s="176" t="s">
        <v>123</v>
      </c>
      <c r="F6" s="177" t="s">
        <v>124</v>
      </c>
    </row>
    <row r="7" customFormat="false" ht="12.75" hidden="false" customHeight="false" outlineLevel="0" collapsed="false">
      <c r="A7" s="157"/>
      <c r="B7" s="136"/>
      <c r="C7" s="136"/>
      <c r="D7" s="137"/>
      <c r="E7" s="178"/>
      <c r="F7" s="137"/>
    </row>
    <row r="8" customFormat="false" ht="12.75" hidden="false" customHeight="false" outlineLevel="0" collapsed="false">
      <c r="A8" s="97" t="s">
        <v>136</v>
      </c>
      <c r="B8" s="109" t="s">
        <v>50</v>
      </c>
      <c r="C8" s="101" t="n">
        <f aca="false">'Input Sheet'!B11</f>
        <v>184.34</v>
      </c>
      <c r="D8" s="103" t="n">
        <f aca="false">C8*12/365</f>
        <v>6.06049315068493</v>
      </c>
      <c r="E8" s="179" t="n">
        <f aca="false">D8/'Input Sheet'!$B$4</f>
        <v>0.160457854135158</v>
      </c>
      <c r="F8" s="103" t="n">
        <f aca="false">E8*'Input Sheet'!$B$7/'Input Sheet'!$B$3</f>
        <v>0.109955168128199</v>
      </c>
    </row>
    <row r="9" customFormat="false" ht="13.5" hidden="false" customHeight="false" outlineLevel="0" collapsed="false">
      <c r="A9" s="131"/>
      <c r="B9" s="109"/>
      <c r="C9" s="101"/>
      <c r="D9" s="103"/>
      <c r="E9" s="179"/>
      <c r="F9" s="103"/>
    </row>
    <row r="10" customFormat="false" ht="13.5" hidden="false" customHeight="false" outlineLevel="0" collapsed="false">
      <c r="A10" s="180"/>
      <c r="B10" s="181"/>
      <c r="C10" s="117"/>
      <c r="D10" s="182" t="s">
        <v>31</v>
      </c>
      <c r="E10" s="183" t="n">
        <f aca="false">SUM(E8:E9)</f>
        <v>0.160457854135158</v>
      </c>
      <c r="F10" s="163" t="n">
        <f aca="false">SUM(F8:F9)</f>
        <v>0.109955168128199</v>
      </c>
    </row>
    <row r="11" customFormat="false" ht="14.25" hidden="false" customHeight="false" outlineLevel="0" collapsed="false">
      <c r="A11" s="97"/>
      <c r="B11" s="109"/>
      <c r="C11" s="209" t="s">
        <v>137</v>
      </c>
      <c r="D11" s="210" t="s">
        <v>122</v>
      </c>
      <c r="E11" s="179"/>
      <c r="F11" s="103"/>
    </row>
    <row r="12" customFormat="false" ht="13.5" hidden="false" customHeight="false" outlineLevel="0" collapsed="false">
      <c r="A12" s="97" t="s">
        <v>17</v>
      </c>
      <c r="B12" s="109"/>
      <c r="C12" s="101" t="n">
        <f aca="false">'Input Sheet'!E99</f>
        <v>0.079</v>
      </c>
      <c r="D12" s="101" t="n">
        <f aca="false">C12/'Input Sheet'!B6</f>
        <v>2.78877598856814</v>
      </c>
      <c r="E12" s="179" t="n">
        <f aca="false">D12/'Input Sheet'!B4</f>
        <v>0.0738357423502287</v>
      </c>
      <c r="F12" s="103" t="n">
        <f aca="false">E12*'Input Sheet'!$B$7/'Input Sheet'!$B$3</f>
        <v>0.0505965975162003</v>
      </c>
    </row>
    <row r="13" customFormat="false" ht="13.5" hidden="false" customHeight="false" outlineLevel="0" collapsed="false">
      <c r="A13" s="106"/>
      <c r="B13" s="107"/>
      <c r="C13" s="117"/>
      <c r="D13" s="182" t="s">
        <v>31</v>
      </c>
      <c r="E13" s="183" t="n">
        <f aca="false">SUM(E11:E12)</f>
        <v>0.0738357423502287</v>
      </c>
      <c r="F13" s="163" t="n">
        <f aca="false">SUM(F11:F12)</f>
        <v>0.0505965975162003</v>
      </c>
    </row>
    <row r="14" customFormat="false" ht="12.75" hidden="false" customHeight="false" outlineLevel="0" collapsed="false">
      <c r="A14" s="93"/>
      <c r="B14" s="136"/>
      <c r="C14" s="185" t="s">
        <v>138</v>
      </c>
      <c r="D14" s="185" t="s">
        <v>72</v>
      </c>
      <c r="E14" s="190"/>
      <c r="F14" s="96"/>
    </row>
    <row r="15" customFormat="false" ht="12.75" hidden="false" customHeight="false" outlineLevel="0" collapsed="false">
      <c r="A15" s="97" t="s">
        <v>3</v>
      </c>
      <c r="B15" s="109"/>
      <c r="C15" s="101"/>
      <c r="D15" s="211"/>
      <c r="E15" s="179"/>
      <c r="F15" s="103"/>
    </row>
    <row r="16" customFormat="false" ht="13.5" hidden="false" customHeight="false" outlineLevel="0" collapsed="false">
      <c r="A16" s="97" t="s">
        <v>213</v>
      </c>
      <c r="B16" s="109"/>
      <c r="C16" s="101" t="n">
        <f aca="false">'Input Sheet'!D108</f>
        <v>0.036</v>
      </c>
      <c r="D16" s="212" t="n">
        <v>822</v>
      </c>
      <c r="E16" s="179" t="n">
        <f aca="false">F16/'Input Sheet'!$B$7*'Input Sheet'!$B$3</f>
        <v>0.431836802253032</v>
      </c>
      <c r="F16" s="103" t="n">
        <f aca="false">C16*D16/100</f>
        <v>0.29592</v>
      </c>
    </row>
    <row r="17" customFormat="false" ht="13.5" hidden="false" customHeight="false" outlineLevel="0" collapsed="false">
      <c r="A17" s="106"/>
      <c r="B17" s="107"/>
      <c r="C17" s="117"/>
      <c r="D17" s="182" t="s">
        <v>31</v>
      </c>
      <c r="E17" s="183" t="n">
        <f aca="false">SUM(E15:E16)</f>
        <v>0.431836802253032</v>
      </c>
      <c r="F17" s="163" t="n">
        <f aca="false">SUM(F15:F16)</f>
        <v>0.29592</v>
      </c>
    </row>
    <row r="18" customFormat="false" ht="13.5" hidden="false" customHeight="false" outlineLevel="0" collapsed="false">
      <c r="A18" s="175" t="s">
        <v>127</v>
      </c>
      <c r="B18" s="187"/>
      <c r="C18" s="187"/>
      <c r="D18" s="187"/>
      <c r="E18" s="187"/>
      <c r="F18" s="188"/>
    </row>
    <row r="19" customFormat="false" ht="12.75" hidden="false" customHeight="false" outlineLevel="0" collapsed="false">
      <c r="A19" s="131" t="s">
        <v>17</v>
      </c>
      <c r="B19" s="101"/>
      <c r="C19" s="189" t="n">
        <f aca="false">'Fuel Rates'!L98</f>
        <v>0.008</v>
      </c>
      <c r="D19" s="109"/>
      <c r="E19" s="179" t="n">
        <f aca="false">F19/'Input Sheet'!$B$7*'Input Sheet'!$B$3</f>
        <v>0.02534</v>
      </c>
      <c r="F19" s="103" t="n">
        <f aca="false">C19*'Input Sheet'!$B$5</f>
        <v>0.01736445981648</v>
      </c>
    </row>
    <row r="20" customFormat="false" ht="12.75" hidden="false" customHeight="false" outlineLevel="0" collapsed="false">
      <c r="A20" s="131" t="s">
        <v>214</v>
      </c>
      <c r="B20" s="101"/>
      <c r="C20" s="189" t="n">
        <f aca="false">'Fuel Rates'!I98</f>
        <v>0.0258333333333333</v>
      </c>
      <c r="D20" s="109"/>
      <c r="E20" s="179" t="n">
        <f aca="false">F20/'Input Sheet'!$B$7*'Input Sheet'!$B$3</f>
        <v>0.0818270833333333</v>
      </c>
      <c r="F20" s="103" t="n">
        <f aca="false">C20*'Input Sheet'!$B$5</f>
        <v>0.05607273482405</v>
      </c>
    </row>
    <row r="21" customFormat="false" ht="13.5" hidden="false" customHeight="false" outlineLevel="0" collapsed="false">
      <c r="A21" s="131"/>
      <c r="B21" s="101"/>
      <c r="C21" s="189"/>
      <c r="D21" s="109"/>
      <c r="E21" s="179"/>
      <c r="F21" s="103"/>
    </row>
    <row r="22" customFormat="false" ht="13.5" hidden="false" customHeight="false" outlineLevel="0" collapsed="false">
      <c r="A22" s="131"/>
      <c r="B22" s="109"/>
      <c r="C22" s="109"/>
      <c r="D22" s="182" t="s">
        <v>31</v>
      </c>
      <c r="E22" s="192" t="n">
        <f aca="false">SUM(E19:E21)</f>
        <v>0.107167083333333</v>
      </c>
      <c r="F22" s="193" t="n">
        <f aca="false">SUM(F19:F21)</f>
        <v>0.07343719464053</v>
      </c>
    </row>
    <row r="23" customFormat="false" ht="13.5" hidden="false" customHeight="false" outlineLevel="0" collapsed="false">
      <c r="A23" s="194" t="s">
        <v>128</v>
      </c>
      <c r="B23" s="187"/>
      <c r="C23" s="187"/>
      <c r="D23" s="187"/>
      <c r="E23" s="187"/>
      <c r="F23" s="188"/>
    </row>
    <row r="24" customFormat="false" ht="12.75" hidden="false" customHeight="false" outlineLevel="0" collapsed="false">
      <c r="A24" s="131" t="s">
        <v>129</v>
      </c>
      <c r="B24" s="195"/>
      <c r="C24" s="195"/>
      <c r="D24" s="195"/>
      <c r="E24" s="196" t="n">
        <v>0</v>
      </c>
      <c r="F24" s="197" t="n">
        <v>0</v>
      </c>
    </row>
    <row r="25" customFormat="false" ht="12.75" hidden="false" customHeight="false" outlineLevel="0" collapsed="false">
      <c r="A25" s="198" t="s">
        <v>215</v>
      </c>
      <c r="B25" s="109"/>
      <c r="C25" s="109"/>
      <c r="D25" s="109"/>
      <c r="E25" s="199" t="n">
        <f aca="false">E10+E13+E17</f>
        <v>0.666130398738419</v>
      </c>
      <c r="F25" s="200" t="n">
        <f aca="false">F10+F13+F17</f>
        <v>0.456471765644399</v>
      </c>
    </row>
    <row r="26" customFormat="false" ht="13.5" hidden="false" customHeight="false" outlineLevel="0" collapsed="false">
      <c r="A26" s="201" t="s">
        <v>216</v>
      </c>
      <c r="B26" s="107"/>
      <c r="C26" s="107"/>
      <c r="D26" s="107"/>
      <c r="E26" s="202" t="n">
        <f aca="false">E25+E22</f>
        <v>0.773297482071753</v>
      </c>
      <c r="F26" s="203" t="n">
        <f aca="false">F25+F22</f>
        <v>0.529908960284929</v>
      </c>
    </row>
    <row r="27" customFormat="false" ht="12.75" hidden="false" customHeight="false" outlineLevel="0" collapsed="false">
      <c r="A27" s="0"/>
    </row>
  </sheetData>
  <mergeCells count="2">
    <mergeCell ref="A1:F1"/>
    <mergeCell ref="A2:F2"/>
  </mergeCells>
  <printOptions headings="false" gridLines="false" gridLinesSet="true" horizontalCentered="true" verticalCentered="false"/>
  <pageMargins left="0.747916666666667" right="0.747916666666667" top="0.984027777777778" bottom="0.984027777777778" header="0.5" footer="0.511811023622047"/>
  <pageSetup paperSize="1" scale="100" fitToWidth="1" fitToHeight="1" pageOrder="downThenOver" orientation="portrait" blackAndWhite="false" draft="false" cellComments="none" horizontalDpi="300" verticalDpi="300" copies="1"/>
  <headerFooter differentFirst="false" differentOddEven="false">
    <oddHeader>&amp;C&amp;A</oddHeader>
    <oddFooter/>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F2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G14" activeCellId="0" sqref="G14"/>
    </sheetView>
  </sheetViews>
  <sheetFormatPr defaultColWidth="9.0546875" defaultRowHeight="12.75" customHeight="true" zeroHeight="false" outlineLevelRow="0" outlineLevelCol="0"/>
  <cols>
    <col collapsed="false" customWidth="true" hidden="false" outlineLevel="0" max="1" min="1" style="89" width="23.56"/>
    <col collapsed="false" customWidth="true" hidden="false" outlineLevel="0" max="2" min="2" style="0" width="12.85"/>
    <col collapsed="false" customWidth="true" hidden="false" outlineLevel="0" max="3" min="3" style="0" width="14.28"/>
    <col collapsed="false" customWidth="true" hidden="false" outlineLevel="0" max="4" min="4" style="0" width="11.42"/>
    <col collapsed="false" customWidth="true" hidden="false" outlineLevel="0" max="6" min="5" style="0" width="10.13"/>
  </cols>
  <sheetData>
    <row r="1" customFormat="false" ht="15.75" hidden="false" customHeight="false" outlineLevel="0" collapsed="false">
      <c r="A1" s="168" t="s">
        <v>217</v>
      </c>
      <c r="B1" s="168"/>
      <c r="C1" s="168"/>
      <c r="D1" s="168"/>
      <c r="E1" s="168"/>
      <c r="F1" s="168"/>
    </row>
    <row r="2" customFormat="false" ht="16.5" hidden="false" customHeight="false" outlineLevel="0" collapsed="false">
      <c r="A2" s="169" t="s">
        <v>116</v>
      </c>
      <c r="B2" s="169"/>
      <c r="C2" s="169"/>
      <c r="D2" s="169"/>
      <c r="E2" s="169"/>
      <c r="F2" s="169"/>
    </row>
    <row r="3" customFormat="false" ht="12.75" hidden="false" customHeight="false" outlineLevel="0" collapsed="false">
      <c r="A3" s="131"/>
      <c r="B3" s="109"/>
      <c r="C3" s="109"/>
      <c r="D3" s="109"/>
      <c r="E3" s="109"/>
      <c r="F3" s="216"/>
    </row>
    <row r="4" customFormat="false" ht="12.75" hidden="false" customHeight="false" outlineLevel="0" collapsed="false">
      <c r="A4" s="97" t="s">
        <v>117</v>
      </c>
      <c r="B4" s="170" t="n">
        <f aca="true">TODAY()</f>
        <v>45926</v>
      </c>
      <c r="C4" s="109"/>
      <c r="D4" s="109"/>
      <c r="E4" s="171" t="s">
        <v>133</v>
      </c>
      <c r="F4" s="172" t="n">
        <f aca="false">'Input Sheet'!$B$3</f>
        <v>1.53964588144727</v>
      </c>
    </row>
    <row r="5" customFormat="false" ht="13.5" hidden="false" customHeight="false" outlineLevel="0" collapsed="false">
      <c r="A5" s="131"/>
      <c r="B5" s="109"/>
      <c r="C5" s="109"/>
      <c r="D5" s="109"/>
      <c r="E5" s="171" t="s">
        <v>190</v>
      </c>
      <c r="F5" s="172" t="n">
        <f aca="false">'Input Sheet'!$B$5</f>
        <v>2.17055747706</v>
      </c>
    </row>
    <row r="6" customFormat="false" ht="15" hidden="false" customHeight="false" outlineLevel="0" collapsed="false">
      <c r="A6" s="175" t="s">
        <v>41</v>
      </c>
      <c r="B6" s="176" t="s">
        <v>120</v>
      </c>
      <c r="C6" s="176" t="s">
        <v>121</v>
      </c>
      <c r="D6" s="176" t="s">
        <v>122</v>
      </c>
      <c r="E6" s="176" t="s">
        <v>123</v>
      </c>
      <c r="F6" s="177" t="s">
        <v>124</v>
      </c>
    </row>
    <row r="7" customFormat="false" ht="12.75" hidden="false" customHeight="false" outlineLevel="0" collapsed="false">
      <c r="A7" s="157"/>
      <c r="B7" s="136"/>
      <c r="C7" s="136"/>
      <c r="D7" s="137"/>
      <c r="E7" s="178"/>
      <c r="F7" s="137"/>
    </row>
    <row r="8" customFormat="false" ht="12.75" hidden="false" customHeight="false" outlineLevel="0" collapsed="false">
      <c r="A8" s="97" t="s">
        <v>136</v>
      </c>
      <c r="B8" s="109" t="s">
        <v>50</v>
      </c>
      <c r="C8" s="101" t="n">
        <f aca="false">'Input Sheet'!B11</f>
        <v>184.34</v>
      </c>
      <c r="D8" s="103" t="n">
        <f aca="false">C8*12/365</f>
        <v>6.06049315068493</v>
      </c>
      <c r="E8" s="179" t="n">
        <f aca="false">D8/'Input Sheet'!$B$4</f>
        <v>0.160457854135158</v>
      </c>
      <c r="F8" s="103" t="n">
        <f aca="false">E8*'Input Sheet'!$B$7/'Input Sheet'!$B$3</f>
        <v>0.109955168128199</v>
      </c>
    </row>
    <row r="9" customFormat="false" ht="13.5" hidden="false" customHeight="false" outlineLevel="0" collapsed="false">
      <c r="A9" s="131"/>
      <c r="B9" s="109"/>
      <c r="C9" s="101"/>
      <c r="D9" s="103"/>
      <c r="E9" s="179"/>
      <c r="F9" s="103"/>
    </row>
    <row r="10" customFormat="false" ht="13.5" hidden="false" customHeight="false" outlineLevel="0" collapsed="false">
      <c r="A10" s="180"/>
      <c r="B10" s="181"/>
      <c r="C10" s="117"/>
      <c r="D10" s="182" t="s">
        <v>31</v>
      </c>
      <c r="E10" s="183" t="n">
        <f aca="false">SUM(E8:E9)</f>
        <v>0.160457854135158</v>
      </c>
      <c r="F10" s="163" t="n">
        <f aca="false">SUM(F8:F9)</f>
        <v>0.109955168128199</v>
      </c>
    </row>
    <row r="11" customFormat="false" ht="14.25" hidden="false" customHeight="false" outlineLevel="0" collapsed="false">
      <c r="A11" s="97"/>
      <c r="B11" s="109"/>
      <c r="C11" s="209" t="s">
        <v>137</v>
      </c>
      <c r="D11" s="210" t="s">
        <v>122</v>
      </c>
      <c r="E11" s="179"/>
      <c r="F11" s="103"/>
    </row>
    <row r="12" customFormat="false" ht="13.5" hidden="false" customHeight="false" outlineLevel="0" collapsed="false">
      <c r="A12" s="97" t="s">
        <v>17</v>
      </c>
      <c r="B12" s="109"/>
      <c r="C12" s="101" t="n">
        <f aca="false">'Input Sheet'!E99</f>
        <v>0.079</v>
      </c>
      <c r="D12" s="101" t="n">
        <f aca="false">C12/'Input Sheet'!B6</f>
        <v>2.78877598856814</v>
      </c>
      <c r="E12" s="179" t="n">
        <f aca="false">D12/'Input Sheet'!B4</f>
        <v>0.0738357423502287</v>
      </c>
      <c r="F12" s="103" t="n">
        <f aca="false">E12*'Input Sheet'!$B$7/'Input Sheet'!$B$3</f>
        <v>0.0505965975162003</v>
      </c>
    </row>
    <row r="13" customFormat="false" ht="13.5" hidden="false" customHeight="false" outlineLevel="0" collapsed="false">
      <c r="A13" s="106"/>
      <c r="B13" s="107"/>
      <c r="C13" s="117"/>
      <c r="D13" s="182" t="s">
        <v>31</v>
      </c>
      <c r="E13" s="183" t="n">
        <f aca="false">SUM(E11:E12)</f>
        <v>0.0738357423502287</v>
      </c>
      <c r="F13" s="163" t="n">
        <f aca="false">SUM(F11:F12)</f>
        <v>0.0505965975162003</v>
      </c>
    </row>
    <row r="14" customFormat="false" ht="12.75" hidden="false" customHeight="false" outlineLevel="0" collapsed="false">
      <c r="A14" s="93"/>
      <c r="B14" s="136"/>
      <c r="C14" s="185" t="s">
        <v>138</v>
      </c>
      <c r="D14" s="185" t="s">
        <v>72</v>
      </c>
      <c r="E14" s="190"/>
      <c r="F14" s="96"/>
    </row>
    <row r="15" customFormat="false" ht="12.75" hidden="false" customHeight="false" outlineLevel="0" collapsed="false">
      <c r="A15" s="97" t="s">
        <v>3</v>
      </c>
      <c r="B15" s="109"/>
      <c r="C15" s="101"/>
      <c r="D15" s="211"/>
      <c r="E15" s="179"/>
      <c r="F15" s="103"/>
    </row>
    <row r="16" customFormat="false" ht="13.5" hidden="false" customHeight="false" outlineLevel="0" collapsed="false">
      <c r="A16" s="97" t="s">
        <v>139</v>
      </c>
      <c r="B16" s="109"/>
      <c r="C16" s="101" t="n">
        <f aca="false">'Input Sheet'!D102</f>
        <v>0.036</v>
      </c>
      <c r="D16" s="212" t="n">
        <v>969</v>
      </c>
      <c r="E16" s="179" t="n">
        <f aca="false">F16/'Input Sheet'!$B$7*'Input Sheet'!$B$3</f>
        <v>0.509063091707042</v>
      </c>
      <c r="F16" s="103" t="n">
        <f aca="false">C16*D16/100</f>
        <v>0.34884</v>
      </c>
    </row>
    <row r="17" customFormat="false" ht="13.5" hidden="false" customHeight="false" outlineLevel="0" collapsed="false">
      <c r="A17" s="106"/>
      <c r="B17" s="107"/>
      <c r="C17" s="117"/>
      <c r="D17" s="182" t="s">
        <v>31</v>
      </c>
      <c r="E17" s="183" t="n">
        <f aca="false">SUM(E15:E16)</f>
        <v>0.509063091707042</v>
      </c>
      <c r="F17" s="163" t="n">
        <f aca="false">SUM(F15:F16)</f>
        <v>0.34884</v>
      </c>
    </row>
    <row r="18" customFormat="false" ht="13.5" hidden="false" customHeight="false" outlineLevel="0" collapsed="false">
      <c r="A18" s="175" t="s">
        <v>127</v>
      </c>
      <c r="B18" s="187"/>
      <c r="C18" s="187"/>
      <c r="D18" s="187"/>
      <c r="E18" s="187"/>
      <c r="F18" s="188"/>
    </row>
    <row r="19" customFormat="false" ht="12.75" hidden="false" customHeight="false" outlineLevel="0" collapsed="false">
      <c r="A19" s="131" t="s">
        <v>17</v>
      </c>
      <c r="B19" s="101"/>
      <c r="C19" s="189" t="n">
        <v>0.0053</v>
      </c>
      <c r="D19" s="109"/>
      <c r="E19" s="179" t="n">
        <f aca="false">F19/'Input Sheet'!$B$7*'Input Sheet'!$B$3</f>
        <v>0.01678775</v>
      </c>
      <c r="F19" s="103" t="n">
        <f aca="false">C19*'Input Sheet'!$B$5</f>
        <v>0.011503954628418</v>
      </c>
    </row>
    <row r="20" customFormat="false" ht="12.75" hidden="false" customHeight="false" outlineLevel="0" collapsed="false">
      <c r="A20" s="131" t="s">
        <v>207</v>
      </c>
      <c r="B20" s="101"/>
      <c r="C20" s="189" t="n">
        <v>0.023</v>
      </c>
      <c r="D20" s="109"/>
      <c r="E20" s="179" t="n">
        <f aca="false">F20/'Input Sheet'!$B$7*'Input Sheet'!$B$3</f>
        <v>0.0728525</v>
      </c>
      <c r="F20" s="103" t="n">
        <f aca="false">C20*'Input Sheet'!$B$5</f>
        <v>0.04992282197238</v>
      </c>
    </row>
    <row r="21" customFormat="false" ht="13.5" hidden="false" customHeight="false" outlineLevel="0" collapsed="false">
      <c r="A21" s="131"/>
      <c r="B21" s="101"/>
      <c r="C21" s="189"/>
      <c r="D21" s="109"/>
      <c r="E21" s="179"/>
      <c r="F21" s="103"/>
    </row>
    <row r="22" customFormat="false" ht="13.5" hidden="false" customHeight="false" outlineLevel="0" collapsed="false">
      <c r="A22" s="131"/>
      <c r="B22" s="109"/>
      <c r="C22" s="109"/>
      <c r="D22" s="182" t="s">
        <v>31</v>
      </c>
      <c r="E22" s="192" t="n">
        <f aca="false">SUM(E19:E21)</f>
        <v>0.08964025</v>
      </c>
      <c r="F22" s="193" t="n">
        <f aca="false">SUM(F19:F21)</f>
        <v>0.061426776600798</v>
      </c>
    </row>
    <row r="23" customFormat="false" ht="13.5" hidden="false" customHeight="false" outlineLevel="0" collapsed="false">
      <c r="A23" s="194" t="s">
        <v>128</v>
      </c>
      <c r="B23" s="187"/>
      <c r="C23" s="187"/>
      <c r="D23" s="187"/>
      <c r="E23" s="187"/>
      <c r="F23" s="188"/>
    </row>
    <row r="24" customFormat="false" ht="12.75" hidden="false" customHeight="false" outlineLevel="0" collapsed="false">
      <c r="A24" s="131" t="s">
        <v>129</v>
      </c>
      <c r="B24" s="195"/>
      <c r="C24" s="195"/>
      <c r="D24" s="195"/>
      <c r="E24" s="196" t="n">
        <v>0</v>
      </c>
      <c r="F24" s="197" t="n">
        <v>0</v>
      </c>
    </row>
    <row r="25" customFormat="false" ht="12.75" hidden="false" customHeight="false" outlineLevel="0" collapsed="false">
      <c r="A25" s="198" t="s">
        <v>218</v>
      </c>
      <c r="B25" s="109"/>
      <c r="C25" s="109"/>
      <c r="D25" s="109"/>
      <c r="E25" s="199" t="n">
        <f aca="false">E10+E13+E17</f>
        <v>0.743356688192429</v>
      </c>
      <c r="F25" s="200" t="n">
        <f aca="false">F10+F13+F17</f>
        <v>0.5093917656444</v>
      </c>
    </row>
    <row r="26" customFormat="false" ht="13.5" hidden="false" customHeight="false" outlineLevel="0" collapsed="false">
      <c r="A26" s="201" t="s">
        <v>219</v>
      </c>
      <c r="B26" s="107"/>
      <c r="C26" s="107"/>
      <c r="D26" s="107"/>
      <c r="E26" s="202" t="n">
        <f aca="false">E25+E22</f>
        <v>0.832996938192429</v>
      </c>
      <c r="F26" s="203" t="n">
        <f aca="false">F25+F22</f>
        <v>0.570818542245198</v>
      </c>
    </row>
    <row r="27" customFormat="false" ht="12.75" hidden="false" customHeight="false" outlineLevel="0" collapsed="false">
      <c r="A27" s="0"/>
    </row>
  </sheetData>
  <mergeCells count="2">
    <mergeCell ref="A1:F1"/>
    <mergeCell ref="A2:F2"/>
  </mergeCells>
  <printOptions headings="false" gridLines="false" gridLinesSet="true" horizontalCentered="true" verticalCentered="false"/>
  <pageMargins left="0.747916666666667" right="0.747916666666667" top="0.984027777777778" bottom="0.984027777777778" header="0.5" footer="0.511811023622047"/>
  <pageSetup paperSize="1" scale="100" fitToWidth="1" fitToHeight="1" pageOrder="downThenOver" orientation="portrait" blackAndWhite="false" draft="false" cellComments="none" horizontalDpi="300" verticalDpi="300" copies="1"/>
  <headerFooter differentFirst="false" differentOddEven="false">
    <oddHeader>&amp;C&amp;A</oddHeader>
    <oddFooter/>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F2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B9" activeCellId="0" sqref="B9"/>
    </sheetView>
  </sheetViews>
  <sheetFormatPr defaultColWidth="9.0546875" defaultRowHeight="12.75" customHeight="true" zeroHeight="false" outlineLevelRow="0" outlineLevelCol="0"/>
  <cols>
    <col collapsed="false" customWidth="true" hidden="false" outlineLevel="0" max="1" min="1" style="89" width="23.56"/>
    <col collapsed="false" customWidth="true" hidden="false" outlineLevel="0" max="2" min="2" style="0" width="12.85"/>
    <col collapsed="false" customWidth="true" hidden="false" outlineLevel="0" max="3" min="3" style="0" width="14.28"/>
    <col collapsed="false" customWidth="true" hidden="false" outlineLevel="0" max="4" min="4" style="0" width="11.42"/>
    <col collapsed="false" customWidth="true" hidden="false" outlineLevel="0" max="6" min="5" style="0" width="10.13"/>
  </cols>
  <sheetData>
    <row r="1" customFormat="false" ht="15.75" hidden="false" customHeight="false" outlineLevel="0" collapsed="false">
      <c r="A1" s="168" t="s">
        <v>220</v>
      </c>
      <c r="B1" s="168"/>
      <c r="C1" s="168"/>
      <c r="D1" s="168"/>
      <c r="E1" s="168"/>
      <c r="F1" s="168"/>
    </row>
    <row r="2" customFormat="false" ht="16.5" hidden="false" customHeight="false" outlineLevel="0" collapsed="false">
      <c r="A2" s="169" t="s">
        <v>116</v>
      </c>
      <c r="B2" s="169"/>
      <c r="C2" s="169"/>
      <c r="D2" s="169"/>
      <c r="E2" s="169"/>
      <c r="F2" s="169"/>
    </row>
    <row r="3" customFormat="false" ht="12.75" hidden="false" customHeight="false" outlineLevel="0" collapsed="false">
      <c r="A3" s="131"/>
      <c r="B3" s="109"/>
      <c r="C3" s="109"/>
      <c r="D3" s="109"/>
      <c r="E3" s="109"/>
      <c r="F3" s="216"/>
    </row>
    <row r="4" customFormat="false" ht="12.75" hidden="false" customHeight="false" outlineLevel="0" collapsed="false">
      <c r="A4" s="97" t="s">
        <v>117</v>
      </c>
      <c r="B4" s="170" t="n">
        <f aca="true">TODAY()</f>
        <v>45926</v>
      </c>
      <c r="C4" s="109"/>
      <c r="D4" s="109"/>
      <c r="E4" s="171" t="s">
        <v>133</v>
      </c>
      <c r="F4" s="172" t="n">
        <f aca="false">'Input Sheet'!$B$3</f>
        <v>1.53964588144727</v>
      </c>
    </row>
    <row r="5" customFormat="false" ht="13.5" hidden="false" customHeight="false" outlineLevel="0" collapsed="false">
      <c r="A5" s="131"/>
      <c r="B5" s="109"/>
      <c r="C5" s="109"/>
      <c r="D5" s="109"/>
      <c r="E5" s="171" t="s">
        <v>190</v>
      </c>
      <c r="F5" s="172" t="n">
        <f aca="false">'Input Sheet'!$B$5</f>
        <v>2.17055747706</v>
      </c>
    </row>
    <row r="6" customFormat="false" ht="15" hidden="false" customHeight="false" outlineLevel="0" collapsed="false">
      <c r="A6" s="175" t="s">
        <v>41</v>
      </c>
      <c r="B6" s="176" t="s">
        <v>120</v>
      </c>
      <c r="C6" s="176" t="s">
        <v>121</v>
      </c>
      <c r="D6" s="176" t="s">
        <v>122</v>
      </c>
      <c r="E6" s="176" t="s">
        <v>123</v>
      </c>
      <c r="F6" s="177" t="s">
        <v>124</v>
      </c>
    </row>
    <row r="7" customFormat="false" ht="12.75" hidden="false" customHeight="false" outlineLevel="0" collapsed="false">
      <c r="A7" s="157"/>
      <c r="B7" s="136"/>
      <c r="C7" s="136"/>
      <c r="D7" s="137"/>
      <c r="E7" s="178"/>
      <c r="F7" s="137"/>
    </row>
    <row r="8" customFormat="false" ht="12.75" hidden="false" customHeight="false" outlineLevel="0" collapsed="false">
      <c r="A8" s="97" t="s">
        <v>136</v>
      </c>
      <c r="B8" s="109" t="s">
        <v>50</v>
      </c>
      <c r="C8" s="101" t="n">
        <f aca="false">'Input Sheet'!B11</f>
        <v>184.34</v>
      </c>
      <c r="D8" s="103" t="n">
        <f aca="false">C8*12/365</f>
        <v>6.06049315068493</v>
      </c>
      <c r="E8" s="179" t="n">
        <f aca="false">D8/'Input Sheet'!$B$4</f>
        <v>0.160457854135158</v>
      </c>
      <c r="F8" s="103" t="n">
        <f aca="false">E8*'Input Sheet'!$B$7/'Input Sheet'!$B$3</f>
        <v>0.109955168128199</v>
      </c>
    </row>
    <row r="9" customFormat="false" ht="13.5" hidden="false" customHeight="false" outlineLevel="0" collapsed="false">
      <c r="A9" s="131"/>
      <c r="B9" s="109"/>
      <c r="C9" s="101"/>
      <c r="D9" s="103"/>
      <c r="E9" s="179"/>
      <c r="F9" s="103"/>
    </row>
    <row r="10" customFormat="false" ht="13.5" hidden="false" customHeight="false" outlineLevel="0" collapsed="false">
      <c r="A10" s="180"/>
      <c r="B10" s="181"/>
      <c r="C10" s="117"/>
      <c r="D10" s="182" t="s">
        <v>31</v>
      </c>
      <c r="E10" s="183" t="n">
        <f aca="false">SUM(E8:E9)</f>
        <v>0.160457854135158</v>
      </c>
      <c r="F10" s="163" t="n">
        <f aca="false">SUM(F8:F9)</f>
        <v>0.109955168128199</v>
      </c>
    </row>
    <row r="11" customFormat="false" ht="14.25" hidden="false" customHeight="false" outlineLevel="0" collapsed="false">
      <c r="A11" s="97"/>
      <c r="B11" s="109"/>
      <c r="C11" s="209" t="s">
        <v>137</v>
      </c>
      <c r="D11" s="210" t="s">
        <v>122</v>
      </c>
      <c r="E11" s="179"/>
      <c r="F11" s="103"/>
    </row>
    <row r="12" customFormat="false" ht="13.5" hidden="false" customHeight="false" outlineLevel="0" collapsed="false">
      <c r="A12" s="97" t="s">
        <v>17</v>
      </c>
      <c r="B12" s="109"/>
      <c r="C12" s="101" t="n">
        <f aca="false">'Input Sheet'!E99</f>
        <v>0.079</v>
      </c>
      <c r="D12" s="101" t="n">
        <f aca="false">C12/'Input Sheet'!B6</f>
        <v>2.78877598856814</v>
      </c>
      <c r="E12" s="179" t="n">
        <f aca="false">D12/'Input Sheet'!B4</f>
        <v>0.0738357423502287</v>
      </c>
      <c r="F12" s="103" t="n">
        <f aca="false">E12*'Input Sheet'!$B$7/'Input Sheet'!$B$3</f>
        <v>0.0505965975162003</v>
      </c>
    </row>
    <row r="13" customFormat="false" ht="13.5" hidden="false" customHeight="false" outlineLevel="0" collapsed="false">
      <c r="A13" s="106"/>
      <c r="B13" s="107"/>
      <c r="C13" s="117"/>
      <c r="D13" s="182" t="s">
        <v>31</v>
      </c>
      <c r="E13" s="183" t="n">
        <f aca="false">SUM(E11:E12)</f>
        <v>0.0738357423502287</v>
      </c>
      <c r="F13" s="163" t="n">
        <f aca="false">SUM(F11:F12)</f>
        <v>0.0505965975162003</v>
      </c>
    </row>
    <row r="14" customFormat="false" ht="12.75" hidden="false" customHeight="false" outlineLevel="0" collapsed="false">
      <c r="A14" s="93"/>
      <c r="B14" s="136"/>
      <c r="C14" s="185" t="s">
        <v>138</v>
      </c>
      <c r="D14" s="185" t="s">
        <v>72</v>
      </c>
      <c r="E14" s="190"/>
      <c r="F14" s="96"/>
    </row>
    <row r="15" customFormat="false" ht="12.75" hidden="false" customHeight="false" outlineLevel="0" collapsed="false">
      <c r="A15" s="97" t="s">
        <v>3</v>
      </c>
      <c r="B15" s="109"/>
      <c r="C15" s="101"/>
      <c r="D15" s="211"/>
      <c r="E15" s="179"/>
      <c r="F15" s="103"/>
    </row>
    <row r="16" customFormat="false" ht="13.5" hidden="false" customHeight="false" outlineLevel="0" collapsed="false">
      <c r="A16" s="97" t="s">
        <v>139</v>
      </c>
      <c r="B16" s="109"/>
      <c r="C16" s="101" t="n">
        <f aca="false">'Input Sheet'!D103</f>
        <v>0</v>
      </c>
      <c r="D16" s="212" t="n">
        <v>969</v>
      </c>
      <c r="E16" s="179" t="n">
        <f aca="false">F16/'Input Sheet'!$B$7*'Input Sheet'!$B$3</f>
        <v>0</v>
      </c>
      <c r="F16" s="103" t="n">
        <f aca="false">C16*D16/100</f>
        <v>0</v>
      </c>
    </row>
    <row r="17" customFormat="false" ht="13.5" hidden="false" customHeight="false" outlineLevel="0" collapsed="false">
      <c r="A17" s="106"/>
      <c r="B17" s="107"/>
      <c r="C17" s="117"/>
      <c r="D17" s="182" t="s">
        <v>31</v>
      </c>
      <c r="E17" s="183" t="n">
        <f aca="false">SUM(E15:E16)</f>
        <v>0</v>
      </c>
      <c r="F17" s="163" t="n">
        <f aca="false">SUM(F15:F16)</f>
        <v>0</v>
      </c>
    </row>
    <row r="18" customFormat="false" ht="13.5" hidden="false" customHeight="false" outlineLevel="0" collapsed="false">
      <c r="A18" s="175" t="s">
        <v>127</v>
      </c>
      <c r="B18" s="187"/>
      <c r="C18" s="187"/>
      <c r="D18" s="187"/>
      <c r="E18" s="187"/>
      <c r="F18" s="188"/>
    </row>
    <row r="19" customFormat="false" ht="12.75" hidden="false" customHeight="false" outlineLevel="0" collapsed="false">
      <c r="A19" s="131" t="s">
        <v>17</v>
      </c>
      <c r="B19" s="101"/>
      <c r="C19" s="189" t="n">
        <v>0.013</v>
      </c>
      <c r="D19" s="109"/>
      <c r="E19" s="179" t="n">
        <f aca="false">F19/'Input Sheet'!$B$7*'Input Sheet'!$B$3</f>
        <v>0.0411775</v>
      </c>
      <c r="F19" s="103" t="n">
        <f aca="false">C19*'Input Sheet'!$B$5</f>
        <v>0.02821724720178</v>
      </c>
    </row>
    <row r="20" customFormat="false" ht="12.75" hidden="false" customHeight="false" outlineLevel="0" collapsed="false">
      <c r="A20" s="131" t="s">
        <v>207</v>
      </c>
      <c r="B20" s="101" t="s">
        <v>210</v>
      </c>
      <c r="C20" s="189" t="n">
        <v>0.032</v>
      </c>
      <c r="D20" s="109"/>
      <c r="E20" s="179" t="n">
        <f aca="false">F20/'Input Sheet'!$B$7*'Input Sheet'!$B$3</f>
        <v>0.10136</v>
      </c>
      <c r="F20" s="103" t="n">
        <f aca="false">C20*'Input Sheet'!$B$5</f>
        <v>0.06945783926592</v>
      </c>
    </row>
    <row r="21" customFormat="false" ht="13.5" hidden="false" customHeight="false" outlineLevel="0" collapsed="false">
      <c r="A21" s="131"/>
      <c r="B21" s="101"/>
      <c r="C21" s="189"/>
      <c r="D21" s="109"/>
      <c r="E21" s="179"/>
      <c r="F21" s="103"/>
    </row>
    <row r="22" customFormat="false" ht="13.5" hidden="false" customHeight="false" outlineLevel="0" collapsed="false">
      <c r="A22" s="131"/>
      <c r="B22" s="109"/>
      <c r="C22" s="109"/>
      <c r="D22" s="182" t="s">
        <v>31</v>
      </c>
      <c r="E22" s="192" t="n">
        <f aca="false">SUM(E19:E21)</f>
        <v>0.1425375</v>
      </c>
      <c r="F22" s="193" t="n">
        <f aca="false">SUM(F19:F21)</f>
        <v>0.0976750864677</v>
      </c>
    </row>
    <row r="23" customFormat="false" ht="13.5" hidden="false" customHeight="false" outlineLevel="0" collapsed="false">
      <c r="A23" s="194" t="s">
        <v>128</v>
      </c>
      <c r="B23" s="187"/>
      <c r="C23" s="187"/>
      <c r="D23" s="187"/>
      <c r="E23" s="187"/>
      <c r="F23" s="188"/>
    </row>
    <row r="24" customFormat="false" ht="12.75" hidden="false" customHeight="false" outlineLevel="0" collapsed="false">
      <c r="A24" s="131" t="s">
        <v>129</v>
      </c>
      <c r="B24" s="195"/>
      <c r="C24" s="195"/>
      <c r="D24" s="195"/>
      <c r="E24" s="196" t="n">
        <v>0</v>
      </c>
      <c r="F24" s="197" t="n">
        <v>0</v>
      </c>
    </row>
    <row r="25" customFormat="false" ht="12.75" hidden="false" customHeight="false" outlineLevel="0" collapsed="false">
      <c r="A25" s="198" t="s">
        <v>218</v>
      </c>
      <c r="B25" s="109"/>
      <c r="C25" s="109"/>
      <c r="D25" s="109"/>
      <c r="E25" s="199" t="n">
        <f aca="false">E10+E13+E17</f>
        <v>0.234293596485387</v>
      </c>
      <c r="F25" s="200" t="n">
        <f aca="false">F10+F13+F17</f>
        <v>0.160551765644399</v>
      </c>
    </row>
    <row r="26" customFormat="false" ht="13.5" hidden="false" customHeight="false" outlineLevel="0" collapsed="false">
      <c r="A26" s="201" t="s">
        <v>219</v>
      </c>
      <c r="B26" s="107"/>
      <c r="C26" s="107"/>
      <c r="D26" s="107"/>
      <c r="E26" s="202" t="n">
        <f aca="false">E25+E22</f>
        <v>0.376831096485387</v>
      </c>
      <c r="F26" s="203" t="n">
        <f aca="false">F25+F22</f>
        <v>0.258226852112099</v>
      </c>
    </row>
    <row r="27" customFormat="false" ht="12.75" hidden="false" customHeight="false" outlineLevel="0" collapsed="false">
      <c r="A27" s="0"/>
    </row>
  </sheetData>
  <mergeCells count="2">
    <mergeCell ref="A1:F1"/>
    <mergeCell ref="A2:F2"/>
  </mergeCells>
  <printOptions headings="false" gridLines="false" gridLinesSet="true" horizontalCentered="true" verticalCentered="false"/>
  <pageMargins left="0.747916666666667" right="0.747916666666667" top="0.984027777777778" bottom="0.984027777777778" header="0.5" footer="0.511811023622047"/>
  <pageSetup paperSize="1" scale="100" fitToWidth="1" fitToHeight="1" pageOrder="downThenOver" orientation="portrait" blackAndWhite="false" draft="false" cellComments="none" horizontalDpi="300" verticalDpi="300" copies="1"/>
  <headerFooter differentFirst="false" differentOddEven="false">
    <oddHeader>&amp;C&amp;A</oddHeader>
    <oddFooter/>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G37"/>
  <sheetViews>
    <sheetView showFormulas="false" showGridLines="true" showRowColHeaders="true" showZeros="true" rightToLeft="false" tabSelected="false" showOutlineSymbols="true" defaultGridColor="true" view="normal" topLeftCell="A4" colorId="64" zoomScale="100" zoomScaleNormal="100" zoomScalePageLayoutView="100" workbookViewId="0">
      <selection pane="topLeft" activeCell="H26" activeCellId="0" sqref="H26"/>
    </sheetView>
  </sheetViews>
  <sheetFormatPr defaultColWidth="9.0546875" defaultRowHeight="12.75" customHeight="true" zeroHeight="false" outlineLevelRow="0" outlineLevelCol="0"/>
  <cols>
    <col collapsed="false" customWidth="true" hidden="false" outlineLevel="0" max="1" min="1" style="89" width="23.56"/>
    <col collapsed="false" customWidth="true" hidden="false" outlineLevel="0" max="2" min="2" style="0" width="12.85"/>
    <col collapsed="false" customWidth="true" hidden="false" outlineLevel="0" max="3" min="3" style="0" width="12.42"/>
    <col collapsed="false" customWidth="true" hidden="false" outlineLevel="0" max="4" min="4" style="0" width="11.42"/>
    <col collapsed="false" customWidth="true" hidden="false" outlineLevel="0" max="6" min="5" style="0" width="10.13"/>
  </cols>
  <sheetData>
    <row r="1" customFormat="false" ht="15.75" hidden="false" customHeight="false" outlineLevel="0" collapsed="false">
      <c r="A1" s="168" t="s">
        <v>221</v>
      </c>
      <c r="B1" s="168"/>
      <c r="C1" s="168"/>
      <c r="D1" s="168"/>
      <c r="E1" s="168"/>
      <c r="F1" s="168"/>
    </row>
    <row r="2" customFormat="false" ht="16.5" hidden="false" customHeight="false" outlineLevel="0" collapsed="false">
      <c r="A2" s="169" t="s">
        <v>116</v>
      </c>
      <c r="B2" s="169"/>
      <c r="C2" s="169"/>
      <c r="D2" s="169"/>
      <c r="E2" s="169"/>
      <c r="F2" s="169"/>
    </row>
    <row r="3" customFormat="false" ht="12.75" hidden="false" customHeight="false" outlineLevel="0" collapsed="false">
      <c r="A3" s="131"/>
      <c r="B3" s="109"/>
      <c r="C3" s="109"/>
      <c r="D3" s="109"/>
      <c r="E3" s="109"/>
      <c r="F3" s="216"/>
    </row>
    <row r="4" customFormat="false" ht="12.75" hidden="false" customHeight="false" outlineLevel="0" collapsed="false">
      <c r="A4" s="97" t="s">
        <v>117</v>
      </c>
      <c r="B4" s="170" t="n">
        <f aca="true">TODAY()</f>
        <v>45926</v>
      </c>
      <c r="C4" s="109"/>
      <c r="D4" s="109"/>
      <c r="E4" s="171" t="s">
        <v>133</v>
      </c>
      <c r="F4" s="172" t="n">
        <f aca="false">'Input Sheet'!$B$3</f>
        <v>1.53964588144727</v>
      </c>
    </row>
    <row r="5" customFormat="false" ht="13.5" hidden="false" customHeight="false" outlineLevel="0" collapsed="false">
      <c r="A5" s="131"/>
      <c r="B5" s="109"/>
      <c r="C5" s="109"/>
      <c r="D5" s="109"/>
      <c r="E5" s="171" t="s">
        <v>190</v>
      </c>
      <c r="F5" s="172" t="n">
        <f aca="false">'Input Sheet'!$B$5</f>
        <v>2.17055747706</v>
      </c>
    </row>
    <row r="6" customFormat="false" ht="15" hidden="false" customHeight="false" outlineLevel="0" collapsed="false">
      <c r="A6" s="175" t="s">
        <v>41</v>
      </c>
      <c r="B6" s="176" t="s">
        <v>120</v>
      </c>
      <c r="C6" s="176" t="s">
        <v>121</v>
      </c>
      <c r="D6" s="176" t="s">
        <v>122</v>
      </c>
      <c r="E6" s="176" t="s">
        <v>123</v>
      </c>
      <c r="F6" s="177" t="s">
        <v>124</v>
      </c>
    </row>
    <row r="7" customFormat="false" ht="12.75" hidden="false" customHeight="false" outlineLevel="0" collapsed="false">
      <c r="A7" s="157"/>
      <c r="B7" s="136"/>
      <c r="C7" s="136"/>
      <c r="D7" s="137"/>
      <c r="E7" s="178"/>
      <c r="F7" s="137"/>
    </row>
    <row r="8" customFormat="false" ht="12.75" hidden="false" customHeight="false" outlineLevel="0" collapsed="false">
      <c r="A8" s="97" t="s">
        <v>136</v>
      </c>
      <c r="B8" s="109" t="s">
        <v>50</v>
      </c>
      <c r="C8" s="101" t="n">
        <f aca="false">'Input Sheet'!B11</f>
        <v>184.34</v>
      </c>
      <c r="D8" s="103" t="n">
        <f aca="false">C8*12/365</f>
        <v>6.06049315068493</v>
      </c>
      <c r="E8" s="179" t="n">
        <f aca="false">D8/'Input Sheet'!$B$4</f>
        <v>0.160457854135158</v>
      </c>
      <c r="F8" s="103" t="n">
        <f aca="false">E8*'Input Sheet'!$B$7/'Input Sheet'!$B$3</f>
        <v>0.109955168128199</v>
      </c>
    </row>
    <row r="9" customFormat="false" ht="13.5" hidden="false" customHeight="false" outlineLevel="0" collapsed="false">
      <c r="A9" s="131"/>
      <c r="B9" s="109"/>
      <c r="C9" s="101"/>
      <c r="D9" s="103"/>
      <c r="E9" s="179"/>
      <c r="F9" s="103"/>
    </row>
    <row r="10" customFormat="false" ht="13.5" hidden="false" customHeight="false" outlineLevel="0" collapsed="false">
      <c r="A10" s="180"/>
      <c r="B10" s="181"/>
      <c r="C10" s="117"/>
      <c r="D10" s="182" t="s">
        <v>31</v>
      </c>
      <c r="E10" s="183" t="n">
        <f aca="false">SUM(E8:E9)</f>
        <v>0.160457854135158</v>
      </c>
      <c r="F10" s="163" t="n">
        <f aca="false">SUM(F8:F9)</f>
        <v>0.109955168128199</v>
      </c>
    </row>
    <row r="11" customFormat="false" ht="12.75" hidden="false" customHeight="false" outlineLevel="0" collapsed="false">
      <c r="A11" s="97" t="s">
        <v>2</v>
      </c>
      <c r="B11" s="109" t="s">
        <v>50</v>
      </c>
      <c r="C11" s="101"/>
      <c r="D11" s="103"/>
      <c r="E11" s="179" t="n">
        <f aca="false">'Input Sheet'!E32*12/365</f>
        <v>1.09312635616438</v>
      </c>
      <c r="F11" s="103" t="n">
        <f aca="false">E11*'Input Sheet'!$B$7/'Input Sheet'!$B$3</f>
        <v>0.749074533778676</v>
      </c>
    </row>
    <row r="12" customFormat="false" ht="12.75" hidden="false" customHeight="false" outlineLevel="0" collapsed="false">
      <c r="A12" s="131"/>
      <c r="B12" s="109" t="s">
        <v>51</v>
      </c>
      <c r="C12" s="101"/>
      <c r="D12" s="103"/>
      <c r="E12" s="179" t="n">
        <f aca="false">'Input Sheet'!E33</f>
        <v>0.04822</v>
      </c>
      <c r="F12" s="103" t="n">
        <f aca="false">E12*'Input Sheet'!$B$7/'Input Sheet'!$B$3</f>
        <v>0.03304318280784</v>
      </c>
    </row>
    <row r="13" customFormat="false" ht="13.5" hidden="false" customHeight="false" outlineLevel="0" collapsed="false">
      <c r="A13" s="131"/>
      <c r="B13" s="109" t="s">
        <v>60</v>
      </c>
      <c r="C13" s="101"/>
      <c r="D13" s="103"/>
      <c r="E13" s="179" t="n">
        <f aca="false">'Input Sheet'!E34*12/365</f>
        <v>0.00328602739726027</v>
      </c>
      <c r="F13" s="103" t="n">
        <f aca="false">E13*'Input Sheet'!$B$7/'Input Sheet'!$B$3</f>
        <v>0.00225177942760767</v>
      </c>
    </row>
    <row r="14" customFormat="false" ht="13.5" hidden="false" customHeight="false" outlineLevel="0" collapsed="false">
      <c r="A14" s="106"/>
      <c r="B14" s="107"/>
      <c r="C14" s="117"/>
      <c r="D14" s="182" t="s">
        <v>31</v>
      </c>
      <c r="E14" s="183" t="n">
        <f aca="false">SUM(E11:E13)</f>
        <v>1.14463238356164</v>
      </c>
      <c r="F14" s="163" t="n">
        <f aca="false">SUM(F11:F13)</f>
        <v>0.784369496014123</v>
      </c>
    </row>
    <row r="15" customFormat="false" ht="12.75" hidden="false" customHeight="false" outlineLevel="0" collapsed="false">
      <c r="A15" s="93" t="s">
        <v>24</v>
      </c>
      <c r="B15" s="136"/>
      <c r="C15" s="224" t="s">
        <v>45</v>
      </c>
      <c r="D15" s="186" t="s">
        <v>124</v>
      </c>
      <c r="E15" s="190"/>
      <c r="F15" s="96"/>
    </row>
    <row r="16" customFormat="false" ht="12.75" hidden="false" customHeight="false" outlineLevel="0" collapsed="false">
      <c r="A16" s="97"/>
      <c r="B16" s="109" t="s">
        <v>50</v>
      </c>
      <c r="C16" s="101" t="n">
        <f aca="false">'Input Sheet'!D111</f>
        <v>6.1038</v>
      </c>
      <c r="D16" s="222" t="n">
        <f aca="false">C16*12/365</f>
        <v>0.200672876712329</v>
      </c>
      <c r="E16" s="179" t="n">
        <f aca="false">F16/'Input Sheet'!$B$7*'Input Sheet'!$B$3</f>
        <v>0.292842435044502</v>
      </c>
      <c r="F16" s="103" t="n">
        <f aca="false">D16</f>
        <v>0.200672876712329</v>
      </c>
    </row>
    <row r="17" customFormat="false" ht="12.75" hidden="false" customHeight="false" outlineLevel="0" collapsed="false">
      <c r="A17" s="97"/>
      <c r="B17" s="109" t="s">
        <v>93</v>
      </c>
      <c r="C17" s="101"/>
      <c r="D17" s="222" t="n">
        <f aca="false">'Input Sheet'!E112</f>
        <v>0.0013</v>
      </c>
      <c r="E17" s="179" t="n">
        <f aca="false">F17/'Input Sheet'!$B$7*'Input Sheet'!$B$3</f>
        <v>0.00189709327834868</v>
      </c>
      <c r="F17" s="103" t="n">
        <f aca="false">D17</f>
        <v>0.0013</v>
      </c>
    </row>
    <row r="18" customFormat="false" ht="12.75" hidden="false" customHeight="false" outlineLevel="0" collapsed="false">
      <c r="A18" s="97"/>
      <c r="B18" s="109" t="s">
        <v>74</v>
      </c>
      <c r="C18" s="101"/>
      <c r="D18" s="222"/>
      <c r="E18" s="179"/>
      <c r="F18" s="103" t="n">
        <f aca="false">'Input Sheet'!E115</f>
        <v>0.007</v>
      </c>
    </row>
    <row r="19" customFormat="false" ht="13.5" hidden="false" customHeight="false" outlineLevel="0" collapsed="false">
      <c r="A19" s="97"/>
      <c r="B19" s="109" t="s">
        <v>66</v>
      </c>
      <c r="C19" s="101"/>
      <c r="D19" s="222" t="n">
        <f aca="false">'Input Sheet'!E113</f>
        <v>0.0022</v>
      </c>
      <c r="E19" s="179" t="n">
        <f aca="false">F19/'Input Sheet'!$B$7*'Input Sheet'!$B$3</f>
        <v>0.00321046554797469</v>
      </c>
      <c r="F19" s="103" t="n">
        <f aca="false">D19</f>
        <v>0.0022</v>
      </c>
    </row>
    <row r="20" customFormat="false" ht="13.5" hidden="false" customHeight="false" outlineLevel="0" collapsed="false">
      <c r="A20" s="106"/>
      <c r="B20" s="107"/>
      <c r="C20" s="117"/>
      <c r="D20" s="182" t="s">
        <v>31</v>
      </c>
      <c r="E20" s="183" t="n">
        <f aca="false">SUM(E16:E19)</f>
        <v>0.297949993870826</v>
      </c>
      <c r="F20" s="163" t="n">
        <f aca="false">SUM(F16:F19)</f>
        <v>0.211172876712329</v>
      </c>
    </row>
    <row r="21" customFormat="false" ht="12.75" hidden="false" customHeight="false" outlineLevel="0" collapsed="false">
      <c r="A21" s="93" t="s">
        <v>222</v>
      </c>
      <c r="B21" s="136"/>
      <c r="C21" s="95"/>
      <c r="D21" s="217"/>
      <c r="E21" s="190"/>
      <c r="F21" s="96"/>
    </row>
    <row r="22" customFormat="false" ht="12.75" hidden="false" customHeight="false" outlineLevel="0" collapsed="false">
      <c r="A22" s="97"/>
      <c r="B22" s="109" t="s">
        <v>50</v>
      </c>
      <c r="C22" s="101" t="n">
        <f aca="false">'Input Sheet'!D117</f>
        <v>3.96</v>
      </c>
      <c r="D22" s="222" t="n">
        <f aca="false">C22*12/365</f>
        <v>0.130191780821918</v>
      </c>
      <c r="E22" s="179" t="n">
        <f aca="false">F22/'Input Sheet'!$B$7*'Input Sheet'!$B$3</f>
        <v>0.189989194071927</v>
      </c>
      <c r="F22" s="103" t="n">
        <f aca="false">D22</f>
        <v>0.130191780821918</v>
      </c>
    </row>
    <row r="23" customFormat="false" ht="12.75" hidden="false" customHeight="false" outlineLevel="0" collapsed="false">
      <c r="A23" s="97"/>
      <c r="B23" s="109" t="s">
        <v>96</v>
      </c>
      <c r="C23" s="101" t="n">
        <f aca="false">'Input Sheet'!D118</f>
        <v>0.2184</v>
      </c>
      <c r="D23" s="222" t="n">
        <f aca="false">C23*12/365</f>
        <v>0.00718027397260274</v>
      </c>
      <c r="E23" s="179" t="n">
        <f aca="false">F23/'Input Sheet'!$B$7*'Input Sheet'!$B$3</f>
        <v>0.010478191915482</v>
      </c>
      <c r="F23" s="103" t="n">
        <f aca="false">D23</f>
        <v>0.00718027397260274</v>
      </c>
    </row>
    <row r="24" customFormat="false" ht="12.75" hidden="false" customHeight="false" outlineLevel="0" collapsed="false">
      <c r="A24" s="97"/>
      <c r="B24" s="109" t="s">
        <v>93</v>
      </c>
      <c r="C24" s="101"/>
      <c r="D24" s="222" t="n">
        <f aca="false">'Input Sheet'!E119</f>
        <v>0.0036</v>
      </c>
      <c r="E24" s="179" t="n">
        <f aca="false">F24/'Input Sheet'!$B$7*'Input Sheet'!$B$3</f>
        <v>0.00525348907850404</v>
      </c>
      <c r="F24" s="103" t="n">
        <f aca="false">D24</f>
        <v>0.0036</v>
      </c>
    </row>
    <row r="25" customFormat="false" ht="12.75" hidden="false" customHeight="false" outlineLevel="0" collapsed="false">
      <c r="A25" s="97"/>
      <c r="B25" s="109" t="s">
        <v>74</v>
      </c>
      <c r="C25" s="101"/>
      <c r="D25" s="222" t="n">
        <f aca="false">'Input Sheet'!E120</f>
        <v>0.0085</v>
      </c>
      <c r="E25" s="179" t="n">
        <f aca="false">F25/'Input Sheet'!$B$7*'Input Sheet'!$B$3</f>
        <v>0.0124040714353568</v>
      </c>
      <c r="F25" s="103" t="n">
        <f aca="false">D25</f>
        <v>0.0085</v>
      </c>
    </row>
    <row r="26" customFormat="false" ht="13.5" hidden="false" customHeight="false" outlineLevel="0" collapsed="false">
      <c r="A26" s="97"/>
      <c r="B26" s="109" t="s">
        <v>66</v>
      </c>
      <c r="C26" s="101"/>
      <c r="D26" s="222" t="n">
        <f aca="false">'Input Sheet'!E121</f>
        <v>0.0023</v>
      </c>
      <c r="E26" s="191" t="n">
        <f aca="false">F26/'Input Sheet'!$B$7*'Input Sheet'!$B$3</f>
        <v>0.00335639580015536</v>
      </c>
      <c r="F26" s="118" t="n">
        <f aca="false">D26</f>
        <v>0.0023</v>
      </c>
    </row>
    <row r="27" customFormat="false" ht="13.5" hidden="false" customHeight="false" outlineLevel="0" collapsed="false">
      <c r="A27" s="106"/>
      <c r="B27" s="107"/>
      <c r="C27" s="117"/>
      <c r="D27" s="182" t="s">
        <v>31</v>
      </c>
      <c r="E27" s="183" t="n">
        <f aca="false">SUM(E22:E26)</f>
        <v>0.221481342301425</v>
      </c>
      <c r="F27" s="163" t="n">
        <f aca="false">SUM(F22:F26)</f>
        <v>0.151772054794521</v>
      </c>
    </row>
    <row r="28" customFormat="false" ht="13.5" hidden="false" customHeight="false" outlineLevel="0" collapsed="false">
      <c r="A28" s="175" t="s">
        <v>127</v>
      </c>
      <c r="B28" s="187"/>
      <c r="C28" s="187"/>
      <c r="D28" s="187"/>
      <c r="E28" s="187"/>
      <c r="F28" s="188"/>
    </row>
    <row r="29" customFormat="false" ht="12.75" hidden="false" customHeight="false" outlineLevel="0" collapsed="false">
      <c r="A29" s="131" t="s">
        <v>2</v>
      </c>
      <c r="B29" s="101"/>
      <c r="C29" s="189" t="n">
        <f aca="false">'Fuel Rates'!G98</f>
        <v>0.0562</v>
      </c>
      <c r="D29" s="109"/>
      <c r="E29" s="179" t="n">
        <f aca="false">F29/'Input Sheet'!$B$7*'Input Sheet'!$B$3</f>
        <v>0.1780135</v>
      </c>
      <c r="F29" s="103" t="n">
        <f aca="false">C29*'Input Sheet'!$B$5</f>
        <v>0.121985330210772</v>
      </c>
    </row>
    <row r="30" customFormat="false" ht="12.75" hidden="false" customHeight="false" outlineLevel="0" collapsed="false">
      <c r="A30" s="131" t="s">
        <v>223</v>
      </c>
      <c r="B30" s="101"/>
      <c r="C30" s="189" t="n">
        <f aca="false">'Fuel Rates'!S98</f>
        <v>0.02</v>
      </c>
      <c r="D30" s="109"/>
      <c r="E30" s="179" t="n">
        <f aca="false">F30/'Input Sheet'!$B$7*'Input Sheet'!$B$3</f>
        <v>0.06335</v>
      </c>
      <c r="F30" s="103" t="n">
        <f aca="false">C30*'Input Sheet'!$B$5</f>
        <v>0.0434111495412</v>
      </c>
      <c r="G30" s="0" t="s">
        <v>224</v>
      </c>
    </row>
    <row r="31" customFormat="false" ht="13.5" hidden="false" customHeight="false" outlineLevel="0" collapsed="false">
      <c r="A31" s="131" t="s">
        <v>225</v>
      </c>
      <c r="B31" s="101"/>
      <c r="C31" s="189" t="n">
        <f aca="false">0.008</f>
        <v>0.008</v>
      </c>
      <c r="D31" s="109"/>
      <c r="E31" s="179" t="n">
        <f aca="false">F31/'Input Sheet'!$B$7*'Input Sheet'!$B$3</f>
        <v>0.02534</v>
      </c>
      <c r="F31" s="103" t="n">
        <f aca="false">C31*'Input Sheet'!$B$5</f>
        <v>0.01736445981648</v>
      </c>
    </row>
    <row r="32" customFormat="false" ht="13.5" hidden="false" customHeight="false" outlineLevel="0" collapsed="false">
      <c r="A32" s="131"/>
      <c r="B32" s="109"/>
      <c r="C32" s="109"/>
      <c r="D32" s="182" t="s">
        <v>31</v>
      </c>
      <c r="E32" s="192" t="n">
        <f aca="false">SUM(E29:E31)</f>
        <v>0.2667035</v>
      </c>
      <c r="F32" s="193" t="n">
        <f aca="false">SUM(F29:F31)</f>
        <v>0.182760939568452</v>
      </c>
    </row>
    <row r="33" customFormat="false" ht="13.5" hidden="false" customHeight="false" outlineLevel="0" collapsed="false">
      <c r="A33" s="194" t="s">
        <v>128</v>
      </c>
      <c r="B33" s="187"/>
      <c r="C33" s="187"/>
      <c r="D33" s="187"/>
      <c r="E33" s="187"/>
      <c r="F33" s="188"/>
    </row>
    <row r="34" customFormat="false" ht="12.75" hidden="false" customHeight="false" outlineLevel="0" collapsed="false">
      <c r="A34" s="131" t="s">
        <v>129</v>
      </c>
      <c r="B34" s="195"/>
      <c r="C34" s="195"/>
      <c r="D34" s="195"/>
      <c r="E34" s="196" t="n">
        <f aca="false">E12+E17+E19+E24+E25+E26</f>
        <v>0.0743415151403395</v>
      </c>
      <c r="F34" s="197" t="n">
        <f aca="false">F12+F17+F19+F24+F25+F26</f>
        <v>0.05094318280784</v>
      </c>
    </row>
    <row r="35" customFormat="false" ht="12.75" hidden="false" customHeight="false" outlineLevel="0" collapsed="false">
      <c r="A35" s="198" t="s">
        <v>226</v>
      </c>
      <c r="B35" s="109"/>
      <c r="C35" s="109"/>
      <c r="D35" s="109"/>
      <c r="E35" s="199" t="n">
        <f aca="false">E10+E14+E20+E27</f>
        <v>1.82452157386905</v>
      </c>
      <c r="F35" s="200" t="n">
        <f aca="false">F10+F14+F20+F27</f>
        <v>1.25726959564917</v>
      </c>
    </row>
    <row r="36" customFormat="false" ht="13.5" hidden="false" customHeight="false" outlineLevel="0" collapsed="false">
      <c r="A36" s="201" t="s">
        <v>227</v>
      </c>
      <c r="B36" s="107"/>
      <c r="C36" s="107"/>
      <c r="D36" s="107"/>
      <c r="E36" s="202" t="n">
        <f aca="false">E35+E32</f>
        <v>2.09122507386905</v>
      </c>
      <c r="F36" s="203" t="n">
        <f aca="false">F35+F32</f>
        <v>1.44003053521762</v>
      </c>
    </row>
    <row r="37" customFormat="false" ht="12.75" hidden="false" customHeight="false" outlineLevel="0" collapsed="false">
      <c r="A37" s="0"/>
    </row>
  </sheetData>
  <mergeCells count="2">
    <mergeCell ref="A1:F1"/>
    <mergeCell ref="A2:F2"/>
  </mergeCells>
  <printOptions headings="false" gridLines="false" gridLinesSet="true" horizontalCentered="true" verticalCentered="false"/>
  <pageMargins left="0.747916666666667" right="0.747916666666667" top="0.984027777777778" bottom="0.984027777777778" header="0.5" footer="0.511811023622047"/>
  <pageSetup paperSize="1" scale="100" fitToWidth="1" fitToHeight="1" pageOrder="downThenOver" orientation="portrait" blackAndWhite="false" draft="false" cellComments="none" horizontalDpi="300" verticalDpi="300" copies="1"/>
  <headerFooter differentFirst="false" differentOddEven="false">
    <oddHeader>&amp;C&amp;A</oddHeader>
    <oddFooter/>
  </headerFooter>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F3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D20" activeCellId="0" sqref="D20"/>
    </sheetView>
  </sheetViews>
  <sheetFormatPr defaultColWidth="9.0546875" defaultRowHeight="12.75" customHeight="true" zeroHeight="false" outlineLevelRow="0" outlineLevelCol="0"/>
  <cols>
    <col collapsed="false" customWidth="true" hidden="false" outlineLevel="0" max="1" min="1" style="89" width="23.56"/>
    <col collapsed="false" customWidth="true" hidden="false" outlineLevel="0" max="2" min="2" style="0" width="12.85"/>
    <col collapsed="false" customWidth="true" hidden="false" outlineLevel="0" max="3" min="3" style="0" width="10.85"/>
    <col collapsed="false" customWidth="true" hidden="false" outlineLevel="0" max="4" min="4" style="0" width="11.42"/>
    <col collapsed="false" customWidth="true" hidden="false" outlineLevel="0" max="6" min="5" style="0" width="10.13"/>
  </cols>
  <sheetData>
    <row r="1" customFormat="false" ht="15.75" hidden="false" customHeight="false" outlineLevel="0" collapsed="false">
      <c r="A1" s="168" t="s">
        <v>228</v>
      </c>
      <c r="B1" s="168"/>
      <c r="C1" s="168"/>
      <c r="D1" s="168"/>
      <c r="E1" s="168"/>
      <c r="F1" s="168"/>
    </row>
    <row r="2" customFormat="false" ht="16.5" hidden="false" customHeight="false" outlineLevel="0" collapsed="false">
      <c r="A2" s="169" t="s">
        <v>116</v>
      </c>
      <c r="B2" s="169"/>
      <c r="C2" s="169"/>
      <c r="D2" s="169"/>
      <c r="E2" s="169"/>
      <c r="F2" s="169"/>
    </row>
    <row r="3" customFormat="false" ht="12.75" hidden="false" customHeight="false" outlineLevel="0" collapsed="false">
      <c r="A3" s="131"/>
      <c r="B3" s="109"/>
      <c r="C3" s="109"/>
      <c r="D3" s="109"/>
      <c r="E3" s="109"/>
      <c r="F3" s="216"/>
    </row>
    <row r="4" customFormat="false" ht="12.75" hidden="false" customHeight="false" outlineLevel="0" collapsed="false">
      <c r="A4" s="97" t="s">
        <v>117</v>
      </c>
      <c r="B4" s="170" t="n">
        <f aca="true">TODAY()</f>
        <v>45926</v>
      </c>
      <c r="C4" s="109"/>
      <c r="D4" s="109"/>
      <c r="E4" s="171" t="s">
        <v>133</v>
      </c>
      <c r="F4" s="172" t="n">
        <f aca="false">'Input Sheet'!$B$3</f>
        <v>1.53964588144727</v>
      </c>
    </row>
    <row r="5" customFormat="false" ht="13.5" hidden="false" customHeight="false" outlineLevel="0" collapsed="false">
      <c r="A5" s="131"/>
      <c r="B5" s="109"/>
      <c r="C5" s="109"/>
      <c r="D5" s="109"/>
      <c r="E5" s="171" t="s">
        <v>190</v>
      </c>
      <c r="F5" s="172" t="n">
        <f aca="false">'Input Sheet'!$B$5</f>
        <v>2.17055747706</v>
      </c>
    </row>
    <row r="6" customFormat="false" ht="15" hidden="false" customHeight="false" outlineLevel="0" collapsed="false">
      <c r="A6" s="175" t="s">
        <v>41</v>
      </c>
      <c r="B6" s="176" t="s">
        <v>120</v>
      </c>
      <c r="C6" s="176" t="s">
        <v>121</v>
      </c>
      <c r="D6" s="176" t="s">
        <v>122</v>
      </c>
      <c r="E6" s="176" t="s">
        <v>123</v>
      </c>
      <c r="F6" s="177" t="s">
        <v>124</v>
      </c>
    </row>
    <row r="7" customFormat="false" ht="12.75" hidden="false" customHeight="false" outlineLevel="0" collapsed="false">
      <c r="A7" s="157"/>
      <c r="B7" s="136"/>
      <c r="C7" s="136"/>
      <c r="D7" s="137"/>
      <c r="E7" s="178"/>
      <c r="F7" s="137"/>
    </row>
    <row r="8" customFormat="false" ht="12.75" hidden="false" customHeight="false" outlineLevel="0" collapsed="false">
      <c r="A8" s="97" t="s">
        <v>136</v>
      </c>
      <c r="B8" s="109" t="s">
        <v>50</v>
      </c>
      <c r="C8" s="101" t="n">
        <f aca="false">'Input Sheet'!B11</f>
        <v>184.34</v>
      </c>
      <c r="D8" s="103" t="n">
        <f aca="false">C8*12/365</f>
        <v>6.06049315068493</v>
      </c>
      <c r="E8" s="179" t="n">
        <f aca="false">D8/'Input Sheet'!$B$4</f>
        <v>0.160457854135158</v>
      </c>
      <c r="F8" s="103" t="n">
        <f aca="false">E8*'Input Sheet'!$B$7/'Input Sheet'!$B$3</f>
        <v>0.109955168128199</v>
      </c>
    </row>
    <row r="9" customFormat="false" ht="13.5" hidden="false" customHeight="false" outlineLevel="0" collapsed="false">
      <c r="A9" s="131"/>
      <c r="B9" s="109"/>
      <c r="C9" s="101"/>
      <c r="D9" s="103"/>
      <c r="E9" s="179"/>
      <c r="F9" s="103"/>
    </row>
    <row r="10" customFormat="false" ht="13.5" hidden="false" customHeight="false" outlineLevel="0" collapsed="false">
      <c r="A10" s="180"/>
      <c r="B10" s="181"/>
      <c r="C10" s="117"/>
      <c r="D10" s="182" t="s">
        <v>31</v>
      </c>
      <c r="E10" s="183" t="n">
        <f aca="false">SUM(E8:E9)</f>
        <v>0.160457854135158</v>
      </c>
      <c r="F10" s="163" t="n">
        <f aca="false">SUM(F8:F9)</f>
        <v>0.109955168128199</v>
      </c>
    </row>
    <row r="11" customFormat="false" ht="12.75" hidden="false" customHeight="false" outlineLevel="0" collapsed="false">
      <c r="A11" s="97" t="s">
        <v>2</v>
      </c>
      <c r="B11" s="109" t="s">
        <v>50</v>
      </c>
      <c r="C11" s="101"/>
      <c r="D11" s="103"/>
      <c r="E11" s="179" t="n">
        <f aca="false">'Input Sheet'!E32*12/365</f>
        <v>1.09312635616438</v>
      </c>
      <c r="F11" s="103" t="n">
        <f aca="false">E11*'Input Sheet'!$B$7/'Input Sheet'!$B$3</f>
        <v>0.749074533778676</v>
      </c>
    </row>
    <row r="12" customFormat="false" ht="12.75" hidden="false" customHeight="false" outlineLevel="0" collapsed="false">
      <c r="A12" s="131"/>
      <c r="B12" s="109" t="s">
        <v>51</v>
      </c>
      <c r="C12" s="101"/>
      <c r="D12" s="103"/>
      <c r="E12" s="179" t="n">
        <f aca="false">'Input Sheet'!E33</f>
        <v>0.04822</v>
      </c>
      <c r="F12" s="103" t="n">
        <f aca="false">E12*'Input Sheet'!$B$7/'Input Sheet'!$B$3</f>
        <v>0.03304318280784</v>
      </c>
    </row>
    <row r="13" customFormat="false" ht="13.5" hidden="false" customHeight="false" outlineLevel="0" collapsed="false">
      <c r="A13" s="131"/>
      <c r="B13" s="109" t="s">
        <v>60</v>
      </c>
      <c r="C13" s="101"/>
      <c r="D13" s="103"/>
      <c r="E13" s="179" t="n">
        <f aca="false">'Input Sheet'!E34*12/365</f>
        <v>0.00328602739726027</v>
      </c>
      <c r="F13" s="103" t="n">
        <f aca="false">E13*'Input Sheet'!$B$7/'Input Sheet'!$B$3</f>
        <v>0.00225177942760767</v>
      </c>
    </row>
    <row r="14" customFormat="false" ht="13.5" hidden="false" customHeight="false" outlineLevel="0" collapsed="false">
      <c r="A14" s="106"/>
      <c r="B14" s="107"/>
      <c r="C14" s="117"/>
      <c r="D14" s="182" t="s">
        <v>31</v>
      </c>
      <c r="E14" s="183" t="n">
        <f aca="false">SUM(E11:E13)</f>
        <v>1.14463238356164</v>
      </c>
      <c r="F14" s="163" t="n">
        <f aca="false">SUM(F11:F13)</f>
        <v>0.784369496014123</v>
      </c>
    </row>
    <row r="15" customFormat="false" ht="12.75" hidden="false" customHeight="false" outlineLevel="0" collapsed="false">
      <c r="A15" s="93" t="s">
        <v>24</v>
      </c>
      <c r="B15" s="136"/>
      <c r="C15" s="224" t="s">
        <v>45</v>
      </c>
      <c r="D15" s="186" t="s">
        <v>124</v>
      </c>
      <c r="E15" s="190"/>
      <c r="F15" s="96"/>
    </row>
    <row r="16" customFormat="false" ht="12.75" hidden="false" customHeight="false" outlineLevel="0" collapsed="false">
      <c r="A16" s="97"/>
      <c r="B16" s="109" t="s">
        <v>50</v>
      </c>
      <c r="C16" s="101" t="n">
        <f aca="false">'Input Sheet'!D111</f>
        <v>6.1038</v>
      </c>
      <c r="D16" s="222" t="n">
        <f aca="false">C16*12/365</f>
        <v>0.200672876712329</v>
      </c>
      <c r="E16" s="179" t="n">
        <f aca="false">F16/'Input Sheet'!$B$7*'Input Sheet'!$B$3</f>
        <v>0.292842435044502</v>
      </c>
      <c r="F16" s="103" t="n">
        <f aca="false">D16</f>
        <v>0.200672876712329</v>
      </c>
    </row>
    <row r="17" customFormat="false" ht="12.75" hidden="false" customHeight="false" outlineLevel="0" collapsed="false">
      <c r="A17" s="97"/>
      <c r="B17" s="109" t="s">
        <v>93</v>
      </c>
      <c r="C17" s="101"/>
      <c r="D17" s="222" t="n">
        <f aca="false">'Input Sheet'!E112</f>
        <v>0.0013</v>
      </c>
      <c r="E17" s="179" t="n">
        <f aca="false">F17/'Input Sheet'!$B$7*'Input Sheet'!$B$3</f>
        <v>0.00189709327834868</v>
      </c>
      <c r="F17" s="103" t="n">
        <f aca="false">D17</f>
        <v>0.0013</v>
      </c>
    </row>
    <row r="18" customFormat="false" ht="12.75" hidden="false" customHeight="false" outlineLevel="0" collapsed="false">
      <c r="A18" s="97"/>
      <c r="B18" s="109" t="s">
        <v>66</v>
      </c>
      <c r="C18" s="101"/>
      <c r="D18" s="222" t="n">
        <f aca="false">'Input Sheet'!E113</f>
        <v>0.0022</v>
      </c>
      <c r="E18" s="179" t="n">
        <f aca="false">F18/'Input Sheet'!$B$7*'Input Sheet'!$B$3</f>
        <v>0.00321046554797469</v>
      </c>
      <c r="F18" s="103" t="n">
        <f aca="false">D18</f>
        <v>0.0022</v>
      </c>
    </row>
    <row r="19" customFormat="false" ht="13.5" hidden="false" customHeight="false" outlineLevel="0" collapsed="false">
      <c r="A19" s="97"/>
      <c r="B19" s="109" t="s">
        <v>74</v>
      </c>
      <c r="C19" s="101" t="n">
        <f aca="false">'Input Sheet'!D115</f>
        <v>0</v>
      </c>
      <c r="D19" s="222" t="n">
        <f aca="false">'Input Sheet'!E115</f>
        <v>0.007</v>
      </c>
      <c r="E19" s="179" t="n">
        <f aca="false">F19/'Input Sheet'!$B$7*'Input Sheet'!$B$3</f>
        <v>0.0102151176526468</v>
      </c>
      <c r="F19" s="103" t="n">
        <f aca="false">D19</f>
        <v>0.007</v>
      </c>
    </row>
    <row r="20" customFormat="false" ht="13.5" hidden="false" customHeight="false" outlineLevel="0" collapsed="false">
      <c r="A20" s="106"/>
      <c r="B20" s="107"/>
      <c r="C20" s="117"/>
      <c r="D20" s="182" t="s">
        <v>31</v>
      </c>
      <c r="E20" s="183" t="n">
        <f aca="false">SUM(E16:E19)</f>
        <v>0.308165111523472</v>
      </c>
      <c r="F20" s="163" t="n">
        <f aca="false">SUM(F16:F19)</f>
        <v>0.211172876712329</v>
      </c>
    </row>
    <row r="21" customFormat="false" ht="12.75" hidden="false" customHeight="false" outlineLevel="0" collapsed="false">
      <c r="A21" s="93" t="s">
        <v>222</v>
      </c>
      <c r="B21" s="136"/>
      <c r="C21" s="95"/>
      <c r="D21" s="217"/>
      <c r="E21" s="190"/>
      <c r="F21" s="96"/>
    </row>
    <row r="22" customFormat="false" ht="12.75" hidden="false" customHeight="false" outlineLevel="0" collapsed="false">
      <c r="A22" s="97"/>
      <c r="B22" s="109" t="s">
        <v>50</v>
      </c>
      <c r="C22" s="101" t="n">
        <f aca="false">'Input Sheet'!D117</f>
        <v>3.96</v>
      </c>
      <c r="D22" s="222" t="n">
        <f aca="false">C22*12/365</f>
        <v>0.130191780821918</v>
      </c>
      <c r="E22" s="179" t="n">
        <f aca="false">F22/'Input Sheet'!$B$7*'Input Sheet'!$B$3</f>
        <v>0.189989194071927</v>
      </c>
      <c r="F22" s="103" t="n">
        <f aca="false">D22</f>
        <v>0.130191780821918</v>
      </c>
    </row>
    <row r="23" customFormat="false" ht="12.75" hidden="false" customHeight="false" outlineLevel="0" collapsed="false">
      <c r="A23" s="97"/>
      <c r="B23" s="109" t="s">
        <v>96</v>
      </c>
      <c r="C23" s="101" t="n">
        <f aca="false">'Input Sheet'!D118</f>
        <v>0.2184</v>
      </c>
      <c r="D23" s="222" t="n">
        <f aca="false">C23*12/365</f>
        <v>0.00718027397260274</v>
      </c>
      <c r="E23" s="179" t="n">
        <f aca="false">F23/'Input Sheet'!$B$7*'Input Sheet'!$B$3</f>
        <v>0.010478191915482</v>
      </c>
      <c r="F23" s="103" t="n">
        <f aca="false">D23</f>
        <v>0.00718027397260274</v>
      </c>
    </row>
    <row r="24" customFormat="false" ht="12.75" hidden="false" customHeight="false" outlineLevel="0" collapsed="false">
      <c r="A24" s="97"/>
      <c r="B24" s="109" t="s">
        <v>93</v>
      </c>
      <c r="C24" s="101"/>
      <c r="D24" s="222" t="n">
        <f aca="false">'Input Sheet'!E119</f>
        <v>0.0036</v>
      </c>
      <c r="E24" s="179" t="n">
        <f aca="false">F24/'Input Sheet'!$B$7*'Input Sheet'!$B$3</f>
        <v>0.00525348907850404</v>
      </c>
      <c r="F24" s="103" t="n">
        <f aca="false">D24</f>
        <v>0.0036</v>
      </c>
    </row>
    <row r="25" customFormat="false" ht="12.75" hidden="false" customHeight="false" outlineLevel="0" collapsed="false">
      <c r="A25" s="97"/>
      <c r="B25" s="109" t="s">
        <v>74</v>
      </c>
      <c r="C25" s="101"/>
      <c r="D25" s="222" t="n">
        <f aca="false">'Input Sheet'!E120</f>
        <v>0.0085</v>
      </c>
      <c r="E25" s="179" t="n">
        <f aca="false">F25/'Input Sheet'!$B$7*'Input Sheet'!$B$3</f>
        <v>0.0124040714353568</v>
      </c>
      <c r="F25" s="103" t="n">
        <f aca="false">D25</f>
        <v>0.0085</v>
      </c>
    </row>
    <row r="26" customFormat="false" ht="13.5" hidden="false" customHeight="false" outlineLevel="0" collapsed="false">
      <c r="A26" s="97"/>
      <c r="B26" s="109" t="s">
        <v>66</v>
      </c>
      <c r="C26" s="101"/>
      <c r="D26" s="222" t="n">
        <f aca="false">'Input Sheet'!E121</f>
        <v>0.0023</v>
      </c>
      <c r="E26" s="191" t="n">
        <f aca="false">F26/'Input Sheet'!$B$7*'Input Sheet'!$B$3</f>
        <v>0.00335639580015536</v>
      </c>
      <c r="F26" s="118" t="n">
        <f aca="false">D26</f>
        <v>0.0023</v>
      </c>
    </row>
    <row r="27" customFormat="false" ht="13.5" hidden="false" customHeight="false" outlineLevel="0" collapsed="false">
      <c r="A27" s="106"/>
      <c r="B27" s="107"/>
      <c r="C27" s="117"/>
      <c r="D27" s="182" t="s">
        <v>31</v>
      </c>
      <c r="E27" s="183" t="n">
        <f aca="false">SUM(E22:E26)</f>
        <v>0.221481342301425</v>
      </c>
      <c r="F27" s="163" t="n">
        <f aca="false">SUM(F22:F26)</f>
        <v>0.151772054794521</v>
      </c>
    </row>
    <row r="28" customFormat="false" ht="13.5" hidden="false" customHeight="false" outlineLevel="0" collapsed="false">
      <c r="A28" s="175" t="s">
        <v>127</v>
      </c>
      <c r="B28" s="187"/>
      <c r="C28" s="187"/>
      <c r="D28" s="187"/>
      <c r="E28" s="187"/>
      <c r="F28" s="188"/>
    </row>
    <row r="29" customFormat="false" ht="12.75" hidden="false" customHeight="false" outlineLevel="0" collapsed="false">
      <c r="A29" s="131" t="s">
        <v>2</v>
      </c>
      <c r="B29" s="101"/>
      <c r="C29" s="189" t="n">
        <f aca="false">'Fuel Rates'!G98</f>
        <v>0.0562</v>
      </c>
      <c r="D29" s="109"/>
      <c r="E29" s="179" t="n">
        <f aca="false">F29/'Input Sheet'!$B$7*'Input Sheet'!$B$3</f>
        <v>0.1780135</v>
      </c>
      <c r="F29" s="103" t="n">
        <f aca="false">C29*'Input Sheet'!$B$5</f>
        <v>0.121985330210772</v>
      </c>
    </row>
    <row r="30" customFormat="false" ht="12.75" hidden="false" customHeight="false" outlineLevel="0" collapsed="false">
      <c r="A30" s="131" t="s">
        <v>223</v>
      </c>
      <c r="B30" s="101"/>
      <c r="C30" s="189" t="n">
        <f aca="false">'Fuel Rates'!S98</f>
        <v>0.02</v>
      </c>
      <c r="D30" s="109"/>
      <c r="E30" s="179" t="n">
        <f aca="false">F30/'Input Sheet'!$B$7*'Input Sheet'!$B$3</f>
        <v>0.06335</v>
      </c>
      <c r="F30" s="103" t="n">
        <f aca="false">C30*'Input Sheet'!$B$5</f>
        <v>0.0434111495412</v>
      </c>
    </row>
    <row r="31" customFormat="false" ht="13.5" hidden="false" customHeight="false" outlineLevel="0" collapsed="false">
      <c r="A31" s="131" t="s">
        <v>225</v>
      </c>
      <c r="B31" s="101"/>
      <c r="C31" s="189" t="n">
        <f aca="false">0.008</f>
        <v>0.008</v>
      </c>
      <c r="D31" s="109"/>
      <c r="E31" s="179" t="n">
        <f aca="false">F31/'Input Sheet'!$B$7*'Input Sheet'!$B$3</f>
        <v>0.02534</v>
      </c>
      <c r="F31" s="103" t="n">
        <f aca="false">C31*'Input Sheet'!$B$5</f>
        <v>0.01736445981648</v>
      </c>
    </row>
    <row r="32" customFormat="false" ht="13.5" hidden="false" customHeight="false" outlineLevel="0" collapsed="false">
      <c r="A32" s="131"/>
      <c r="B32" s="109"/>
      <c r="C32" s="109"/>
      <c r="D32" s="182" t="s">
        <v>31</v>
      </c>
      <c r="E32" s="192" t="n">
        <f aca="false">SUM(E29:E31)</f>
        <v>0.2667035</v>
      </c>
      <c r="F32" s="193" t="n">
        <f aca="false">SUM(F29:F31)</f>
        <v>0.182760939568452</v>
      </c>
    </row>
    <row r="33" customFormat="false" ht="13.5" hidden="false" customHeight="false" outlineLevel="0" collapsed="false">
      <c r="A33" s="194" t="s">
        <v>128</v>
      </c>
      <c r="B33" s="187"/>
      <c r="C33" s="187"/>
      <c r="D33" s="187"/>
      <c r="E33" s="187"/>
      <c r="F33" s="188"/>
    </row>
    <row r="34" customFormat="false" ht="12.75" hidden="false" customHeight="false" outlineLevel="0" collapsed="false">
      <c r="A34" s="131" t="s">
        <v>129</v>
      </c>
      <c r="B34" s="195"/>
      <c r="C34" s="195"/>
      <c r="D34" s="195"/>
      <c r="E34" s="196" t="n">
        <f aca="false">E12+E17+E18+E24+E25+E26</f>
        <v>0.0743415151403395</v>
      </c>
      <c r="F34" s="197" t="n">
        <f aca="false">F12+F17+F18+F24+F25+F26</f>
        <v>0.05094318280784</v>
      </c>
    </row>
    <row r="35" customFormat="false" ht="12.75" hidden="false" customHeight="false" outlineLevel="0" collapsed="false">
      <c r="A35" s="198" t="s">
        <v>226</v>
      </c>
      <c r="B35" s="109"/>
      <c r="C35" s="109"/>
      <c r="D35" s="109"/>
      <c r="E35" s="199" t="n">
        <f aca="false">E10+E14+E20+E27</f>
        <v>1.8347366915217</v>
      </c>
      <c r="F35" s="200" t="n">
        <f aca="false">F10+F14+F20+F27</f>
        <v>1.25726959564917</v>
      </c>
    </row>
    <row r="36" customFormat="false" ht="13.5" hidden="false" customHeight="false" outlineLevel="0" collapsed="false">
      <c r="A36" s="201" t="s">
        <v>227</v>
      </c>
      <c r="B36" s="107"/>
      <c r="C36" s="107"/>
      <c r="D36" s="107"/>
      <c r="E36" s="202" t="n">
        <f aca="false">E35+E32</f>
        <v>2.1014401915217</v>
      </c>
      <c r="F36" s="203" t="n">
        <f aca="false">F35+F32</f>
        <v>1.44003053521762</v>
      </c>
    </row>
    <row r="37" customFormat="false" ht="12.75" hidden="false" customHeight="false" outlineLevel="0" collapsed="false">
      <c r="A37" s="0"/>
    </row>
  </sheetData>
  <mergeCells count="2">
    <mergeCell ref="A1:F1"/>
    <mergeCell ref="A2:F2"/>
  </mergeCells>
  <printOptions headings="false" gridLines="false" gridLinesSet="true" horizontalCentered="true" verticalCentered="false"/>
  <pageMargins left="0.747916666666667" right="0.747916666666667" top="0.984027777777778" bottom="0.984027777777778" header="0.5" footer="0.511811023622047"/>
  <pageSetup paperSize="1" scale="100" fitToWidth="1" fitToHeight="1" pageOrder="downThenOver" orientation="portrait" blackAndWhite="false" draft="false" cellComments="none" horizontalDpi="300" verticalDpi="300" copies="1"/>
  <headerFooter differentFirst="false" differentOddEven="false">
    <oddHeader>&amp;C&amp;A</oddHeader>
    <oddFooter/>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F29"/>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C7" activeCellId="0" sqref="C7"/>
    </sheetView>
  </sheetViews>
  <sheetFormatPr defaultColWidth="9.0546875" defaultRowHeight="12.75" customHeight="true" zeroHeight="false" outlineLevelRow="0" outlineLevelCol="0"/>
  <cols>
    <col collapsed="false" customWidth="true" hidden="false" outlineLevel="0" max="1" min="1" style="89" width="23.56"/>
    <col collapsed="false" customWidth="true" hidden="false" outlineLevel="0" max="2" min="2" style="0" width="12.85"/>
    <col collapsed="false" customWidth="true" hidden="false" outlineLevel="0" max="3" min="3" style="0" width="10.85"/>
    <col collapsed="false" customWidth="true" hidden="false" outlineLevel="0" max="4" min="4" style="0" width="11.42"/>
    <col collapsed="false" customWidth="true" hidden="false" outlineLevel="0" max="6" min="5" style="0" width="10.13"/>
  </cols>
  <sheetData>
    <row r="1" customFormat="false" ht="15.75" hidden="false" customHeight="false" outlineLevel="0" collapsed="false">
      <c r="A1" s="168" t="s">
        <v>229</v>
      </c>
      <c r="B1" s="168"/>
      <c r="C1" s="168"/>
      <c r="D1" s="168"/>
      <c r="E1" s="168"/>
      <c r="F1" s="168"/>
    </row>
    <row r="2" customFormat="false" ht="16.5" hidden="false" customHeight="false" outlineLevel="0" collapsed="false">
      <c r="A2" s="169" t="s">
        <v>116</v>
      </c>
      <c r="B2" s="169"/>
      <c r="C2" s="169"/>
      <c r="D2" s="169"/>
      <c r="E2" s="169"/>
      <c r="F2" s="169"/>
    </row>
    <row r="3" customFormat="false" ht="12.75" hidden="false" customHeight="false" outlineLevel="0" collapsed="false">
      <c r="A3" s="131"/>
      <c r="B3" s="109"/>
      <c r="C3" s="109"/>
      <c r="D3" s="109"/>
      <c r="E3" s="109"/>
      <c r="F3" s="216"/>
    </row>
    <row r="4" customFormat="false" ht="12.75" hidden="false" customHeight="false" outlineLevel="0" collapsed="false">
      <c r="A4" s="97" t="s">
        <v>117</v>
      </c>
      <c r="B4" s="170" t="n">
        <f aca="true">TODAY()</f>
        <v>45926</v>
      </c>
      <c r="C4" s="109"/>
      <c r="D4" s="109"/>
      <c r="E4" s="171" t="s">
        <v>133</v>
      </c>
      <c r="F4" s="172" t="n">
        <f aca="false">'Input Sheet'!$B$3</f>
        <v>1.53964588144727</v>
      </c>
    </row>
    <row r="5" customFormat="false" ht="13.5" hidden="false" customHeight="false" outlineLevel="0" collapsed="false">
      <c r="A5" s="131"/>
      <c r="B5" s="109"/>
      <c r="C5" s="109"/>
      <c r="D5" s="109"/>
      <c r="E5" s="171" t="s">
        <v>190</v>
      </c>
      <c r="F5" s="172" t="n">
        <f aca="false">'Input Sheet'!$B$5</f>
        <v>2.17055747706</v>
      </c>
    </row>
    <row r="6" customFormat="false" ht="15" hidden="false" customHeight="false" outlineLevel="0" collapsed="false">
      <c r="A6" s="175" t="s">
        <v>41</v>
      </c>
      <c r="B6" s="176" t="s">
        <v>120</v>
      </c>
      <c r="C6" s="176" t="s">
        <v>121</v>
      </c>
      <c r="D6" s="176" t="s">
        <v>122</v>
      </c>
      <c r="E6" s="176" t="s">
        <v>123</v>
      </c>
      <c r="F6" s="177" t="s">
        <v>124</v>
      </c>
    </row>
    <row r="7" customFormat="false" ht="12.75" hidden="false" customHeight="false" outlineLevel="0" collapsed="false">
      <c r="A7" s="93" t="s">
        <v>24</v>
      </c>
      <c r="B7" s="136"/>
      <c r="C7" s="224" t="s">
        <v>45</v>
      </c>
      <c r="D7" s="186" t="s">
        <v>124</v>
      </c>
      <c r="E7" s="190"/>
      <c r="F7" s="96"/>
    </row>
    <row r="8" customFormat="false" ht="12.75" hidden="false" customHeight="false" outlineLevel="0" collapsed="false">
      <c r="A8" s="97"/>
      <c r="B8" s="109" t="s">
        <v>50</v>
      </c>
      <c r="C8" s="101" t="n">
        <f aca="false">'Input Sheet'!D111</f>
        <v>6.1038</v>
      </c>
      <c r="D8" s="222" t="n">
        <f aca="false">C8*12/365</f>
        <v>0.200672876712329</v>
      </c>
      <c r="E8" s="179" t="n">
        <f aca="false">F8/'Input Sheet'!$B$7*'Input Sheet'!$B$3</f>
        <v>0.292842435044502</v>
      </c>
      <c r="F8" s="103" t="n">
        <f aca="false">D8</f>
        <v>0.200672876712329</v>
      </c>
    </row>
    <row r="9" customFormat="false" ht="12.75" hidden="false" customHeight="false" outlineLevel="0" collapsed="false">
      <c r="A9" s="97"/>
      <c r="B9" s="109" t="s">
        <v>93</v>
      </c>
      <c r="C9" s="101"/>
      <c r="D9" s="222" t="n">
        <f aca="false">'Input Sheet'!E112</f>
        <v>0.0013</v>
      </c>
      <c r="E9" s="179" t="n">
        <f aca="false">F9/'Input Sheet'!$B$7*'Input Sheet'!$B$3</f>
        <v>0.00189709327834868</v>
      </c>
      <c r="F9" s="103" t="n">
        <f aca="false">D9</f>
        <v>0.0013</v>
      </c>
    </row>
    <row r="10" customFormat="false" ht="12.75" hidden="false" customHeight="false" outlineLevel="0" collapsed="false">
      <c r="A10" s="97"/>
      <c r="B10" s="109" t="s">
        <v>66</v>
      </c>
      <c r="C10" s="101"/>
      <c r="D10" s="222" t="n">
        <f aca="false">'Input Sheet'!E113</f>
        <v>0.0022</v>
      </c>
      <c r="E10" s="179" t="n">
        <f aca="false">F10/'Input Sheet'!$B$7*'Input Sheet'!$B$3</f>
        <v>0.00321046554797469</v>
      </c>
      <c r="F10" s="103" t="n">
        <f aca="false">D10</f>
        <v>0.0022</v>
      </c>
    </row>
    <row r="11" customFormat="false" ht="13.5" hidden="false" customHeight="false" outlineLevel="0" collapsed="false">
      <c r="A11" s="97"/>
      <c r="B11" s="109" t="s">
        <v>74</v>
      </c>
      <c r="C11" s="101" t="n">
        <f aca="false">'Input Sheet'!D115</f>
        <v>0</v>
      </c>
      <c r="D11" s="222" t="n">
        <f aca="false">'Input Sheet'!E115</f>
        <v>0.007</v>
      </c>
      <c r="E11" s="179" t="n">
        <f aca="false">F11/'Input Sheet'!$B$7*'Input Sheet'!$B$3</f>
        <v>0.0102151176526468</v>
      </c>
      <c r="F11" s="103" t="n">
        <f aca="false">D11</f>
        <v>0.007</v>
      </c>
    </row>
    <row r="12" customFormat="false" ht="13.5" hidden="false" customHeight="false" outlineLevel="0" collapsed="false">
      <c r="A12" s="106"/>
      <c r="B12" s="107"/>
      <c r="C12" s="117"/>
      <c r="D12" s="182" t="s">
        <v>31</v>
      </c>
      <c r="E12" s="183" t="n">
        <f aca="false">SUM(E8:E11)</f>
        <v>0.308165111523472</v>
      </c>
      <c r="F12" s="163" t="n">
        <f aca="false">SUM(F8:F11)</f>
        <v>0.211172876712329</v>
      </c>
    </row>
    <row r="13" customFormat="false" ht="12.75" hidden="false" customHeight="false" outlineLevel="0" collapsed="false">
      <c r="A13" s="93" t="s">
        <v>222</v>
      </c>
      <c r="B13" s="136"/>
      <c r="C13" s="95"/>
      <c r="D13" s="217"/>
      <c r="E13" s="190"/>
      <c r="F13" s="96"/>
    </row>
    <row r="14" customFormat="false" ht="12.75" hidden="false" customHeight="false" outlineLevel="0" collapsed="false">
      <c r="A14" s="97"/>
      <c r="B14" s="109" t="s">
        <v>50</v>
      </c>
      <c r="C14" s="101" t="n">
        <f aca="false">'Input Sheet'!D117</f>
        <v>3.96</v>
      </c>
      <c r="D14" s="222" t="n">
        <f aca="false">C14*12/365</f>
        <v>0.130191780821918</v>
      </c>
      <c r="E14" s="179" t="n">
        <f aca="false">F14/'Input Sheet'!$B$7*'Input Sheet'!$B$3</f>
        <v>0.189989194071927</v>
      </c>
      <c r="F14" s="103" t="n">
        <f aca="false">D14</f>
        <v>0.130191780821918</v>
      </c>
    </row>
    <row r="15" customFormat="false" ht="12.75" hidden="false" customHeight="false" outlineLevel="0" collapsed="false">
      <c r="A15" s="97"/>
      <c r="B15" s="109" t="s">
        <v>96</v>
      </c>
      <c r="C15" s="101" t="n">
        <f aca="false">'Input Sheet'!D118</f>
        <v>0.2184</v>
      </c>
      <c r="D15" s="222" t="n">
        <f aca="false">C15*12/365</f>
        <v>0.00718027397260274</v>
      </c>
      <c r="E15" s="179" t="n">
        <f aca="false">F15/'Input Sheet'!$B$7*'Input Sheet'!$B$3</f>
        <v>0.010478191915482</v>
      </c>
      <c r="F15" s="103" t="n">
        <f aca="false">D15</f>
        <v>0.00718027397260274</v>
      </c>
    </row>
    <row r="16" customFormat="false" ht="12.75" hidden="false" customHeight="false" outlineLevel="0" collapsed="false">
      <c r="A16" s="97"/>
      <c r="B16" s="109" t="s">
        <v>93</v>
      </c>
      <c r="C16" s="101"/>
      <c r="D16" s="222" t="n">
        <f aca="false">'Input Sheet'!E119</f>
        <v>0.0036</v>
      </c>
      <c r="E16" s="179" t="n">
        <f aca="false">F16/'Input Sheet'!$B$7*'Input Sheet'!$B$3</f>
        <v>0.00525348907850404</v>
      </c>
      <c r="F16" s="103" t="n">
        <f aca="false">D16</f>
        <v>0.0036</v>
      </c>
    </row>
    <row r="17" customFormat="false" ht="12.75" hidden="false" customHeight="false" outlineLevel="0" collapsed="false">
      <c r="A17" s="97"/>
      <c r="B17" s="109" t="s">
        <v>74</v>
      </c>
      <c r="C17" s="101"/>
      <c r="D17" s="222" t="n">
        <f aca="false">'Input Sheet'!E120</f>
        <v>0.0085</v>
      </c>
      <c r="E17" s="179" t="n">
        <f aca="false">F17/'Input Sheet'!$B$7*'Input Sheet'!$B$3</f>
        <v>0.0124040714353568</v>
      </c>
      <c r="F17" s="103" t="n">
        <f aca="false">D17</f>
        <v>0.0085</v>
      </c>
    </row>
    <row r="18" customFormat="false" ht="13.5" hidden="false" customHeight="false" outlineLevel="0" collapsed="false">
      <c r="A18" s="97"/>
      <c r="B18" s="109" t="s">
        <v>66</v>
      </c>
      <c r="C18" s="101"/>
      <c r="D18" s="222" t="n">
        <f aca="false">'Input Sheet'!E121</f>
        <v>0.0023</v>
      </c>
      <c r="E18" s="191" t="n">
        <f aca="false">F18/'Input Sheet'!$B$7*'Input Sheet'!$B$3</f>
        <v>0.00335639580015536</v>
      </c>
      <c r="F18" s="118" t="n">
        <f aca="false">D18</f>
        <v>0.0023</v>
      </c>
    </row>
    <row r="19" customFormat="false" ht="13.5" hidden="false" customHeight="false" outlineLevel="0" collapsed="false">
      <c r="A19" s="106"/>
      <c r="B19" s="107"/>
      <c r="C19" s="117"/>
      <c r="D19" s="182" t="s">
        <v>31</v>
      </c>
      <c r="E19" s="183" t="n">
        <f aca="false">SUM(E14:E18)</f>
        <v>0.221481342301425</v>
      </c>
      <c r="F19" s="163" t="n">
        <f aca="false">SUM(F14:F18)</f>
        <v>0.151772054794521</v>
      </c>
    </row>
    <row r="20" customFormat="false" ht="13.5" hidden="false" customHeight="false" outlineLevel="0" collapsed="false">
      <c r="A20" s="175" t="s">
        <v>127</v>
      </c>
      <c r="B20" s="187"/>
      <c r="C20" s="187"/>
      <c r="D20" s="187"/>
      <c r="E20" s="187"/>
      <c r="F20" s="188"/>
    </row>
    <row r="21" customFormat="false" ht="12.75" hidden="false" customHeight="false" outlineLevel="0" collapsed="false">
      <c r="A21" s="131"/>
      <c r="B21" s="101"/>
      <c r="C21" s="189"/>
      <c r="D21" s="109"/>
      <c r="E21" s="179"/>
      <c r="F21" s="103"/>
    </row>
    <row r="22" customFormat="false" ht="12.75" hidden="false" customHeight="false" outlineLevel="0" collapsed="false">
      <c r="A22" s="131" t="s">
        <v>223</v>
      </c>
      <c r="B22" s="101"/>
      <c r="C22" s="189" t="n">
        <f aca="false">'Fuel Rates'!S98</f>
        <v>0.02</v>
      </c>
      <c r="D22" s="109"/>
      <c r="E22" s="179" t="n">
        <f aca="false">F22/'Input Sheet'!$B$7*'Input Sheet'!$B$3</f>
        <v>0.06335</v>
      </c>
      <c r="F22" s="103" t="n">
        <f aca="false">C22*'Input Sheet'!$B$5</f>
        <v>0.0434111495412</v>
      </c>
    </row>
    <row r="23" customFormat="false" ht="13.5" hidden="false" customHeight="false" outlineLevel="0" collapsed="false">
      <c r="A23" s="131" t="s">
        <v>225</v>
      </c>
      <c r="B23" s="101"/>
      <c r="C23" s="189" t="n">
        <f aca="false">0.008</f>
        <v>0.008</v>
      </c>
      <c r="D23" s="109"/>
      <c r="E23" s="179" t="n">
        <f aca="false">F23/'Input Sheet'!$B$7*'Input Sheet'!$B$3</f>
        <v>0.02534</v>
      </c>
      <c r="F23" s="103" t="n">
        <f aca="false">C23*'Input Sheet'!$B$5</f>
        <v>0.01736445981648</v>
      </c>
    </row>
    <row r="24" customFormat="false" ht="13.5" hidden="false" customHeight="false" outlineLevel="0" collapsed="false">
      <c r="A24" s="131"/>
      <c r="B24" s="109"/>
      <c r="C24" s="109"/>
      <c r="D24" s="182" t="s">
        <v>31</v>
      </c>
      <c r="E24" s="192" t="n">
        <f aca="false">SUM(E21:E23)</f>
        <v>0.08869</v>
      </c>
      <c r="F24" s="193" t="n">
        <f aca="false">SUM(F21:F23)</f>
        <v>0.06077560935768</v>
      </c>
    </row>
    <row r="25" customFormat="false" ht="13.5" hidden="false" customHeight="false" outlineLevel="0" collapsed="false">
      <c r="A25" s="194" t="s">
        <v>128</v>
      </c>
      <c r="B25" s="187"/>
      <c r="C25" s="187"/>
      <c r="D25" s="187"/>
      <c r="E25" s="187"/>
      <c r="F25" s="188"/>
    </row>
    <row r="26" customFormat="false" ht="12.75" hidden="false" customHeight="false" outlineLevel="0" collapsed="false">
      <c r="A26" s="131" t="s">
        <v>129</v>
      </c>
      <c r="B26" s="195"/>
      <c r="C26" s="195"/>
      <c r="D26" s="195"/>
      <c r="E26" s="196" t="n">
        <f aca="false">E9+E10+E16+E17+E18</f>
        <v>0.0261215151403395</v>
      </c>
      <c r="F26" s="197" t="n">
        <f aca="false">F9+F10+F16+F17+F18</f>
        <v>0.0179</v>
      </c>
    </row>
    <row r="27" customFormat="false" ht="12.75" hidden="false" customHeight="false" outlineLevel="0" collapsed="false">
      <c r="A27" s="198" t="s">
        <v>230</v>
      </c>
      <c r="B27" s="109"/>
      <c r="C27" s="109"/>
      <c r="D27" s="109"/>
      <c r="E27" s="199" t="n">
        <f aca="false">E12+E19</f>
        <v>0.529646453824898</v>
      </c>
      <c r="F27" s="200" t="n">
        <f aca="false">F12+F19</f>
        <v>0.362944931506849</v>
      </c>
    </row>
    <row r="28" customFormat="false" ht="13.5" hidden="false" customHeight="false" outlineLevel="0" collapsed="false">
      <c r="A28" s="201" t="s">
        <v>231</v>
      </c>
      <c r="B28" s="107"/>
      <c r="C28" s="107"/>
      <c r="D28" s="107"/>
      <c r="E28" s="202" t="n">
        <f aca="false">E27+E24</f>
        <v>0.618336453824898</v>
      </c>
      <c r="F28" s="203" t="n">
        <f aca="false">F27+F24</f>
        <v>0.423720540864529</v>
      </c>
    </row>
    <row r="29" customFormat="false" ht="12.75" hidden="false" customHeight="false" outlineLevel="0" collapsed="false">
      <c r="A29" s="0"/>
    </row>
  </sheetData>
  <mergeCells count="2">
    <mergeCell ref="A1:F1"/>
    <mergeCell ref="A2:F2"/>
  </mergeCells>
  <printOptions headings="false" gridLines="false" gridLinesSet="true" horizontalCentered="true" verticalCentered="false"/>
  <pageMargins left="0.747916666666667" right="0.747916666666667" top="0.984027777777778" bottom="0.984027777777778" header="0.5" footer="0.511811023622047"/>
  <pageSetup paperSize="1" scale="100" fitToWidth="1" fitToHeight="1" pageOrder="downThenOver" orientation="portrait" blackAndWhite="false" draft="false" cellComments="none" horizontalDpi="300" verticalDpi="300" copies="1"/>
  <headerFooter differentFirst="false" differentOddEven="false">
    <oddHeader>&amp;C&amp;A</oddHeader>
    <oddFooter/>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F42"/>
  <sheetViews>
    <sheetView showFormulas="false" showGridLines="true" showRowColHeaders="true" showZeros="true" rightToLeft="false" tabSelected="false" showOutlineSymbols="true" defaultGridColor="true" view="normal" topLeftCell="A6" colorId="64" zoomScale="100" zoomScaleNormal="100" zoomScalePageLayoutView="100" workbookViewId="0">
      <selection pane="topLeft" activeCell="B9" activeCellId="0" sqref="B9"/>
    </sheetView>
  </sheetViews>
  <sheetFormatPr defaultColWidth="9.0546875" defaultRowHeight="12.75" customHeight="true" zeroHeight="false" outlineLevelRow="0" outlineLevelCol="0"/>
  <cols>
    <col collapsed="false" customWidth="true" hidden="false" outlineLevel="0" max="1" min="1" style="89" width="23.56"/>
    <col collapsed="false" customWidth="true" hidden="false" outlineLevel="0" max="2" min="2" style="0" width="18.14"/>
    <col collapsed="false" customWidth="true" hidden="false" outlineLevel="0" max="3" min="3" style="0" width="12.42"/>
    <col collapsed="false" customWidth="true" hidden="false" outlineLevel="0" max="4" min="4" style="0" width="11.42"/>
    <col collapsed="false" customWidth="true" hidden="false" outlineLevel="0" max="6" min="5" style="0" width="10.13"/>
  </cols>
  <sheetData>
    <row r="1" customFormat="false" ht="15.75" hidden="false" customHeight="false" outlineLevel="0" collapsed="false">
      <c r="A1" s="168" t="s">
        <v>232</v>
      </c>
      <c r="B1" s="168"/>
      <c r="C1" s="168"/>
      <c r="D1" s="168"/>
      <c r="E1" s="168"/>
      <c r="F1" s="168"/>
    </row>
    <row r="2" customFormat="false" ht="16.5" hidden="false" customHeight="false" outlineLevel="0" collapsed="false">
      <c r="A2" s="169" t="s">
        <v>116</v>
      </c>
      <c r="B2" s="169"/>
      <c r="C2" s="169"/>
      <c r="D2" s="169"/>
      <c r="E2" s="169"/>
      <c r="F2" s="169"/>
    </row>
    <row r="3" customFormat="false" ht="12.75" hidden="false" customHeight="false" outlineLevel="0" collapsed="false">
      <c r="A3" s="131"/>
      <c r="B3" s="109"/>
      <c r="C3" s="109"/>
      <c r="D3" s="109"/>
      <c r="E3" s="109"/>
      <c r="F3" s="216"/>
    </row>
    <row r="4" customFormat="false" ht="12.75" hidden="false" customHeight="false" outlineLevel="0" collapsed="false">
      <c r="A4" s="97" t="s">
        <v>117</v>
      </c>
      <c r="B4" s="170" t="n">
        <f aca="true">TODAY()</f>
        <v>45926</v>
      </c>
      <c r="C4" s="109"/>
      <c r="D4" s="109"/>
      <c r="E4" s="171" t="s">
        <v>133</v>
      </c>
      <c r="F4" s="172" t="n">
        <f aca="false">'Input Sheet'!$B$3</f>
        <v>1.53964588144727</v>
      </c>
    </row>
    <row r="5" customFormat="false" ht="13.5" hidden="false" customHeight="false" outlineLevel="0" collapsed="false">
      <c r="A5" s="131"/>
      <c r="B5" s="109"/>
      <c r="C5" s="109"/>
      <c r="D5" s="109"/>
      <c r="E5" s="171" t="s">
        <v>190</v>
      </c>
      <c r="F5" s="172" t="n">
        <f aca="false">'Input Sheet'!$B$5</f>
        <v>2.17055747706</v>
      </c>
    </row>
    <row r="6" customFormat="false" ht="15" hidden="false" customHeight="false" outlineLevel="0" collapsed="false">
      <c r="A6" s="175" t="s">
        <v>41</v>
      </c>
      <c r="B6" s="176" t="s">
        <v>120</v>
      </c>
      <c r="C6" s="176" t="s">
        <v>121</v>
      </c>
      <c r="D6" s="176" t="s">
        <v>122</v>
      </c>
      <c r="E6" s="176" t="s">
        <v>123</v>
      </c>
      <c r="F6" s="177" t="s">
        <v>124</v>
      </c>
    </row>
    <row r="7" customFormat="false" ht="12.75" hidden="false" customHeight="false" outlineLevel="0" collapsed="false">
      <c r="A7" s="157"/>
      <c r="B7" s="136"/>
      <c r="C7" s="136"/>
      <c r="D7" s="137"/>
      <c r="E7" s="178"/>
      <c r="F7" s="137"/>
    </row>
    <row r="8" customFormat="false" ht="12.75" hidden="false" customHeight="false" outlineLevel="0" collapsed="false">
      <c r="A8" s="97" t="s">
        <v>136</v>
      </c>
      <c r="B8" s="109" t="s">
        <v>50</v>
      </c>
      <c r="C8" s="101" t="n">
        <f aca="false">'Input Sheet'!B11</f>
        <v>184.34</v>
      </c>
      <c r="D8" s="103" t="n">
        <f aca="false">C8*12/365</f>
        <v>6.06049315068493</v>
      </c>
      <c r="E8" s="179" t="n">
        <f aca="false">D8/'Input Sheet'!$B$4</f>
        <v>0.160457854135158</v>
      </c>
      <c r="F8" s="103" t="n">
        <f aca="false">E8*'Input Sheet'!$B$7/'Input Sheet'!$B$3</f>
        <v>0.109955168128199</v>
      </c>
    </row>
    <row r="9" customFormat="false" ht="13.5" hidden="false" customHeight="false" outlineLevel="0" collapsed="false">
      <c r="A9" s="131"/>
      <c r="B9" s="109"/>
      <c r="C9" s="101"/>
      <c r="D9" s="103"/>
      <c r="E9" s="179"/>
      <c r="F9" s="103"/>
    </row>
    <row r="10" customFormat="false" ht="13.5" hidden="false" customHeight="false" outlineLevel="0" collapsed="false">
      <c r="A10" s="180"/>
      <c r="B10" s="181"/>
      <c r="C10" s="117"/>
      <c r="D10" s="182" t="s">
        <v>31</v>
      </c>
      <c r="E10" s="183" t="n">
        <f aca="false">SUM(E8:E9)</f>
        <v>0.160457854135158</v>
      </c>
      <c r="F10" s="163" t="n">
        <f aca="false">SUM(F8:F9)</f>
        <v>0.109955168128199</v>
      </c>
    </row>
    <row r="11" customFormat="false" ht="12.75" hidden="false" customHeight="false" outlineLevel="0" collapsed="false">
      <c r="A11" s="97" t="s">
        <v>2</v>
      </c>
      <c r="B11" s="109" t="s">
        <v>50</v>
      </c>
      <c r="C11" s="101"/>
      <c r="D11" s="103"/>
      <c r="E11" s="179" t="n">
        <f aca="false">'Input Sheet'!E32*12/365</f>
        <v>1.09312635616438</v>
      </c>
      <c r="F11" s="103" t="n">
        <f aca="false">E11*'Input Sheet'!$B$7/'Input Sheet'!$B$3</f>
        <v>0.749074533778676</v>
      </c>
    </row>
    <row r="12" customFormat="false" ht="12.75" hidden="false" customHeight="false" outlineLevel="0" collapsed="false">
      <c r="A12" s="131"/>
      <c r="B12" s="109" t="s">
        <v>51</v>
      </c>
      <c r="C12" s="101"/>
      <c r="D12" s="103"/>
      <c r="E12" s="179" t="n">
        <f aca="false">'Input Sheet'!E33</f>
        <v>0.04822</v>
      </c>
      <c r="F12" s="103" t="n">
        <f aca="false">E12*'Input Sheet'!$B$7/'Input Sheet'!$B$3</f>
        <v>0.03304318280784</v>
      </c>
    </row>
    <row r="13" customFormat="false" ht="13.5" hidden="false" customHeight="false" outlineLevel="0" collapsed="false">
      <c r="A13" s="131"/>
      <c r="B13" s="109" t="s">
        <v>60</v>
      </c>
      <c r="C13" s="101"/>
      <c r="D13" s="103"/>
      <c r="E13" s="179" t="n">
        <f aca="false">'Input Sheet'!E34*12/365</f>
        <v>0.00328602739726027</v>
      </c>
      <c r="F13" s="103" t="n">
        <f aca="false">E13*'Input Sheet'!$B$7/'Input Sheet'!$B$3</f>
        <v>0.00225177942760767</v>
      </c>
    </row>
    <row r="14" customFormat="false" ht="13.5" hidden="false" customHeight="false" outlineLevel="0" collapsed="false">
      <c r="A14" s="106"/>
      <c r="B14" s="107"/>
      <c r="C14" s="117"/>
      <c r="D14" s="182" t="s">
        <v>31</v>
      </c>
      <c r="E14" s="183" t="n">
        <f aca="false">SUM(E11:E13)</f>
        <v>1.14463238356164</v>
      </c>
      <c r="F14" s="163" t="n">
        <f aca="false">SUM(F11:F13)</f>
        <v>0.784369496014123</v>
      </c>
    </row>
    <row r="15" customFormat="false" ht="12.75" hidden="false" customHeight="false" outlineLevel="0" collapsed="false">
      <c r="A15" s="93" t="s">
        <v>99</v>
      </c>
      <c r="B15" s="136"/>
      <c r="C15" s="224" t="s">
        <v>45</v>
      </c>
      <c r="D15" s="186" t="s">
        <v>124</v>
      </c>
      <c r="E15" s="190"/>
      <c r="F15" s="96"/>
    </row>
    <row r="16" customFormat="false" ht="12.75" hidden="false" customHeight="false" outlineLevel="0" collapsed="false">
      <c r="A16" s="97"/>
      <c r="B16" s="109" t="s">
        <v>50</v>
      </c>
      <c r="C16" s="101" t="n">
        <f aca="false">'Input Sheet'!D127</f>
        <v>4.94</v>
      </c>
      <c r="D16" s="222" t="n">
        <f aca="false">C16*12/365</f>
        <v>0.16241095890411</v>
      </c>
      <c r="E16" s="179" t="n">
        <f aca="false">F16/'Input Sheet'!$B$7*'Input Sheet'!$B$3</f>
        <v>0.237006721897808</v>
      </c>
      <c r="F16" s="103" t="n">
        <f aca="false">D16</f>
        <v>0.16241095890411</v>
      </c>
    </row>
    <row r="17" customFormat="false" ht="12.75" hidden="false" customHeight="false" outlineLevel="0" collapsed="false">
      <c r="A17" s="97"/>
      <c r="B17" s="109" t="s">
        <v>51</v>
      </c>
      <c r="C17" s="101"/>
      <c r="D17" s="222" t="n">
        <f aca="false">'Input Sheet'!E128</f>
        <v>0.0028</v>
      </c>
      <c r="E17" s="179" t="n">
        <f aca="false">F17/'Input Sheet'!$B$7*'Input Sheet'!$B$3</f>
        <v>0.0040860470610587</v>
      </c>
      <c r="F17" s="103" t="n">
        <f aca="false">D17</f>
        <v>0.0028</v>
      </c>
    </row>
    <row r="18" customFormat="false" ht="12.75" hidden="false" customHeight="false" outlineLevel="0" collapsed="false">
      <c r="A18" s="97"/>
      <c r="B18" s="109" t="s">
        <v>107</v>
      </c>
      <c r="C18" s="101"/>
      <c r="D18" s="222" t="n">
        <f aca="false">'Input Sheet'!E129</f>
        <v>0.00526027397260274</v>
      </c>
      <c r="E18" s="179" t="n">
        <f aca="false">F18/'Input Sheet'!$B$7*'Input Sheet'!$B$3</f>
        <v>0.00767633107361321</v>
      </c>
      <c r="F18" s="103" t="n">
        <f aca="false">D18</f>
        <v>0.00526027397260274</v>
      </c>
    </row>
    <row r="19" customFormat="false" ht="12.75" hidden="false" customHeight="false" outlineLevel="0" collapsed="false">
      <c r="A19" s="97"/>
      <c r="B19" s="109" t="s">
        <v>108</v>
      </c>
      <c r="C19" s="101"/>
      <c r="D19" s="222" t="n">
        <f aca="false">'Input Sheet'!E130</f>
        <v>0.0088</v>
      </c>
      <c r="E19" s="179" t="n">
        <f aca="false">F19/'Input Sheet'!$B$7*'Input Sheet'!$B$3</f>
        <v>0.0128418621918988</v>
      </c>
      <c r="F19" s="103" t="n">
        <f aca="false">D19</f>
        <v>0.0088</v>
      </c>
    </row>
    <row r="20" customFormat="false" ht="13.5" hidden="false" customHeight="false" outlineLevel="0" collapsed="false">
      <c r="A20" s="97"/>
      <c r="B20" s="109" t="s">
        <v>109</v>
      </c>
      <c r="C20" s="101"/>
      <c r="D20" s="222" t="n">
        <f aca="false">'Input Sheet'!E131</f>
        <v>0.0019</v>
      </c>
      <c r="E20" s="179" t="n">
        <f aca="false">F20/'Input Sheet'!$B$7*'Input Sheet'!$B$3</f>
        <v>0.00277267479143269</v>
      </c>
      <c r="F20" s="103" t="n">
        <f aca="false">D20</f>
        <v>0.0019</v>
      </c>
    </row>
    <row r="21" customFormat="false" ht="13.5" hidden="false" customHeight="false" outlineLevel="0" collapsed="false">
      <c r="A21" s="106"/>
      <c r="B21" s="107"/>
      <c r="C21" s="117"/>
      <c r="D21" s="182" t="s">
        <v>31</v>
      </c>
      <c r="E21" s="183" t="n">
        <f aca="false">SUM(E16:E20)</f>
        <v>0.264383637015811</v>
      </c>
      <c r="F21" s="163" t="n">
        <f aca="false">SUM(F16:F20)</f>
        <v>0.181171232876712</v>
      </c>
    </row>
    <row r="22" customFormat="false" ht="12.75" hidden="false" customHeight="false" outlineLevel="0" collapsed="false">
      <c r="A22" s="93" t="s">
        <v>104</v>
      </c>
      <c r="B22" s="136"/>
      <c r="C22" s="95"/>
      <c r="D22" s="217"/>
      <c r="E22" s="190"/>
      <c r="F22" s="96"/>
    </row>
    <row r="23" customFormat="false" ht="12.75" hidden="false" customHeight="false" outlineLevel="0" collapsed="false">
      <c r="A23" s="97" t="s">
        <v>233</v>
      </c>
      <c r="B23" s="109" t="s">
        <v>50</v>
      </c>
      <c r="C23" s="101" t="n">
        <f aca="false">'Input Sheet'!D133</f>
        <v>6.4213</v>
      </c>
      <c r="D23" s="222" t="n">
        <f aca="false">C23*12/365</f>
        <v>0.211111232876712</v>
      </c>
      <c r="E23" s="179" t="n">
        <f aca="false">F23/'Input Sheet'!$B$7*'Input Sheet'!$B$3</f>
        <v>0.308075154518703</v>
      </c>
      <c r="F23" s="103" t="n">
        <f aca="false">D23</f>
        <v>0.211111232876712</v>
      </c>
    </row>
    <row r="24" customFormat="false" ht="12.75" hidden="false" customHeight="false" outlineLevel="0" collapsed="false">
      <c r="A24" s="97"/>
      <c r="B24" s="109" t="s">
        <v>51</v>
      </c>
      <c r="C24" s="101"/>
      <c r="D24" s="222" t="n">
        <f aca="false">'Input Sheet'!E134</f>
        <v>0.0267</v>
      </c>
      <c r="E24" s="179" t="n">
        <f aca="false">F24/'Input Sheet'!$B$7*'Input Sheet'!$B$3</f>
        <v>0.0389633773322383</v>
      </c>
      <c r="F24" s="103" t="n">
        <f aca="false">D24</f>
        <v>0.0267</v>
      </c>
    </row>
    <row r="25" customFormat="false" ht="13.5" hidden="false" customHeight="false" outlineLevel="0" collapsed="false">
      <c r="A25" s="97"/>
      <c r="B25" s="109" t="s">
        <v>98</v>
      </c>
      <c r="C25" s="101"/>
      <c r="D25" s="222" t="n">
        <f aca="false">'Input Sheet'!E135</f>
        <v>0.0023</v>
      </c>
      <c r="E25" s="179" t="n">
        <f aca="false">F25/'Input Sheet'!$B$7*'Input Sheet'!$B$3</f>
        <v>0.00335639580015536</v>
      </c>
      <c r="F25" s="103" t="n">
        <f aca="false">D25</f>
        <v>0.0023</v>
      </c>
    </row>
    <row r="26" customFormat="false" ht="13.5" hidden="false" customHeight="false" outlineLevel="0" collapsed="false">
      <c r="A26" s="106"/>
      <c r="B26" s="107"/>
      <c r="C26" s="117"/>
      <c r="D26" s="182" t="s">
        <v>31</v>
      </c>
      <c r="E26" s="183" t="n">
        <f aca="false">SUM(E23:E25)</f>
        <v>0.350394927651097</v>
      </c>
      <c r="F26" s="163" t="n">
        <f aca="false">SUM(F23:F25)</f>
        <v>0.240111232876712</v>
      </c>
    </row>
    <row r="27" customFormat="false" ht="12.75" hidden="false" customHeight="false" outlineLevel="0" collapsed="false">
      <c r="A27" s="97" t="s">
        <v>234</v>
      </c>
      <c r="B27" s="109"/>
      <c r="C27" s="101"/>
      <c r="D27" s="222"/>
      <c r="E27" s="190"/>
      <c r="F27" s="96"/>
    </row>
    <row r="28" customFormat="false" ht="12.75" hidden="false" customHeight="false" outlineLevel="0" collapsed="false">
      <c r="A28" s="97"/>
      <c r="B28" s="109" t="s">
        <v>50</v>
      </c>
      <c r="C28" s="101" t="n">
        <f aca="false">'Input Sheet'!D123</f>
        <v>4.5671</v>
      </c>
      <c r="D28" s="222" t="n">
        <f aca="false">C28*12/365</f>
        <v>0.150151232876712</v>
      </c>
      <c r="E28" s="179" t="n">
        <f aca="false">F28/'Input Sheet'!$B$7*'Input Sheet'!$B$3</f>
        <v>0.219116072789368</v>
      </c>
      <c r="F28" s="103" t="n">
        <f aca="false">D28</f>
        <v>0.150151232876712</v>
      </c>
    </row>
    <row r="29" customFormat="false" ht="12.75" hidden="false" customHeight="false" outlineLevel="0" collapsed="false">
      <c r="A29" s="97"/>
      <c r="B29" s="109" t="s">
        <v>51</v>
      </c>
      <c r="C29" s="101"/>
      <c r="D29" s="222" t="n">
        <f aca="false">'Input Sheet'!E124</f>
        <v>0.0071</v>
      </c>
      <c r="E29" s="179" t="n">
        <f aca="false">F29/'Input Sheet'!$B$7*'Input Sheet'!$B$3</f>
        <v>0.0103610479048274</v>
      </c>
      <c r="F29" s="103" t="n">
        <f aca="false">D29</f>
        <v>0.0071</v>
      </c>
    </row>
    <row r="30" customFormat="false" ht="13.5" hidden="false" customHeight="false" outlineLevel="0" collapsed="false">
      <c r="A30" s="97"/>
      <c r="B30" s="109" t="s">
        <v>98</v>
      </c>
      <c r="C30" s="101"/>
      <c r="D30" s="223" t="n">
        <f aca="false">'Input Sheet'!E125</f>
        <v>0.0338</v>
      </c>
      <c r="E30" s="179" t="n">
        <f aca="false">F30/'Input Sheet'!$B$7*'Input Sheet'!$B$3</f>
        <v>0.0493244252370657</v>
      </c>
      <c r="F30" s="118" t="n">
        <f aca="false">D30</f>
        <v>0.0338</v>
      </c>
    </row>
    <row r="31" customFormat="false" ht="13.5" hidden="false" customHeight="false" outlineLevel="0" collapsed="false">
      <c r="A31" s="106"/>
      <c r="B31" s="107"/>
      <c r="C31" s="117"/>
      <c r="D31" s="182" t="s">
        <v>31</v>
      </c>
      <c r="E31" s="183" t="n">
        <f aca="false">SUM(E28:E30)</f>
        <v>0.278801545931261</v>
      </c>
      <c r="F31" s="163" t="n">
        <f aca="false">SUM(F28:F30)</f>
        <v>0.191051232876712</v>
      </c>
    </row>
    <row r="32" customFormat="false" ht="13.5" hidden="false" customHeight="false" outlineLevel="0" collapsed="false">
      <c r="A32" s="175" t="s">
        <v>127</v>
      </c>
      <c r="B32" s="187"/>
      <c r="C32" s="187"/>
      <c r="D32" s="187"/>
      <c r="E32" s="187"/>
      <c r="F32" s="188"/>
    </row>
    <row r="33" customFormat="false" ht="12.75" hidden="false" customHeight="false" outlineLevel="0" collapsed="false">
      <c r="A33" s="131" t="s">
        <v>2</v>
      </c>
      <c r="B33" s="101"/>
      <c r="C33" s="189" t="n">
        <f aca="false">'Fuel Rates'!G98</f>
        <v>0.0562</v>
      </c>
      <c r="D33" s="109"/>
      <c r="E33" s="179" t="n">
        <f aca="false">F33/'Input Sheet'!$B$7*'Input Sheet'!$B$3</f>
        <v>0.1780135</v>
      </c>
      <c r="F33" s="103" t="n">
        <f aca="false">C33*'Input Sheet'!$B$5</f>
        <v>0.121985330210772</v>
      </c>
    </row>
    <row r="34" customFormat="false" ht="12.75" hidden="false" customHeight="false" outlineLevel="0" collapsed="false">
      <c r="A34" s="131" t="s">
        <v>99</v>
      </c>
      <c r="B34" s="101"/>
      <c r="C34" s="189" t="n">
        <v>0.0128</v>
      </c>
      <c r="D34" s="109"/>
      <c r="E34" s="179" t="n">
        <f aca="false">F34/'Input Sheet'!$B$7*'Input Sheet'!$B$3</f>
        <v>0.040544</v>
      </c>
      <c r="F34" s="103" t="n">
        <f aca="false">C34*'Input Sheet'!$B$5</f>
        <v>0.027783135706368</v>
      </c>
    </row>
    <row r="35" customFormat="false" ht="12.75" hidden="false" customHeight="false" outlineLevel="0" collapsed="false">
      <c r="A35" s="131" t="s">
        <v>104</v>
      </c>
      <c r="B35" s="101"/>
      <c r="C35" s="189" t="n">
        <v>0.0059</v>
      </c>
      <c r="D35" s="109"/>
      <c r="E35" s="179" t="n">
        <f aca="false">F35/'Input Sheet'!$B$7*'Input Sheet'!$B$3</f>
        <v>0.01868825</v>
      </c>
      <c r="F35" s="103" t="n">
        <f aca="false">C35*'Input Sheet'!$B$5</f>
        <v>0.012806289114654</v>
      </c>
    </row>
    <row r="36" customFormat="false" ht="13.5" hidden="false" customHeight="false" outlineLevel="0" collapsed="false">
      <c r="A36" s="131" t="s">
        <v>225</v>
      </c>
      <c r="B36" s="101"/>
      <c r="C36" s="189" t="n">
        <v>0.0077</v>
      </c>
      <c r="D36" s="109"/>
      <c r="E36" s="179" t="n">
        <f aca="false">F36/'Input Sheet'!$B$7*'Input Sheet'!$B$3</f>
        <v>0.02438975</v>
      </c>
      <c r="F36" s="103" t="n">
        <f aca="false">C36*'Input Sheet'!$B$5</f>
        <v>0.016713292573362</v>
      </c>
    </row>
    <row r="37" customFormat="false" ht="13.5" hidden="false" customHeight="false" outlineLevel="0" collapsed="false">
      <c r="A37" s="131"/>
      <c r="B37" s="109"/>
      <c r="C37" s="109"/>
      <c r="D37" s="182" t="s">
        <v>31</v>
      </c>
      <c r="E37" s="192" t="n">
        <f aca="false">SUM(E33:E36)</f>
        <v>0.2616355</v>
      </c>
      <c r="F37" s="193" t="n">
        <f aca="false">SUM(F33:F36)</f>
        <v>0.179288047605156</v>
      </c>
    </row>
    <row r="38" customFormat="false" ht="13.5" hidden="false" customHeight="false" outlineLevel="0" collapsed="false">
      <c r="A38" s="194" t="s">
        <v>128</v>
      </c>
      <c r="B38" s="187"/>
      <c r="C38" s="187"/>
      <c r="D38" s="187"/>
      <c r="E38" s="187"/>
      <c r="F38" s="188"/>
    </row>
    <row r="39" customFormat="false" ht="12.75" hidden="false" customHeight="false" outlineLevel="0" collapsed="false">
      <c r="A39" s="131" t="s">
        <v>129</v>
      </c>
      <c r="B39" s="195"/>
      <c r="C39" s="195"/>
      <c r="D39" s="195"/>
      <c r="E39" s="196" t="n">
        <f aca="false">E12+E13+E17+E18+E19+E20+E24+E25+E29+E30</f>
        <v>0.18088818878955</v>
      </c>
      <c r="F39" s="197" t="n">
        <f aca="false">F12+F13+F17+F18+F19+F20+F24+F25+F29+F30</f>
        <v>0.12395523620805</v>
      </c>
    </row>
    <row r="40" customFormat="false" ht="12.75" hidden="false" customHeight="false" outlineLevel="0" collapsed="false">
      <c r="A40" s="198" t="s">
        <v>235</v>
      </c>
      <c r="B40" s="109"/>
      <c r="C40" s="109"/>
      <c r="D40" s="109"/>
      <c r="E40" s="199" t="n">
        <f aca="false">E10+E14+E21+E26+E31</f>
        <v>2.19867034829497</v>
      </c>
      <c r="F40" s="200" t="n">
        <f aca="false">F10+F14+F21+F26+F31</f>
        <v>1.50665836277246</v>
      </c>
    </row>
    <row r="41" customFormat="false" ht="13.5" hidden="false" customHeight="false" outlineLevel="0" collapsed="false">
      <c r="A41" s="201" t="s">
        <v>236</v>
      </c>
      <c r="B41" s="107"/>
      <c r="C41" s="107"/>
      <c r="D41" s="107"/>
      <c r="E41" s="202" t="n">
        <f aca="false">E40+E37</f>
        <v>2.46030584829497</v>
      </c>
      <c r="F41" s="203" t="n">
        <f aca="false">F40+F37</f>
        <v>1.68594641037762</v>
      </c>
    </row>
    <row r="42" customFormat="false" ht="12.75" hidden="false" customHeight="false" outlineLevel="0" collapsed="false">
      <c r="A42" s="0"/>
    </row>
  </sheetData>
  <mergeCells count="2">
    <mergeCell ref="A1:F1"/>
    <mergeCell ref="A2:F2"/>
  </mergeCells>
  <printOptions headings="false" gridLines="false" gridLinesSet="true" horizontalCentered="true" verticalCentered="false"/>
  <pageMargins left="0.747916666666667" right="0.747916666666667" top="0.984027777777778" bottom="0.984027777777778" header="0.5" footer="0.511811023622047"/>
  <pageSetup paperSize="1" scale="100" fitToWidth="1" fitToHeight="1" pageOrder="downThenOver" orientation="portrait" blackAndWhite="false" draft="false" cellComments="none" horizontalDpi="300" verticalDpi="300" copies="1"/>
  <headerFooter differentFirst="false" differentOddEven="false">
    <oddHeader>&amp;C&amp;A</oddHeader>
    <oddFooter/>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F3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B9" activeCellId="0" sqref="B9"/>
    </sheetView>
  </sheetViews>
  <sheetFormatPr defaultColWidth="9.0546875" defaultRowHeight="12.75" customHeight="true" zeroHeight="false" outlineLevelRow="0" outlineLevelCol="0"/>
  <cols>
    <col collapsed="false" customWidth="true" hidden="false" outlineLevel="0" max="1" min="1" style="89" width="23.56"/>
    <col collapsed="false" customWidth="true" hidden="false" outlineLevel="0" max="2" min="2" style="0" width="14.99"/>
    <col collapsed="false" customWidth="true" hidden="false" outlineLevel="0" max="3" min="3" style="0" width="10.85"/>
    <col collapsed="false" customWidth="true" hidden="false" outlineLevel="0" max="4" min="4" style="0" width="11.42"/>
    <col collapsed="false" customWidth="true" hidden="false" outlineLevel="0" max="6" min="5" style="0" width="10.13"/>
  </cols>
  <sheetData>
    <row r="1" customFormat="false" ht="15.75" hidden="false" customHeight="false" outlineLevel="0" collapsed="false">
      <c r="A1" s="168" t="s">
        <v>237</v>
      </c>
      <c r="B1" s="168"/>
      <c r="C1" s="168"/>
      <c r="D1" s="168"/>
      <c r="E1" s="168"/>
      <c r="F1" s="168"/>
    </row>
    <row r="2" customFormat="false" ht="16.5" hidden="false" customHeight="false" outlineLevel="0" collapsed="false">
      <c r="A2" s="169" t="s">
        <v>116</v>
      </c>
      <c r="B2" s="169"/>
      <c r="C2" s="169"/>
      <c r="D2" s="169"/>
      <c r="E2" s="169"/>
      <c r="F2" s="169"/>
    </row>
    <row r="3" customFormat="false" ht="12.75" hidden="false" customHeight="false" outlineLevel="0" collapsed="false">
      <c r="A3" s="131"/>
      <c r="B3" s="109"/>
      <c r="C3" s="109"/>
      <c r="D3" s="109"/>
      <c r="E3" s="109"/>
      <c r="F3" s="216"/>
    </row>
    <row r="4" customFormat="false" ht="12.75" hidden="false" customHeight="false" outlineLevel="0" collapsed="false">
      <c r="A4" s="97" t="s">
        <v>117</v>
      </c>
      <c r="B4" s="170" t="n">
        <f aca="true">TODAY()</f>
        <v>45926</v>
      </c>
      <c r="C4" s="109"/>
      <c r="D4" s="109"/>
      <c r="E4" s="171" t="s">
        <v>133</v>
      </c>
      <c r="F4" s="172" t="n">
        <f aca="false">'Input Sheet'!$B$3</f>
        <v>1.53964588144727</v>
      </c>
    </row>
    <row r="5" customFormat="false" ht="13.5" hidden="false" customHeight="false" outlineLevel="0" collapsed="false">
      <c r="A5" s="131"/>
      <c r="B5" s="109"/>
      <c r="C5" s="109"/>
      <c r="D5" s="109"/>
      <c r="E5" s="171" t="s">
        <v>190</v>
      </c>
      <c r="F5" s="172" t="n">
        <f aca="false">'Input Sheet'!$B$5</f>
        <v>2.17055747706</v>
      </c>
    </row>
    <row r="6" customFormat="false" ht="15" hidden="false" customHeight="false" outlineLevel="0" collapsed="false">
      <c r="A6" s="175" t="s">
        <v>41</v>
      </c>
      <c r="B6" s="176" t="s">
        <v>120</v>
      </c>
      <c r="C6" s="176" t="s">
        <v>121</v>
      </c>
      <c r="D6" s="176" t="s">
        <v>122</v>
      </c>
      <c r="E6" s="176" t="s">
        <v>123</v>
      </c>
      <c r="F6" s="177" t="s">
        <v>124</v>
      </c>
    </row>
    <row r="7" customFormat="false" ht="12.75" hidden="false" customHeight="false" outlineLevel="0" collapsed="false">
      <c r="A7" s="157"/>
      <c r="B7" s="136"/>
      <c r="C7" s="136"/>
      <c r="D7" s="137"/>
      <c r="E7" s="178"/>
      <c r="F7" s="137"/>
    </row>
    <row r="8" customFormat="false" ht="12.75" hidden="false" customHeight="false" outlineLevel="0" collapsed="false">
      <c r="A8" s="97" t="s">
        <v>136</v>
      </c>
      <c r="B8" s="109" t="s">
        <v>50</v>
      </c>
      <c r="C8" s="101" t="n">
        <f aca="false">'Input Sheet'!B11</f>
        <v>184.34</v>
      </c>
      <c r="D8" s="103" t="n">
        <f aca="false">C8*12/365</f>
        <v>6.06049315068493</v>
      </c>
      <c r="E8" s="179" t="n">
        <f aca="false">D8/'Input Sheet'!$B$4</f>
        <v>0.160457854135158</v>
      </c>
      <c r="F8" s="103" t="n">
        <f aca="false">E8*'Input Sheet'!$B$7/'Input Sheet'!$B$3</f>
        <v>0.109955168128199</v>
      </c>
    </row>
    <row r="9" customFormat="false" ht="13.5" hidden="false" customHeight="false" outlineLevel="0" collapsed="false">
      <c r="A9" s="131"/>
      <c r="B9" s="109"/>
      <c r="C9" s="101"/>
      <c r="D9" s="103"/>
      <c r="E9" s="179"/>
      <c r="F9" s="103"/>
    </row>
    <row r="10" customFormat="false" ht="13.5" hidden="false" customHeight="false" outlineLevel="0" collapsed="false">
      <c r="A10" s="180"/>
      <c r="B10" s="181"/>
      <c r="C10" s="117"/>
      <c r="D10" s="182" t="s">
        <v>31</v>
      </c>
      <c r="E10" s="183" t="n">
        <f aca="false">SUM(E8:E9)</f>
        <v>0.160457854135158</v>
      </c>
      <c r="F10" s="163" t="n">
        <f aca="false">SUM(F8:F9)</f>
        <v>0.109955168128199</v>
      </c>
    </row>
    <row r="11" customFormat="false" ht="12.75" hidden="false" customHeight="false" outlineLevel="0" collapsed="false">
      <c r="A11" s="97" t="s">
        <v>2</v>
      </c>
      <c r="B11" s="109" t="s">
        <v>50</v>
      </c>
      <c r="C11" s="101"/>
      <c r="D11" s="103"/>
      <c r="E11" s="179" t="n">
        <f aca="false">'Input Sheet'!E28*12/365</f>
        <v>0.390556273972603</v>
      </c>
      <c r="F11" s="103" t="n">
        <f aca="false">E11*'Input Sheet'!$B$7/'Input Sheet'!$B$3</f>
        <v>0.267632151754989</v>
      </c>
    </row>
    <row r="12" customFormat="false" ht="12.75" hidden="false" customHeight="false" outlineLevel="0" collapsed="false">
      <c r="A12" s="131"/>
      <c r="B12" s="109" t="s">
        <v>51</v>
      </c>
      <c r="C12" s="101"/>
      <c r="D12" s="103"/>
      <c r="E12" s="179" t="n">
        <f aca="false">'Input Sheet'!E29</f>
        <v>0.01638</v>
      </c>
      <c r="F12" s="103" t="n">
        <f aca="false">E12*'Input Sheet'!$B$7/'Input Sheet'!$B$3</f>
        <v>0.01122454032336</v>
      </c>
    </row>
    <row r="13" customFormat="false" ht="13.5" hidden="false" customHeight="false" outlineLevel="0" collapsed="false">
      <c r="A13" s="131"/>
      <c r="B13" s="109" t="s">
        <v>56</v>
      </c>
      <c r="C13" s="101"/>
      <c r="D13" s="103"/>
      <c r="E13" s="179" t="n">
        <f aca="false">'Input Sheet'!E22*12/365</f>
        <v>0.00529906849315069</v>
      </c>
      <c r="F13" s="103" t="n">
        <f aca="false">E13*'Input Sheet'!$B$7/'Input Sheet'!$B$3</f>
        <v>0.00363123369826718</v>
      </c>
    </row>
    <row r="14" customFormat="false" ht="13.5" hidden="false" customHeight="false" outlineLevel="0" collapsed="false">
      <c r="A14" s="106"/>
      <c r="B14" s="107"/>
      <c r="C14" s="117"/>
      <c r="D14" s="182" t="s">
        <v>31</v>
      </c>
      <c r="E14" s="183" t="n">
        <f aca="false">SUM(E11:E13)</f>
        <v>0.412235342465754</v>
      </c>
      <c r="F14" s="163" t="n">
        <f aca="false">SUM(F11:F13)</f>
        <v>0.282487925776616</v>
      </c>
    </row>
    <row r="15" customFormat="false" ht="12.75" hidden="false" customHeight="false" outlineLevel="0" collapsed="false">
      <c r="A15" s="93" t="s">
        <v>192</v>
      </c>
      <c r="B15" s="136"/>
      <c r="C15" s="224" t="s">
        <v>45</v>
      </c>
      <c r="D15" s="186" t="s">
        <v>124</v>
      </c>
      <c r="E15" s="190"/>
      <c r="F15" s="96"/>
    </row>
    <row r="16" customFormat="false" ht="12.75" hidden="false" customHeight="false" outlineLevel="0" collapsed="false">
      <c r="A16" s="97"/>
      <c r="B16" s="109" t="s">
        <v>84</v>
      </c>
      <c r="C16" s="101" t="n">
        <f aca="false">'Input Sheet'!D93</f>
        <v>10.278</v>
      </c>
      <c r="D16" s="222" t="n">
        <f aca="false">C16*12/365</f>
        <v>0.337906849315069</v>
      </c>
      <c r="E16" s="179" t="n">
        <f aca="false">F16/'Input Sheet'!$B$7*'Input Sheet'!$B$3</f>
        <v>0.493108317341229</v>
      </c>
      <c r="F16" s="103" t="n">
        <f aca="false">D16</f>
        <v>0.337906849315069</v>
      </c>
    </row>
    <row r="17" customFormat="false" ht="12.75" hidden="false" customHeight="false" outlineLevel="0" collapsed="false">
      <c r="A17" s="97"/>
      <c r="B17" s="109" t="s">
        <v>85</v>
      </c>
      <c r="C17" s="101"/>
      <c r="D17" s="222" t="n">
        <f aca="false">'Input Sheet'!E94</f>
        <v>0.0108</v>
      </c>
      <c r="E17" s="179" t="n">
        <f aca="false">F17/'Input Sheet'!$B$7*'Input Sheet'!$B$3</f>
        <v>0.0157604672355121</v>
      </c>
      <c r="F17" s="103" t="n">
        <f aca="false">D17</f>
        <v>0.0108</v>
      </c>
    </row>
    <row r="18" customFormat="false" ht="12.6" hidden="false" customHeight="true" outlineLevel="0" collapsed="false">
      <c r="A18" s="97"/>
      <c r="B18" s="109" t="s">
        <v>86</v>
      </c>
      <c r="C18" s="101" t="n">
        <f aca="false">'Input Sheet'!D95</f>
        <v>0.00295890410958904</v>
      </c>
      <c r="D18" s="222" t="n">
        <f aca="false">C18*12/365</f>
        <v>9.72790392193658E-005</v>
      </c>
      <c r="E18" s="179" t="n">
        <f aca="false">F18/'Input Sheet'!$B$7*'Input Sheet'!$B$3</f>
        <v>0.000141959547251751</v>
      </c>
      <c r="F18" s="103" t="n">
        <f aca="false">D18</f>
        <v>9.72790392193658E-005</v>
      </c>
    </row>
    <row r="19" customFormat="false" ht="12.75" hidden="false" customHeight="false" outlineLevel="0" collapsed="false">
      <c r="A19" s="97"/>
      <c r="B19" s="109" t="s">
        <v>87</v>
      </c>
      <c r="C19" s="101"/>
      <c r="D19" s="222" t="n">
        <f aca="false">'Input Sheet'!E96</f>
        <v>0.007</v>
      </c>
      <c r="E19" s="179" t="n">
        <f aca="false">F19/'Input Sheet'!$B$7*'Input Sheet'!$B$3</f>
        <v>0.0102151176526468</v>
      </c>
      <c r="F19" s="103" t="n">
        <f aca="false">D19</f>
        <v>0.007</v>
      </c>
    </row>
    <row r="20" customFormat="false" ht="13.5" hidden="false" customHeight="false" outlineLevel="0" collapsed="false">
      <c r="A20" s="97"/>
      <c r="B20" s="109" t="s">
        <v>66</v>
      </c>
      <c r="C20" s="101"/>
      <c r="D20" s="222" t="n">
        <f aca="false">'Input Sheet'!E97</f>
        <v>0.0022</v>
      </c>
      <c r="E20" s="179" t="n">
        <f aca="false">F20/'Input Sheet'!$B$7*'Input Sheet'!$B$3</f>
        <v>0.00321046554797469</v>
      </c>
      <c r="F20" s="103" t="n">
        <f aca="false">D20</f>
        <v>0.0022</v>
      </c>
    </row>
    <row r="21" customFormat="false" ht="13.5" hidden="false" customHeight="false" outlineLevel="0" collapsed="false">
      <c r="A21" s="106"/>
      <c r="B21" s="107"/>
      <c r="C21" s="117"/>
      <c r="D21" s="182" t="s">
        <v>31</v>
      </c>
      <c r="E21" s="183" t="n">
        <f aca="false">SUM(E16:E20)</f>
        <v>0.522436327324614</v>
      </c>
      <c r="F21" s="163" t="n">
        <f aca="false">SUM(F16:F20)</f>
        <v>0.358004128354288</v>
      </c>
    </row>
    <row r="22" customFormat="false" ht="13.5" hidden="false" customHeight="false" outlineLevel="0" collapsed="false">
      <c r="A22" s="175" t="s">
        <v>127</v>
      </c>
      <c r="B22" s="187"/>
      <c r="C22" s="187"/>
      <c r="D22" s="187"/>
      <c r="E22" s="187"/>
      <c r="F22" s="188"/>
    </row>
    <row r="23" customFormat="false" ht="12.75" hidden="false" customHeight="false" outlineLevel="0" collapsed="false">
      <c r="A23" s="131" t="s">
        <v>2</v>
      </c>
      <c r="B23" s="101"/>
      <c r="C23" s="189" t="n">
        <f aca="false">'Fuel Rates'!E98</f>
        <v>0.0187166666666667</v>
      </c>
      <c r="D23" s="109"/>
      <c r="E23" s="179" t="n">
        <f aca="false">F23/'Input Sheet'!$B$7*'Input Sheet'!$B$3</f>
        <v>0.0592850416666667</v>
      </c>
      <c r="F23" s="103" t="n">
        <f aca="false">C23*'Input Sheet'!$B$5</f>
        <v>0.040625600778973</v>
      </c>
    </row>
    <row r="24" customFormat="false" ht="13.5" hidden="false" customHeight="false" outlineLevel="0" collapsed="false">
      <c r="A24" s="131" t="s">
        <v>192</v>
      </c>
      <c r="B24" s="101"/>
      <c r="C24" s="189" t="n">
        <f aca="false">'Fuel Rates'!T98</f>
        <v>0.031395</v>
      </c>
      <c r="D24" s="109"/>
      <c r="E24" s="179" t="n">
        <f aca="false">F24/'Input Sheet'!$B$7*'Input Sheet'!$B$3</f>
        <v>0.0994436625</v>
      </c>
      <c r="F24" s="103" t="n">
        <f aca="false">C24*'Input Sheet'!$B$5</f>
        <v>0.0681446519922987</v>
      </c>
    </row>
    <row r="25" customFormat="false" ht="13.5" hidden="false" customHeight="false" outlineLevel="0" collapsed="false">
      <c r="A25" s="131"/>
      <c r="B25" s="109"/>
      <c r="C25" s="109"/>
      <c r="D25" s="182" t="s">
        <v>31</v>
      </c>
      <c r="E25" s="192" t="n">
        <f aca="false">SUM(E23:E24)</f>
        <v>0.158728704166667</v>
      </c>
      <c r="F25" s="193" t="n">
        <f aca="false">SUM(F23:F24)</f>
        <v>0.108770252771272</v>
      </c>
    </row>
    <row r="26" customFormat="false" ht="13.5" hidden="false" customHeight="false" outlineLevel="0" collapsed="false">
      <c r="A26" s="194" t="s">
        <v>128</v>
      </c>
      <c r="B26" s="187"/>
      <c r="C26" s="187"/>
      <c r="D26" s="187"/>
      <c r="E26" s="187"/>
      <c r="F26" s="188"/>
    </row>
    <row r="27" customFormat="false" ht="12.75" hidden="false" customHeight="false" outlineLevel="0" collapsed="false">
      <c r="A27" s="131" t="s">
        <v>129</v>
      </c>
      <c r="B27" s="195"/>
      <c r="C27" s="195"/>
      <c r="D27" s="195"/>
      <c r="E27" s="196" t="n">
        <f aca="false">E12+E13+E17+E19+E20</f>
        <v>0.0508651189292843</v>
      </c>
      <c r="F27" s="197" t="n">
        <f aca="false">F12+F13+F17+F19+F20</f>
        <v>0.0348557740216272</v>
      </c>
    </row>
    <row r="28" customFormat="false" ht="12.75" hidden="false" customHeight="false" outlineLevel="0" collapsed="false">
      <c r="A28" s="198" t="s">
        <v>238</v>
      </c>
      <c r="B28" s="109"/>
      <c r="C28" s="109"/>
      <c r="D28" s="109"/>
      <c r="E28" s="199" t="n">
        <f aca="false">E10+E14+E21</f>
        <v>1.09512952392553</v>
      </c>
      <c r="F28" s="200" t="n">
        <f aca="false">F10+F14+F21</f>
        <v>0.750447222259103</v>
      </c>
    </row>
    <row r="29" customFormat="false" ht="13.5" hidden="false" customHeight="false" outlineLevel="0" collapsed="false">
      <c r="A29" s="201" t="s">
        <v>239</v>
      </c>
      <c r="B29" s="107"/>
      <c r="C29" s="107"/>
      <c r="D29" s="107"/>
      <c r="E29" s="202" t="n">
        <f aca="false">E28+E25</f>
        <v>1.25385822809219</v>
      </c>
      <c r="F29" s="203" t="n">
        <f aca="false">F28+F25</f>
        <v>0.859217475030375</v>
      </c>
    </row>
    <row r="30" customFormat="false" ht="12.75" hidden="false" customHeight="false" outlineLevel="0" collapsed="false">
      <c r="A30" s="0"/>
    </row>
  </sheetData>
  <mergeCells count="2">
    <mergeCell ref="A1:F1"/>
    <mergeCell ref="A2:F2"/>
  </mergeCells>
  <printOptions headings="false" gridLines="false" gridLinesSet="true" horizontalCentered="true" verticalCentered="false"/>
  <pageMargins left="0.747916666666667" right="0.747916666666667" top="0.984027777777778" bottom="0.984027777777778" header="0.5" footer="0.511811023622047"/>
  <pageSetup paperSize="1" scale="100" fitToWidth="1" fitToHeight="1" pageOrder="downThenOver" orientation="portrait" blackAndWhite="false" draft="false" cellComments="none" horizontalDpi="300" verticalDpi="300" copies="1"/>
  <headerFooter differentFirst="false" differentOddEven="false">
    <oddHeader>&amp;C&amp;A</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G515"/>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pane xSplit="0" ySplit="9" topLeftCell="BM109" activePane="bottomLeft" state="frozen"/>
      <selection pane="topLeft" activeCell="A1" activeCellId="0" sqref="A1"/>
      <selection pane="bottomLeft" activeCell="G113" activeCellId="0" sqref="G113"/>
    </sheetView>
  </sheetViews>
  <sheetFormatPr defaultColWidth="9.0546875" defaultRowHeight="12.75" customHeight="true" zeroHeight="false" outlineLevelRow="0" outlineLevelCol="0"/>
  <cols>
    <col collapsed="false" customWidth="true" hidden="false" outlineLevel="0" max="1" min="1" style="89" width="22.99"/>
    <col collapsed="false" customWidth="true" hidden="false" outlineLevel="0" max="2" min="2" style="0" width="12.42"/>
    <col collapsed="false" customWidth="true" hidden="false" outlineLevel="0" max="3" min="3" style="0" width="13.28"/>
    <col collapsed="false" customWidth="true" hidden="false" outlineLevel="0" max="4" min="4" style="0" width="10.28"/>
    <col collapsed="false" customWidth="true" hidden="false" outlineLevel="0" max="5" min="5" style="0" width="13.28"/>
    <col collapsed="false" customWidth="true" hidden="false" outlineLevel="0" max="6" min="6" style="0" width="13.14"/>
    <col collapsed="false" customWidth="true" hidden="false" outlineLevel="0" max="7" min="7" style="0" width="12.42"/>
    <col collapsed="false" customWidth="true" hidden="false" outlineLevel="0" max="8" min="8" style="0" width="18.99"/>
    <col collapsed="false" customWidth="true" hidden="false" outlineLevel="0" max="9" min="9" style="0" width="9.99"/>
  </cols>
  <sheetData>
    <row r="1" customFormat="false" ht="18" hidden="false" customHeight="false" outlineLevel="0" collapsed="false">
      <c r="A1" s="90" t="s">
        <v>32</v>
      </c>
      <c r="B1" s="90"/>
      <c r="C1" s="90"/>
      <c r="D1" s="90"/>
      <c r="E1" s="90"/>
    </row>
    <row r="2" customFormat="false" ht="13.5" hidden="false" customHeight="false" outlineLevel="0" collapsed="false">
      <c r="A2" s="91"/>
      <c r="B2" s="92"/>
      <c r="C2" s="92"/>
      <c r="D2" s="92"/>
      <c r="E2" s="92"/>
    </row>
    <row r="3" customFormat="false" ht="12.75" hidden="false" customHeight="false" outlineLevel="0" collapsed="false">
      <c r="A3" s="93" t="s">
        <v>33</v>
      </c>
      <c r="B3" s="94" t="n">
        <f aca="true">VLOOKUP(TODAY(),[1]RawData!$B$2375:$F$3378,1)</f>
        <v>1.53964588144727</v>
      </c>
      <c r="C3" s="95"/>
      <c r="D3" s="95" t="s">
        <v>34</v>
      </c>
      <c r="E3" s="96"/>
    </row>
    <row r="4" customFormat="false" ht="12.75" hidden="false" customHeight="false" outlineLevel="0" collapsed="false">
      <c r="A4" s="97" t="s">
        <v>35</v>
      </c>
      <c r="B4" s="98" t="n">
        <v>37.77</v>
      </c>
      <c r="C4" s="99"/>
      <c r="D4" s="99"/>
      <c r="E4" s="100"/>
    </row>
    <row r="5" customFormat="false" ht="12.75" hidden="false" customHeight="false" outlineLevel="0" collapsed="false">
      <c r="A5" s="97" t="s">
        <v>36</v>
      </c>
      <c r="B5" s="101" t="n">
        <f aca="false">D5/B3*B7</f>
        <v>2.17055747706</v>
      </c>
      <c r="C5" s="101" t="s">
        <v>37</v>
      </c>
      <c r="D5" s="102" t="n">
        <f aca="true">VLOOKUP(TODAY(),[1]RawData!$D$2375:$F$3211,1)</f>
        <v>3.1675</v>
      </c>
      <c r="E5" s="103" t="s">
        <v>38</v>
      </c>
    </row>
    <row r="6" customFormat="false" ht="14.25" hidden="false" customHeight="false" outlineLevel="0" collapsed="false">
      <c r="A6" s="97" t="s">
        <v>39</v>
      </c>
      <c r="B6" s="104" t="n">
        <v>0.02832784</v>
      </c>
      <c r="C6" s="104"/>
      <c r="D6" s="104" t="n">
        <v>2.5</v>
      </c>
      <c r="E6" s="105"/>
    </row>
    <row r="7" customFormat="false" ht="13.5" hidden="false" customHeight="false" outlineLevel="0" collapsed="false">
      <c r="A7" s="106" t="s">
        <v>40</v>
      </c>
      <c r="B7" s="107" t="n">
        <v>1.055056</v>
      </c>
      <c r="C7" s="107"/>
      <c r="D7" s="107"/>
      <c r="E7" s="108"/>
      <c r="F7" s="109"/>
    </row>
    <row r="8" customFormat="false" ht="12.75" hidden="false" customHeight="false" outlineLevel="0" collapsed="false">
      <c r="A8" s="110" t="s">
        <v>41</v>
      </c>
      <c r="B8" s="110"/>
      <c r="C8" s="110"/>
      <c r="D8" s="110"/>
      <c r="E8" s="110" t="s">
        <v>42</v>
      </c>
    </row>
    <row r="9" customFormat="false" ht="14.25" hidden="false" customHeight="false" outlineLevel="0" collapsed="false">
      <c r="A9" s="92"/>
      <c r="B9" s="111" t="s">
        <v>43</v>
      </c>
      <c r="C9" s="111" t="s">
        <v>44</v>
      </c>
      <c r="D9" s="111" t="s">
        <v>45</v>
      </c>
      <c r="E9" s="111" t="s">
        <v>46</v>
      </c>
    </row>
    <row r="10" customFormat="false" ht="12.75" hidden="false" customHeight="false" outlineLevel="0" collapsed="false">
      <c r="A10" s="112" t="s">
        <v>47</v>
      </c>
      <c r="B10" s="113" t="n">
        <v>175.32</v>
      </c>
      <c r="C10" s="114"/>
      <c r="D10" s="114"/>
      <c r="E10" s="115"/>
    </row>
    <row r="11" customFormat="false" ht="13.5" hidden="false" customHeight="false" outlineLevel="0" collapsed="false">
      <c r="A11" s="116" t="s">
        <v>48</v>
      </c>
      <c r="B11" s="117" t="n">
        <v>184.34</v>
      </c>
      <c r="C11" s="117"/>
      <c r="D11" s="117"/>
      <c r="E11" s="118"/>
      <c r="F11" s="119"/>
    </row>
    <row r="12" customFormat="false" ht="13.5" hidden="false" customHeight="false" outlineLevel="0" collapsed="false">
      <c r="A12" s="120" t="s">
        <v>2</v>
      </c>
      <c r="B12" s="120"/>
      <c r="C12" s="120"/>
      <c r="D12" s="120"/>
      <c r="E12" s="120"/>
    </row>
    <row r="13" customFormat="false" ht="12.75" hidden="false" customHeight="false" outlineLevel="0" collapsed="false">
      <c r="A13" s="121" t="s">
        <v>49</v>
      </c>
      <c r="B13" s="122"/>
      <c r="C13" s="122"/>
      <c r="D13" s="122"/>
      <c r="E13" s="123"/>
    </row>
    <row r="14" customFormat="false" ht="12.75" hidden="false" customHeight="false" outlineLevel="0" collapsed="false">
      <c r="A14" s="124" t="s">
        <v>50</v>
      </c>
      <c r="B14" s="101" t="n">
        <f aca="false">E14*D14</f>
        <v>1256.7937284</v>
      </c>
      <c r="C14" s="101"/>
      <c r="D14" s="125" t="n">
        <v>37.77</v>
      </c>
      <c r="E14" s="126" t="n">
        <v>33.27492</v>
      </c>
    </row>
    <row r="15" customFormat="false" ht="12.75" hidden="false" customHeight="false" outlineLevel="0" collapsed="false">
      <c r="A15" s="124" t="s">
        <v>51</v>
      </c>
      <c r="B15" s="101"/>
      <c r="C15" s="101" t="n">
        <f aca="false">E15*D14</f>
        <v>1.8227802</v>
      </c>
      <c r="D15" s="127"/>
      <c r="E15" s="126" t="n">
        <v>0.04826</v>
      </c>
    </row>
    <row r="16" customFormat="false" ht="13.5" hidden="false" customHeight="false" outlineLevel="0" collapsed="false">
      <c r="A16" s="128" t="s">
        <v>30</v>
      </c>
      <c r="B16" s="117" t="n">
        <f aca="false">E16*D14</f>
        <v>31.5205758</v>
      </c>
      <c r="C16" s="117"/>
      <c r="D16" s="129"/>
      <c r="E16" s="130" t="n">
        <v>0.83454</v>
      </c>
    </row>
    <row r="17" customFormat="false" ht="12.75" hidden="false" customHeight="false" outlineLevel="0" collapsed="false">
      <c r="A17" s="93" t="s">
        <v>52</v>
      </c>
      <c r="B17" s="95"/>
      <c r="C17" s="95"/>
      <c r="D17" s="95"/>
      <c r="E17" s="96"/>
    </row>
    <row r="18" customFormat="false" ht="12.75" hidden="false" customHeight="false" outlineLevel="0" collapsed="false">
      <c r="A18" s="131" t="s">
        <v>53</v>
      </c>
      <c r="B18" s="101" t="n">
        <f aca="false">E18*D18</f>
        <v>1243.5608205</v>
      </c>
      <c r="C18" s="127"/>
      <c r="D18" s="125" t="n">
        <v>37.69</v>
      </c>
      <c r="E18" s="126" t="n">
        <v>32.99445</v>
      </c>
    </row>
    <row r="19" customFormat="false" ht="12.75" hidden="false" customHeight="false" outlineLevel="0" collapsed="false">
      <c r="A19" s="131" t="s">
        <v>51</v>
      </c>
      <c r="B19" s="101"/>
      <c r="C19" s="132" t="n">
        <v>1.668</v>
      </c>
      <c r="D19" s="127"/>
      <c r="E19" s="126" t="n">
        <v>0.04757</v>
      </c>
    </row>
    <row r="20" customFormat="false" ht="12.75" hidden="false" customHeight="false" outlineLevel="0" collapsed="false">
      <c r="A20" s="131" t="s">
        <v>54</v>
      </c>
      <c r="B20" s="101" t="n">
        <f aca="false">D18*E20</f>
        <v>4.2080885</v>
      </c>
      <c r="C20" s="127"/>
      <c r="D20" s="127"/>
      <c r="E20" s="133" t="n">
        <v>0.11165</v>
      </c>
    </row>
    <row r="21" customFormat="false" ht="12.75" hidden="false" customHeight="false" outlineLevel="0" collapsed="false">
      <c r="A21" s="131" t="s">
        <v>55</v>
      </c>
      <c r="B21" s="101" t="n">
        <f aca="false">D18*E21</f>
        <v>4.519031</v>
      </c>
      <c r="C21" s="127"/>
      <c r="D21" s="127"/>
      <c r="E21" s="126" t="n">
        <v>0.1199</v>
      </c>
    </row>
    <row r="22" customFormat="false" ht="13.5" hidden="false" customHeight="false" outlineLevel="0" collapsed="false">
      <c r="A22" s="134" t="s">
        <v>56</v>
      </c>
      <c r="B22" s="117" t="n">
        <f aca="false">D18*E22</f>
        <v>6.0748742</v>
      </c>
      <c r="C22" s="129"/>
      <c r="D22" s="129"/>
      <c r="E22" s="135" t="n">
        <v>0.16118</v>
      </c>
    </row>
    <row r="23" customFormat="false" ht="12.75" hidden="false" customHeight="false" outlineLevel="0" collapsed="false">
      <c r="A23" s="93" t="s">
        <v>57</v>
      </c>
      <c r="B23" s="136"/>
      <c r="C23" s="136"/>
      <c r="D23" s="136"/>
      <c r="E23" s="137"/>
    </row>
    <row r="24" customFormat="false" ht="12.75" hidden="false" customHeight="false" outlineLevel="0" collapsed="false">
      <c r="A24" s="131" t="s">
        <v>50</v>
      </c>
      <c r="B24" s="101" t="n">
        <f aca="false">D24*E24</f>
        <v>1082.5085516</v>
      </c>
      <c r="C24" s="101"/>
      <c r="D24" s="125" t="n">
        <v>37.72</v>
      </c>
      <c r="E24" s="126" t="n">
        <v>28.69853</v>
      </c>
    </row>
    <row r="25" customFormat="false" ht="12.75" hidden="false" customHeight="false" outlineLevel="0" collapsed="false">
      <c r="A25" s="131" t="s">
        <v>51</v>
      </c>
      <c r="B25" s="101"/>
      <c r="C25" s="101" t="n">
        <f aca="false">D24*E25</f>
        <v>1.5631168</v>
      </c>
      <c r="D25" s="138"/>
      <c r="E25" s="126" t="n">
        <v>0.04144</v>
      </c>
    </row>
    <row r="26" customFormat="false" ht="13.5" hidden="false" customHeight="false" outlineLevel="0" collapsed="false">
      <c r="A26" s="139"/>
      <c r="B26" s="107"/>
      <c r="C26" s="107"/>
      <c r="D26" s="107"/>
      <c r="E26" s="140"/>
    </row>
    <row r="27" customFormat="false" ht="12.75" hidden="false" customHeight="false" outlineLevel="0" collapsed="false">
      <c r="A27" s="93" t="s">
        <v>58</v>
      </c>
      <c r="B27" s="95"/>
      <c r="C27" s="95"/>
      <c r="D27" s="95"/>
      <c r="E27" s="96"/>
    </row>
    <row r="28" customFormat="false" ht="12.75" hidden="false" customHeight="false" outlineLevel="0" collapsed="false">
      <c r="A28" s="131" t="s">
        <v>53</v>
      </c>
      <c r="B28" s="101" t="n">
        <f aca="false">D28*E28</f>
        <v>447.6165456</v>
      </c>
      <c r="C28" s="101"/>
      <c r="D28" s="125" t="n">
        <v>37.68</v>
      </c>
      <c r="E28" s="126" t="n">
        <v>11.87942</v>
      </c>
    </row>
    <row r="29" customFormat="false" ht="12.75" hidden="false" customHeight="false" outlineLevel="0" collapsed="false">
      <c r="A29" s="131" t="s">
        <v>51</v>
      </c>
      <c r="B29" s="101"/>
      <c r="C29" s="101" t="n">
        <f aca="false">D28*E29</f>
        <v>0.6171984</v>
      </c>
      <c r="D29" s="127"/>
      <c r="E29" s="126" t="n">
        <v>0.01638</v>
      </c>
    </row>
    <row r="30" customFormat="false" ht="13.5" hidden="false" customHeight="false" outlineLevel="0" collapsed="false">
      <c r="A30" s="134" t="s">
        <v>30</v>
      </c>
      <c r="B30" s="117" t="n">
        <f aca="false">D28*E30</f>
        <v>6.0732624</v>
      </c>
      <c r="C30" s="117"/>
      <c r="D30" s="129"/>
      <c r="E30" s="130" t="n">
        <v>0.16118</v>
      </c>
    </row>
    <row r="31" customFormat="false" ht="12.75" hidden="false" customHeight="false" outlineLevel="0" collapsed="false">
      <c r="A31" s="93" t="s">
        <v>59</v>
      </c>
      <c r="B31" s="95"/>
      <c r="C31" s="95"/>
      <c r="D31" s="95"/>
      <c r="E31" s="96"/>
    </row>
    <row r="32" customFormat="false" ht="12.75" hidden="false" customHeight="false" outlineLevel="0" collapsed="false">
      <c r="A32" s="131" t="s">
        <v>53</v>
      </c>
      <c r="B32" s="101" t="n">
        <f aca="false">D32*E32</f>
        <v>1255.159565</v>
      </c>
      <c r="C32" s="101"/>
      <c r="D32" s="141" t="n">
        <v>37.75</v>
      </c>
      <c r="E32" s="103" t="n">
        <v>33.24926</v>
      </c>
    </row>
    <row r="33" customFormat="false" ht="12.75" hidden="false" customHeight="false" outlineLevel="0" collapsed="false">
      <c r="A33" s="131" t="s">
        <v>51</v>
      </c>
      <c r="B33" s="101"/>
      <c r="C33" s="101" t="n">
        <f aca="false">D32*E33</f>
        <v>1.820305</v>
      </c>
      <c r="D33" s="101"/>
      <c r="E33" s="103" t="n">
        <v>0.04822</v>
      </c>
    </row>
    <row r="34" customFormat="false" ht="12.75" hidden="false" customHeight="false" outlineLevel="0" collapsed="false">
      <c r="A34" s="131" t="s">
        <v>60</v>
      </c>
      <c r="B34" s="101" t="n">
        <f aca="false">D32*E34</f>
        <v>3.7731125</v>
      </c>
      <c r="C34" s="101"/>
      <c r="D34" s="101"/>
      <c r="E34" s="103" t="n">
        <v>0.09995</v>
      </c>
    </row>
    <row r="35" customFormat="false" ht="13.5" hidden="false" customHeight="false" outlineLevel="0" collapsed="false">
      <c r="A35" s="134" t="s">
        <v>61</v>
      </c>
      <c r="B35" s="117" t="n">
        <f aca="false">D32*E35</f>
        <v>0</v>
      </c>
      <c r="C35" s="117"/>
      <c r="D35" s="117"/>
      <c r="E35" s="118" t="n">
        <v>0</v>
      </c>
    </row>
    <row r="36" customFormat="false" ht="12.75" hidden="false" customHeight="false" outlineLevel="0" collapsed="false">
      <c r="A36" s="93" t="s">
        <v>62</v>
      </c>
      <c r="B36" s="95"/>
      <c r="C36" s="95"/>
      <c r="D36" s="95"/>
      <c r="E36" s="96"/>
    </row>
    <row r="37" customFormat="false" ht="12.75" hidden="false" customHeight="false" outlineLevel="0" collapsed="false">
      <c r="A37" s="131" t="s">
        <v>53</v>
      </c>
      <c r="B37" s="101" t="n">
        <f aca="false">D37*E37</f>
        <v>164.77422</v>
      </c>
      <c r="C37" s="101"/>
      <c r="D37" s="142" t="n">
        <v>37.75</v>
      </c>
      <c r="E37" s="103" t="n">
        <v>4.36488</v>
      </c>
    </row>
    <row r="38" customFormat="false" ht="12.75" hidden="false" customHeight="false" outlineLevel="0" collapsed="false">
      <c r="A38" s="131" t="s">
        <v>51</v>
      </c>
      <c r="B38" s="101"/>
      <c r="C38" s="101" t="n">
        <f aca="false">D37*E38</f>
        <v>0.1959225</v>
      </c>
      <c r="D38" s="101"/>
      <c r="E38" s="103" t="n">
        <v>0.00519</v>
      </c>
    </row>
    <row r="39" customFormat="false" ht="13.5" hidden="false" customHeight="false" outlineLevel="0" collapsed="false">
      <c r="A39" s="134" t="s">
        <v>30</v>
      </c>
      <c r="B39" s="117" t="n">
        <f aca="false">E39*D37</f>
        <v>3.7731125</v>
      </c>
      <c r="C39" s="117"/>
      <c r="D39" s="117"/>
      <c r="E39" s="118" t="n">
        <v>0.09995</v>
      </c>
    </row>
    <row r="40" customFormat="false" ht="12.75" hidden="false" customHeight="false" outlineLevel="0" collapsed="false">
      <c r="A40" s="93" t="s">
        <v>63</v>
      </c>
      <c r="B40" s="95"/>
      <c r="C40" s="95"/>
      <c r="D40" s="95"/>
      <c r="E40" s="96"/>
    </row>
    <row r="41" customFormat="false" ht="12.75" hidden="false" customHeight="false" outlineLevel="0" collapsed="false">
      <c r="A41" s="131" t="s">
        <v>53</v>
      </c>
      <c r="B41" s="101" t="n">
        <f aca="false">D41*E41</f>
        <v>1255.5759744</v>
      </c>
      <c r="C41" s="101"/>
      <c r="D41" s="142" t="n">
        <v>37.68</v>
      </c>
      <c r="E41" s="103" t="n">
        <v>33.32208</v>
      </c>
    </row>
    <row r="42" customFormat="false" ht="12.75" hidden="false" customHeight="false" outlineLevel="0" collapsed="false">
      <c r="A42" s="131" t="s">
        <v>51</v>
      </c>
      <c r="B42" s="101"/>
      <c r="C42" s="101" t="n">
        <f aca="false">D41*E42</f>
        <v>1.8214512</v>
      </c>
      <c r="D42" s="101"/>
      <c r="E42" s="103" t="n">
        <v>0.04834</v>
      </c>
    </row>
    <row r="43" customFormat="false" ht="13.5" hidden="false" customHeight="false" outlineLevel="0" collapsed="false">
      <c r="A43" s="134" t="s">
        <v>30</v>
      </c>
      <c r="B43" s="117" t="n">
        <f aca="false">D41*E43</f>
        <v>29.1458568</v>
      </c>
      <c r="C43" s="117"/>
      <c r="D43" s="117"/>
      <c r="E43" s="118" t="n">
        <v>0.77351</v>
      </c>
    </row>
    <row r="44" customFormat="false" ht="12.75" hidden="false" customHeight="false" outlineLevel="0" collapsed="false">
      <c r="A44" s="93" t="s">
        <v>64</v>
      </c>
      <c r="B44" s="95"/>
      <c r="C44" s="95"/>
      <c r="D44" s="95"/>
      <c r="E44" s="96"/>
    </row>
    <row r="45" customFormat="false" ht="12.75" hidden="false" customHeight="false" outlineLevel="0" collapsed="false">
      <c r="A45" s="131" t="s">
        <v>53</v>
      </c>
      <c r="B45" s="101" t="n">
        <f aca="false">D45*E45</f>
        <v>1344.6194664</v>
      </c>
      <c r="C45" s="101"/>
      <c r="D45" s="101" t="n">
        <v>37.68</v>
      </c>
      <c r="E45" s="103" t="n">
        <v>35.68523</v>
      </c>
    </row>
    <row r="46" customFormat="false" ht="12.75" hidden="false" customHeight="false" outlineLevel="0" collapsed="false">
      <c r="A46" s="131" t="s">
        <v>51</v>
      </c>
      <c r="B46" s="101"/>
      <c r="C46" s="101" t="n">
        <f aca="false">D45*E46</f>
        <v>1.9540848</v>
      </c>
      <c r="D46" s="101"/>
      <c r="E46" s="103" t="n">
        <v>0.05186</v>
      </c>
    </row>
    <row r="47" customFormat="false" ht="13.5" hidden="false" customHeight="false" outlineLevel="0" collapsed="false">
      <c r="A47" s="134" t="s">
        <v>30</v>
      </c>
      <c r="B47" s="117" t="n">
        <f aca="false">D45*E47</f>
        <v>0</v>
      </c>
      <c r="C47" s="117"/>
      <c r="D47" s="117"/>
      <c r="E47" s="118" t="n">
        <v>0</v>
      </c>
    </row>
    <row r="48" customFormat="false" ht="13.5" hidden="false" customHeight="false" outlineLevel="0" collapsed="false">
      <c r="A48" s="120" t="s">
        <v>65</v>
      </c>
      <c r="B48" s="120"/>
      <c r="C48" s="120"/>
      <c r="D48" s="120"/>
      <c r="E48" s="120"/>
    </row>
    <row r="49" customFormat="false" ht="12.75" hidden="false" customHeight="false" outlineLevel="0" collapsed="false">
      <c r="A49" s="131" t="s">
        <v>50</v>
      </c>
      <c r="B49" s="101"/>
      <c r="C49" s="101"/>
      <c r="D49" s="101" t="n">
        <v>19.0702</v>
      </c>
      <c r="E49" s="103" t="n">
        <f aca="false">D49*(12/365)</f>
        <v>0.626965479452055</v>
      </c>
    </row>
    <row r="50" customFormat="false" ht="13.5" hidden="false" customHeight="false" outlineLevel="0" collapsed="false">
      <c r="A50" s="134" t="s">
        <v>66</v>
      </c>
      <c r="B50" s="117"/>
      <c r="C50" s="117"/>
      <c r="D50" s="117" t="n">
        <v>0</v>
      </c>
      <c r="E50" s="118"/>
    </row>
    <row r="51" customFormat="false" ht="13.5" hidden="false" customHeight="false" outlineLevel="0" collapsed="false">
      <c r="A51" s="120" t="s">
        <v>4</v>
      </c>
      <c r="B51" s="120"/>
      <c r="C51" s="120"/>
      <c r="D51" s="120"/>
      <c r="E51" s="120"/>
    </row>
    <row r="52" customFormat="false" ht="12.75" hidden="false" customHeight="false" outlineLevel="0" collapsed="false">
      <c r="A52" s="93" t="s">
        <v>67</v>
      </c>
      <c r="B52" s="95"/>
      <c r="C52" s="95"/>
      <c r="D52" s="95"/>
      <c r="E52" s="96"/>
    </row>
    <row r="53" customFormat="false" ht="12.75" hidden="false" customHeight="false" outlineLevel="0" collapsed="false">
      <c r="A53" s="131" t="s">
        <v>50</v>
      </c>
      <c r="B53" s="101" t="n">
        <v>295.42</v>
      </c>
      <c r="C53" s="101"/>
      <c r="D53" s="101"/>
      <c r="E53" s="103"/>
    </row>
    <row r="54" customFormat="false" ht="13.5" hidden="false" customHeight="false" outlineLevel="0" collapsed="false">
      <c r="A54" s="134" t="s">
        <v>68</v>
      </c>
      <c r="B54" s="117"/>
      <c r="C54" s="117" t="n">
        <v>0.67908</v>
      </c>
      <c r="D54" s="117"/>
      <c r="E54" s="118"/>
    </row>
    <row r="55" customFormat="false" ht="13.5" hidden="false" customHeight="false" outlineLevel="0" collapsed="false">
      <c r="A55" s="120" t="s">
        <v>5</v>
      </c>
      <c r="B55" s="120"/>
      <c r="C55" s="120"/>
      <c r="D55" s="120"/>
      <c r="E55" s="120"/>
    </row>
    <row r="56" customFormat="false" ht="12.75" hidden="false" customHeight="false" outlineLevel="0" collapsed="false">
      <c r="A56" s="93" t="s">
        <v>21</v>
      </c>
      <c r="B56" s="95"/>
      <c r="C56" s="143" t="s">
        <v>69</v>
      </c>
      <c r="D56" s="143" t="s">
        <v>70</v>
      </c>
      <c r="E56" s="144" t="s">
        <v>71</v>
      </c>
    </row>
    <row r="57" customFormat="false" ht="12.75" hidden="false" customHeight="false" outlineLevel="0" collapsed="false">
      <c r="A57" s="131" t="s">
        <v>50</v>
      </c>
      <c r="B57" s="101"/>
      <c r="C57" s="101" t="n">
        <v>0.134912</v>
      </c>
      <c r="D57" s="101" t="n">
        <v>0.167686</v>
      </c>
      <c r="E57" s="103" t="n">
        <f aca="false">C57</f>
        <v>0.134912</v>
      </c>
      <c r="F57" s="0" t="n">
        <v>277.37</v>
      </c>
      <c r="G57" s="0" t="s">
        <v>72</v>
      </c>
    </row>
    <row r="58" customFormat="false" ht="13.5" hidden="false" customHeight="false" outlineLevel="0" collapsed="false">
      <c r="A58" s="134" t="s">
        <v>66</v>
      </c>
      <c r="B58" s="117"/>
      <c r="C58" s="117" t="n">
        <v>0.0022</v>
      </c>
      <c r="D58" s="117" t="n">
        <v>0.0022</v>
      </c>
      <c r="E58" s="118" t="n">
        <f aca="false">C58</f>
        <v>0.0022</v>
      </c>
    </row>
    <row r="59" customFormat="false" ht="12.75" hidden="false" customHeight="false" outlineLevel="0" collapsed="false">
      <c r="A59" s="93" t="s">
        <v>20</v>
      </c>
      <c r="B59" s="95"/>
      <c r="C59" s="145" t="s">
        <v>73</v>
      </c>
      <c r="D59" s="146" t="n">
        <v>401</v>
      </c>
      <c r="E59" s="147" t="s">
        <v>71</v>
      </c>
    </row>
    <row r="60" customFormat="false" ht="12.75" hidden="false" customHeight="false" outlineLevel="0" collapsed="false">
      <c r="A60" s="131" t="s">
        <v>50</v>
      </c>
      <c r="B60" s="101"/>
      <c r="C60" s="101" t="n">
        <v>0.254825</v>
      </c>
      <c r="D60" s="101" t="n">
        <v>0.319394</v>
      </c>
      <c r="E60" s="103" t="n">
        <f aca="false">D60</f>
        <v>0.319394</v>
      </c>
    </row>
    <row r="61" customFormat="false" ht="12.75" hidden="false" customHeight="false" outlineLevel="0" collapsed="false">
      <c r="A61" s="131" t="s">
        <v>51</v>
      </c>
      <c r="B61" s="101"/>
      <c r="C61" s="101" t="n">
        <v>0.007962</v>
      </c>
      <c r="D61" s="101" t="n">
        <v>0.007962</v>
      </c>
      <c r="E61" s="103" t="n">
        <f aca="false">D61</f>
        <v>0.007962</v>
      </c>
      <c r="F61" s="131"/>
    </row>
    <row r="62" customFormat="false" ht="12.75" hidden="false" customHeight="false" outlineLevel="0" collapsed="false">
      <c r="A62" s="131" t="s">
        <v>74</v>
      </c>
      <c r="B62" s="101"/>
      <c r="C62" s="148" t="n">
        <f aca="false">0.002959+0.007</f>
        <v>0.009959</v>
      </c>
      <c r="D62" s="148" t="n">
        <f aca="false">0.007+0.002959</f>
        <v>0.009959</v>
      </c>
      <c r="E62" s="103" t="n">
        <f aca="false">D62</f>
        <v>0.009959</v>
      </c>
      <c r="F62" s="149" t="n">
        <v>612.46</v>
      </c>
      <c r="G62" s="0" t="s">
        <v>72</v>
      </c>
    </row>
    <row r="63" customFormat="false" ht="13.5" hidden="false" customHeight="false" outlineLevel="0" collapsed="false">
      <c r="A63" s="134" t="s">
        <v>66</v>
      </c>
      <c r="B63" s="150"/>
      <c r="C63" s="117" t="n">
        <v>0.0022</v>
      </c>
      <c r="D63" s="117" t="n">
        <v>0.0022</v>
      </c>
      <c r="E63" s="118" t="n">
        <v>0.0022</v>
      </c>
    </row>
    <row r="64" customFormat="false" ht="12.75" hidden="false" customHeight="false" outlineLevel="0" collapsed="false">
      <c r="A64" s="93" t="s">
        <v>22</v>
      </c>
      <c r="B64" s="95"/>
      <c r="C64" s="143" t="s">
        <v>69</v>
      </c>
      <c r="D64" s="143" t="s">
        <v>70</v>
      </c>
      <c r="E64" s="144" t="s">
        <v>71</v>
      </c>
    </row>
    <row r="65" customFormat="false" ht="12.75" hidden="false" customHeight="false" outlineLevel="0" collapsed="false">
      <c r="A65" s="131" t="s">
        <v>50</v>
      </c>
      <c r="B65" s="101"/>
      <c r="C65" s="101" t="n">
        <v>0.156939</v>
      </c>
      <c r="D65" s="101" t="n">
        <v>0.19519</v>
      </c>
      <c r="E65" s="103" t="n">
        <f aca="false">C65</f>
        <v>0.156939</v>
      </c>
      <c r="F65" s="151"/>
    </row>
    <row r="66" customFormat="false" ht="12.75" hidden="false" customHeight="false" outlineLevel="0" collapsed="false">
      <c r="A66" s="131" t="s">
        <v>74</v>
      </c>
      <c r="B66" s="101"/>
      <c r="C66" s="148" t="n">
        <f aca="false">0.002959+0.007</f>
        <v>0.009959</v>
      </c>
      <c r="D66" s="148" t="n">
        <f aca="false">0.002959+0.007</f>
        <v>0.009959</v>
      </c>
      <c r="E66" s="152" t="n">
        <f aca="false">C66</f>
        <v>0.009959</v>
      </c>
      <c r="F66" s="0" t="n">
        <v>335.09</v>
      </c>
      <c r="G66" s="0" t="s">
        <v>72</v>
      </c>
    </row>
    <row r="67" customFormat="false" ht="13.5" hidden="false" customHeight="false" outlineLevel="0" collapsed="false">
      <c r="A67" s="134" t="s">
        <v>66</v>
      </c>
      <c r="B67" s="117"/>
      <c r="C67" s="117" t="n">
        <v>0.0022</v>
      </c>
      <c r="D67" s="117" t="n">
        <v>0.0022</v>
      </c>
      <c r="E67" s="118" t="n">
        <f aca="false">C67</f>
        <v>0.0022</v>
      </c>
    </row>
    <row r="68" customFormat="false" ht="13.5" hidden="false" customHeight="false" outlineLevel="0" collapsed="false">
      <c r="A68" s="120" t="s">
        <v>75</v>
      </c>
      <c r="B68" s="120"/>
      <c r="C68" s="120"/>
      <c r="D68" s="120"/>
      <c r="E68" s="120"/>
    </row>
    <row r="69" customFormat="false" ht="12.75" hidden="false" customHeight="false" outlineLevel="0" collapsed="false">
      <c r="A69" s="153" t="s">
        <v>50</v>
      </c>
      <c r="B69" s="95"/>
      <c r="C69" s="95"/>
      <c r="D69" s="136"/>
      <c r="E69" s="96" t="n">
        <v>0.556</v>
      </c>
    </row>
    <row r="70" customFormat="false" ht="12.75" hidden="false" customHeight="false" outlineLevel="0" collapsed="false">
      <c r="A70" s="154" t="s">
        <v>51</v>
      </c>
      <c r="B70" s="101"/>
      <c r="C70" s="101"/>
      <c r="D70" s="109"/>
      <c r="E70" s="103" t="n">
        <v>0.055</v>
      </c>
    </row>
    <row r="71" customFormat="false" ht="12.75" hidden="false" customHeight="false" outlineLevel="0" collapsed="false">
      <c r="A71" s="154" t="s">
        <v>74</v>
      </c>
      <c r="B71" s="101"/>
      <c r="C71" s="101"/>
      <c r="D71" s="109"/>
      <c r="E71" s="103" t="n">
        <v>0.003</v>
      </c>
    </row>
    <row r="72" customFormat="false" ht="12.75" hidden="false" customHeight="false" outlineLevel="0" collapsed="false">
      <c r="A72" s="154" t="s">
        <v>66</v>
      </c>
      <c r="B72" s="101"/>
      <c r="C72" s="101"/>
      <c r="D72" s="101"/>
      <c r="E72" s="103"/>
    </row>
    <row r="73" customFormat="false" ht="13.5" hidden="false" customHeight="false" outlineLevel="0" collapsed="false">
      <c r="A73" s="155" t="s">
        <v>76</v>
      </c>
      <c r="B73" s="107"/>
      <c r="C73" s="107"/>
      <c r="D73" s="117"/>
      <c r="E73" s="118" t="n">
        <v>0.0087</v>
      </c>
    </row>
    <row r="74" customFormat="false" ht="13.5" hidden="false" customHeight="false" outlineLevel="0" collapsed="false">
      <c r="A74" s="120" t="s">
        <v>77</v>
      </c>
      <c r="B74" s="120"/>
      <c r="C74" s="120"/>
      <c r="D74" s="120"/>
      <c r="E74" s="120"/>
    </row>
    <row r="75" customFormat="false" ht="12.75" hidden="false" customHeight="false" outlineLevel="0" collapsed="false">
      <c r="A75" s="153" t="s">
        <v>50</v>
      </c>
      <c r="B75" s="95"/>
      <c r="C75" s="95"/>
      <c r="D75" s="136"/>
      <c r="E75" s="96" t="n">
        <v>0.328</v>
      </c>
    </row>
    <row r="76" customFormat="false" ht="12.75" hidden="false" customHeight="false" outlineLevel="0" collapsed="false">
      <c r="A76" s="154" t="s">
        <v>51</v>
      </c>
      <c r="B76" s="101"/>
      <c r="C76" s="101"/>
      <c r="D76" s="109"/>
      <c r="E76" s="103" t="n">
        <v>0.001</v>
      </c>
    </row>
    <row r="77" customFormat="false" ht="12.75" hidden="false" customHeight="false" outlineLevel="0" collapsed="false">
      <c r="A77" s="154" t="s">
        <v>66</v>
      </c>
      <c r="B77" s="101"/>
      <c r="C77" s="101"/>
      <c r="D77" s="109"/>
      <c r="E77" s="103" t="n">
        <v>0.0022</v>
      </c>
    </row>
    <row r="78" customFormat="false" ht="13.5" hidden="false" customHeight="false" outlineLevel="0" collapsed="false">
      <c r="A78" s="155" t="s">
        <v>74</v>
      </c>
      <c r="B78" s="117"/>
      <c r="C78" s="117"/>
      <c r="D78" s="107"/>
      <c r="E78" s="118" t="n">
        <v>0.007</v>
      </c>
    </row>
    <row r="79" customFormat="false" ht="13.5" hidden="false" customHeight="false" outlineLevel="0" collapsed="false">
      <c r="A79" s="156" t="s">
        <v>78</v>
      </c>
      <c r="B79" s="156"/>
      <c r="C79" s="156"/>
      <c r="D79" s="156"/>
      <c r="E79" s="156"/>
    </row>
    <row r="80" customFormat="false" ht="12.75" hidden="false" customHeight="false" outlineLevel="0" collapsed="false">
      <c r="A80" s="157" t="s">
        <v>50</v>
      </c>
      <c r="B80" s="95"/>
      <c r="C80" s="95"/>
      <c r="D80" s="95" t="n">
        <v>9.0691</v>
      </c>
      <c r="E80" s="96"/>
      <c r="F80" s="158"/>
    </row>
    <row r="81" customFormat="false" ht="13.5" hidden="false" customHeight="false" outlineLevel="0" collapsed="false">
      <c r="A81" s="134" t="s">
        <v>51</v>
      </c>
      <c r="B81" s="117"/>
      <c r="C81" s="117"/>
      <c r="D81" s="117"/>
      <c r="E81" s="118" t="n">
        <v>0.023</v>
      </c>
    </row>
    <row r="82" customFormat="false" ht="13.5" hidden="false" customHeight="false" outlineLevel="0" collapsed="false">
      <c r="A82" s="120" t="s">
        <v>19</v>
      </c>
      <c r="B82" s="120"/>
      <c r="C82" s="120"/>
      <c r="D82" s="120"/>
      <c r="E82" s="120"/>
    </row>
    <row r="83" customFormat="false" ht="12.75" hidden="false" customHeight="false" outlineLevel="0" collapsed="false">
      <c r="A83" s="93" t="s">
        <v>79</v>
      </c>
      <c r="B83" s="95"/>
      <c r="C83" s="136"/>
      <c r="D83" s="95"/>
      <c r="E83" s="96"/>
      <c r="G83" s="101"/>
    </row>
    <row r="84" customFormat="false" ht="12.75" hidden="false" customHeight="false" outlineLevel="0" collapsed="false">
      <c r="A84" s="131" t="s">
        <v>50</v>
      </c>
      <c r="B84" s="101"/>
      <c r="C84" s="101"/>
      <c r="D84" s="101"/>
      <c r="E84" s="103" t="n">
        <v>0.0719</v>
      </c>
    </row>
    <row r="85" customFormat="false" ht="12.75" hidden="false" customHeight="false" outlineLevel="0" collapsed="false">
      <c r="A85" s="131" t="s">
        <v>51</v>
      </c>
      <c r="B85" s="101"/>
      <c r="C85" s="101"/>
      <c r="D85" s="101"/>
      <c r="E85" s="103" t="n">
        <v>0.0052</v>
      </c>
    </row>
    <row r="86" customFormat="false" ht="13.5" hidden="false" customHeight="false" outlineLevel="0" collapsed="false">
      <c r="A86" s="131" t="s">
        <v>80</v>
      </c>
      <c r="B86" s="101"/>
      <c r="C86" s="101"/>
      <c r="D86" s="101"/>
      <c r="E86" s="159" t="n">
        <v>0.0036</v>
      </c>
      <c r="G86" s="160"/>
    </row>
    <row r="87" customFormat="false" ht="14.25" hidden="false" customHeight="false" outlineLevel="0" collapsed="false">
      <c r="A87" s="134"/>
      <c r="B87" s="117"/>
      <c r="C87" s="117"/>
      <c r="D87" s="117"/>
      <c r="E87" s="118" t="n">
        <f aca="false">SUM(E84:E86)</f>
        <v>0.0807</v>
      </c>
    </row>
    <row r="88" customFormat="false" ht="13.5" hidden="false" customHeight="false" outlineLevel="0" collapsed="false">
      <c r="A88" s="120" t="s">
        <v>81</v>
      </c>
      <c r="B88" s="120"/>
      <c r="C88" s="120"/>
      <c r="D88" s="120"/>
      <c r="E88" s="120"/>
    </row>
    <row r="89" customFormat="false" ht="12.75" hidden="false" customHeight="false" outlineLevel="0" collapsed="false">
      <c r="A89" s="93" t="s">
        <v>82</v>
      </c>
      <c r="B89" s="95"/>
      <c r="C89" s="95"/>
      <c r="D89" s="95"/>
      <c r="E89" s="96" t="n">
        <v>0.3379</v>
      </c>
    </row>
    <row r="90" customFormat="false" ht="12.75" hidden="false" customHeight="false" outlineLevel="0" collapsed="false">
      <c r="A90" s="154" t="s">
        <v>51</v>
      </c>
      <c r="B90" s="109"/>
      <c r="C90" s="109"/>
      <c r="D90" s="109"/>
      <c r="E90" s="103" t="n">
        <v>0.0108</v>
      </c>
    </row>
    <row r="91" customFormat="false" ht="12.75" hidden="false" customHeight="false" outlineLevel="0" collapsed="false">
      <c r="A91" s="154" t="s">
        <v>66</v>
      </c>
      <c r="B91" s="109"/>
      <c r="C91" s="109"/>
      <c r="D91" s="109"/>
      <c r="E91" s="103" t="n">
        <v>0.0022</v>
      </c>
    </row>
    <row r="92" customFormat="false" ht="12.75" hidden="false" customHeight="false" outlineLevel="0" collapsed="false">
      <c r="A92" s="97" t="s">
        <v>83</v>
      </c>
      <c r="B92" s="101"/>
      <c r="C92" s="101"/>
      <c r="D92" s="101"/>
      <c r="E92" s="103"/>
    </row>
    <row r="93" customFormat="false" ht="12.75" hidden="false" customHeight="false" outlineLevel="0" collapsed="false">
      <c r="A93" s="131" t="s">
        <v>84</v>
      </c>
      <c r="B93" s="101"/>
      <c r="C93" s="101"/>
      <c r="D93" s="101" t="n">
        <v>10.278</v>
      </c>
      <c r="E93" s="103" t="n">
        <f aca="false">D93*12/365</f>
        <v>0.337906849315069</v>
      </c>
    </row>
    <row r="94" customFormat="false" ht="12.75" hidden="false" customHeight="false" outlineLevel="0" collapsed="false">
      <c r="A94" s="131" t="s">
        <v>85</v>
      </c>
      <c r="B94" s="101"/>
      <c r="C94" s="101"/>
      <c r="D94" s="101"/>
      <c r="E94" s="103" t="n">
        <v>0.0108</v>
      </c>
    </row>
    <row r="95" customFormat="false" ht="12.75" hidden="false" customHeight="false" outlineLevel="0" collapsed="false">
      <c r="A95" s="131" t="s">
        <v>86</v>
      </c>
      <c r="B95" s="101"/>
      <c r="C95" s="101"/>
      <c r="D95" s="101" t="n">
        <f aca="false">0.09*12/365</f>
        <v>0.00295890410958904</v>
      </c>
      <c r="E95" s="103"/>
    </row>
    <row r="96" customFormat="false" ht="12.75" hidden="false" customHeight="false" outlineLevel="0" collapsed="false">
      <c r="A96" s="131" t="s">
        <v>87</v>
      </c>
      <c r="B96" s="101"/>
      <c r="C96" s="101"/>
      <c r="D96" s="101"/>
      <c r="E96" s="103" t="n">
        <v>0.007</v>
      </c>
    </row>
    <row r="97" customFormat="false" ht="13.5" hidden="false" customHeight="false" outlineLevel="0" collapsed="false">
      <c r="A97" s="134" t="s">
        <v>66</v>
      </c>
      <c r="B97" s="117"/>
      <c r="C97" s="117"/>
      <c r="D97" s="117"/>
      <c r="E97" s="118" t="n">
        <v>0.0022</v>
      </c>
    </row>
    <row r="98" customFormat="false" ht="13.5" hidden="false" customHeight="false" outlineLevel="0" collapsed="false">
      <c r="A98" s="120" t="s">
        <v>88</v>
      </c>
      <c r="B98" s="120"/>
      <c r="C98" s="120"/>
      <c r="D98" s="120"/>
      <c r="E98" s="120"/>
    </row>
    <row r="99" customFormat="false" ht="13.5" hidden="false" customHeight="false" outlineLevel="0" collapsed="false">
      <c r="A99" s="161" t="s">
        <v>50</v>
      </c>
      <c r="B99" s="162" t="s">
        <v>89</v>
      </c>
      <c r="C99" s="162"/>
      <c r="D99" s="162"/>
      <c r="E99" s="163" t="n">
        <v>0.079</v>
      </c>
    </row>
    <row r="100" customFormat="false" ht="13.5" hidden="false" customHeight="false" outlineLevel="0" collapsed="false">
      <c r="A100" s="120" t="s">
        <v>3</v>
      </c>
      <c r="B100" s="120"/>
      <c r="C100" s="120"/>
      <c r="D100" s="120"/>
      <c r="E100" s="120"/>
    </row>
    <row r="101" customFormat="false" ht="12.75" hidden="false" customHeight="false" outlineLevel="0" collapsed="false">
      <c r="A101" s="93" t="s">
        <v>90</v>
      </c>
      <c r="B101" s="95"/>
      <c r="C101" s="95"/>
      <c r="D101" s="95"/>
      <c r="E101" s="96"/>
    </row>
    <row r="102" customFormat="false" ht="12.75" hidden="false" customHeight="false" outlineLevel="0" collapsed="false">
      <c r="A102" s="131" t="s">
        <v>50</v>
      </c>
      <c r="B102" s="99" t="n">
        <v>968.5973</v>
      </c>
      <c r="C102" s="101"/>
      <c r="D102" s="101" t="n">
        <v>0.036</v>
      </c>
      <c r="E102" s="103" t="n">
        <f aca="false">D102*B102/100</f>
        <v>0.348695028</v>
      </c>
    </row>
    <row r="103" customFormat="false" ht="13.5" hidden="false" customHeight="false" outlineLevel="0" collapsed="false">
      <c r="A103" s="134" t="s">
        <v>51</v>
      </c>
      <c r="B103" s="117"/>
      <c r="C103" s="117"/>
      <c r="D103" s="117"/>
      <c r="E103" s="118" t="n">
        <v>0.0006</v>
      </c>
    </row>
    <row r="104" customFormat="false" ht="12.75" hidden="false" customHeight="false" outlineLevel="0" collapsed="false">
      <c r="A104" s="93" t="s">
        <v>91</v>
      </c>
      <c r="B104" s="164"/>
      <c r="C104" s="95"/>
      <c r="D104" s="95"/>
      <c r="E104" s="96"/>
    </row>
    <row r="105" customFormat="false" ht="12.75" hidden="false" customHeight="false" outlineLevel="0" collapsed="false">
      <c r="A105" s="131" t="s">
        <v>50</v>
      </c>
      <c r="B105" s="99" t="n">
        <v>243.1</v>
      </c>
      <c r="C105" s="101"/>
      <c r="D105" s="101" t="n">
        <v>0.036</v>
      </c>
      <c r="E105" s="103" t="n">
        <f aca="false">D105*B105/100</f>
        <v>0.087516</v>
      </c>
    </row>
    <row r="106" customFormat="false" ht="13.5" hidden="false" customHeight="false" outlineLevel="0" collapsed="false">
      <c r="A106" s="134" t="s">
        <v>51</v>
      </c>
      <c r="B106" s="117"/>
      <c r="C106" s="117"/>
      <c r="D106" s="117"/>
      <c r="E106" s="118" t="n">
        <v>0.0006</v>
      </c>
    </row>
    <row r="107" customFormat="false" ht="12.75" hidden="false" customHeight="false" outlineLevel="0" collapsed="false">
      <c r="A107" s="93" t="s">
        <v>92</v>
      </c>
      <c r="B107" s="95"/>
      <c r="C107" s="95"/>
      <c r="D107" s="95"/>
      <c r="E107" s="96"/>
    </row>
    <row r="108" customFormat="false" ht="12.75" hidden="false" customHeight="false" outlineLevel="0" collapsed="false">
      <c r="A108" s="131" t="s">
        <v>50</v>
      </c>
      <c r="B108" s="99" t="n">
        <v>821.6518</v>
      </c>
      <c r="C108" s="101"/>
      <c r="D108" s="101" t="n">
        <v>0.036</v>
      </c>
      <c r="E108" s="103" t="n">
        <f aca="false">D108*B108/100</f>
        <v>0.295794648</v>
      </c>
    </row>
    <row r="109" customFormat="false" ht="13.5" hidden="false" customHeight="false" outlineLevel="0" collapsed="false">
      <c r="A109" s="134" t="s">
        <v>51</v>
      </c>
      <c r="B109" s="165"/>
      <c r="C109" s="117"/>
      <c r="D109" s="117"/>
      <c r="E109" s="118" t="n">
        <v>0.0006</v>
      </c>
    </row>
    <row r="110" customFormat="false" ht="13.5" hidden="false" customHeight="false" outlineLevel="0" collapsed="false">
      <c r="A110" s="120" t="s">
        <v>24</v>
      </c>
      <c r="B110" s="120"/>
      <c r="C110" s="120"/>
      <c r="D110" s="120"/>
      <c r="E110" s="120"/>
    </row>
    <row r="111" customFormat="false" ht="12.75" hidden="false" customHeight="false" outlineLevel="0" collapsed="false">
      <c r="A111" s="157" t="s">
        <v>50</v>
      </c>
      <c r="B111" s="95"/>
      <c r="C111" s="95"/>
      <c r="D111" s="95" t="n">
        <v>6.1038</v>
      </c>
      <c r="E111" s="96"/>
    </row>
    <row r="112" customFormat="false" ht="12.75" hidden="false" customHeight="false" outlineLevel="0" collapsed="false">
      <c r="A112" s="131" t="s">
        <v>93</v>
      </c>
      <c r="B112" s="101"/>
      <c r="C112" s="101"/>
      <c r="D112" s="101"/>
      <c r="E112" s="103" t="n">
        <v>0.0013</v>
      </c>
    </row>
    <row r="113" customFormat="false" ht="12.75" hidden="false" customHeight="false" outlineLevel="0" collapsed="false">
      <c r="A113" s="131" t="s">
        <v>66</v>
      </c>
      <c r="B113" s="101"/>
      <c r="C113" s="101"/>
      <c r="D113" s="101"/>
      <c r="E113" s="103" t="n">
        <v>0.0022</v>
      </c>
    </row>
    <row r="114" customFormat="false" ht="12.75" hidden="false" customHeight="false" outlineLevel="0" collapsed="false">
      <c r="A114" s="131" t="s">
        <v>94</v>
      </c>
      <c r="B114" s="101"/>
      <c r="C114" s="101"/>
      <c r="D114" s="101" t="n">
        <v>2.3565</v>
      </c>
      <c r="E114" s="103"/>
    </row>
    <row r="115" customFormat="false" ht="13.5" hidden="false" customHeight="false" outlineLevel="0" collapsed="false">
      <c r="A115" s="134" t="s">
        <v>74</v>
      </c>
      <c r="B115" s="117"/>
      <c r="C115" s="117"/>
      <c r="D115" s="117"/>
      <c r="E115" s="118" t="n">
        <v>0.007</v>
      </c>
    </row>
    <row r="116" customFormat="false" ht="13.5" hidden="false" customHeight="false" outlineLevel="0" collapsed="false">
      <c r="A116" s="120" t="s">
        <v>95</v>
      </c>
      <c r="B116" s="120"/>
      <c r="C116" s="120"/>
      <c r="D116" s="120"/>
      <c r="E116" s="120"/>
    </row>
    <row r="117" customFormat="false" ht="12.75" hidden="false" customHeight="false" outlineLevel="0" collapsed="false">
      <c r="A117" s="157" t="s">
        <v>53</v>
      </c>
      <c r="B117" s="95"/>
      <c r="C117" s="95"/>
      <c r="D117" s="95" t="n">
        <v>3.96</v>
      </c>
      <c r="E117" s="96"/>
    </row>
    <row r="118" customFormat="false" ht="12.75" hidden="false" customHeight="false" outlineLevel="0" collapsed="false">
      <c r="A118" s="131" t="s">
        <v>96</v>
      </c>
      <c r="B118" s="101"/>
      <c r="C118" s="101"/>
      <c r="D118" s="101" t="n">
        <v>0.2184</v>
      </c>
      <c r="E118" s="103"/>
    </row>
    <row r="119" customFormat="false" ht="12.75" hidden="false" customHeight="false" outlineLevel="0" collapsed="false">
      <c r="A119" s="131" t="s">
        <v>93</v>
      </c>
      <c r="B119" s="101"/>
      <c r="C119" s="101"/>
      <c r="D119" s="101"/>
      <c r="E119" s="103" t="n">
        <v>0.0036</v>
      </c>
    </row>
    <row r="120" customFormat="false" ht="12.75" hidden="false" customHeight="false" outlineLevel="0" collapsed="false">
      <c r="A120" s="131" t="s">
        <v>74</v>
      </c>
      <c r="B120" s="101"/>
      <c r="C120" s="101"/>
      <c r="D120" s="101"/>
      <c r="E120" s="103" t="n">
        <v>0.0085</v>
      </c>
    </row>
    <row r="121" customFormat="false" ht="13.5" hidden="false" customHeight="false" outlineLevel="0" collapsed="false">
      <c r="A121" s="134" t="s">
        <v>66</v>
      </c>
      <c r="B121" s="117"/>
      <c r="C121" s="117"/>
      <c r="D121" s="117"/>
      <c r="E121" s="118" t="n">
        <v>0.0023</v>
      </c>
    </row>
    <row r="122" customFormat="false" ht="12.75" hidden="false" customHeight="false" outlineLevel="0" collapsed="false">
      <c r="A122" s="93" t="s">
        <v>97</v>
      </c>
      <c r="B122" s="95"/>
      <c r="C122" s="95"/>
      <c r="D122" s="95"/>
      <c r="E122" s="96"/>
    </row>
    <row r="123" customFormat="false" ht="12.75" hidden="false" customHeight="false" outlineLevel="0" collapsed="false">
      <c r="A123" s="131" t="s">
        <v>50</v>
      </c>
      <c r="B123" s="101"/>
      <c r="C123" s="101"/>
      <c r="D123" s="101" t="n">
        <v>4.5671</v>
      </c>
      <c r="E123" s="103"/>
    </row>
    <row r="124" customFormat="false" ht="12.75" hidden="false" customHeight="false" outlineLevel="0" collapsed="false">
      <c r="A124" s="131" t="s">
        <v>51</v>
      </c>
      <c r="B124" s="101"/>
      <c r="C124" s="101"/>
      <c r="D124" s="101"/>
      <c r="E124" s="103" t="n">
        <v>0.0071</v>
      </c>
    </row>
    <row r="125" customFormat="false" ht="13.5" hidden="false" customHeight="false" outlineLevel="0" collapsed="false">
      <c r="A125" s="134" t="s">
        <v>98</v>
      </c>
      <c r="B125" s="117"/>
      <c r="C125" s="117"/>
      <c r="D125" s="117"/>
      <c r="E125" s="118" t="n">
        <v>0.0338</v>
      </c>
    </row>
    <row r="126" customFormat="false" ht="13.5" hidden="false" customHeight="false" outlineLevel="0" collapsed="false">
      <c r="A126" s="120" t="s">
        <v>99</v>
      </c>
      <c r="B126" s="120"/>
      <c r="C126" s="120"/>
      <c r="D126" s="120"/>
      <c r="E126" s="120"/>
    </row>
    <row r="127" customFormat="false" ht="12.75" hidden="false" customHeight="false" outlineLevel="0" collapsed="false">
      <c r="A127" s="157" t="s">
        <v>50</v>
      </c>
      <c r="B127" s="136" t="s">
        <v>100</v>
      </c>
      <c r="C127" s="136"/>
      <c r="D127" s="95" t="n">
        <v>4.94</v>
      </c>
      <c r="E127" s="96"/>
    </row>
    <row r="128" customFormat="false" ht="12.75" hidden="false" customHeight="false" outlineLevel="0" collapsed="false">
      <c r="A128" s="131" t="s">
        <v>51</v>
      </c>
      <c r="B128" s="109"/>
      <c r="C128" s="109"/>
      <c r="D128" s="101"/>
      <c r="E128" s="103" t="n">
        <v>0.0028</v>
      </c>
    </row>
    <row r="129" customFormat="false" ht="12.75" hidden="false" customHeight="false" outlineLevel="0" collapsed="false">
      <c r="A129" s="131" t="s">
        <v>101</v>
      </c>
      <c r="B129" s="109"/>
      <c r="C129" s="109"/>
      <c r="D129" s="101"/>
      <c r="E129" s="103" t="n">
        <f aca="false">12/365*0.16</f>
        <v>0.00526027397260274</v>
      </c>
    </row>
    <row r="130" customFormat="false" ht="12.75" hidden="false" customHeight="false" outlineLevel="0" collapsed="false">
      <c r="A130" s="131" t="s">
        <v>102</v>
      </c>
      <c r="B130" s="109"/>
      <c r="C130" s="109"/>
      <c r="D130" s="101"/>
      <c r="E130" s="103" t="n">
        <v>0.0088</v>
      </c>
    </row>
    <row r="131" customFormat="false" ht="13.5" hidden="false" customHeight="false" outlineLevel="0" collapsed="false">
      <c r="A131" s="134" t="s">
        <v>103</v>
      </c>
      <c r="B131" s="107"/>
      <c r="C131" s="107"/>
      <c r="D131" s="117"/>
      <c r="E131" s="118" t="n">
        <v>0.0019</v>
      </c>
    </row>
    <row r="132" customFormat="false" ht="13.5" hidden="false" customHeight="false" outlineLevel="0" collapsed="false">
      <c r="A132" s="120" t="s">
        <v>104</v>
      </c>
      <c r="B132" s="120"/>
      <c r="C132" s="120"/>
      <c r="D132" s="120"/>
      <c r="E132" s="120"/>
    </row>
    <row r="133" customFormat="false" ht="12.75" hidden="false" customHeight="false" outlineLevel="0" collapsed="false">
      <c r="A133" s="157" t="s">
        <v>50</v>
      </c>
      <c r="B133" s="136"/>
      <c r="C133" s="136"/>
      <c r="D133" s="95" t="n">
        <v>6.4213</v>
      </c>
      <c r="E133" s="96"/>
    </row>
    <row r="134" customFormat="false" ht="12.75" hidden="false" customHeight="false" outlineLevel="0" collapsed="false">
      <c r="A134" s="131" t="s">
        <v>51</v>
      </c>
      <c r="B134" s="109"/>
      <c r="C134" s="109"/>
      <c r="D134" s="101"/>
      <c r="E134" s="103" t="n">
        <v>0.0267</v>
      </c>
    </row>
    <row r="135" customFormat="false" ht="13.5" hidden="false" customHeight="false" outlineLevel="0" collapsed="false">
      <c r="A135" s="134" t="s">
        <v>98</v>
      </c>
      <c r="B135" s="107"/>
      <c r="C135" s="107"/>
      <c r="D135" s="117"/>
      <c r="E135" s="118" t="n">
        <v>0.0023</v>
      </c>
    </row>
    <row r="136" customFormat="false" ht="13.5" hidden="false" customHeight="false" outlineLevel="0" collapsed="false">
      <c r="A136" s="120" t="s">
        <v>105</v>
      </c>
      <c r="B136" s="120"/>
      <c r="C136" s="120"/>
      <c r="D136" s="120"/>
      <c r="E136" s="120"/>
    </row>
    <row r="137" customFormat="false" ht="13.5" hidden="false" customHeight="false" outlineLevel="0" collapsed="false">
      <c r="A137" s="134" t="s">
        <v>106</v>
      </c>
      <c r="B137" s="117"/>
      <c r="C137" s="117"/>
      <c r="D137" s="117"/>
      <c r="E137" s="118" t="n">
        <v>0.1105</v>
      </c>
    </row>
    <row r="138" customFormat="false" ht="13.5" hidden="false" customHeight="false" outlineLevel="0" collapsed="false">
      <c r="A138" s="120" t="s">
        <v>23</v>
      </c>
      <c r="B138" s="120"/>
      <c r="C138" s="120"/>
      <c r="D138" s="120"/>
      <c r="E138" s="120"/>
    </row>
    <row r="139" customFormat="false" ht="12.75" hidden="false" customHeight="false" outlineLevel="0" collapsed="false">
      <c r="A139" s="157" t="s">
        <v>50</v>
      </c>
      <c r="B139" s="95"/>
      <c r="C139" s="95"/>
      <c r="D139" s="95" t="n">
        <v>21.0473</v>
      </c>
      <c r="E139" s="96"/>
    </row>
    <row r="140" customFormat="false" ht="12.75" hidden="false" customHeight="false" outlineLevel="0" collapsed="false">
      <c r="A140" s="131" t="s">
        <v>51</v>
      </c>
      <c r="B140" s="101"/>
      <c r="C140" s="101"/>
      <c r="D140" s="101"/>
      <c r="E140" s="103" t="n">
        <v>0.0034</v>
      </c>
    </row>
    <row r="141" customFormat="false" ht="12.75" hidden="false" customHeight="false" outlineLevel="0" collapsed="false">
      <c r="A141" s="131" t="s">
        <v>107</v>
      </c>
      <c r="B141" s="101"/>
      <c r="C141" s="101"/>
      <c r="D141" s="101"/>
      <c r="E141" s="103" t="n">
        <f aca="false">12/365*0.26</f>
        <v>0.00854794520547945</v>
      </c>
    </row>
    <row r="142" customFormat="false" ht="12.75" hidden="false" customHeight="false" outlineLevel="0" collapsed="false">
      <c r="A142" s="131" t="s">
        <v>108</v>
      </c>
      <c r="B142" s="101"/>
      <c r="C142" s="101"/>
      <c r="D142" s="101"/>
      <c r="E142" s="103" t="n">
        <v>0.0088</v>
      </c>
    </row>
    <row r="143" customFormat="false" ht="12.75" hidden="false" customHeight="false" outlineLevel="0" collapsed="false">
      <c r="A143" s="131" t="s">
        <v>109</v>
      </c>
      <c r="B143" s="101"/>
      <c r="C143" s="101"/>
      <c r="D143" s="101"/>
      <c r="E143" s="103" t="n">
        <v>0.002</v>
      </c>
    </row>
    <row r="144" customFormat="false" ht="12.75" hidden="false" customHeight="false" outlineLevel="0" collapsed="false">
      <c r="A144" s="131" t="s">
        <v>110</v>
      </c>
      <c r="B144" s="101"/>
      <c r="C144" s="101"/>
      <c r="D144" s="101"/>
      <c r="E144" s="103" t="n">
        <v>0.0016</v>
      </c>
    </row>
    <row r="145" customFormat="false" ht="13.5" hidden="false" customHeight="false" outlineLevel="0" collapsed="false">
      <c r="A145" s="134" t="s">
        <v>111</v>
      </c>
      <c r="B145" s="117"/>
      <c r="C145" s="117"/>
      <c r="D145" s="117" t="n">
        <v>15.511</v>
      </c>
      <c r="E145" s="118"/>
    </row>
    <row r="146" customFormat="false" ht="13.5" hidden="false" customHeight="false" outlineLevel="0" collapsed="false">
      <c r="A146" s="120" t="s">
        <v>112</v>
      </c>
      <c r="B146" s="120"/>
      <c r="C146" s="120"/>
      <c r="D146" s="120"/>
      <c r="E146" s="120"/>
    </row>
    <row r="147" customFormat="false" ht="12.75" hidden="false" customHeight="false" outlineLevel="0" collapsed="false">
      <c r="A147" s="166" t="s">
        <v>113</v>
      </c>
      <c r="B147" s="95"/>
      <c r="C147" s="95"/>
      <c r="D147" s="136"/>
      <c r="E147" s="137"/>
    </row>
    <row r="148" customFormat="false" ht="12.75" hidden="false" customHeight="false" outlineLevel="0" collapsed="false">
      <c r="A148" s="154" t="s">
        <v>114</v>
      </c>
      <c r="B148" s="101"/>
      <c r="C148" s="101"/>
      <c r="D148" s="101" t="n">
        <v>4.52</v>
      </c>
      <c r="E148" s="103"/>
    </row>
    <row r="149" customFormat="false" ht="13.5" hidden="false" customHeight="false" outlineLevel="0" collapsed="false">
      <c r="A149" s="139" t="s">
        <v>51</v>
      </c>
      <c r="B149" s="107"/>
      <c r="C149" s="107"/>
      <c r="D149" s="117"/>
      <c r="E149" s="118" t="n">
        <v>0.0026</v>
      </c>
    </row>
    <row r="150" customFormat="false" ht="12.75" hidden="false" customHeight="false" outlineLevel="0" collapsed="false">
      <c r="B150" s="101"/>
      <c r="C150" s="101"/>
      <c r="D150" s="101"/>
      <c r="E150" s="101"/>
    </row>
    <row r="151" customFormat="false" ht="12.75" hidden="false" customHeight="false" outlineLevel="0" collapsed="false">
      <c r="B151" s="101"/>
      <c r="C151" s="101"/>
      <c r="D151" s="101"/>
      <c r="E151" s="101"/>
    </row>
    <row r="152" customFormat="false" ht="12.75" hidden="false" customHeight="false" outlineLevel="0" collapsed="false">
      <c r="B152" s="101"/>
      <c r="C152" s="101"/>
      <c r="D152" s="101"/>
      <c r="E152" s="101"/>
    </row>
    <row r="153" customFormat="false" ht="12.75" hidden="false" customHeight="false" outlineLevel="0" collapsed="false">
      <c r="B153" s="101"/>
      <c r="C153" s="101"/>
      <c r="D153" s="101"/>
      <c r="E153" s="101"/>
    </row>
    <row r="154" customFormat="false" ht="12.75" hidden="false" customHeight="false" outlineLevel="0" collapsed="false">
      <c r="B154" s="101"/>
      <c r="C154" s="101"/>
      <c r="D154" s="101"/>
      <c r="E154" s="101"/>
    </row>
    <row r="155" customFormat="false" ht="12.75" hidden="false" customHeight="false" outlineLevel="0" collapsed="false">
      <c r="B155" s="101"/>
      <c r="C155" s="101"/>
      <c r="D155" s="101"/>
      <c r="E155" s="101"/>
    </row>
    <row r="156" customFormat="false" ht="12.75" hidden="false" customHeight="false" outlineLevel="0" collapsed="false">
      <c r="B156" s="101"/>
      <c r="C156" s="101"/>
      <c r="D156" s="101"/>
      <c r="E156" s="101"/>
    </row>
    <row r="157" customFormat="false" ht="12.75" hidden="false" customHeight="false" outlineLevel="0" collapsed="false">
      <c r="B157" s="101"/>
      <c r="C157" s="101"/>
      <c r="D157" s="101"/>
      <c r="E157" s="101"/>
    </row>
    <row r="158" customFormat="false" ht="12.75" hidden="false" customHeight="false" outlineLevel="0" collapsed="false">
      <c r="B158" s="101"/>
      <c r="C158" s="101"/>
      <c r="D158" s="101"/>
      <c r="E158" s="101"/>
    </row>
    <row r="159" customFormat="false" ht="12.75" hidden="false" customHeight="false" outlineLevel="0" collapsed="false">
      <c r="B159" s="101"/>
      <c r="C159" s="101"/>
      <c r="D159" s="101"/>
      <c r="E159" s="101"/>
    </row>
    <row r="160" customFormat="false" ht="12.75" hidden="false" customHeight="false" outlineLevel="0" collapsed="false">
      <c r="B160" s="101"/>
      <c r="C160" s="101"/>
      <c r="D160" s="101"/>
      <c r="E160" s="101"/>
    </row>
    <row r="161" customFormat="false" ht="12.75" hidden="false" customHeight="false" outlineLevel="0" collapsed="false">
      <c r="B161" s="101"/>
      <c r="C161" s="101"/>
      <c r="D161" s="101"/>
      <c r="E161" s="101"/>
    </row>
    <row r="162" customFormat="false" ht="12.75" hidden="false" customHeight="false" outlineLevel="0" collapsed="false">
      <c r="B162" s="101"/>
      <c r="C162" s="101"/>
      <c r="D162" s="101"/>
      <c r="E162" s="101"/>
    </row>
    <row r="163" customFormat="false" ht="12.75" hidden="false" customHeight="false" outlineLevel="0" collapsed="false">
      <c r="B163" s="101"/>
      <c r="C163" s="101"/>
      <c r="D163" s="101"/>
      <c r="E163" s="101"/>
    </row>
    <row r="164" customFormat="false" ht="12.75" hidden="false" customHeight="false" outlineLevel="0" collapsed="false">
      <c r="B164" s="101"/>
      <c r="C164" s="101"/>
      <c r="D164" s="101"/>
      <c r="E164" s="101"/>
    </row>
    <row r="165" customFormat="false" ht="12.75" hidden="false" customHeight="false" outlineLevel="0" collapsed="false">
      <c r="B165" s="101"/>
      <c r="C165" s="101"/>
      <c r="D165" s="101"/>
      <c r="E165" s="101"/>
    </row>
    <row r="166" customFormat="false" ht="12.75" hidden="false" customHeight="false" outlineLevel="0" collapsed="false">
      <c r="B166" s="101"/>
      <c r="C166" s="101"/>
      <c r="D166" s="101"/>
      <c r="E166" s="101"/>
    </row>
    <row r="167" customFormat="false" ht="12.75" hidden="false" customHeight="false" outlineLevel="0" collapsed="false">
      <c r="B167" s="101"/>
      <c r="C167" s="101"/>
      <c r="D167" s="101"/>
      <c r="E167" s="101"/>
    </row>
    <row r="168" customFormat="false" ht="12.75" hidden="false" customHeight="false" outlineLevel="0" collapsed="false">
      <c r="B168" s="101"/>
      <c r="C168" s="101"/>
      <c r="D168" s="101"/>
      <c r="E168" s="101"/>
    </row>
    <row r="169" customFormat="false" ht="12.75" hidden="false" customHeight="false" outlineLevel="0" collapsed="false">
      <c r="B169" s="101"/>
      <c r="C169" s="101"/>
      <c r="D169" s="101"/>
      <c r="E169" s="101"/>
    </row>
    <row r="170" customFormat="false" ht="12.75" hidden="false" customHeight="false" outlineLevel="0" collapsed="false">
      <c r="B170" s="101"/>
      <c r="C170" s="101"/>
      <c r="D170" s="101"/>
      <c r="E170" s="101"/>
    </row>
    <row r="171" customFormat="false" ht="12.75" hidden="false" customHeight="false" outlineLevel="0" collapsed="false">
      <c r="B171" s="101"/>
      <c r="C171" s="101"/>
      <c r="D171" s="101"/>
      <c r="E171" s="101"/>
    </row>
    <row r="172" customFormat="false" ht="12.75" hidden="false" customHeight="false" outlineLevel="0" collapsed="false">
      <c r="B172" s="101"/>
      <c r="C172" s="101"/>
      <c r="D172" s="101"/>
      <c r="E172" s="101"/>
    </row>
    <row r="173" customFormat="false" ht="12.75" hidden="false" customHeight="false" outlineLevel="0" collapsed="false">
      <c r="B173" s="101"/>
      <c r="C173" s="101"/>
      <c r="D173" s="101"/>
      <c r="E173" s="101"/>
    </row>
    <row r="174" customFormat="false" ht="12.75" hidden="false" customHeight="false" outlineLevel="0" collapsed="false">
      <c r="B174" s="101"/>
      <c r="C174" s="101"/>
      <c r="D174" s="101"/>
      <c r="E174" s="101"/>
    </row>
    <row r="175" customFormat="false" ht="12.75" hidden="false" customHeight="false" outlineLevel="0" collapsed="false">
      <c r="B175" s="101"/>
      <c r="C175" s="101"/>
      <c r="D175" s="101"/>
      <c r="E175" s="101"/>
    </row>
    <row r="176" customFormat="false" ht="12.75" hidden="false" customHeight="false" outlineLevel="0" collapsed="false">
      <c r="B176" s="101"/>
      <c r="C176" s="101"/>
      <c r="D176" s="101"/>
      <c r="E176" s="101"/>
    </row>
    <row r="177" customFormat="false" ht="12.75" hidden="false" customHeight="false" outlineLevel="0" collapsed="false">
      <c r="B177" s="101"/>
      <c r="C177" s="101"/>
      <c r="D177" s="101"/>
      <c r="E177" s="101"/>
    </row>
    <row r="178" customFormat="false" ht="12.75" hidden="false" customHeight="false" outlineLevel="0" collapsed="false">
      <c r="B178" s="101"/>
      <c r="C178" s="101"/>
      <c r="D178" s="101"/>
      <c r="E178" s="101"/>
    </row>
    <row r="179" customFormat="false" ht="12.75" hidden="false" customHeight="false" outlineLevel="0" collapsed="false">
      <c r="B179" s="101"/>
      <c r="C179" s="101"/>
      <c r="D179" s="101"/>
      <c r="E179" s="101"/>
    </row>
    <row r="180" customFormat="false" ht="12.75" hidden="false" customHeight="false" outlineLevel="0" collapsed="false">
      <c r="B180" s="101"/>
      <c r="C180" s="101"/>
      <c r="D180" s="101"/>
      <c r="E180" s="101"/>
    </row>
    <row r="181" customFormat="false" ht="12.75" hidden="false" customHeight="false" outlineLevel="0" collapsed="false">
      <c r="B181" s="101"/>
      <c r="C181" s="101"/>
      <c r="D181" s="101"/>
      <c r="E181" s="101"/>
    </row>
    <row r="182" customFormat="false" ht="12.75" hidden="false" customHeight="false" outlineLevel="0" collapsed="false">
      <c r="B182" s="101"/>
      <c r="C182" s="101"/>
      <c r="D182" s="101"/>
      <c r="E182" s="101"/>
    </row>
    <row r="183" customFormat="false" ht="12.75" hidden="false" customHeight="false" outlineLevel="0" collapsed="false">
      <c r="B183" s="101"/>
      <c r="C183" s="101"/>
      <c r="D183" s="101"/>
      <c r="E183" s="101"/>
    </row>
    <row r="184" customFormat="false" ht="12.75" hidden="false" customHeight="false" outlineLevel="0" collapsed="false">
      <c r="B184" s="101"/>
      <c r="C184" s="101"/>
      <c r="D184" s="101"/>
      <c r="E184" s="101"/>
    </row>
    <row r="185" customFormat="false" ht="12.75" hidden="false" customHeight="false" outlineLevel="0" collapsed="false">
      <c r="B185" s="101"/>
      <c r="C185" s="101"/>
      <c r="D185" s="101"/>
      <c r="E185" s="101"/>
    </row>
    <row r="186" customFormat="false" ht="12.75" hidden="false" customHeight="false" outlineLevel="0" collapsed="false">
      <c r="B186" s="101"/>
      <c r="C186" s="101"/>
      <c r="D186" s="101"/>
      <c r="E186" s="101"/>
    </row>
    <row r="187" customFormat="false" ht="12.75" hidden="false" customHeight="false" outlineLevel="0" collapsed="false">
      <c r="B187" s="101"/>
      <c r="C187" s="101"/>
      <c r="D187" s="101"/>
      <c r="E187" s="101"/>
    </row>
    <row r="188" customFormat="false" ht="12.75" hidden="false" customHeight="false" outlineLevel="0" collapsed="false">
      <c r="B188" s="101"/>
      <c r="C188" s="101"/>
      <c r="D188" s="101"/>
      <c r="E188" s="101"/>
    </row>
    <row r="189" customFormat="false" ht="12.75" hidden="false" customHeight="false" outlineLevel="0" collapsed="false">
      <c r="B189" s="101"/>
      <c r="C189" s="101"/>
      <c r="D189" s="101"/>
      <c r="E189" s="101"/>
    </row>
    <row r="190" customFormat="false" ht="12.75" hidden="false" customHeight="false" outlineLevel="0" collapsed="false">
      <c r="B190" s="101"/>
      <c r="C190" s="101"/>
      <c r="D190" s="101"/>
      <c r="E190" s="101"/>
    </row>
    <row r="191" customFormat="false" ht="12.75" hidden="false" customHeight="false" outlineLevel="0" collapsed="false">
      <c r="B191" s="101"/>
      <c r="C191" s="101"/>
      <c r="D191" s="101"/>
      <c r="E191" s="101"/>
    </row>
    <row r="192" customFormat="false" ht="12.75" hidden="false" customHeight="false" outlineLevel="0" collapsed="false">
      <c r="B192" s="101"/>
      <c r="C192" s="101"/>
      <c r="D192" s="101"/>
      <c r="E192" s="101"/>
    </row>
    <row r="193" customFormat="false" ht="12.75" hidden="false" customHeight="false" outlineLevel="0" collapsed="false">
      <c r="B193" s="101"/>
      <c r="C193" s="101"/>
      <c r="D193" s="101"/>
      <c r="E193" s="101"/>
    </row>
    <row r="194" customFormat="false" ht="12.75" hidden="false" customHeight="false" outlineLevel="0" collapsed="false">
      <c r="B194" s="101"/>
      <c r="C194" s="101"/>
      <c r="D194" s="101"/>
      <c r="E194" s="101"/>
    </row>
    <row r="195" customFormat="false" ht="12.75" hidden="false" customHeight="false" outlineLevel="0" collapsed="false">
      <c r="B195" s="101"/>
      <c r="C195" s="101"/>
      <c r="D195" s="101"/>
      <c r="E195" s="101"/>
    </row>
    <row r="196" customFormat="false" ht="12.75" hidden="false" customHeight="false" outlineLevel="0" collapsed="false">
      <c r="B196" s="101"/>
      <c r="C196" s="101"/>
      <c r="D196" s="101"/>
      <c r="E196" s="101"/>
    </row>
    <row r="197" customFormat="false" ht="12.75" hidden="false" customHeight="false" outlineLevel="0" collapsed="false">
      <c r="B197" s="101"/>
      <c r="C197" s="101"/>
      <c r="D197" s="101"/>
      <c r="E197" s="101"/>
    </row>
    <row r="198" customFormat="false" ht="12.75" hidden="false" customHeight="false" outlineLevel="0" collapsed="false">
      <c r="B198" s="101"/>
      <c r="C198" s="101"/>
      <c r="D198" s="101"/>
      <c r="E198" s="101"/>
    </row>
    <row r="199" customFormat="false" ht="12.75" hidden="false" customHeight="false" outlineLevel="0" collapsed="false">
      <c r="B199" s="101"/>
      <c r="C199" s="101"/>
      <c r="D199" s="101"/>
      <c r="E199" s="101"/>
    </row>
    <row r="200" customFormat="false" ht="12.75" hidden="false" customHeight="false" outlineLevel="0" collapsed="false">
      <c r="B200" s="101"/>
      <c r="C200" s="101"/>
      <c r="D200" s="101"/>
      <c r="E200" s="101"/>
    </row>
    <row r="201" customFormat="false" ht="12.75" hidden="false" customHeight="false" outlineLevel="0" collapsed="false">
      <c r="B201" s="101"/>
      <c r="C201" s="101"/>
      <c r="D201" s="101"/>
      <c r="E201" s="101"/>
    </row>
    <row r="202" customFormat="false" ht="12.75" hidden="false" customHeight="false" outlineLevel="0" collapsed="false">
      <c r="B202" s="101"/>
      <c r="C202" s="101"/>
      <c r="D202" s="101"/>
      <c r="E202" s="101"/>
    </row>
    <row r="203" customFormat="false" ht="12.75" hidden="false" customHeight="false" outlineLevel="0" collapsed="false">
      <c r="B203" s="101"/>
      <c r="C203" s="101"/>
      <c r="D203" s="101"/>
      <c r="E203" s="101"/>
    </row>
    <row r="204" customFormat="false" ht="12.75" hidden="false" customHeight="false" outlineLevel="0" collapsed="false">
      <c r="B204" s="101"/>
      <c r="C204" s="101"/>
      <c r="D204" s="101"/>
      <c r="E204" s="101"/>
    </row>
    <row r="205" customFormat="false" ht="12.75" hidden="false" customHeight="false" outlineLevel="0" collapsed="false">
      <c r="B205" s="101"/>
      <c r="C205" s="101"/>
      <c r="D205" s="101"/>
      <c r="E205" s="101"/>
    </row>
    <row r="206" customFormat="false" ht="12.75" hidden="false" customHeight="false" outlineLevel="0" collapsed="false">
      <c r="B206" s="101"/>
      <c r="C206" s="101"/>
      <c r="D206" s="101"/>
      <c r="E206" s="101"/>
    </row>
    <row r="207" customFormat="false" ht="12.75" hidden="false" customHeight="false" outlineLevel="0" collapsed="false">
      <c r="B207" s="101"/>
      <c r="C207" s="101"/>
      <c r="D207" s="101"/>
      <c r="E207" s="101"/>
    </row>
    <row r="208" customFormat="false" ht="12.75" hidden="false" customHeight="false" outlineLevel="0" collapsed="false">
      <c r="B208" s="101"/>
      <c r="C208" s="101"/>
      <c r="D208" s="101"/>
      <c r="E208" s="101"/>
    </row>
    <row r="209" customFormat="false" ht="12.75" hidden="false" customHeight="false" outlineLevel="0" collapsed="false">
      <c r="B209" s="101"/>
      <c r="C209" s="101"/>
      <c r="D209" s="101"/>
      <c r="E209" s="101"/>
    </row>
    <row r="210" customFormat="false" ht="12.75" hidden="false" customHeight="false" outlineLevel="0" collapsed="false">
      <c r="B210" s="101"/>
      <c r="C210" s="101"/>
      <c r="D210" s="101"/>
      <c r="E210" s="101"/>
    </row>
    <row r="211" customFormat="false" ht="12.75" hidden="false" customHeight="false" outlineLevel="0" collapsed="false">
      <c r="B211" s="101"/>
      <c r="C211" s="101"/>
      <c r="D211" s="101"/>
      <c r="E211" s="101"/>
    </row>
    <row r="212" customFormat="false" ht="12.75" hidden="false" customHeight="false" outlineLevel="0" collapsed="false">
      <c r="B212" s="101"/>
      <c r="C212" s="101"/>
      <c r="D212" s="101"/>
      <c r="E212" s="101"/>
    </row>
    <row r="213" customFormat="false" ht="12.75" hidden="false" customHeight="false" outlineLevel="0" collapsed="false">
      <c r="B213" s="101"/>
      <c r="C213" s="101"/>
      <c r="D213" s="101"/>
      <c r="E213" s="101"/>
    </row>
    <row r="214" customFormat="false" ht="12.75" hidden="false" customHeight="false" outlineLevel="0" collapsed="false">
      <c r="B214" s="101"/>
      <c r="C214" s="101"/>
      <c r="D214" s="101"/>
      <c r="E214" s="101"/>
    </row>
    <row r="215" customFormat="false" ht="12.75" hidden="false" customHeight="false" outlineLevel="0" collapsed="false">
      <c r="B215" s="101"/>
      <c r="C215" s="101"/>
      <c r="D215" s="101"/>
      <c r="E215" s="101"/>
    </row>
    <row r="216" customFormat="false" ht="12.75" hidden="false" customHeight="false" outlineLevel="0" collapsed="false">
      <c r="B216" s="101"/>
      <c r="C216" s="101"/>
      <c r="D216" s="101"/>
      <c r="E216" s="101"/>
    </row>
    <row r="217" customFormat="false" ht="12.75" hidden="false" customHeight="false" outlineLevel="0" collapsed="false">
      <c r="B217" s="101"/>
      <c r="C217" s="101"/>
      <c r="D217" s="101"/>
      <c r="E217" s="101"/>
    </row>
    <row r="218" customFormat="false" ht="12.75" hidden="false" customHeight="false" outlineLevel="0" collapsed="false">
      <c r="B218" s="101"/>
      <c r="C218" s="101"/>
      <c r="D218" s="101"/>
      <c r="E218" s="101"/>
    </row>
    <row r="219" customFormat="false" ht="12.75" hidden="false" customHeight="false" outlineLevel="0" collapsed="false">
      <c r="B219" s="101"/>
      <c r="C219" s="101"/>
      <c r="D219" s="101"/>
      <c r="E219" s="101"/>
    </row>
    <row r="220" customFormat="false" ht="12.75" hidden="false" customHeight="false" outlineLevel="0" collapsed="false">
      <c r="B220" s="101"/>
      <c r="C220" s="101"/>
      <c r="D220" s="101"/>
      <c r="E220" s="101"/>
    </row>
    <row r="221" customFormat="false" ht="12.75" hidden="false" customHeight="false" outlineLevel="0" collapsed="false">
      <c r="B221" s="101"/>
      <c r="C221" s="101"/>
      <c r="D221" s="101"/>
      <c r="E221" s="101"/>
    </row>
    <row r="222" customFormat="false" ht="12.75" hidden="false" customHeight="false" outlineLevel="0" collapsed="false">
      <c r="B222" s="101"/>
      <c r="C222" s="101"/>
      <c r="D222" s="101"/>
      <c r="E222" s="101"/>
    </row>
    <row r="223" customFormat="false" ht="12.75" hidden="false" customHeight="false" outlineLevel="0" collapsed="false">
      <c r="B223" s="101"/>
      <c r="C223" s="101"/>
      <c r="D223" s="101"/>
      <c r="E223" s="101"/>
    </row>
    <row r="224" customFormat="false" ht="12.75" hidden="false" customHeight="false" outlineLevel="0" collapsed="false">
      <c r="B224" s="101"/>
      <c r="C224" s="101"/>
      <c r="D224" s="101"/>
      <c r="E224" s="101"/>
    </row>
    <row r="225" customFormat="false" ht="12.75" hidden="false" customHeight="false" outlineLevel="0" collapsed="false">
      <c r="B225" s="101"/>
      <c r="C225" s="101"/>
      <c r="D225" s="101"/>
      <c r="E225" s="101"/>
    </row>
    <row r="226" customFormat="false" ht="12.75" hidden="false" customHeight="false" outlineLevel="0" collapsed="false">
      <c r="B226" s="101"/>
      <c r="C226" s="101"/>
      <c r="D226" s="101"/>
      <c r="E226" s="101"/>
    </row>
    <row r="227" customFormat="false" ht="12.75" hidden="false" customHeight="false" outlineLevel="0" collapsed="false">
      <c r="B227" s="101"/>
      <c r="C227" s="101"/>
      <c r="D227" s="101"/>
      <c r="E227" s="101"/>
    </row>
    <row r="228" customFormat="false" ht="12.75" hidden="false" customHeight="false" outlineLevel="0" collapsed="false">
      <c r="B228" s="101"/>
      <c r="C228" s="101"/>
      <c r="D228" s="101"/>
      <c r="E228" s="101"/>
    </row>
    <row r="229" customFormat="false" ht="12.75" hidden="false" customHeight="false" outlineLevel="0" collapsed="false">
      <c r="B229" s="101"/>
      <c r="C229" s="101"/>
      <c r="D229" s="101"/>
      <c r="E229" s="101"/>
    </row>
    <row r="230" customFormat="false" ht="12.75" hidden="false" customHeight="false" outlineLevel="0" collapsed="false">
      <c r="B230" s="101"/>
      <c r="C230" s="101"/>
      <c r="D230" s="101"/>
      <c r="E230" s="101"/>
    </row>
    <row r="231" customFormat="false" ht="12.75" hidden="false" customHeight="false" outlineLevel="0" collapsed="false">
      <c r="B231" s="101"/>
      <c r="C231" s="101"/>
      <c r="D231" s="101"/>
      <c r="E231" s="101"/>
    </row>
    <row r="232" customFormat="false" ht="12.75" hidden="false" customHeight="false" outlineLevel="0" collapsed="false">
      <c r="B232" s="101"/>
      <c r="C232" s="101"/>
      <c r="D232" s="101"/>
      <c r="E232" s="101"/>
    </row>
    <row r="233" customFormat="false" ht="12.75" hidden="false" customHeight="false" outlineLevel="0" collapsed="false">
      <c r="B233" s="101"/>
      <c r="C233" s="101"/>
      <c r="D233" s="101"/>
      <c r="E233" s="101"/>
    </row>
    <row r="234" customFormat="false" ht="12.75" hidden="false" customHeight="false" outlineLevel="0" collapsed="false">
      <c r="B234" s="101"/>
      <c r="C234" s="101"/>
      <c r="D234" s="101"/>
      <c r="E234" s="101"/>
    </row>
    <row r="235" customFormat="false" ht="12.75" hidden="false" customHeight="false" outlineLevel="0" collapsed="false">
      <c r="B235" s="101"/>
      <c r="C235" s="101"/>
      <c r="D235" s="101"/>
      <c r="E235" s="101"/>
    </row>
    <row r="236" customFormat="false" ht="12.75" hidden="false" customHeight="false" outlineLevel="0" collapsed="false">
      <c r="B236" s="101"/>
      <c r="C236" s="101"/>
      <c r="D236" s="101"/>
      <c r="E236" s="101"/>
    </row>
    <row r="237" customFormat="false" ht="12.75" hidden="false" customHeight="false" outlineLevel="0" collapsed="false">
      <c r="B237" s="101"/>
      <c r="C237" s="101"/>
      <c r="D237" s="101"/>
      <c r="E237" s="101"/>
    </row>
    <row r="238" customFormat="false" ht="12.75" hidden="false" customHeight="false" outlineLevel="0" collapsed="false">
      <c r="B238" s="101"/>
      <c r="C238" s="101"/>
      <c r="D238" s="101"/>
      <c r="E238" s="101"/>
    </row>
    <row r="239" customFormat="false" ht="12.75" hidden="false" customHeight="false" outlineLevel="0" collapsed="false">
      <c r="B239" s="101"/>
      <c r="C239" s="101"/>
      <c r="D239" s="101"/>
      <c r="E239" s="101"/>
    </row>
    <row r="240" customFormat="false" ht="12.75" hidden="false" customHeight="false" outlineLevel="0" collapsed="false">
      <c r="B240" s="101"/>
      <c r="C240" s="101"/>
      <c r="D240" s="101"/>
      <c r="E240" s="101"/>
    </row>
    <row r="241" customFormat="false" ht="12.75" hidden="false" customHeight="false" outlineLevel="0" collapsed="false">
      <c r="B241" s="101"/>
      <c r="C241" s="101"/>
      <c r="D241" s="101"/>
      <c r="E241" s="101"/>
    </row>
    <row r="242" customFormat="false" ht="12.75" hidden="false" customHeight="false" outlineLevel="0" collapsed="false">
      <c r="B242" s="101"/>
      <c r="C242" s="101"/>
      <c r="D242" s="101"/>
      <c r="E242" s="101"/>
    </row>
    <row r="243" customFormat="false" ht="12.75" hidden="false" customHeight="false" outlineLevel="0" collapsed="false">
      <c r="B243" s="101"/>
      <c r="C243" s="101"/>
      <c r="D243" s="101"/>
      <c r="E243" s="101"/>
    </row>
    <row r="244" customFormat="false" ht="12.75" hidden="false" customHeight="false" outlineLevel="0" collapsed="false">
      <c r="B244" s="101"/>
      <c r="C244" s="101"/>
      <c r="D244" s="101"/>
      <c r="E244" s="101"/>
    </row>
    <row r="245" customFormat="false" ht="12.75" hidden="false" customHeight="false" outlineLevel="0" collapsed="false">
      <c r="B245" s="101"/>
      <c r="C245" s="101"/>
      <c r="D245" s="101"/>
      <c r="E245" s="101"/>
    </row>
    <row r="246" customFormat="false" ht="12.75" hidden="false" customHeight="false" outlineLevel="0" collapsed="false">
      <c r="B246" s="101"/>
      <c r="C246" s="101"/>
      <c r="D246" s="101"/>
      <c r="E246" s="101"/>
    </row>
    <row r="247" customFormat="false" ht="12.75" hidden="false" customHeight="false" outlineLevel="0" collapsed="false">
      <c r="B247" s="101"/>
      <c r="C247" s="101"/>
      <c r="D247" s="101"/>
      <c r="E247" s="101"/>
    </row>
    <row r="248" customFormat="false" ht="12.75" hidden="false" customHeight="false" outlineLevel="0" collapsed="false">
      <c r="B248" s="101"/>
      <c r="C248" s="101"/>
      <c r="D248" s="101"/>
      <c r="E248" s="101"/>
    </row>
    <row r="249" customFormat="false" ht="12.75" hidden="false" customHeight="false" outlineLevel="0" collapsed="false">
      <c r="B249" s="101"/>
      <c r="C249" s="101"/>
      <c r="D249" s="101"/>
      <c r="E249" s="101"/>
    </row>
    <row r="250" customFormat="false" ht="12.75" hidden="false" customHeight="false" outlineLevel="0" collapsed="false">
      <c r="B250" s="101"/>
      <c r="C250" s="101"/>
      <c r="D250" s="101"/>
      <c r="E250" s="101"/>
    </row>
    <row r="251" customFormat="false" ht="12.75" hidden="false" customHeight="false" outlineLevel="0" collapsed="false">
      <c r="B251" s="101"/>
      <c r="C251" s="101"/>
      <c r="D251" s="101"/>
      <c r="E251" s="101"/>
    </row>
    <row r="252" customFormat="false" ht="12.75" hidden="false" customHeight="false" outlineLevel="0" collapsed="false">
      <c r="B252" s="101"/>
      <c r="C252" s="101"/>
      <c r="D252" s="101"/>
      <c r="E252" s="101"/>
    </row>
    <row r="253" customFormat="false" ht="12.75" hidden="false" customHeight="false" outlineLevel="0" collapsed="false">
      <c r="B253" s="101"/>
      <c r="C253" s="101"/>
      <c r="D253" s="101"/>
      <c r="E253" s="101"/>
    </row>
    <row r="254" customFormat="false" ht="12.75" hidden="false" customHeight="false" outlineLevel="0" collapsed="false">
      <c r="B254" s="101"/>
      <c r="C254" s="101"/>
      <c r="D254" s="101"/>
      <c r="E254" s="101"/>
    </row>
    <row r="255" customFormat="false" ht="12.75" hidden="false" customHeight="false" outlineLevel="0" collapsed="false">
      <c r="B255" s="101"/>
      <c r="C255" s="101"/>
      <c r="D255" s="101"/>
      <c r="E255" s="101"/>
    </row>
    <row r="256" customFormat="false" ht="12.75" hidden="false" customHeight="false" outlineLevel="0" collapsed="false">
      <c r="B256" s="101"/>
      <c r="C256" s="101"/>
      <c r="D256" s="101"/>
      <c r="E256" s="101"/>
    </row>
    <row r="257" customFormat="false" ht="12.75" hidden="false" customHeight="false" outlineLevel="0" collapsed="false">
      <c r="B257" s="101"/>
      <c r="C257" s="101"/>
      <c r="D257" s="101"/>
      <c r="E257" s="101"/>
    </row>
    <row r="258" customFormat="false" ht="12.75" hidden="false" customHeight="false" outlineLevel="0" collapsed="false">
      <c r="B258" s="101"/>
      <c r="C258" s="101"/>
      <c r="D258" s="101"/>
      <c r="E258" s="101"/>
    </row>
    <row r="259" customFormat="false" ht="12.75" hidden="false" customHeight="false" outlineLevel="0" collapsed="false">
      <c r="B259" s="101"/>
      <c r="C259" s="101"/>
      <c r="D259" s="101"/>
      <c r="E259" s="101"/>
    </row>
    <row r="260" customFormat="false" ht="12.75" hidden="false" customHeight="false" outlineLevel="0" collapsed="false">
      <c r="B260" s="101"/>
      <c r="C260" s="101"/>
      <c r="D260" s="101"/>
      <c r="E260" s="101"/>
    </row>
    <row r="261" customFormat="false" ht="12.75" hidden="false" customHeight="false" outlineLevel="0" collapsed="false">
      <c r="B261" s="101"/>
      <c r="C261" s="101"/>
      <c r="D261" s="101"/>
      <c r="E261" s="101"/>
    </row>
    <row r="262" customFormat="false" ht="12.75" hidden="false" customHeight="false" outlineLevel="0" collapsed="false">
      <c r="B262" s="101"/>
      <c r="C262" s="101"/>
      <c r="D262" s="101"/>
      <c r="E262" s="101"/>
    </row>
    <row r="263" customFormat="false" ht="12.75" hidden="false" customHeight="false" outlineLevel="0" collapsed="false">
      <c r="B263" s="101"/>
      <c r="C263" s="101"/>
      <c r="D263" s="101"/>
      <c r="E263" s="101"/>
    </row>
    <row r="264" customFormat="false" ht="12.75" hidden="false" customHeight="false" outlineLevel="0" collapsed="false">
      <c r="B264" s="101"/>
      <c r="C264" s="101"/>
      <c r="D264" s="101"/>
      <c r="E264" s="101"/>
    </row>
    <row r="265" customFormat="false" ht="12.75" hidden="false" customHeight="false" outlineLevel="0" collapsed="false">
      <c r="B265" s="101"/>
      <c r="C265" s="101"/>
      <c r="D265" s="101"/>
      <c r="E265" s="101"/>
    </row>
    <row r="266" customFormat="false" ht="12.75" hidden="false" customHeight="false" outlineLevel="0" collapsed="false">
      <c r="B266" s="101"/>
      <c r="C266" s="101"/>
      <c r="D266" s="101"/>
      <c r="E266" s="101"/>
    </row>
    <row r="267" customFormat="false" ht="12.75" hidden="false" customHeight="false" outlineLevel="0" collapsed="false">
      <c r="B267" s="101"/>
      <c r="C267" s="101"/>
      <c r="D267" s="101"/>
      <c r="E267" s="101"/>
    </row>
    <row r="268" customFormat="false" ht="12.75" hidden="false" customHeight="false" outlineLevel="0" collapsed="false">
      <c r="B268" s="101"/>
      <c r="C268" s="101"/>
      <c r="D268" s="101"/>
      <c r="E268" s="101"/>
    </row>
    <row r="269" customFormat="false" ht="12.75" hidden="false" customHeight="false" outlineLevel="0" collapsed="false">
      <c r="B269" s="101"/>
      <c r="C269" s="101"/>
      <c r="D269" s="101"/>
      <c r="E269" s="101"/>
    </row>
    <row r="270" customFormat="false" ht="12.75" hidden="false" customHeight="false" outlineLevel="0" collapsed="false">
      <c r="B270" s="101"/>
      <c r="C270" s="101"/>
      <c r="D270" s="101"/>
      <c r="E270" s="101"/>
    </row>
    <row r="271" customFormat="false" ht="12.75" hidden="false" customHeight="false" outlineLevel="0" collapsed="false">
      <c r="B271" s="101"/>
      <c r="C271" s="101"/>
      <c r="D271" s="101"/>
      <c r="E271" s="101"/>
    </row>
    <row r="272" customFormat="false" ht="12.75" hidden="false" customHeight="false" outlineLevel="0" collapsed="false">
      <c r="B272" s="101"/>
      <c r="C272" s="101"/>
      <c r="D272" s="101"/>
      <c r="E272" s="101"/>
    </row>
    <row r="273" customFormat="false" ht="12.75" hidden="false" customHeight="false" outlineLevel="0" collapsed="false">
      <c r="B273" s="101"/>
      <c r="C273" s="101"/>
      <c r="D273" s="101"/>
      <c r="E273" s="101"/>
    </row>
    <row r="274" customFormat="false" ht="12.75" hidden="false" customHeight="false" outlineLevel="0" collapsed="false">
      <c r="B274" s="101"/>
      <c r="C274" s="101"/>
      <c r="D274" s="101"/>
      <c r="E274" s="101"/>
    </row>
    <row r="275" customFormat="false" ht="12.75" hidden="false" customHeight="false" outlineLevel="0" collapsed="false">
      <c r="B275" s="101"/>
      <c r="C275" s="101"/>
      <c r="D275" s="101"/>
      <c r="E275" s="101"/>
    </row>
    <row r="276" customFormat="false" ht="12.75" hidden="false" customHeight="false" outlineLevel="0" collapsed="false">
      <c r="B276" s="101"/>
      <c r="C276" s="101"/>
      <c r="D276" s="101"/>
      <c r="E276" s="101"/>
    </row>
    <row r="277" customFormat="false" ht="12.75" hidden="false" customHeight="false" outlineLevel="0" collapsed="false">
      <c r="B277" s="101"/>
      <c r="C277" s="101"/>
      <c r="D277" s="101"/>
      <c r="E277" s="101"/>
    </row>
    <row r="278" customFormat="false" ht="12.75" hidden="false" customHeight="false" outlineLevel="0" collapsed="false">
      <c r="B278" s="101"/>
      <c r="C278" s="101"/>
      <c r="D278" s="101"/>
      <c r="E278" s="101"/>
    </row>
    <row r="279" customFormat="false" ht="12.75" hidden="false" customHeight="false" outlineLevel="0" collapsed="false">
      <c r="B279" s="101"/>
      <c r="C279" s="101"/>
      <c r="D279" s="101"/>
      <c r="E279" s="101"/>
    </row>
    <row r="280" customFormat="false" ht="12.75" hidden="false" customHeight="false" outlineLevel="0" collapsed="false">
      <c r="B280" s="101"/>
      <c r="C280" s="101"/>
      <c r="D280" s="101"/>
      <c r="E280" s="101"/>
    </row>
    <row r="281" customFormat="false" ht="12.75" hidden="false" customHeight="false" outlineLevel="0" collapsed="false">
      <c r="B281" s="101"/>
      <c r="C281" s="101"/>
      <c r="D281" s="101"/>
      <c r="E281" s="101"/>
    </row>
    <row r="282" customFormat="false" ht="12.75" hidden="false" customHeight="false" outlineLevel="0" collapsed="false">
      <c r="B282" s="101"/>
      <c r="C282" s="101"/>
      <c r="D282" s="101"/>
      <c r="E282" s="101"/>
    </row>
    <row r="283" customFormat="false" ht="12.75" hidden="false" customHeight="false" outlineLevel="0" collapsed="false">
      <c r="B283" s="101"/>
      <c r="C283" s="101"/>
      <c r="D283" s="101"/>
      <c r="E283" s="101"/>
    </row>
    <row r="284" customFormat="false" ht="12.75" hidden="false" customHeight="false" outlineLevel="0" collapsed="false">
      <c r="B284" s="101"/>
      <c r="C284" s="101"/>
      <c r="D284" s="101"/>
      <c r="E284" s="101"/>
    </row>
    <row r="285" customFormat="false" ht="12.75" hidden="false" customHeight="false" outlineLevel="0" collapsed="false">
      <c r="B285" s="101"/>
      <c r="C285" s="101"/>
      <c r="D285" s="101"/>
      <c r="E285" s="101"/>
    </row>
    <row r="286" customFormat="false" ht="12.75" hidden="false" customHeight="false" outlineLevel="0" collapsed="false">
      <c r="B286" s="101"/>
      <c r="C286" s="101"/>
      <c r="D286" s="101"/>
      <c r="E286" s="101"/>
    </row>
    <row r="287" customFormat="false" ht="12.75" hidden="false" customHeight="false" outlineLevel="0" collapsed="false">
      <c r="B287" s="101"/>
      <c r="C287" s="101"/>
      <c r="D287" s="101"/>
      <c r="E287" s="101"/>
    </row>
    <row r="288" customFormat="false" ht="12.75" hidden="false" customHeight="false" outlineLevel="0" collapsed="false">
      <c r="B288" s="101"/>
      <c r="C288" s="101"/>
      <c r="D288" s="101"/>
      <c r="E288" s="101"/>
    </row>
    <row r="289" customFormat="false" ht="12.75" hidden="false" customHeight="false" outlineLevel="0" collapsed="false">
      <c r="B289" s="101"/>
      <c r="C289" s="101"/>
      <c r="D289" s="101"/>
      <c r="E289" s="101"/>
    </row>
    <row r="290" customFormat="false" ht="12.75" hidden="false" customHeight="false" outlineLevel="0" collapsed="false">
      <c r="B290" s="101"/>
      <c r="C290" s="101"/>
      <c r="D290" s="101"/>
      <c r="E290" s="101"/>
    </row>
    <row r="291" customFormat="false" ht="12.75" hidden="false" customHeight="false" outlineLevel="0" collapsed="false">
      <c r="B291" s="101"/>
      <c r="C291" s="101"/>
      <c r="D291" s="101"/>
      <c r="E291" s="101"/>
    </row>
    <row r="292" customFormat="false" ht="12.75" hidden="false" customHeight="false" outlineLevel="0" collapsed="false">
      <c r="B292" s="101"/>
      <c r="C292" s="101"/>
      <c r="D292" s="101"/>
      <c r="E292" s="101"/>
    </row>
    <row r="293" customFormat="false" ht="12.75" hidden="false" customHeight="false" outlineLevel="0" collapsed="false">
      <c r="B293" s="101"/>
      <c r="C293" s="101"/>
      <c r="D293" s="101"/>
      <c r="E293" s="101"/>
    </row>
    <row r="294" customFormat="false" ht="12.75" hidden="false" customHeight="false" outlineLevel="0" collapsed="false">
      <c r="B294" s="101"/>
      <c r="C294" s="101"/>
      <c r="D294" s="101"/>
      <c r="E294" s="101"/>
    </row>
    <row r="295" customFormat="false" ht="12.75" hidden="false" customHeight="false" outlineLevel="0" collapsed="false">
      <c r="B295" s="101"/>
      <c r="C295" s="101"/>
      <c r="D295" s="101"/>
      <c r="E295" s="101"/>
    </row>
    <row r="296" customFormat="false" ht="12.75" hidden="false" customHeight="false" outlineLevel="0" collapsed="false">
      <c r="B296" s="101"/>
      <c r="C296" s="101"/>
      <c r="D296" s="101"/>
      <c r="E296" s="101"/>
    </row>
    <row r="297" customFormat="false" ht="12.75" hidden="false" customHeight="false" outlineLevel="0" collapsed="false">
      <c r="B297" s="101"/>
      <c r="C297" s="101"/>
      <c r="D297" s="101"/>
      <c r="E297" s="101"/>
    </row>
    <row r="298" customFormat="false" ht="12.75" hidden="false" customHeight="false" outlineLevel="0" collapsed="false">
      <c r="B298" s="101"/>
      <c r="C298" s="101"/>
      <c r="D298" s="101"/>
      <c r="E298" s="101"/>
    </row>
    <row r="299" customFormat="false" ht="12.75" hidden="false" customHeight="false" outlineLevel="0" collapsed="false">
      <c r="B299" s="101"/>
      <c r="C299" s="101"/>
      <c r="D299" s="101"/>
      <c r="E299" s="101"/>
    </row>
    <row r="300" customFormat="false" ht="12.75" hidden="false" customHeight="false" outlineLevel="0" collapsed="false">
      <c r="B300" s="101"/>
      <c r="C300" s="101"/>
      <c r="D300" s="101"/>
      <c r="E300" s="101"/>
    </row>
    <row r="301" customFormat="false" ht="12.75" hidden="false" customHeight="false" outlineLevel="0" collapsed="false">
      <c r="B301" s="101"/>
      <c r="C301" s="101"/>
      <c r="D301" s="101"/>
      <c r="E301" s="101"/>
    </row>
    <row r="302" customFormat="false" ht="12.75" hidden="false" customHeight="false" outlineLevel="0" collapsed="false">
      <c r="B302" s="101"/>
      <c r="C302" s="101"/>
      <c r="D302" s="101"/>
      <c r="E302" s="101"/>
    </row>
    <row r="303" customFormat="false" ht="12.75" hidden="false" customHeight="false" outlineLevel="0" collapsed="false">
      <c r="B303" s="101"/>
      <c r="C303" s="101"/>
      <c r="D303" s="101"/>
      <c r="E303" s="101"/>
    </row>
    <row r="304" customFormat="false" ht="12.75" hidden="false" customHeight="false" outlineLevel="0" collapsed="false">
      <c r="B304" s="101"/>
      <c r="C304" s="101"/>
      <c r="D304" s="101"/>
      <c r="E304" s="101"/>
    </row>
    <row r="305" customFormat="false" ht="12.75" hidden="false" customHeight="false" outlineLevel="0" collapsed="false">
      <c r="B305" s="101"/>
      <c r="C305" s="101"/>
      <c r="D305" s="101"/>
      <c r="E305" s="101"/>
    </row>
    <row r="306" customFormat="false" ht="12.75" hidden="false" customHeight="false" outlineLevel="0" collapsed="false">
      <c r="B306" s="101"/>
      <c r="C306" s="101"/>
      <c r="D306" s="101"/>
      <c r="E306" s="101"/>
    </row>
    <row r="307" customFormat="false" ht="12.75" hidden="false" customHeight="false" outlineLevel="0" collapsed="false">
      <c r="B307" s="101"/>
      <c r="C307" s="101"/>
      <c r="D307" s="101"/>
      <c r="E307" s="101"/>
    </row>
    <row r="308" customFormat="false" ht="12.75" hidden="false" customHeight="false" outlineLevel="0" collapsed="false">
      <c r="B308" s="101"/>
      <c r="C308" s="101"/>
      <c r="D308" s="101"/>
      <c r="E308" s="101"/>
    </row>
    <row r="309" customFormat="false" ht="12.75" hidden="false" customHeight="false" outlineLevel="0" collapsed="false">
      <c r="B309" s="101"/>
      <c r="C309" s="101"/>
      <c r="D309" s="101"/>
      <c r="E309" s="101"/>
    </row>
    <row r="310" customFormat="false" ht="12.75" hidden="false" customHeight="false" outlineLevel="0" collapsed="false">
      <c r="B310" s="101"/>
      <c r="C310" s="101"/>
      <c r="D310" s="101"/>
      <c r="E310" s="101"/>
    </row>
    <row r="311" customFormat="false" ht="12.75" hidden="false" customHeight="false" outlineLevel="0" collapsed="false">
      <c r="B311" s="101"/>
      <c r="C311" s="101"/>
      <c r="D311" s="101"/>
      <c r="E311" s="101"/>
    </row>
    <row r="312" customFormat="false" ht="12.75" hidden="false" customHeight="false" outlineLevel="0" collapsed="false">
      <c r="B312" s="101"/>
      <c r="C312" s="101"/>
      <c r="D312" s="101"/>
      <c r="E312" s="101"/>
    </row>
    <row r="313" customFormat="false" ht="12.75" hidden="false" customHeight="false" outlineLevel="0" collapsed="false">
      <c r="B313" s="101"/>
      <c r="C313" s="101"/>
      <c r="D313" s="101"/>
      <c r="E313" s="101"/>
    </row>
    <row r="314" customFormat="false" ht="12.75" hidden="false" customHeight="false" outlineLevel="0" collapsed="false">
      <c r="B314" s="101"/>
      <c r="C314" s="101"/>
      <c r="D314" s="101"/>
      <c r="E314" s="101"/>
    </row>
    <row r="315" customFormat="false" ht="12.75" hidden="false" customHeight="false" outlineLevel="0" collapsed="false">
      <c r="B315" s="101"/>
      <c r="C315" s="101"/>
      <c r="D315" s="101"/>
      <c r="E315" s="101"/>
    </row>
    <row r="316" customFormat="false" ht="12.75" hidden="false" customHeight="false" outlineLevel="0" collapsed="false">
      <c r="B316" s="101"/>
      <c r="C316" s="101"/>
      <c r="D316" s="101"/>
      <c r="E316" s="101"/>
    </row>
    <row r="317" customFormat="false" ht="12.75" hidden="false" customHeight="false" outlineLevel="0" collapsed="false">
      <c r="B317" s="101"/>
      <c r="C317" s="101"/>
      <c r="D317" s="101"/>
      <c r="E317" s="101"/>
    </row>
    <row r="318" customFormat="false" ht="12.75" hidden="false" customHeight="false" outlineLevel="0" collapsed="false">
      <c r="B318" s="101"/>
      <c r="C318" s="101"/>
      <c r="D318" s="101"/>
      <c r="E318" s="101"/>
    </row>
    <row r="319" customFormat="false" ht="12.75" hidden="false" customHeight="false" outlineLevel="0" collapsed="false">
      <c r="B319" s="101"/>
      <c r="C319" s="101"/>
      <c r="D319" s="101"/>
      <c r="E319" s="101"/>
    </row>
    <row r="320" customFormat="false" ht="12.75" hidden="false" customHeight="false" outlineLevel="0" collapsed="false">
      <c r="B320" s="101"/>
      <c r="C320" s="101"/>
      <c r="D320" s="101"/>
      <c r="E320" s="101"/>
    </row>
    <row r="321" customFormat="false" ht="12.75" hidden="false" customHeight="false" outlineLevel="0" collapsed="false">
      <c r="B321" s="101"/>
      <c r="C321" s="101"/>
      <c r="D321" s="101"/>
      <c r="E321" s="101"/>
    </row>
    <row r="322" customFormat="false" ht="12.75" hidden="false" customHeight="false" outlineLevel="0" collapsed="false">
      <c r="B322" s="101"/>
      <c r="C322" s="101"/>
      <c r="D322" s="101"/>
      <c r="E322" s="101"/>
    </row>
    <row r="323" customFormat="false" ht="12.75" hidden="false" customHeight="false" outlineLevel="0" collapsed="false">
      <c r="B323" s="101"/>
      <c r="C323" s="101"/>
      <c r="D323" s="101"/>
      <c r="E323" s="101"/>
    </row>
    <row r="324" customFormat="false" ht="12.75" hidden="false" customHeight="false" outlineLevel="0" collapsed="false">
      <c r="B324" s="101"/>
      <c r="C324" s="101"/>
      <c r="D324" s="101"/>
      <c r="E324" s="101"/>
    </row>
    <row r="325" customFormat="false" ht="12.75" hidden="false" customHeight="false" outlineLevel="0" collapsed="false">
      <c r="B325" s="101"/>
      <c r="C325" s="101"/>
      <c r="D325" s="101"/>
      <c r="E325" s="101"/>
    </row>
    <row r="326" customFormat="false" ht="12.75" hidden="false" customHeight="false" outlineLevel="0" collapsed="false">
      <c r="B326" s="101"/>
      <c r="C326" s="101"/>
      <c r="D326" s="101"/>
      <c r="E326" s="101"/>
    </row>
    <row r="327" customFormat="false" ht="12.75" hidden="false" customHeight="false" outlineLevel="0" collapsed="false">
      <c r="B327" s="101"/>
      <c r="C327" s="101"/>
      <c r="D327" s="101"/>
      <c r="E327" s="101"/>
    </row>
    <row r="328" customFormat="false" ht="12.75" hidden="false" customHeight="false" outlineLevel="0" collapsed="false">
      <c r="B328" s="101"/>
      <c r="C328" s="101"/>
      <c r="D328" s="101"/>
      <c r="E328" s="101"/>
    </row>
    <row r="329" customFormat="false" ht="12.75" hidden="false" customHeight="false" outlineLevel="0" collapsed="false">
      <c r="B329" s="101"/>
      <c r="C329" s="101"/>
      <c r="D329" s="101"/>
      <c r="E329" s="101"/>
    </row>
    <row r="330" customFormat="false" ht="12.75" hidden="false" customHeight="false" outlineLevel="0" collapsed="false">
      <c r="B330" s="101"/>
      <c r="C330" s="101"/>
      <c r="D330" s="101"/>
      <c r="E330" s="101"/>
    </row>
    <row r="331" customFormat="false" ht="12.75" hidden="false" customHeight="false" outlineLevel="0" collapsed="false">
      <c r="B331" s="101"/>
      <c r="C331" s="101"/>
      <c r="D331" s="101"/>
      <c r="E331" s="101"/>
    </row>
    <row r="332" customFormat="false" ht="12.75" hidden="false" customHeight="false" outlineLevel="0" collapsed="false">
      <c r="B332" s="101"/>
      <c r="C332" s="101"/>
      <c r="D332" s="101"/>
      <c r="E332" s="101"/>
    </row>
    <row r="333" customFormat="false" ht="12.75" hidden="false" customHeight="false" outlineLevel="0" collapsed="false">
      <c r="B333" s="101"/>
      <c r="C333" s="101"/>
      <c r="D333" s="101"/>
      <c r="E333" s="101"/>
    </row>
    <row r="334" customFormat="false" ht="12.75" hidden="false" customHeight="false" outlineLevel="0" collapsed="false">
      <c r="B334" s="101"/>
      <c r="C334" s="101"/>
      <c r="D334" s="101"/>
      <c r="E334" s="101"/>
    </row>
    <row r="335" customFormat="false" ht="12.75" hidden="false" customHeight="false" outlineLevel="0" collapsed="false">
      <c r="B335" s="101"/>
      <c r="C335" s="101"/>
      <c r="D335" s="101"/>
      <c r="E335" s="101"/>
    </row>
    <row r="336" customFormat="false" ht="12.75" hidden="false" customHeight="false" outlineLevel="0" collapsed="false">
      <c r="B336" s="101"/>
      <c r="C336" s="101"/>
      <c r="D336" s="101"/>
      <c r="E336" s="101"/>
    </row>
    <row r="337" customFormat="false" ht="12.75" hidden="false" customHeight="false" outlineLevel="0" collapsed="false">
      <c r="B337" s="101"/>
      <c r="C337" s="101"/>
      <c r="D337" s="101"/>
      <c r="E337" s="101"/>
    </row>
    <row r="338" customFormat="false" ht="12.75" hidden="false" customHeight="false" outlineLevel="0" collapsed="false">
      <c r="B338" s="101"/>
      <c r="C338" s="101"/>
      <c r="D338" s="101"/>
      <c r="E338" s="101"/>
    </row>
    <row r="339" customFormat="false" ht="12.75" hidden="false" customHeight="false" outlineLevel="0" collapsed="false">
      <c r="B339" s="101"/>
      <c r="C339" s="101"/>
      <c r="D339" s="101"/>
      <c r="E339" s="101"/>
    </row>
    <row r="340" customFormat="false" ht="12.75" hidden="false" customHeight="false" outlineLevel="0" collapsed="false">
      <c r="B340" s="101"/>
      <c r="C340" s="101"/>
      <c r="D340" s="101"/>
      <c r="E340" s="101"/>
    </row>
    <row r="341" customFormat="false" ht="12.75" hidden="false" customHeight="false" outlineLevel="0" collapsed="false">
      <c r="B341" s="101"/>
      <c r="C341" s="101"/>
      <c r="D341" s="101"/>
      <c r="E341" s="101"/>
    </row>
    <row r="342" customFormat="false" ht="12.75" hidden="false" customHeight="false" outlineLevel="0" collapsed="false">
      <c r="B342" s="101"/>
      <c r="C342" s="101"/>
      <c r="D342" s="101"/>
      <c r="E342" s="101"/>
    </row>
    <row r="343" customFormat="false" ht="12.75" hidden="false" customHeight="false" outlineLevel="0" collapsed="false">
      <c r="B343" s="101"/>
      <c r="C343" s="101"/>
      <c r="D343" s="101"/>
      <c r="E343" s="101"/>
    </row>
    <row r="344" customFormat="false" ht="12.75" hidden="false" customHeight="false" outlineLevel="0" collapsed="false">
      <c r="B344" s="101"/>
      <c r="C344" s="101"/>
      <c r="D344" s="101"/>
      <c r="E344" s="101"/>
    </row>
    <row r="345" customFormat="false" ht="12.75" hidden="false" customHeight="false" outlineLevel="0" collapsed="false">
      <c r="B345" s="101"/>
      <c r="C345" s="101"/>
      <c r="D345" s="101"/>
      <c r="E345" s="101"/>
    </row>
    <row r="346" customFormat="false" ht="12.75" hidden="false" customHeight="false" outlineLevel="0" collapsed="false">
      <c r="B346" s="101"/>
      <c r="C346" s="101"/>
      <c r="D346" s="101"/>
      <c r="E346" s="101"/>
    </row>
    <row r="347" customFormat="false" ht="12.75" hidden="false" customHeight="false" outlineLevel="0" collapsed="false">
      <c r="B347" s="101"/>
      <c r="C347" s="101"/>
      <c r="D347" s="101"/>
      <c r="E347" s="101"/>
    </row>
    <row r="348" customFormat="false" ht="12.75" hidden="false" customHeight="false" outlineLevel="0" collapsed="false">
      <c r="B348" s="101"/>
      <c r="C348" s="101"/>
      <c r="D348" s="101"/>
      <c r="E348" s="101"/>
    </row>
    <row r="349" customFormat="false" ht="12.75" hidden="false" customHeight="false" outlineLevel="0" collapsed="false">
      <c r="B349" s="101"/>
      <c r="C349" s="101"/>
      <c r="D349" s="101"/>
      <c r="E349" s="101"/>
    </row>
    <row r="350" customFormat="false" ht="12.75" hidden="false" customHeight="false" outlineLevel="0" collapsed="false">
      <c r="B350" s="101"/>
      <c r="C350" s="101"/>
      <c r="D350" s="101"/>
      <c r="E350" s="101"/>
    </row>
    <row r="351" customFormat="false" ht="12.75" hidden="false" customHeight="false" outlineLevel="0" collapsed="false">
      <c r="B351" s="101"/>
      <c r="C351" s="101"/>
      <c r="D351" s="101"/>
      <c r="E351" s="101"/>
    </row>
    <row r="352" customFormat="false" ht="12.75" hidden="false" customHeight="false" outlineLevel="0" collapsed="false">
      <c r="B352" s="101"/>
      <c r="C352" s="101"/>
      <c r="D352" s="101"/>
      <c r="E352" s="101"/>
    </row>
    <row r="353" customFormat="false" ht="12.75" hidden="false" customHeight="false" outlineLevel="0" collapsed="false">
      <c r="B353" s="101"/>
      <c r="C353" s="101"/>
      <c r="D353" s="101"/>
      <c r="E353" s="101"/>
    </row>
    <row r="354" customFormat="false" ht="12.75" hidden="false" customHeight="false" outlineLevel="0" collapsed="false">
      <c r="B354" s="101"/>
      <c r="C354" s="101"/>
      <c r="D354" s="101"/>
      <c r="E354" s="101"/>
    </row>
    <row r="355" customFormat="false" ht="12.75" hidden="false" customHeight="false" outlineLevel="0" collapsed="false">
      <c r="B355" s="101"/>
      <c r="C355" s="101"/>
      <c r="D355" s="101"/>
      <c r="E355" s="101"/>
    </row>
    <row r="356" customFormat="false" ht="12.75" hidden="false" customHeight="false" outlineLevel="0" collapsed="false">
      <c r="B356" s="101"/>
      <c r="C356" s="101"/>
      <c r="D356" s="101"/>
      <c r="E356" s="101"/>
    </row>
    <row r="357" customFormat="false" ht="12.75" hidden="false" customHeight="false" outlineLevel="0" collapsed="false">
      <c r="B357" s="101"/>
      <c r="C357" s="101"/>
      <c r="D357" s="101"/>
      <c r="E357" s="101"/>
    </row>
    <row r="358" customFormat="false" ht="12.75" hidden="false" customHeight="false" outlineLevel="0" collapsed="false">
      <c r="B358" s="101"/>
      <c r="C358" s="101"/>
      <c r="D358" s="101"/>
      <c r="E358" s="101"/>
    </row>
    <row r="359" customFormat="false" ht="12.75" hidden="false" customHeight="false" outlineLevel="0" collapsed="false">
      <c r="B359" s="101"/>
      <c r="C359" s="101"/>
      <c r="D359" s="101"/>
      <c r="E359" s="101"/>
    </row>
    <row r="360" customFormat="false" ht="12.75" hidden="false" customHeight="false" outlineLevel="0" collapsed="false">
      <c r="B360" s="101"/>
      <c r="C360" s="101"/>
      <c r="D360" s="101"/>
      <c r="E360" s="101"/>
    </row>
    <row r="361" customFormat="false" ht="12.75" hidden="false" customHeight="false" outlineLevel="0" collapsed="false">
      <c r="B361" s="101"/>
      <c r="C361" s="101"/>
      <c r="D361" s="101"/>
      <c r="E361" s="101"/>
    </row>
    <row r="362" customFormat="false" ht="12.75" hidden="false" customHeight="false" outlineLevel="0" collapsed="false">
      <c r="B362" s="101"/>
      <c r="C362" s="101"/>
      <c r="D362" s="101"/>
      <c r="E362" s="101"/>
    </row>
    <row r="363" customFormat="false" ht="12.75" hidden="false" customHeight="false" outlineLevel="0" collapsed="false">
      <c r="B363" s="101"/>
      <c r="C363" s="101"/>
      <c r="D363" s="101"/>
      <c r="E363" s="101"/>
    </row>
    <row r="364" customFormat="false" ht="12.75" hidden="false" customHeight="false" outlineLevel="0" collapsed="false">
      <c r="B364" s="101"/>
      <c r="C364" s="101"/>
      <c r="D364" s="101"/>
      <c r="E364" s="101"/>
    </row>
    <row r="365" customFormat="false" ht="12.75" hidden="false" customHeight="false" outlineLevel="0" collapsed="false">
      <c r="B365" s="101"/>
      <c r="C365" s="101"/>
      <c r="D365" s="101"/>
      <c r="E365" s="101"/>
    </row>
    <row r="366" customFormat="false" ht="12.75" hidden="false" customHeight="false" outlineLevel="0" collapsed="false">
      <c r="B366" s="101"/>
      <c r="C366" s="101"/>
      <c r="D366" s="101"/>
      <c r="E366" s="101"/>
    </row>
    <row r="367" customFormat="false" ht="12.75" hidden="false" customHeight="false" outlineLevel="0" collapsed="false">
      <c r="B367" s="101"/>
      <c r="C367" s="101"/>
      <c r="D367" s="101"/>
      <c r="E367" s="101"/>
    </row>
    <row r="368" customFormat="false" ht="12.75" hidden="false" customHeight="false" outlineLevel="0" collapsed="false">
      <c r="B368" s="101"/>
      <c r="C368" s="101"/>
      <c r="D368" s="101"/>
      <c r="E368" s="101"/>
    </row>
    <row r="369" customFormat="false" ht="12.75" hidden="false" customHeight="false" outlineLevel="0" collapsed="false">
      <c r="B369" s="101"/>
      <c r="C369" s="101"/>
      <c r="D369" s="101"/>
      <c r="E369" s="101"/>
    </row>
    <row r="370" customFormat="false" ht="12.75" hidden="false" customHeight="false" outlineLevel="0" collapsed="false">
      <c r="B370" s="101"/>
      <c r="C370" s="101"/>
      <c r="D370" s="101"/>
      <c r="E370" s="101"/>
    </row>
    <row r="371" customFormat="false" ht="12.75" hidden="false" customHeight="false" outlineLevel="0" collapsed="false">
      <c r="B371" s="101"/>
      <c r="C371" s="101"/>
      <c r="D371" s="101"/>
      <c r="E371" s="101"/>
    </row>
    <row r="372" customFormat="false" ht="12.75" hidden="false" customHeight="false" outlineLevel="0" collapsed="false">
      <c r="B372" s="101"/>
      <c r="C372" s="101"/>
      <c r="D372" s="101"/>
      <c r="E372" s="101"/>
    </row>
    <row r="373" customFormat="false" ht="12.75" hidden="false" customHeight="false" outlineLevel="0" collapsed="false">
      <c r="B373" s="101"/>
      <c r="C373" s="101"/>
      <c r="D373" s="101"/>
      <c r="E373" s="101"/>
    </row>
    <row r="374" customFormat="false" ht="12.75" hidden="false" customHeight="false" outlineLevel="0" collapsed="false">
      <c r="B374" s="101"/>
      <c r="C374" s="101"/>
      <c r="D374" s="101"/>
      <c r="E374" s="101"/>
    </row>
    <row r="375" customFormat="false" ht="12.75" hidden="false" customHeight="false" outlineLevel="0" collapsed="false">
      <c r="B375" s="101"/>
      <c r="C375" s="101"/>
      <c r="D375" s="101"/>
      <c r="E375" s="101"/>
    </row>
    <row r="376" customFormat="false" ht="12.75" hidden="false" customHeight="false" outlineLevel="0" collapsed="false">
      <c r="B376" s="101"/>
      <c r="C376" s="101"/>
      <c r="D376" s="101"/>
      <c r="E376" s="101"/>
    </row>
    <row r="377" customFormat="false" ht="12.75" hidden="false" customHeight="false" outlineLevel="0" collapsed="false">
      <c r="B377" s="101"/>
      <c r="C377" s="101"/>
      <c r="D377" s="101"/>
      <c r="E377" s="101"/>
    </row>
    <row r="378" customFormat="false" ht="12.75" hidden="false" customHeight="false" outlineLevel="0" collapsed="false">
      <c r="B378" s="101"/>
      <c r="C378" s="101"/>
      <c r="D378" s="101"/>
      <c r="E378" s="101"/>
    </row>
    <row r="379" customFormat="false" ht="12.75" hidden="false" customHeight="false" outlineLevel="0" collapsed="false">
      <c r="B379" s="101"/>
      <c r="C379" s="101"/>
      <c r="D379" s="101"/>
      <c r="E379" s="101"/>
    </row>
    <row r="380" customFormat="false" ht="12.75" hidden="false" customHeight="false" outlineLevel="0" collapsed="false">
      <c r="B380" s="101"/>
      <c r="C380" s="101"/>
      <c r="D380" s="101"/>
      <c r="E380" s="101"/>
    </row>
    <row r="381" customFormat="false" ht="12.75" hidden="false" customHeight="false" outlineLevel="0" collapsed="false">
      <c r="B381" s="101"/>
      <c r="C381" s="101"/>
      <c r="D381" s="101"/>
      <c r="E381" s="101"/>
    </row>
    <row r="382" customFormat="false" ht="12.75" hidden="false" customHeight="false" outlineLevel="0" collapsed="false">
      <c r="B382" s="101"/>
      <c r="C382" s="101"/>
      <c r="D382" s="101"/>
      <c r="E382" s="101"/>
    </row>
    <row r="383" customFormat="false" ht="12.75" hidden="false" customHeight="false" outlineLevel="0" collapsed="false">
      <c r="B383" s="101"/>
      <c r="C383" s="101"/>
      <c r="D383" s="101"/>
      <c r="E383" s="101"/>
    </row>
    <row r="384" customFormat="false" ht="12.75" hidden="false" customHeight="false" outlineLevel="0" collapsed="false">
      <c r="B384" s="101"/>
      <c r="C384" s="101"/>
      <c r="D384" s="101"/>
      <c r="E384" s="101"/>
    </row>
    <row r="385" customFormat="false" ht="12.75" hidden="false" customHeight="false" outlineLevel="0" collapsed="false">
      <c r="B385" s="101"/>
      <c r="C385" s="101"/>
      <c r="D385" s="101"/>
      <c r="E385" s="101"/>
    </row>
    <row r="386" customFormat="false" ht="12.75" hidden="false" customHeight="false" outlineLevel="0" collapsed="false">
      <c r="B386" s="101"/>
      <c r="C386" s="101"/>
      <c r="D386" s="101"/>
      <c r="E386" s="101"/>
    </row>
    <row r="387" customFormat="false" ht="12.75" hidden="false" customHeight="false" outlineLevel="0" collapsed="false">
      <c r="B387" s="101"/>
      <c r="C387" s="101"/>
      <c r="D387" s="101"/>
      <c r="E387" s="101"/>
    </row>
    <row r="388" customFormat="false" ht="12.75" hidden="false" customHeight="false" outlineLevel="0" collapsed="false">
      <c r="B388" s="101"/>
      <c r="C388" s="101"/>
      <c r="D388" s="101"/>
      <c r="E388" s="101"/>
    </row>
    <row r="389" customFormat="false" ht="12.75" hidden="false" customHeight="false" outlineLevel="0" collapsed="false">
      <c r="B389" s="101"/>
      <c r="C389" s="101"/>
      <c r="D389" s="101"/>
      <c r="E389" s="101"/>
    </row>
    <row r="390" customFormat="false" ht="12.75" hidden="false" customHeight="false" outlineLevel="0" collapsed="false">
      <c r="B390" s="101"/>
      <c r="C390" s="101"/>
      <c r="D390" s="101"/>
      <c r="E390" s="101"/>
    </row>
    <row r="391" customFormat="false" ht="12.75" hidden="false" customHeight="false" outlineLevel="0" collapsed="false">
      <c r="B391" s="101"/>
      <c r="C391" s="101"/>
      <c r="D391" s="101"/>
      <c r="E391" s="101"/>
    </row>
    <row r="392" customFormat="false" ht="12.75" hidden="false" customHeight="false" outlineLevel="0" collapsed="false">
      <c r="B392" s="101"/>
      <c r="C392" s="101"/>
      <c r="D392" s="101"/>
      <c r="E392" s="101"/>
    </row>
    <row r="393" customFormat="false" ht="12.75" hidden="false" customHeight="false" outlineLevel="0" collapsed="false">
      <c r="B393" s="101"/>
      <c r="C393" s="101"/>
      <c r="D393" s="101"/>
      <c r="E393" s="101"/>
    </row>
    <row r="394" customFormat="false" ht="12.75" hidden="false" customHeight="false" outlineLevel="0" collapsed="false">
      <c r="B394" s="101"/>
      <c r="C394" s="101"/>
      <c r="D394" s="101"/>
      <c r="E394" s="101"/>
    </row>
    <row r="395" customFormat="false" ht="12.75" hidden="false" customHeight="false" outlineLevel="0" collapsed="false">
      <c r="B395" s="101"/>
      <c r="C395" s="101"/>
      <c r="D395" s="101"/>
      <c r="E395" s="101"/>
    </row>
    <row r="396" customFormat="false" ht="12.75" hidden="false" customHeight="false" outlineLevel="0" collapsed="false">
      <c r="B396" s="101"/>
      <c r="C396" s="101"/>
      <c r="D396" s="101"/>
      <c r="E396" s="101"/>
    </row>
    <row r="397" customFormat="false" ht="12.75" hidden="false" customHeight="false" outlineLevel="0" collapsed="false">
      <c r="B397" s="167"/>
      <c r="C397" s="167"/>
      <c r="D397" s="167"/>
      <c r="E397" s="167"/>
    </row>
    <row r="398" customFormat="false" ht="12.75" hidden="false" customHeight="false" outlineLevel="0" collapsed="false">
      <c r="B398" s="167"/>
      <c r="C398" s="167"/>
      <c r="D398" s="167"/>
      <c r="E398" s="167"/>
    </row>
    <row r="399" customFormat="false" ht="12.75" hidden="false" customHeight="false" outlineLevel="0" collapsed="false">
      <c r="B399" s="167"/>
      <c r="C399" s="167"/>
      <c r="D399" s="167"/>
      <c r="E399" s="167"/>
    </row>
    <row r="400" customFormat="false" ht="12.75" hidden="false" customHeight="false" outlineLevel="0" collapsed="false">
      <c r="B400" s="167"/>
      <c r="C400" s="167"/>
      <c r="D400" s="167"/>
      <c r="E400" s="167"/>
    </row>
    <row r="401" customFormat="false" ht="12.75" hidden="false" customHeight="false" outlineLevel="0" collapsed="false">
      <c r="B401" s="167"/>
      <c r="C401" s="167"/>
      <c r="D401" s="167"/>
      <c r="E401" s="167"/>
    </row>
    <row r="402" customFormat="false" ht="12.75" hidden="false" customHeight="false" outlineLevel="0" collapsed="false">
      <c r="B402" s="167"/>
      <c r="C402" s="167"/>
      <c r="D402" s="167"/>
      <c r="E402" s="167"/>
    </row>
    <row r="403" customFormat="false" ht="12.75" hidden="false" customHeight="false" outlineLevel="0" collapsed="false">
      <c r="B403" s="167"/>
      <c r="C403" s="167"/>
      <c r="D403" s="167"/>
      <c r="E403" s="167"/>
    </row>
    <row r="404" customFormat="false" ht="12.75" hidden="false" customHeight="false" outlineLevel="0" collapsed="false">
      <c r="B404" s="167"/>
      <c r="C404" s="167"/>
      <c r="D404" s="167"/>
      <c r="E404" s="167"/>
    </row>
    <row r="405" customFormat="false" ht="12.75" hidden="false" customHeight="false" outlineLevel="0" collapsed="false">
      <c r="B405" s="167"/>
      <c r="C405" s="167"/>
      <c r="D405" s="167"/>
      <c r="E405" s="167"/>
    </row>
    <row r="406" customFormat="false" ht="12.75" hidden="false" customHeight="false" outlineLevel="0" collapsed="false">
      <c r="B406" s="167"/>
      <c r="C406" s="167"/>
      <c r="D406" s="167"/>
      <c r="E406" s="167"/>
    </row>
    <row r="407" customFormat="false" ht="12.75" hidden="false" customHeight="false" outlineLevel="0" collapsed="false">
      <c r="B407" s="167"/>
      <c r="C407" s="167"/>
      <c r="D407" s="167"/>
      <c r="E407" s="167"/>
    </row>
    <row r="408" customFormat="false" ht="12.75" hidden="false" customHeight="false" outlineLevel="0" collapsed="false">
      <c r="B408" s="167"/>
      <c r="C408" s="167"/>
      <c r="D408" s="167"/>
      <c r="E408" s="167"/>
    </row>
    <row r="409" customFormat="false" ht="12.75" hidden="false" customHeight="false" outlineLevel="0" collapsed="false">
      <c r="B409" s="167"/>
      <c r="C409" s="167"/>
      <c r="D409" s="167"/>
      <c r="E409" s="167"/>
    </row>
    <row r="410" customFormat="false" ht="12.75" hidden="false" customHeight="false" outlineLevel="0" collapsed="false">
      <c r="B410" s="167"/>
      <c r="C410" s="167"/>
      <c r="D410" s="167"/>
      <c r="E410" s="167"/>
    </row>
    <row r="411" customFormat="false" ht="12.75" hidden="false" customHeight="false" outlineLevel="0" collapsed="false">
      <c r="B411" s="167"/>
      <c r="C411" s="167"/>
      <c r="D411" s="167"/>
      <c r="E411" s="167"/>
    </row>
    <row r="412" customFormat="false" ht="12.75" hidden="false" customHeight="false" outlineLevel="0" collapsed="false">
      <c r="B412" s="167"/>
      <c r="C412" s="167"/>
      <c r="D412" s="167"/>
      <c r="E412" s="167"/>
    </row>
    <row r="413" customFormat="false" ht="12.75" hidden="false" customHeight="false" outlineLevel="0" collapsed="false">
      <c r="B413" s="167"/>
      <c r="C413" s="167"/>
      <c r="D413" s="167"/>
      <c r="E413" s="167"/>
    </row>
    <row r="414" customFormat="false" ht="12.75" hidden="false" customHeight="false" outlineLevel="0" collapsed="false">
      <c r="B414" s="167"/>
      <c r="C414" s="167"/>
      <c r="D414" s="167"/>
      <c r="E414" s="167"/>
    </row>
    <row r="415" customFormat="false" ht="12.75" hidden="false" customHeight="false" outlineLevel="0" collapsed="false">
      <c r="B415" s="167"/>
      <c r="C415" s="167"/>
      <c r="D415" s="167"/>
      <c r="E415" s="167"/>
    </row>
    <row r="416" customFormat="false" ht="12.75" hidden="false" customHeight="false" outlineLevel="0" collapsed="false">
      <c r="B416" s="167"/>
      <c r="C416" s="167"/>
      <c r="D416" s="167"/>
      <c r="E416" s="167"/>
    </row>
    <row r="417" customFormat="false" ht="12.75" hidden="false" customHeight="false" outlineLevel="0" collapsed="false">
      <c r="B417" s="167"/>
      <c r="C417" s="167"/>
      <c r="D417" s="167"/>
      <c r="E417" s="167"/>
    </row>
    <row r="418" customFormat="false" ht="12.75" hidden="false" customHeight="false" outlineLevel="0" collapsed="false">
      <c r="B418" s="167"/>
      <c r="C418" s="167"/>
      <c r="D418" s="167"/>
      <c r="E418" s="167"/>
    </row>
    <row r="419" customFormat="false" ht="12.75" hidden="false" customHeight="false" outlineLevel="0" collapsed="false">
      <c r="B419" s="167"/>
      <c r="C419" s="167"/>
      <c r="D419" s="167"/>
      <c r="E419" s="167"/>
    </row>
    <row r="420" customFormat="false" ht="12.75" hidden="false" customHeight="false" outlineLevel="0" collapsed="false">
      <c r="B420" s="167"/>
      <c r="C420" s="167"/>
      <c r="D420" s="167"/>
      <c r="E420" s="167"/>
    </row>
    <row r="421" customFormat="false" ht="12.75" hidden="false" customHeight="false" outlineLevel="0" collapsed="false">
      <c r="B421" s="167"/>
      <c r="C421" s="167"/>
      <c r="D421" s="167"/>
      <c r="E421" s="167"/>
    </row>
    <row r="422" customFormat="false" ht="12.75" hidden="false" customHeight="false" outlineLevel="0" collapsed="false">
      <c r="B422" s="167"/>
      <c r="C422" s="167"/>
      <c r="D422" s="167"/>
      <c r="E422" s="167"/>
    </row>
    <row r="423" customFormat="false" ht="12.75" hidden="false" customHeight="false" outlineLevel="0" collapsed="false">
      <c r="B423" s="167"/>
      <c r="C423" s="167"/>
      <c r="D423" s="167"/>
      <c r="E423" s="167"/>
    </row>
    <row r="424" customFormat="false" ht="12.75" hidden="false" customHeight="false" outlineLevel="0" collapsed="false">
      <c r="B424" s="167"/>
      <c r="C424" s="167"/>
      <c r="D424" s="167"/>
      <c r="E424" s="167"/>
    </row>
    <row r="425" customFormat="false" ht="12.75" hidden="false" customHeight="false" outlineLevel="0" collapsed="false">
      <c r="B425" s="167"/>
      <c r="C425" s="167"/>
      <c r="D425" s="167"/>
      <c r="E425" s="167"/>
    </row>
    <row r="426" customFormat="false" ht="12.75" hidden="false" customHeight="false" outlineLevel="0" collapsed="false">
      <c r="B426" s="167"/>
      <c r="C426" s="167"/>
      <c r="D426" s="167"/>
      <c r="E426" s="167"/>
    </row>
    <row r="427" customFormat="false" ht="12.75" hidden="false" customHeight="false" outlineLevel="0" collapsed="false">
      <c r="B427" s="167"/>
      <c r="C427" s="167"/>
      <c r="D427" s="167"/>
      <c r="E427" s="167"/>
    </row>
    <row r="428" customFormat="false" ht="12.75" hidden="false" customHeight="false" outlineLevel="0" collapsed="false">
      <c r="B428" s="167"/>
      <c r="C428" s="167"/>
      <c r="D428" s="167"/>
      <c r="E428" s="167"/>
    </row>
    <row r="429" customFormat="false" ht="12.75" hidden="false" customHeight="false" outlineLevel="0" collapsed="false">
      <c r="B429" s="167"/>
      <c r="C429" s="167"/>
      <c r="D429" s="167"/>
      <c r="E429" s="167"/>
    </row>
    <row r="430" customFormat="false" ht="12.75" hidden="false" customHeight="false" outlineLevel="0" collapsed="false">
      <c r="B430" s="167"/>
      <c r="C430" s="167"/>
      <c r="D430" s="167"/>
      <c r="E430" s="167"/>
    </row>
    <row r="431" customFormat="false" ht="12.75" hidden="false" customHeight="false" outlineLevel="0" collapsed="false">
      <c r="B431" s="167"/>
      <c r="C431" s="167"/>
      <c r="D431" s="167"/>
      <c r="E431" s="167"/>
    </row>
    <row r="432" customFormat="false" ht="12.75" hidden="false" customHeight="false" outlineLevel="0" collapsed="false">
      <c r="B432" s="167"/>
      <c r="C432" s="167"/>
      <c r="D432" s="167"/>
      <c r="E432" s="167"/>
    </row>
    <row r="433" customFormat="false" ht="12.75" hidden="false" customHeight="false" outlineLevel="0" collapsed="false">
      <c r="B433" s="167"/>
      <c r="C433" s="167"/>
      <c r="D433" s="167"/>
      <c r="E433" s="167"/>
    </row>
    <row r="434" customFormat="false" ht="12.75" hidden="false" customHeight="false" outlineLevel="0" collapsed="false">
      <c r="B434" s="167"/>
      <c r="C434" s="167"/>
      <c r="D434" s="167"/>
      <c r="E434" s="167"/>
    </row>
    <row r="435" customFormat="false" ht="12.75" hidden="false" customHeight="false" outlineLevel="0" collapsed="false">
      <c r="B435" s="167"/>
      <c r="C435" s="167"/>
      <c r="D435" s="167"/>
      <c r="E435" s="167"/>
    </row>
    <row r="436" customFormat="false" ht="12.75" hidden="false" customHeight="false" outlineLevel="0" collapsed="false">
      <c r="B436" s="167"/>
      <c r="C436" s="167"/>
      <c r="D436" s="167"/>
      <c r="E436" s="167"/>
    </row>
    <row r="437" customFormat="false" ht="12.75" hidden="false" customHeight="false" outlineLevel="0" collapsed="false">
      <c r="B437" s="167"/>
      <c r="C437" s="167"/>
      <c r="D437" s="167"/>
      <c r="E437" s="167"/>
    </row>
    <row r="438" customFormat="false" ht="12.75" hidden="false" customHeight="false" outlineLevel="0" collapsed="false">
      <c r="B438" s="167"/>
      <c r="C438" s="167"/>
      <c r="D438" s="167"/>
      <c r="E438" s="167"/>
    </row>
    <row r="439" customFormat="false" ht="12.75" hidden="false" customHeight="false" outlineLevel="0" collapsed="false">
      <c r="B439" s="167"/>
      <c r="C439" s="167"/>
      <c r="D439" s="167"/>
      <c r="E439" s="167"/>
    </row>
    <row r="440" customFormat="false" ht="12.75" hidden="false" customHeight="false" outlineLevel="0" collapsed="false">
      <c r="B440" s="167"/>
      <c r="C440" s="167"/>
      <c r="D440" s="167"/>
      <c r="E440" s="167"/>
    </row>
    <row r="441" customFormat="false" ht="12.75" hidden="false" customHeight="false" outlineLevel="0" collapsed="false">
      <c r="B441" s="167"/>
      <c r="C441" s="167"/>
      <c r="D441" s="167"/>
      <c r="E441" s="167"/>
    </row>
    <row r="442" customFormat="false" ht="12.75" hidden="false" customHeight="false" outlineLevel="0" collapsed="false">
      <c r="B442" s="167"/>
      <c r="C442" s="167"/>
      <c r="D442" s="167"/>
      <c r="E442" s="167"/>
    </row>
    <row r="443" customFormat="false" ht="12.75" hidden="false" customHeight="false" outlineLevel="0" collapsed="false">
      <c r="B443" s="167"/>
      <c r="C443" s="167"/>
      <c r="D443" s="167"/>
      <c r="E443" s="167"/>
    </row>
    <row r="444" customFormat="false" ht="12.75" hidden="false" customHeight="false" outlineLevel="0" collapsed="false">
      <c r="B444" s="167"/>
      <c r="C444" s="167"/>
      <c r="D444" s="167"/>
      <c r="E444" s="167"/>
    </row>
    <row r="445" customFormat="false" ht="12.75" hidden="false" customHeight="false" outlineLevel="0" collapsed="false">
      <c r="B445" s="167"/>
      <c r="C445" s="167"/>
      <c r="D445" s="167"/>
      <c r="E445" s="167"/>
    </row>
    <row r="446" customFormat="false" ht="12.75" hidden="false" customHeight="false" outlineLevel="0" collapsed="false">
      <c r="B446" s="167"/>
      <c r="C446" s="167"/>
      <c r="D446" s="167"/>
      <c r="E446" s="167"/>
    </row>
    <row r="447" customFormat="false" ht="12.75" hidden="false" customHeight="false" outlineLevel="0" collapsed="false">
      <c r="B447" s="167"/>
      <c r="C447" s="167"/>
      <c r="D447" s="167"/>
      <c r="E447" s="167"/>
    </row>
    <row r="448" customFormat="false" ht="12.75" hidden="false" customHeight="false" outlineLevel="0" collapsed="false">
      <c r="B448" s="167"/>
      <c r="C448" s="167"/>
      <c r="D448" s="167"/>
      <c r="E448" s="167"/>
    </row>
    <row r="449" customFormat="false" ht="12.75" hidden="false" customHeight="false" outlineLevel="0" collapsed="false">
      <c r="B449" s="167"/>
      <c r="C449" s="167"/>
      <c r="D449" s="167"/>
      <c r="E449" s="167"/>
    </row>
    <row r="450" customFormat="false" ht="12.75" hidden="false" customHeight="false" outlineLevel="0" collapsed="false">
      <c r="B450" s="167"/>
      <c r="C450" s="167"/>
      <c r="D450" s="167"/>
      <c r="E450" s="167"/>
    </row>
    <row r="451" customFormat="false" ht="12.75" hidden="false" customHeight="false" outlineLevel="0" collapsed="false">
      <c r="B451" s="167"/>
      <c r="C451" s="167"/>
      <c r="D451" s="167"/>
      <c r="E451" s="167"/>
    </row>
    <row r="452" customFormat="false" ht="12.75" hidden="false" customHeight="false" outlineLevel="0" collapsed="false">
      <c r="B452" s="167"/>
      <c r="C452" s="167"/>
      <c r="D452" s="167"/>
      <c r="E452" s="167"/>
    </row>
    <row r="453" customFormat="false" ht="12.75" hidden="false" customHeight="false" outlineLevel="0" collapsed="false">
      <c r="B453" s="167"/>
      <c r="C453" s="167"/>
      <c r="D453" s="167"/>
      <c r="E453" s="167"/>
    </row>
    <row r="454" customFormat="false" ht="12.75" hidden="false" customHeight="false" outlineLevel="0" collapsed="false">
      <c r="B454" s="167"/>
      <c r="C454" s="167"/>
      <c r="D454" s="167"/>
      <c r="E454" s="167"/>
    </row>
    <row r="455" customFormat="false" ht="12.75" hidden="false" customHeight="false" outlineLevel="0" collapsed="false">
      <c r="B455" s="167"/>
      <c r="C455" s="167"/>
      <c r="D455" s="167"/>
      <c r="E455" s="167"/>
    </row>
    <row r="456" customFormat="false" ht="12.75" hidden="false" customHeight="false" outlineLevel="0" collapsed="false">
      <c r="B456" s="167"/>
      <c r="C456" s="167"/>
      <c r="D456" s="167"/>
      <c r="E456" s="167"/>
    </row>
    <row r="457" customFormat="false" ht="12.75" hidden="false" customHeight="false" outlineLevel="0" collapsed="false">
      <c r="B457" s="167"/>
      <c r="C457" s="167"/>
      <c r="D457" s="167"/>
      <c r="E457" s="167"/>
    </row>
    <row r="458" customFormat="false" ht="12.75" hidden="false" customHeight="false" outlineLevel="0" collapsed="false">
      <c r="B458" s="167"/>
      <c r="C458" s="167"/>
      <c r="D458" s="167"/>
      <c r="E458" s="167"/>
    </row>
    <row r="459" customFormat="false" ht="12.75" hidden="false" customHeight="false" outlineLevel="0" collapsed="false">
      <c r="B459" s="167"/>
      <c r="C459" s="167"/>
      <c r="D459" s="167"/>
      <c r="E459" s="167"/>
    </row>
    <row r="460" customFormat="false" ht="12.75" hidden="false" customHeight="false" outlineLevel="0" collapsed="false">
      <c r="B460" s="167"/>
      <c r="C460" s="167"/>
      <c r="D460" s="167"/>
      <c r="E460" s="167"/>
    </row>
    <row r="461" customFormat="false" ht="12.75" hidden="false" customHeight="false" outlineLevel="0" collapsed="false">
      <c r="B461" s="167"/>
      <c r="C461" s="167"/>
      <c r="D461" s="167"/>
      <c r="E461" s="167"/>
    </row>
    <row r="462" customFormat="false" ht="12.75" hidden="false" customHeight="false" outlineLevel="0" collapsed="false">
      <c r="B462" s="167"/>
      <c r="C462" s="167"/>
      <c r="D462" s="167"/>
      <c r="E462" s="167"/>
    </row>
    <row r="463" customFormat="false" ht="12.75" hidden="false" customHeight="false" outlineLevel="0" collapsed="false">
      <c r="B463" s="167"/>
      <c r="C463" s="167"/>
      <c r="D463" s="167"/>
      <c r="E463" s="167"/>
    </row>
    <row r="464" customFormat="false" ht="12.75" hidden="false" customHeight="false" outlineLevel="0" collapsed="false">
      <c r="B464" s="167"/>
      <c r="C464" s="167"/>
      <c r="D464" s="167"/>
      <c r="E464" s="167"/>
    </row>
    <row r="465" customFormat="false" ht="12.75" hidden="false" customHeight="false" outlineLevel="0" collapsed="false">
      <c r="B465" s="167"/>
      <c r="C465" s="167"/>
      <c r="D465" s="167"/>
      <c r="E465" s="167"/>
    </row>
    <row r="466" customFormat="false" ht="12.75" hidden="false" customHeight="false" outlineLevel="0" collapsed="false">
      <c r="B466" s="167"/>
      <c r="C466" s="167"/>
      <c r="D466" s="167"/>
      <c r="E466" s="167"/>
    </row>
    <row r="467" customFormat="false" ht="12.75" hidden="false" customHeight="false" outlineLevel="0" collapsed="false">
      <c r="B467" s="167"/>
      <c r="C467" s="167"/>
      <c r="D467" s="167"/>
      <c r="E467" s="167"/>
    </row>
    <row r="468" customFormat="false" ht="12.75" hidden="false" customHeight="false" outlineLevel="0" collapsed="false">
      <c r="B468" s="167"/>
      <c r="C468" s="167"/>
      <c r="D468" s="167"/>
      <c r="E468" s="167"/>
    </row>
    <row r="469" customFormat="false" ht="12.75" hidden="false" customHeight="false" outlineLevel="0" collapsed="false">
      <c r="B469" s="167"/>
      <c r="C469" s="167"/>
      <c r="D469" s="167"/>
      <c r="E469" s="167"/>
    </row>
    <row r="470" customFormat="false" ht="12.75" hidden="false" customHeight="false" outlineLevel="0" collapsed="false">
      <c r="B470" s="167"/>
      <c r="C470" s="167"/>
      <c r="D470" s="167"/>
      <c r="E470" s="167"/>
    </row>
    <row r="471" customFormat="false" ht="12.75" hidden="false" customHeight="false" outlineLevel="0" collapsed="false">
      <c r="B471" s="167"/>
      <c r="C471" s="167"/>
      <c r="D471" s="167"/>
      <c r="E471" s="167"/>
    </row>
    <row r="472" customFormat="false" ht="12.75" hidden="false" customHeight="false" outlineLevel="0" collapsed="false">
      <c r="B472" s="167"/>
      <c r="C472" s="167"/>
      <c r="D472" s="167"/>
      <c r="E472" s="167"/>
    </row>
    <row r="473" customFormat="false" ht="12.75" hidden="false" customHeight="false" outlineLevel="0" collapsed="false">
      <c r="B473" s="167"/>
      <c r="C473" s="167"/>
      <c r="D473" s="167"/>
      <c r="E473" s="167"/>
    </row>
    <row r="474" customFormat="false" ht="12.75" hidden="false" customHeight="false" outlineLevel="0" collapsed="false">
      <c r="B474" s="167"/>
      <c r="C474" s="167"/>
      <c r="D474" s="167"/>
      <c r="E474" s="167"/>
    </row>
    <row r="475" customFormat="false" ht="12.75" hidden="false" customHeight="false" outlineLevel="0" collapsed="false">
      <c r="B475" s="167"/>
      <c r="C475" s="167"/>
      <c r="D475" s="167"/>
      <c r="E475" s="167"/>
    </row>
    <row r="476" customFormat="false" ht="12.75" hidden="false" customHeight="false" outlineLevel="0" collapsed="false">
      <c r="B476" s="167"/>
      <c r="C476" s="167"/>
      <c r="D476" s="167"/>
      <c r="E476" s="167"/>
    </row>
    <row r="477" customFormat="false" ht="12.75" hidden="false" customHeight="false" outlineLevel="0" collapsed="false">
      <c r="B477" s="167"/>
      <c r="C477" s="167"/>
      <c r="D477" s="167"/>
      <c r="E477" s="167"/>
    </row>
    <row r="478" customFormat="false" ht="12.75" hidden="false" customHeight="false" outlineLevel="0" collapsed="false">
      <c r="B478" s="167"/>
      <c r="C478" s="167"/>
      <c r="D478" s="167"/>
      <c r="E478" s="167"/>
    </row>
    <row r="479" customFormat="false" ht="12.75" hidden="false" customHeight="false" outlineLevel="0" collapsed="false">
      <c r="B479" s="167"/>
      <c r="C479" s="167"/>
      <c r="D479" s="167"/>
      <c r="E479" s="167"/>
    </row>
    <row r="480" customFormat="false" ht="12.75" hidden="false" customHeight="false" outlineLevel="0" collapsed="false">
      <c r="B480" s="167"/>
      <c r="C480" s="167"/>
      <c r="D480" s="167"/>
      <c r="E480" s="167"/>
    </row>
    <row r="481" customFormat="false" ht="12.75" hidden="false" customHeight="false" outlineLevel="0" collapsed="false">
      <c r="B481" s="167"/>
      <c r="C481" s="167"/>
      <c r="D481" s="167"/>
      <c r="E481" s="167"/>
    </row>
    <row r="482" customFormat="false" ht="12.75" hidden="false" customHeight="false" outlineLevel="0" collapsed="false">
      <c r="B482" s="167"/>
      <c r="C482" s="167"/>
      <c r="D482" s="167"/>
      <c r="E482" s="167"/>
    </row>
    <row r="483" customFormat="false" ht="12.75" hidden="false" customHeight="false" outlineLevel="0" collapsed="false">
      <c r="B483" s="167"/>
      <c r="C483" s="167"/>
      <c r="D483" s="167"/>
      <c r="E483" s="167"/>
    </row>
    <row r="484" customFormat="false" ht="12.75" hidden="false" customHeight="false" outlineLevel="0" collapsed="false">
      <c r="B484" s="167"/>
      <c r="C484" s="167"/>
      <c r="D484" s="167"/>
      <c r="E484" s="167"/>
    </row>
    <row r="485" customFormat="false" ht="12.75" hidden="false" customHeight="false" outlineLevel="0" collapsed="false">
      <c r="B485" s="167"/>
      <c r="C485" s="167"/>
      <c r="D485" s="167"/>
      <c r="E485" s="167"/>
    </row>
    <row r="486" customFormat="false" ht="12.75" hidden="false" customHeight="false" outlineLevel="0" collapsed="false">
      <c r="B486" s="167"/>
      <c r="C486" s="167"/>
      <c r="D486" s="167"/>
      <c r="E486" s="167"/>
    </row>
    <row r="487" customFormat="false" ht="12.75" hidden="false" customHeight="false" outlineLevel="0" collapsed="false">
      <c r="B487" s="167"/>
      <c r="C487" s="167"/>
      <c r="D487" s="167"/>
      <c r="E487" s="167"/>
    </row>
    <row r="488" customFormat="false" ht="12.75" hidden="false" customHeight="false" outlineLevel="0" collapsed="false">
      <c r="B488" s="167"/>
      <c r="C488" s="167"/>
      <c r="D488" s="167"/>
      <c r="E488" s="167"/>
    </row>
    <row r="489" customFormat="false" ht="12.75" hidden="false" customHeight="false" outlineLevel="0" collapsed="false">
      <c r="B489" s="167"/>
      <c r="C489" s="167"/>
      <c r="D489" s="167"/>
      <c r="E489" s="167"/>
    </row>
    <row r="490" customFormat="false" ht="12.75" hidden="false" customHeight="false" outlineLevel="0" collapsed="false">
      <c r="B490" s="167"/>
      <c r="C490" s="167"/>
      <c r="D490" s="167"/>
      <c r="E490" s="167"/>
    </row>
    <row r="491" customFormat="false" ht="12.75" hidden="false" customHeight="false" outlineLevel="0" collapsed="false">
      <c r="B491" s="167"/>
      <c r="C491" s="167"/>
      <c r="D491" s="167"/>
      <c r="E491" s="167"/>
    </row>
    <row r="492" customFormat="false" ht="12.75" hidden="false" customHeight="false" outlineLevel="0" collapsed="false">
      <c r="B492" s="167"/>
      <c r="C492" s="167"/>
      <c r="D492" s="167"/>
      <c r="E492" s="167"/>
    </row>
    <row r="493" customFormat="false" ht="12.75" hidden="false" customHeight="false" outlineLevel="0" collapsed="false">
      <c r="B493" s="167"/>
      <c r="C493" s="167"/>
      <c r="D493" s="167"/>
      <c r="E493" s="167"/>
    </row>
    <row r="494" customFormat="false" ht="12.75" hidden="false" customHeight="false" outlineLevel="0" collapsed="false">
      <c r="B494" s="167"/>
      <c r="C494" s="167"/>
      <c r="D494" s="167"/>
      <c r="E494" s="167"/>
    </row>
    <row r="495" customFormat="false" ht="12.75" hidden="false" customHeight="false" outlineLevel="0" collapsed="false">
      <c r="B495" s="167"/>
      <c r="C495" s="167"/>
      <c r="D495" s="167"/>
      <c r="E495" s="167"/>
    </row>
    <row r="496" customFormat="false" ht="12.75" hidden="false" customHeight="false" outlineLevel="0" collapsed="false">
      <c r="B496" s="167"/>
      <c r="C496" s="167"/>
      <c r="D496" s="167"/>
      <c r="E496" s="167"/>
    </row>
    <row r="497" customFormat="false" ht="12.75" hidden="false" customHeight="false" outlineLevel="0" collapsed="false">
      <c r="B497" s="167"/>
      <c r="C497" s="167"/>
      <c r="D497" s="167"/>
      <c r="E497" s="167"/>
    </row>
    <row r="498" customFormat="false" ht="12.75" hidden="false" customHeight="false" outlineLevel="0" collapsed="false">
      <c r="B498" s="167"/>
      <c r="C498" s="167"/>
      <c r="D498" s="167"/>
      <c r="E498" s="167"/>
    </row>
    <row r="499" customFormat="false" ht="12.75" hidden="false" customHeight="false" outlineLevel="0" collapsed="false">
      <c r="B499" s="167"/>
      <c r="C499" s="167"/>
      <c r="D499" s="167"/>
      <c r="E499" s="167"/>
    </row>
    <row r="500" customFormat="false" ht="12.75" hidden="false" customHeight="false" outlineLevel="0" collapsed="false">
      <c r="B500" s="167"/>
      <c r="C500" s="167"/>
      <c r="D500" s="167"/>
      <c r="E500" s="167"/>
    </row>
    <row r="501" customFormat="false" ht="12.75" hidden="false" customHeight="false" outlineLevel="0" collapsed="false">
      <c r="B501" s="167"/>
      <c r="C501" s="167"/>
      <c r="D501" s="167"/>
      <c r="E501" s="167"/>
    </row>
    <row r="502" customFormat="false" ht="12.75" hidden="false" customHeight="false" outlineLevel="0" collapsed="false">
      <c r="B502" s="167"/>
      <c r="C502" s="167"/>
      <c r="D502" s="167"/>
      <c r="E502" s="167"/>
    </row>
    <row r="503" customFormat="false" ht="12.75" hidden="false" customHeight="false" outlineLevel="0" collapsed="false">
      <c r="B503" s="167"/>
      <c r="C503" s="167"/>
      <c r="D503" s="167"/>
      <c r="E503" s="167"/>
    </row>
    <row r="504" customFormat="false" ht="12.75" hidden="false" customHeight="false" outlineLevel="0" collapsed="false">
      <c r="B504" s="167"/>
      <c r="C504" s="167"/>
      <c r="D504" s="167"/>
      <c r="E504" s="167"/>
    </row>
    <row r="505" customFormat="false" ht="12.75" hidden="false" customHeight="false" outlineLevel="0" collapsed="false">
      <c r="B505" s="167"/>
      <c r="C505" s="167"/>
      <c r="D505" s="167"/>
      <c r="E505" s="167"/>
    </row>
    <row r="506" customFormat="false" ht="12.75" hidden="false" customHeight="false" outlineLevel="0" collapsed="false">
      <c r="B506" s="167"/>
      <c r="C506" s="167"/>
      <c r="D506" s="167"/>
      <c r="E506" s="167"/>
    </row>
    <row r="507" customFormat="false" ht="12.75" hidden="false" customHeight="false" outlineLevel="0" collapsed="false">
      <c r="B507" s="167"/>
      <c r="C507" s="167"/>
      <c r="D507" s="167"/>
      <c r="E507" s="167"/>
    </row>
    <row r="508" customFormat="false" ht="12.75" hidden="false" customHeight="false" outlineLevel="0" collapsed="false">
      <c r="B508" s="167"/>
      <c r="C508" s="167"/>
      <c r="D508" s="167"/>
      <c r="E508" s="167"/>
    </row>
    <row r="509" customFormat="false" ht="12.75" hidden="false" customHeight="false" outlineLevel="0" collapsed="false">
      <c r="B509" s="167"/>
      <c r="C509" s="167"/>
      <c r="D509" s="167"/>
      <c r="E509" s="167"/>
    </row>
    <row r="510" customFormat="false" ht="12.75" hidden="false" customHeight="false" outlineLevel="0" collapsed="false">
      <c r="B510" s="167"/>
      <c r="C510" s="167"/>
      <c r="D510" s="167"/>
      <c r="E510" s="167"/>
    </row>
    <row r="511" customFormat="false" ht="12.75" hidden="false" customHeight="false" outlineLevel="0" collapsed="false">
      <c r="B511" s="167"/>
      <c r="C511" s="167"/>
      <c r="D511" s="167"/>
      <c r="E511" s="167"/>
    </row>
    <row r="512" customFormat="false" ht="12.75" hidden="false" customHeight="false" outlineLevel="0" collapsed="false">
      <c r="B512" s="167"/>
      <c r="C512" s="167"/>
      <c r="D512" s="167"/>
      <c r="E512" s="167"/>
    </row>
    <row r="513" customFormat="false" ht="12.75" hidden="false" customHeight="false" outlineLevel="0" collapsed="false">
      <c r="B513" s="167"/>
      <c r="C513" s="167"/>
      <c r="D513" s="167"/>
      <c r="E513" s="167"/>
    </row>
    <row r="514" customFormat="false" ht="12.75" hidden="false" customHeight="false" outlineLevel="0" collapsed="false">
      <c r="B514" s="167"/>
      <c r="C514" s="167"/>
      <c r="D514" s="167"/>
      <c r="E514" s="167"/>
    </row>
    <row r="515" customFormat="false" ht="12.75" hidden="false" customHeight="false" outlineLevel="0" collapsed="false">
      <c r="B515" s="167"/>
      <c r="C515" s="167"/>
      <c r="D515" s="167"/>
      <c r="E515" s="167"/>
    </row>
  </sheetData>
  <mergeCells count="19">
    <mergeCell ref="A1:E1"/>
    <mergeCell ref="A12:E12"/>
    <mergeCell ref="A48:E48"/>
    <mergeCell ref="A51:E51"/>
    <mergeCell ref="A55:E55"/>
    <mergeCell ref="A68:E68"/>
    <mergeCell ref="A74:E74"/>
    <mergeCell ref="A79:E79"/>
    <mergeCell ref="A82:E82"/>
    <mergeCell ref="A88:E88"/>
    <mergeCell ref="A98:E98"/>
    <mergeCell ref="A100:E100"/>
    <mergeCell ref="A110:E110"/>
    <mergeCell ref="A116:E116"/>
    <mergeCell ref="A126:E126"/>
    <mergeCell ref="A132:E132"/>
    <mergeCell ref="A136:E136"/>
    <mergeCell ref="A138:E138"/>
    <mergeCell ref="A146:E146"/>
  </mergeCells>
  <printOptions headings="false" gridLines="false" gridLinesSet="true" horizontalCentered="true" verticalCentered="true"/>
  <pageMargins left="0.747916666666667" right="0.747916666666667" top="0.984027777777778" bottom="0.984027777777778" header="0.5" footer="0.5"/>
  <pageSetup paperSize="1" scale="100" fitToWidth="1" fitToHeight="3" pageOrder="downThenOver" orientation="portrait" blackAndWhite="false" draft="false" cellComments="none" horizontalDpi="300" verticalDpi="300" copies="1"/>
  <headerFooter differentFirst="false" differentOddEven="false">
    <oddHeader>&amp;C&amp;A</oddHeader>
    <oddFooter>&amp;CPage &amp;P</oddFooter>
  </headerFooter>
  <legacyDrawing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F24"/>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B9" activeCellId="0" sqref="B9"/>
    </sheetView>
  </sheetViews>
  <sheetFormatPr defaultColWidth="9.0546875" defaultRowHeight="12.75" customHeight="true" zeroHeight="false" outlineLevelRow="0" outlineLevelCol="0"/>
  <cols>
    <col collapsed="false" customWidth="true" hidden="false" outlineLevel="0" max="1" min="1" style="89" width="23.56"/>
    <col collapsed="false" customWidth="true" hidden="false" outlineLevel="0" max="2" min="2" style="0" width="12.85"/>
    <col collapsed="false" customWidth="true" hidden="false" outlineLevel="0" max="3" min="3" style="0" width="12.42"/>
    <col collapsed="false" customWidth="true" hidden="false" outlineLevel="0" max="4" min="4" style="0" width="11.42"/>
    <col collapsed="false" customWidth="true" hidden="false" outlineLevel="0" max="5" min="5" style="0" width="8.85"/>
    <col collapsed="false" customWidth="true" hidden="false" outlineLevel="0" max="6" min="6" style="0" width="10.13"/>
  </cols>
  <sheetData>
    <row r="1" customFormat="false" ht="15.75" hidden="false" customHeight="false" outlineLevel="0" collapsed="false">
      <c r="A1" s="168" t="s">
        <v>240</v>
      </c>
      <c r="B1" s="168"/>
      <c r="C1" s="168"/>
      <c r="D1" s="168"/>
      <c r="E1" s="168"/>
      <c r="F1" s="168"/>
    </row>
    <row r="2" customFormat="false" ht="16.5" hidden="false" customHeight="false" outlineLevel="0" collapsed="false">
      <c r="A2" s="169" t="s">
        <v>116</v>
      </c>
      <c r="B2" s="169"/>
      <c r="C2" s="169"/>
      <c r="D2" s="169"/>
      <c r="E2" s="169"/>
      <c r="F2" s="169"/>
    </row>
    <row r="3" customFormat="false" ht="12.75" hidden="false" customHeight="false" outlineLevel="0" collapsed="false">
      <c r="A3" s="131"/>
      <c r="B3" s="109"/>
      <c r="C3" s="109"/>
      <c r="D3" s="109"/>
      <c r="E3" s="171" t="s">
        <v>133</v>
      </c>
      <c r="F3" s="172" t="n">
        <f aca="false">'Input Sheet'!B3</f>
        <v>1.53964588144727</v>
      </c>
    </row>
    <row r="4" customFormat="false" ht="12.75" hidden="false" customHeight="false" outlineLevel="0" collapsed="false">
      <c r="A4" s="97" t="s">
        <v>117</v>
      </c>
      <c r="B4" s="170" t="n">
        <f aca="true">TODAY()</f>
        <v>45926</v>
      </c>
      <c r="C4" s="109"/>
      <c r="D4" s="109"/>
      <c r="E4" s="171" t="s">
        <v>184</v>
      </c>
      <c r="F4" s="172" t="n">
        <f aca="false">'Input Sheet'!B5</f>
        <v>2.17055747706</v>
      </c>
    </row>
    <row r="5" customFormat="false" ht="13.5" hidden="false" customHeight="false" outlineLevel="0" collapsed="false">
      <c r="A5" s="131"/>
      <c r="B5" s="109"/>
      <c r="C5" s="109"/>
      <c r="D5" s="109"/>
      <c r="E5" s="109"/>
      <c r="F5" s="216"/>
    </row>
    <row r="6" customFormat="false" ht="15" hidden="false" customHeight="false" outlineLevel="0" collapsed="false">
      <c r="A6" s="175" t="s">
        <v>41</v>
      </c>
      <c r="B6" s="176" t="s">
        <v>120</v>
      </c>
      <c r="C6" s="176" t="s">
        <v>121</v>
      </c>
      <c r="D6" s="176" t="s">
        <v>122</v>
      </c>
      <c r="E6" s="176" t="s">
        <v>123</v>
      </c>
      <c r="F6" s="177" t="s">
        <v>124</v>
      </c>
    </row>
    <row r="7" customFormat="false" ht="12.75" hidden="false" customHeight="false" outlineLevel="0" collapsed="false">
      <c r="A7" s="157"/>
      <c r="B7" s="136"/>
      <c r="C7" s="136"/>
      <c r="D7" s="137"/>
      <c r="E7" s="178"/>
      <c r="F7" s="137"/>
    </row>
    <row r="8" customFormat="false" ht="12.75" hidden="false" customHeight="false" outlineLevel="0" collapsed="false">
      <c r="A8" s="97" t="s">
        <v>136</v>
      </c>
      <c r="B8" s="109" t="s">
        <v>50</v>
      </c>
      <c r="C8" s="101" t="n">
        <f aca="false">'Input Sheet'!B11</f>
        <v>184.34</v>
      </c>
      <c r="D8" s="103" t="n">
        <f aca="false">C8*12/365</f>
        <v>6.06049315068493</v>
      </c>
      <c r="E8" s="179" t="n">
        <f aca="false">D8/'Input Sheet'!$B$4</f>
        <v>0.160457854135158</v>
      </c>
      <c r="F8" s="103" t="n">
        <f aca="false">E8*'Input Sheet'!$B$7/'Input Sheet'!$B$3</f>
        <v>0.109955168128199</v>
      </c>
    </row>
    <row r="9" customFormat="false" ht="13.5" hidden="false" customHeight="false" outlineLevel="0" collapsed="false">
      <c r="A9" s="131"/>
      <c r="B9" s="109"/>
      <c r="C9" s="101"/>
      <c r="D9" s="103"/>
      <c r="E9" s="179"/>
      <c r="F9" s="103"/>
    </row>
    <row r="10" customFormat="false" ht="13.5" hidden="false" customHeight="false" outlineLevel="0" collapsed="false">
      <c r="A10" s="180"/>
      <c r="B10" s="181"/>
      <c r="C10" s="117"/>
      <c r="D10" s="182" t="s">
        <v>31</v>
      </c>
      <c r="E10" s="183" t="n">
        <f aca="false">SUM(E8:E9)</f>
        <v>0.160457854135158</v>
      </c>
      <c r="F10" s="163" t="n">
        <f aca="false">SUM(F8:F9)</f>
        <v>0.109955168128199</v>
      </c>
    </row>
    <row r="11" customFormat="false" ht="12.75" hidden="false" customHeight="false" outlineLevel="0" collapsed="false">
      <c r="A11" s="97" t="s">
        <v>2</v>
      </c>
      <c r="B11" s="109" t="s">
        <v>50</v>
      </c>
      <c r="C11" s="101"/>
      <c r="D11" s="103"/>
      <c r="E11" s="179" t="n">
        <f aca="false">'Input Sheet'!E41*12/365</f>
        <v>1.09552043835616</v>
      </c>
      <c r="F11" s="103" t="n">
        <f aca="false">E11*'Input Sheet'!$B$7/'Input Sheet'!$B$3</f>
        <v>0.750715099840891</v>
      </c>
    </row>
    <row r="12" customFormat="false" ht="12.75" hidden="false" customHeight="false" outlineLevel="0" collapsed="false">
      <c r="A12" s="131"/>
      <c r="B12" s="109" t="s">
        <v>51</v>
      </c>
      <c r="C12" s="101"/>
      <c r="D12" s="103"/>
      <c r="E12" s="179" t="n">
        <f aca="false">'Input Sheet'!E42</f>
        <v>0.04834</v>
      </c>
      <c r="F12" s="103" t="n">
        <f aca="false">E12*'Input Sheet'!$B$7/'Input Sheet'!$B$3</f>
        <v>0.03312541387248</v>
      </c>
    </row>
    <row r="13" customFormat="false" ht="13.5" hidden="false" customHeight="false" outlineLevel="0" collapsed="false">
      <c r="A13" s="131"/>
      <c r="B13" s="109" t="s">
        <v>241</v>
      </c>
      <c r="C13" s="101"/>
      <c r="D13" s="103"/>
      <c r="E13" s="179" t="n">
        <f aca="false">'Input Sheet'!E43*12/365</f>
        <v>0.0254304657534247</v>
      </c>
      <c r="F13" s="103" t="n">
        <f aca="false">E13*'Input Sheet'!$B$7/'Input Sheet'!$B$3</f>
        <v>0.0174264522766264</v>
      </c>
    </row>
    <row r="14" customFormat="false" ht="13.5" hidden="false" customHeight="false" outlineLevel="0" collapsed="false">
      <c r="A14" s="106"/>
      <c r="B14" s="107"/>
      <c r="C14" s="117"/>
      <c r="D14" s="182" t="s">
        <v>31</v>
      </c>
      <c r="E14" s="183" t="n">
        <f aca="false">SUM(E11:E13)</f>
        <v>1.16929090410959</v>
      </c>
      <c r="F14" s="163" t="n">
        <f aca="false">SUM(F11:F13)</f>
        <v>0.801266965989997</v>
      </c>
    </row>
    <row r="15" customFormat="false" ht="13.5" hidden="false" customHeight="false" outlineLevel="0" collapsed="false">
      <c r="A15" s="175" t="s">
        <v>127</v>
      </c>
      <c r="B15" s="187"/>
      <c r="C15" s="187"/>
      <c r="D15" s="187"/>
      <c r="E15" s="187"/>
      <c r="F15" s="188"/>
    </row>
    <row r="16" customFormat="false" ht="12.75" hidden="false" customHeight="false" outlineLevel="0" collapsed="false">
      <c r="A16" s="131" t="s">
        <v>2</v>
      </c>
      <c r="B16" s="101"/>
      <c r="C16" s="189" t="n">
        <f aca="false">'Fuel Rates'!$F$98</f>
        <v>0.0567666666666667</v>
      </c>
      <c r="D16" s="109"/>
      <c r="E16" s="179" t="n">
        <f aca="false">F16/'Input Sheet'!B7*'Input Sheet'!B3</f>
        <v>0.179808416666667</v>
      </c>
      <c r="F16" s="103" t="n">
        <f aca="false">C16*'Input Sheet'!$B$5</f>
        <v>0.123215312781106</v>
      </c>
    </row>
    <row r="17" customFormat="false" ht="13.5" hidden="false" customHeight="false" outlineLevel="0" collapsed="false">
      <c r="A17" s="131"/>
      <c r="B17" s="101"/>
      <c r="C17" s="189" t="n">
        <f aca="false">'Fuel Rates'!F99</f>
        <v>0.005</v>
      </c>
      <c r="D17" s="109"/>
      <c r="E17" s="179" t="n">
        <f aca="false">F17/'Input Sheet'!B7*'Input Sheet'!B3</f>
        <v>0.0158375</v>
      </c>
      <c r="F17" s="103" t="n">
        <f aca="false">C17*'Input Sheet'!$B$5</f>
        <v>0.0108527873853</v>
      </c>
    </row>
    <row r="18" customFormat="false" ht="13.5" hidden="false" customHeight="false" outlineLevel="0" collapsed="false">
      <c r="A18" s="131"/>
      <c r="B18" s="109"/>
      <c r="C18" s="109"/>
      <c r="D18" s="182" t="s">
        <v>31</v>
      </c>
      <c r="E18" s="192" t="n">
        <f aca="false">SUM(E16:E17)</f>
        <v>0.195645916666667</v>
      </c>
      <c r="F18" s="193" t="n">
        <f aca="false">SUM(F16:F17)</f>
        <v>0.134068100166406</v>
      </c>
    </row>
    <row r="19" customFormat="false" ht="13.5" hidden="false" customHeight="false" outlineLevel="0" collapsed="false">
      <c r="A19" s="194" t="s">
        <v>128</v>
      </c>
      <c r="B19" s="187"/>
      <c r="C19" s="187"/>
      <c r="D19" s="187"/>
      <c r="E19" s="187"/>
      <c r="F19" s="188"/>
    </row>
    <row r="20" customFormat="false" ht="12.75" hidden="false" customHeight="false" outlineLevel="0" collapsed="false">
      <c r="A20" s="131" t="s">
        <v>129</v>
      </c>
      <c r="B20" s="195"/>
      <c r="C20" s="195"/>
      <c r="D20" s="195"/>
      <c r="E20" s="196" t="n">
        <f aca="false">E12+E13</f>
        <v>0.0737704657534247</v>
      </c>
      <c r="F20" s="197" t="n">
        <f aca="false">F12+F13</f>
        <v>0.0505518661491064</v>
      </c>
    </row>
    <row r="21" customFormat="false" ht="12.75" hidden="false" customHeight="false" outlineLevel="0" collapsed="false">
      <c r="A21" s="198" t="s">
        <v>242</v>
      </c>
      <c r="B21" s="109"/>
      <c r="C21" s="109"/>
      <c r="D21" s="109"/>
      <c r="E21" s="199" t="n">
        <f aca="false">E10+E14</f>
        <v>1.32974875824475</v>
      </c>
      <c r="F21" s="200" t="n">
        <f aca="false">F10+F14</f>
        <v>0.911222134118196</v>
      </c>
    </row>
    <row r="22" customFormat="false" ht="13.5" hidden="false" customHeight="false" outlineLevel="0" collapsed="false">
      <c r="A22" s="201" t="s">
        <v>243</v>
      </c>
      <c r="B22" s="107"/>
      <c r="C22" s="107"/>
      <c r="D22" s="107"/>
      <c r="E22" s="202" t="n">
        <f aca="false">E21+E18</f>
        <v>1.52539467491141</v>
      </c>
      <c r="F22" s="203" t="n">
        <f aca="false">F21+F18</f>
        <v>1.0452902342846</v>
      </c>
    </row>
    <row r="23" customFormat="false" ht="12.75" hidden="false" customHeight="false" outlineLevel="0" collapsed="false">
      <c r="A23" s="0"/>
    </row>
    <row r="24" customFormat="false" ht="12.75" hidden="false" customHeight="false" outlineLevel="0" collapsed="false">
      <c r="E24" s="151"/>
    </row>
  </sheetData>
  <mergeCells count="2">
    <mergeCell ref="A1:F1"/>
    <mergeCell ref="A2:F2"/>
  </mergeCells>
  <printOptions headings="false" gridLines="false" gridLinesSet="true" horizontalCentered="true" verticalCentered="false"/>
  <pageMargins left="0.747916666666667" right="0.747916666666667" top="0.984027777777778" bottom="0.984027777777778" header="0.5" footer="0.511811023622047"/>
  <pageSetup paperSize="1" scale="100" fitToWidth="1" fitToHeight="1" pageOrder="downThenOver" orientation="portrait" blackAndWhite="false" draft="false" cellComments="none" horizontalDpi="300" verticalDpi="300" copies="1"/>
  <headerFooter differentFirst="false" differentOddEven="false">
    <oddHeader>&amp;C&amp;A</oddHeader>
    <oddFooter/>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F23"/>
  <sheetViews>
    <sheetView showFormulas="false" showGridLines="true" showRowColHeaders="true" showZeros="true" rightToLeft="false" tabSelected="false" showOutlineSymbols="true" defaultGridColor="true" view="normal" topLeftCell="A3" colorId="64" zoomScale="100" zoomScaleNormal="100" zoomScalePageLayoutView="100" workbookViewId="0">
      <selection pane="topLeft" activeCell="B9" activeCellId="0" sqref="B9"/>
    </sheetView>
  </sheetViews>
  <sheetFormatPr defaultColWidth="9.0546875" defaultRowHeight="12.75" customHeight="true" zeroHeight="false" outlineLevelRow="0" outlineLevelCol="0"/>
  <cols>
    <col collapsed="false" customWidth="true" hidden="false" outlineLevel="0" max="1" min="1" style="89" width="23.56"/>
    <col collapsed="false" customWidth="true" hidden="false" outlineLevel="0" max="2" min="2" style="0" width="12.85"/>
    <col collapsed="false" customWidth="true" hidden="false" outlineLevel="0" max="3" min="3" style="0" width="12.42"/>
    <col collapsed="false" customWidth="true" hidden="false" outlineLevel="0" max="4" min="4" style="0" width="11.42"/>
    <col collapsed="false" customWidth="true" hidden="false" outlineLevel="0" max="6" min="5" style="0" width="10.13"/>
  </cols>
  <sheetData>
    <row r="1" customFormat="false" ht="15.75" hidden="false" customHeight="false" outlineLevel="0" collapsed="false">
      <c r="A1" s="168" t="s">
        <v>244</v>
      </c>
      <c r="B1" s="168"/>
      <c r="C1" s="168"/>
      <c r="D1" s="168"/>
      <c r="E1" s="168"/>
      <c r="F1" s="168"/>
    </row>
    <row r="2" customFormat="false" ht="16.5" hidden="false" customHeight="false" outlineLevel="0" collapsed="false">
      <c r="A2" s="169" t="s">
        <v>116</v>
      </c>
      <c r="B2" s="169"/>
      <c r="C2" s="169"/>
      <c r="D2" s="169"/>
      <c r="E2" s="169"/>
      <c r="F2" s="169"/>
    </row>
    <row r="3" customFormat="false" ht="12.75" hidden="false" customHeight="false" outlineLevel="0" collapsed="false">
      <c r="A3" s="131"/>
      <c r="B3" s="109"/>
      <c r="C3" s="109"/>
      <c r="D3" s="109"/>
      <c r="E3" s="171" t="s">
        <v>133</v>
      </c>
      <c r="F3" s="172" t="n">
        <f aca="false">'Input Sheet'!B3</f>
        <v>1.53964588144727</v>
      </c>
    </row>
    <row r="4" customFormat="false" ht="12.75" hidden="false" customHeight="false" outlineLevel="0" collapsed="false">
      <c r="A4" s="97" t="s">
        <v>117</v>
      </c>
      <c r="B4" s="170" t="n">
        <f aca="true">TODAY()</f>
        <v>45926</v>
      </c>
      <c r="C4" s="109"/>
      <c r="D4" s="109"/>
      <c r="E4" s="171" t="s">
        <v>190</v>
      </c>
      <c r="F4" s="172" t="n">
        <f aca="false">'Input Sheet'!B5</f>
        <v>2.17055747706</v>
      </c>
    </row>
    <row r="5" customFormat="false" ht="13.5" hidden="false" customHeight="false" outlineLevel="0" collapsed="false">
      <c r="A5" s="131"/>
      <c r="B5" s="109"/>
      <c r="C5" s="109"/>
      <c r="D5" s="109"/>
      <c r="E5" s="109"/>
      <c r="F5" s="216"/>
    </row>
    <row r="6" customFormat="false" ht="15" hidden="false" customHeight="false" outlineLevel="0" collapsed="false">
      <c r="A6" s="175" t="s">
        <v>41</v>
      </c>
      <c r="B6" s="176" t="s">
        <v>120</v>
      </c>
      <c r="C6" s="176" t="s">
        <v>121</v>
      </c>
      <c r="D6" s="176" t="s">
        <v>122</v>
      </c>
      <c r="E6" s="176" t="s">
        <v>123</v>
      </c>
      <c r="F6" s="177" t="s">
        <v>124</v>
      </c>
    </row>
    <row r="7" customFormat="false" ht="12.75" hidden="false" customHeight="false" outlineLevel="0" collapsed="false">
      <c r="A7" s="157"/>
      <c r="B7" s="136"/>
      <c r="C7" s="136"/>
      <c r="D7" s="137"/>
      <c r="E7" s="178"/>
      <c r="F7" s="137"/>
    </row>
    <row r="8" customFormat="false" ht="12.75" hidden="false" customHeight="false" outlineLevel="0" collapsed="false">
      <c r="A8" s="97" t="s">
        <v>136</v>
      </c>
      <c r="B8" s="109" t="s">
        <v>50</v>
      </c>
      <c r="C8" s="101" t="n">
        <f aca="false">'Input Sheet'!B11</f>
        <v>184.34</v>
      </c>
      <c r="D8" s="103" t="n">
        <f aca="false">C8*12/365</f>
        <v>6.06049315068493</v>
      </c>
      <c r="E8" s="179" t="n">
        <f aca="false">D8/'Input Sheet'!$B$4</f>
        <v>0.160457854135158</v>
      </c>
      <c r="F8" s="103" t="n">
        <f aca="false">E8*'Input Sheet'!$B$7/'Input Sheet'!$B$3</f>
        <v>0.109955168128199</v>
      </c>
    </row>
    <row r="9" customFormat="false" ht="13.5" hidden="false" customHeight="false" outlineLevel="0" collapsed="false">
      <c r="A9" s="131"/>
      <c r="B9" s="109"/>
      <c r="C9" s="101"/>
      <c r="D9" s="103"/>
      <c r="E9" s="179"/>
      <c r="F9" s="103"/>
    </row>
    <row r="10" customFormat="false" ht="13.5" hidden="false" customHeight="false" outlineLevel="0" collapsed="false">
      <c r="A10" s="180"/>
      <c r="B10" s="181"/>
      <c r="C10" s="117"/>
      <c r="D10" s="182" t="s">
        <v>31</v>
      </c>
      <c r="E10" s="183" t="n">
        <f aca="false">SUM(E8:E9)</f>
        <v>0.160457854135158</v>
      </c>
      <c r="F10" s="163" t="n">
        <f aca="false">SUM(F8:F9)</f>
        <v>0.109955168128199</v>
      </c>
    </row>
    <row r="11" customFormat="false" ht="12.75" hidden="false" customHeight="false" outlineLevel="0" collapsed="false">
      <c r="A11" s="97" t="s">
        <v>2</v>
      </c>
      <c r="B11" s="109" t="s">
        <v>50</v>
      </c>
      <c r="C11" s="101"/>
      <c r="D11" s="103"/>
      <c r="E11" s="179" t="n">
        <f aca="false">'Input Sheet'!E32*12/365</f>
        <v>1.09312635616438</v>
      </c>
      <c r="F11" s="103" t="n">
        <f aca="false">E11*'Input Sheet'!$B$7/'Input Sheet'!$B$3</f>
        <v>0.749074533778676</v>
      </c>
    </row>
    <row r="12" customFormat="false" ht="12.75" hidden="false" customHeight="false" outlineLevel="0" collapsed="false">
      <c r="A12" s="131"/>
      <c r="B12" s="109" t="s">
        <v>51</v>
      </c>
      <c r="C12" s="101"/>
      <c r="D12" s="103"/>
      <c r="E12" s="179" t="n">
        <f aca="false">'Input Sheet'!E33</f>
        <v>0.04822</v>
      </c>
      <c r="F12" s="103" t="n">
        <f aca="false">E12*'Input Sheet'!$B$7/'Input Sheet'!$B$3</f>
        <v>0.03304318280784</v>
      </c>
    </row>
    <row r="13" customFormat="false" ht="13.5" hidden="false" customHeight="false" outlineLevel="0" collapsed="false">
      <c r="A13" s="131"/>
      <c r="B13" s="109" t="s">
        <v>60</v>
      </c>
      <c r="C13" s="101"/>
      <c r="D13" s="103"/>
      <c r="E13" s="179" t="n">
        <f aca="false">'Input Sheet'!E34*12/365</f>
        <v>0.00328602739726027</v>
      </c>
      <c r="F13" s="103" t="n">
        <f aca="false">E13*'Input Sheet'!$B$7/'Input Sheet'!$B$3</f>
        <v>0.00225177942760767</v>
      </c>
    </row>
    <row r="14" customFormat="false" ht="13.5" hidden="false" customHeight="false" outlineLevel="0" collapsed="false">
      <c r="A14" s="106"/>
      <c r="B14" s="107"/>
      <c r="C14" s="117"/>
      <c r="D14" s="182" t="s">
        <v>31</v>
      </c>
      <c r="E14" s="183" t="n">
        <f aca="false">SUM(E11:E13)</f>
        <v>1.14463238356164</v>
      </c>
      <c r="F14" s="163" t="n">
        <f aca="false">SUM(F11:F13)</f>
        <v>0.784369496014123</v>
      </c>
    </row>
    <row r="15" customFormat="false" ht="13.5" hidden="false" customHeight="false" outlineLevel="0" collapsed="false">
      <c r="A15" s="175" t="s">
        <v>127</v>
      </c>
      <c r="B15" s="187"/>
      <c r="C15" s="187"/>
      <c r="D15" s="187"/>
      <c r="E15" s="187"/>
      <c r="F15" s="188"/>
    </row>
    <row r="16" customFormat="false" ht="12.75" hidden="false" customHeight="false" outlineLevel="0" collapsed="false">
      <c r="A16" s="131"/>
      <c r="B16" s="101" t="s">
        <v>245</v>
      </c>
      <c r="C16" s="189" t="n">
        <v>0.0001</v>
      </c>
      <c r="D16" s="109"/>
      <c r="E16" s="179" t="n">
        <f aca="false">F16/'Input Sheet'!B6*'Input Sheet'!B2</f>
        <v>0</v>
      </c>
      <c r="F16" s="103" t="n">
        <f aca="false">C16*'Input Sheet'!$B$5</f>
        <v>0.000217055747706</v>
      </c>
    </row>
    <row r="17" customFormat="false" ht="13.5" hidden="false" customHeight="false" outlineLevel="0" collapsed="false">
      <c r="A17" s="131" t="s">
        <v>2</v>
      </c>
      <c r="B17" s="101"/>
      <c r="C17" s="189" t="n">
        <f aca="false">'Fuel Rates'!$G$98</f>
        <v>0.0562</v>
      </c>
      <c r="D17" s="109"/>
      <c r="E17" s="179" t="n">
        <f aca="false">F17/'Input Sheet'!B7*'Input Sheet'!B3</f>
        <v>0.1780135</v>
      </c>
      <c r="F17" s="103" t="n">
        <f aca="false">C17*'Input Sheet'!$B$5</f>
        <v>0.121985330210772</v>
      </c>
    </row>
    <row r="18" customFormat="false" ht="13.5" hidden="false" customHeight="false" outlineLevel="0" collapsed="false">
      <c r="A18" s="131"/>
      <c r="B18" s="109"/>
      <c r="C18" s="109"/>
      <c r="D18" s="182" t="s">
        <v>31</v>
      </c>
      <c r="E18" s="192" t="n">
        <f aca="false">SUM(E16:E17)</f>
        <v>0.1780135</v>
      </c>
      <c r="F18" s="193" t="n">
        <f aca="false">SUM(F16:F17)</f>
        <v>0.122202385958478</v>
      </c>
    </row>
    <row r="19" customFormat="false" ht="13.5" hidden="false" customHeight="false" outlineLevel="0" collapsed="false">
      <c r="A19" s="194" t="s">
        <v>128</v>
      </c>
      <c r="B19" s="187"/>
      <c r="C19" s="187"/>
      <c r="D19" s="187"/>
      <c r="E19" s="187"/>
      <c r="F19" s="188"/>
    </row>
    <row r="20" customFormat="false" ht="12.75" hidden="false" customHeight="false" outlineLevel="0" collapsed="false">
      <c r="A20" s="131" t="s">
        <v>129</v>
      </c>
      <c r="B20" s="195"/>
      <c r="C20" s="195"/>
      <c r="D20" s="195"/>
      <c r="E20" s="196" t="n">
        <f aca="false">E12+E13</f>
        <v>0.0515060273972603</v>
      </c>
      <c r="F20" s="197" t="n">
        <f aca="false">F12+F13</f>
        <v>0.0352949622354477</v>
      </c>
    </row>
    <row r="21" customFormat="false" ht="12.75" hidden="false" customHeight="false" outlineLevel="0" collapsed="false">
      <c r="A21" s="198" t="s">
        <v>246</v>
      </c>
      <c r="B21" s="109"/>
      <c r="C21" s="109"/>
      <c r="D21" s="109"/>
      <c r="E21" s="199" t="n">
        <f aca="false">E10+E14</f>
        <v>1.3050902376968</v>
      </c>
      <c r="F21" s="200" t="n">
        <f aca="false">F10+F14</f>
        <v>0.894324664142323</v>
      </c>
    </row>
    <row r="22" customFormat="false" ht="13.5" hidden="false" customHeight="false" outlineLevel="0" collapsed="false">
      <c r="A22" s="201" t="s">
        <v>247</v>
      </c>
      <c r="B22" s="107"/>
      <c r="C22" s="107"/>
      <c r="D22" s="107"/>
      <c r="E22" s="202" t="n">
        <f aca="false">E21+E18</f>
        <v>1.4831037376968</v>
      </c>
      <c r="F22" s="203" t="n">
        <f aca="false">F21+F18</f>
        <v>1.0165270501008</v>
      </c>
    </row>
    <row r="23" customFormat="false" ht="12.75" hidden="false" customHeight="false" outlineLevel="0" collapsed="false">
      <c r="A23" s="0"/>
    </row>
  </sheetData>
  <mergeCells count="2">
    <mergeCell ref="A1:F1"/>
    <mergeCell ref="A2:F2"/>
  </mergeCells>
  <printOptions headings="false" gridLines="false" gridLinesSet="true" horizontalCentered="true" verticalCentered="false"/>
  <pageMargins left="0.747916666666667" right="0.747916666666667" top="0.984027777777778" bottom="0.984027777777778" header="0.5" footer="0.511811023622047"/>
  <pageSetup paperSize="1" scale="100" fitToWidth="1" fitToHeight="1" pageOrder="downThenOver" orientation="portrait" blackAndWhite="false" draft="false" cellComments="none" horizontalDpi="300" verticalDpi="300" copies="1"/>
  <headerFooter differentFirst="false" differentOddEven="false">
    <oddHeader>&amp;C&amp;A</oddHeader>
    <oddFooter/>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F2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B9" activeCellId="0" sqref="B9"/>
    </sheetView>
  </sheetViews>
  <sheetFormatPr defaultColWidth="9.0546875" defaultRowHeight="12.75" customHeight="true" zeroHeight="false" outlineLevelRow="0" outlineLevelCol="0"/>
  <cols>
    <col collapsed="false" customWidth="true" hidden="false" outlineLevel="0" max="1" min="1" style="89" width="23.56"/>
    <col collapsed="false" customWidth="true" hidden="false" outlineLevel="0" max="2" min="2" style="0" width="12.85"/>
    <col collapsed="false" customWidth="true" hidden="false" outlineLevel="0" max="3" min="3" style="0" width="12.42"/>
    <col collapsed="false" customWidth="true" hidden="false" outlineLevel="0" max="4" min="4" style="0" width="11.42"/>
    <col collapsed="false" customWidth="true" hidden="false" outlineLevel="0" max="6" min="5" style="0" width="10.13"/>
  </cols>
  <sheetData>
    <row r="1" customFormat="false" ht="15.75" hidden="false" customHeight="false" outlineLevel="0" collapsed="false">
      <c r="A1" s="168" t="s">
        <v>248</v>
      </c>
      <c r="B1" s="168"/>
      <c r="C1" s="168"/>
      <c r="D1" s="168"/>
      <c r="E1" s="168"/>
      <c r="F1" s="168"/>
    </row>
    <row r="2" customFormat="false" ht="16.5" hidden="false" customHeight="false" outlineLevel="0" collapsed="false">
      <c r="A2" s="169" t="s">
        <v>116</v>
      </c>
      <c r="B2" s="169"/>
      <c r="C2" s="169"/>
      <c r="D2" s="169"/>
      <c r="E2" s="169"/>
      <c r="F2" s="169"/>
    </row>
    <row r="3" customFormat="false" ht="12.75" hidden="false" customHeight="false" outlineLevel="0" collapsed="false">
      <c r="A3" s="131"/>
      <c r="B3" s="109"/>
      <c r="C3" s="109"/>
      <c r="D3" s="109"/>
      <c r="E3" s="109"/>
      <c r="F3" s="216"/>
    </row>
    <row r="4" customFormat="false" ht="12.75" hidden="false" customHeight="false" outlineLevel="0" collapsed="false">
      <c r="A4" s="97" t="s">
        <v>117</v>
      </c>
      <c r="B4" s="170" t="n">
        <f aca="true">TODAY()</f>
        <v>45926</v>
      </c>
      <c r="C4" s="109"/>
      <c r="D4" s="109"/>
      <c r="E4" s="171" t="s">
        <v>133</v>
      </c>
      <c r="F4" s="172" t="n">
        <f aca="false">'Input Sheet'!$B$3</f>
        <v>1.53964588144727</v>
      </c>
    </row>
    <row r="5" customFormat="false" ht="13.5" hidden="false" customHeight="false" outlineLevel="0" collapsed="false">
      <c r="A5" s="131"/>
      <c r="B5" s="109"/>
      <c r="C5" s="109"/>
      <c r="D5" s="109"/>
      <c r="E5" s="171" t="s">
        <v>190</v>
      </c>
      <c r="F5" s="172" t="n">
        <f aca="false">'Input Sheet'!$B$5</f>
        <v>2.17055747706</v>
      </c>
    </row>
    <row r="6" customFormat="false" ht="15" hidden="false" customHeight="false" outlineLevel="0" collapsed="false">
      <c r="A6" s="175" t="s">
        <v>41</v>
      </c>
      <c r="B6" s="176" t="s">
        <v>120</v>
      </c>
      <c r="C6" s="176" t="s">
        <v>121</v>
      </c>
      <c r="D6" s="176" t="s">
        <v>122</v>
      </c>
      <c r="E6" s="176" t="s">
        <v>123</v>
      </c>
      <c r="F6" s="177" t="s">
        <v>124</v>
      </c>
    </row>
    <row r="7" customFormat="false" ht="12.75" hidden="false" customHeight="false" outlineLevel="0" collapsed="false">
      <c r="A7" s="157"/>
      <c r="B7" s="136"/>
      <c r="C7" s="136"/>
      <c r="D7" s="137"/>
      <c r="E7" s="178"/>
      <c r="F7" s="137"/>
    </row>
    <row r="8" customFormat="false" ht="12.75" hidden="false" customHeight="false" outlineLevel="0" collapsed="false">
      <c r="A8" s="97" t="s">
        <v>136</v>
      </c>
      <c r="B8" s="109" t="s">
        <v>50</v>
      </c>
      <c r="C8" s="101" t="n">
        <f aca="false">'Input Sheet'!B11</f>
        <v>184.34</v>
      </c>
      <c r="D8" s="103" t="n">
        <f aca="false">C8*12/365</f>
        <v>6.06049315068493</v>
      </c>
      <c r="E8" s="179" t="n">
        <f aca="false">D8/'Input Sheet'!$B$4</f>
        <v>0.160457854135158</v>
      </c>
      <c r="F8" s="103" t="n">
        <f aca="false">E8*'Input Sheet'!$B$7/'Input Sheet'!$B$3</f>
        <v>0.109955168128199</v>
      </c>
    </row>
    <row r="9" customFormat="false" ht="13.5" hidden="false" customHeight="false" outlineLevel="0" collapsed="false">
      <c r="A9" s="131"/>
      <c r="B9" s="109"/>
      <c r="C9" s="101"/>
      <c r="D9" s="103"/>
      <c r="E9" s="179"/>
      <c r="F9" s="103"/>
    </row>
    <row r="10" customFormat="false" ht="13.5" hidden="false" customHeight="false" outlineLevel="0" collapsed="false">
      <c r="A10" s="180"/>
      <c r="B10" s="181"/>
      <c r="C10" s="117"/>
      <c r="D10" s="182" t="s">
        <v>31</v>
      </c>
      <c r="E10" s="183" t="n">
        <f aca="false">SUM(E8:E9)</f>
        <v>0.160457854135158</v>
      </c>
      <c r="F10" s="163" t="n">
        <f aca="false">SUM(F8:F9)</f>
        <v>0.109955168128199</v>
      </c>
    </row>
    <row r="11" customFormat="false" ht="12.75" hidden="false" customHeight="false" outlineLevel="0" collapsed="false">
      <c r="A11" s="93" t="s">
        <v>2</v>
      </c>
      <c r="B11" s="136" t="s">
        <v>50</v>
      </c>
      <c r="C11" s="95"/>
      <c r="D11" s="96"/>
      <c r="E11" s="179" t="n">
        <f aca="false">'Input Sheet'!E41*12/365</f>
        <v>1.09552043835616</v>
      </c>
      <c r="F11" s="103" t="n">
        <f aca="false">E11*'Input Sheet'!$B$7/'Input Sheet'!$B$3</f>
        <v>0.750715099840891</v>
      </c>
    </row>
    <row r="12" customFormat="false" ht="12.75" hidden="false" customHeight="false" outlineLevel="0" collapsed="false">
      <c r="A12" s="131"/>
      <c r="B12" s="109" t="s">
        <v>51</v>
      </c>
      <c r="C12" s="101"/>
      <c r="D12" s="103"/>
      <c r="E12" s="179" t="n">
        <f aca="false">'Input Sheet'!E42</f>
        <v>0.04834</v>
      </c>
      <c r="F12" s="103" t="n">
        <f aca="false">E12*'Input Sheet'!$B$7/'Input Sheet'!$B$3</f>
        <v>0.03312541387248</v>
      </c>
    </row>
    <row r="13" customFormat="false" ht="13.5" hidden="false" customHeight="false" outlineLevel="0" collapsed="false">
      <c r="A13" s="131"/>
      <c r="B13" s="109" t="s">
        <v>249</v>
      </c>
      <c r="C13" s="101"/>
      <c r="D13" s="103"/>
      <c r="E13" s="179" t="n">
        <f aca="false">'Input Sheet'!E43*12/365</f>
        <v>0.0254304657534247</v>
      </c>
      <c r="F13" s="103" t="n">
        <f aca="false">E13*'Input Sheet'!$B$7/'Input Sheet'!$B$3</f>
        <v>0.0174264522766264</v>
      </c>
    </row>
    <row r="14" customFormat="false" ht="13.5" hidden="false" customHeight="false" outlineLevel="0" collapsed="false">
      <c r="A14" s="134"/>
      <c r="B14" s="107"/>
      <c r="C14" s="117"/>
      <c r="D14" s="182" t="s">
        <v>31</v>
      </c>
      <c r="E14" s="183" t="n">
        <f aca="false">SUM(E11:E13)</f>
        <v>1.16929090410959</v>
      </c>
      <c r="F14" s="163" t="n">
        <f aca="false">SUM(F11:F13)</f>
        <v>0.801266965989997</v>
      </c>
    </row>
    <row r="15" customFormat="false" ht="12.75" hidden="false" customHeight="false" outlineLevel="0" collapsed="false">
      <c r="A15" s="97" t="s">
        <v>250</v>
      </c>
      <c r="B15" s="109"/>
      <c r="C15" s="209" t="s">
        <v>45</v>
      </c>
      <c r="D15" s="225" t="s">
        <v>124</v>
      </c>
      <c r="E15" s="179"/>
      <c r="F15" s="103"/>
    </row>
    <row r="16" customFormat="false" ht="12.75" hidden="false" customHeight="false" outlineLevel="0" collapsed="false">
      <c r="A16" s="131"/>
      <c r="B16" s="109" t="s">
        <v>50</v>
      </c>
      <c r="C16" s="101" t="n">
        <v>19.0702</v>
      </c>
      <c r="D16" s="222" t="n">
        <f aca="false">C16*12/365</f>
        <v>0.626965479452055</v>
      </c>
      <c r="E16" s="179" t="n">
        <f aca="false">F16/'Input Sheet'!$B$7*'Input Sheet'!$B$3</f>
        <v>0.914932305250117</v>
      </c>
      <c r="F16" s="103" t="n">
        <f aca="false">D16</f>
        <v>0.626965479452055</v>
      </c>
    </row>
    <row r="17" customFormat="false" ht="13.5" hidden="false" customHeight="false" outlineLevel="0" collapsed="false">
      <c r="A17" s="131"/>
      <c r="B17" s="109" t="s">
        <v>66</v>
      </c>
      <c r="C17" s="101"/>
      <c r="D17" s="103" t="n">
        <v>0.0022</v>
      </c>
      <c r="E17" s="179" t="n">
        <f aca="false">F17/'Input Sheet'!$B$7*'Input Sheet'!$B$3</f>
        <v>0.00321046554797469</v>
      </c>
      <c r="F17" s="103" t="n">
        <f aca="false">D17</f>
        <v>0.0022</v>
      </c>
    </row>
    <row r="18" customFormat="false" ht="13.5" hidden="false" customHeight="false" outlineLevel="0" collapsed="false">
      <c r="A18" s="106"/>
      <c r="B18" s="107"/>
      <c r="C18" s="117"/>
      <c r="D18" s="182" t="s">
        <v>31</v>
      </c>
      <c r="E18" s="192" t="n">
        <f aca="false">SUM(E16:E17)</f>
        <v>0.918142770798092</v>
      </c>
      <c r="F18" s="193" t="n">
        <f aca="false">SUM(F16:F17)</f>
        <v>0.629165479452055</v>
      </c>
    </row>
    <row r="19" customFormat="false" ht="13.5" hidden="false" customHeight="false" outlineLevel="0" collapsed="false">
      <c r="A19" s="175" t="s">
        <v>127</v>
      </c>
      <c r="B19" s="187"/>
      <c r="C19" s="187"/>
      <c r="D19" s="187"/>
      <c r="E19" s="187"/>
      <c r="F19" s="188"/>
    </row>
    <row r="20" customFormat="false" ht="12.75" hidden="false" customHeight="false" outlineLevel="0" collapsed="false">
      <c r="A20" s="131" t="s">
        <v>2</v>
      </c>
      <c r="B20" s="101"/>
      <c r="C20" s="189" t="n">
        <f aca="false">'Fuel Rates'!F98+'Fuel Rates'!F99</f>
        <v>0.0617666666666667</v>
      </c>
      <c r="D20" s="109"/>
      <c r="E20" s="179" t="n">
        <f aca="false">F20/'Input Sheet'!B7*'Input Sheet'!B3</f>
        <v>0.195645916666667</v>
      </c>
      <c r="F20" s="103" t="n">
        <f aca="false">C20*'Input Sheet'!$B$5</f>
        <v>0.134068100166406</v>
      </c>
    </row>
    <row r="21" customFormat="false" ht="13.5" hidden="false" customHeight="false" outlineLevel="0" collapsed="false">
      <c r="A21" s="131"/>
      <c r="B21" s="101"/>
      <c r="C21" s="189"/>
      <c r="D21" s="109"/>
      <c r="E21" s="179"/>
      <c r="F21" s="103"/>
    </row>
    <row r="22" customFormat="false" ht="13.5" hidden="false" customHeight="false" outlineLevel="0" collapsed="false">
      <c r="A22" s="131"/>
      <c r="B22" s="109"/>
      <c r="C22" s="109"/>
      <c r="D22" s="182" t="s">
        <v>31</v>
      </c>
      <c r="E22" s="192" t="n">
        <f aca="false">SUM(E20:E21)</f>
        <v>0.195645916666667</v>
      </c>
      <c r="F22" s="193" t="n">
        <f aca="false">SUM(F20:F21)</f>
        <v>0.134068100166406</v>
      </c>
    </row>
    <row r="23" customFormat="false" ht="13.5" hidden="false" customHeight="false" outlineLevel="0" collapsed="false">
      <c r="A23" s="194" t="s">
        <v>128</v>
      </c>
      <c r="B23" s="187"/>
      <c r="C23" s="187"/>
      <c r="D23" s="187"/>
      <c r="E23" s="187"/>
      <c r="F23" s="188"/>
    </row>
    <row r="24" customFormat="false" ht="12.75" hidden="false" customHeight="false" outlineLevel="0" collapsed="false">
      <c r="A24" s="131" t="s">
        <v>129</v>
      </c>
      <c r="B24" s="195"/>
      <c r="C24" s="195"/>
      <c r="D24" s="195"/>
      <c r="E24" s="196" t="n">
        <f aca="false">E12+E13</f>
        <v>0.0737704657534247</v>
      </c>
      <c r="F24" s="197" t="n">
        <f aca="false">F12+F13</f>
        <v>0.0505518661491064</v>
      </c>
    </row>
    <row r="25" customFormat="false" ht="12.75" hidden="false" customHeight="false" outlineLevel="0" collapsed="false">
      <c r="A25" s="198" t="s">
        <v>251</v>
      </c>
      <c r="B25" s="109"/>
      <c r="C25" s="109"/>
      <c r="D25" s="109"/>
      <c r="E25" s="199" t="n">
        <f aca="false">E10+E14+E18</f>
        <v>2.24789152904284</v>
      </c>
      <c r="F25" s="200" t="n">
        <f aca="false">F10+F14+F18</f>
        <v>1.54038761357025</v>
      </c>
    </row>
    <row r="26" customFormat="false" ht="13.5" hidden="false" customHeight="false" outlineLevel="0" collapsed="false">
      <c r="A26" s="201" t="s">
        <v>252</v>
      </c>
      <c r="B26" s="107"/>
      <c r="C26" s="107"/>
      <c r="D26" s="107"/>
      <c r="E26" s="202" t="n">
        <f aca="false">E25+E22</f>
        <v>2.44353744570951</v>
      </c>
      <c r="F26" s="203" t="n">
        <f aca="false">F25+F22</f>
        <v>1.67445571373666</v>
      </c>
    </row>
    <row r="27" customFormat="false" ht="12.75" hidden="false" customHeight="false" outlineLevel="0" collapsed="false">
      <c r="A27" s="0"/>
    </row>
  </sheetData>
  <mergeCells count="2">
    <mergeCell ref="A1:F1"/>
    <mergeCell ref="A2:F2"/>
  </mergeCells>
  <printOptions headings="false" gridLines="false" gridLinesSet="true" horizontalCentered="true" verticalCentered="false"/>
  <pageMargins left="0.747916666666667" right="0.747916666666667" top="0.984027777777778" bottom="0.984027777777778" header="0.5" footer="0.511811023622047"/>
  <pageSetup paperSize="1" scale="100" fitToWidth="1" fitToHeight="1" pageOrder="downThenOver" orientation="portrait" blackAndWhite="false" draft="false" cellComments="none" horizontalDpi="300" verticalDpi="300" copies="1"/>
  <headerFooter differentFirst="false" differentOddEven="false">
    <oddHeader>&amp;C&amp;A</oddHeader>
    <oddFooter/>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F3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E19" activeCellId="0" sqref="E19"/>
    </sheetView>
  </sheetViews>
  <sheetFormatPr defaultColWidth="9.0546875" defaultRowHeight="12.75" customHeight="true" zeroHeight="false" outlineLevelRow="0" outlineLevelCol="0"/>
  <cols>
    <col collapsed="false" customWidth="true" hidden="false" outlineLevel="0" max="1" min="1" style="89" width="23.56"/>
    <col collapsed="false" customWidth="true" hidden="false" outlineLevel="0" max="2" min="2" style="0" width="16.84"/>
    <col collapsed="false" customWidth="true" hidden="false" outlineLevel="0" max="3" min="3" style="0" width="12.42"/>
    <col collapsed="false" customWidth="true" hidden="false" outlineLevel="0" max="4" min="4" style="0" width="11.42"/>
    <col collapsed="false" customWidth="true" hidden="false" outlineLevel="0" max="6" min="5" style="0" width="10.13"/>
  </cols>
  <sheetData>
    <row r="1" customFormat="false" ht="15.75" hidden="false" customHeight="false" outlineLevel="0" collapsed="false">
      <c r="A1" s="168" t="s">
        <v>253</v>
      </c>
      <c r="B1" s="168"/>
      <c r="C1" s="168"/>
      <c r="D1" s="168"/>
      <c r="E1" s="168"/>
      <c r="F1" s="168"/>
    </row>
    <row r="2" customFormat="false" ht="16.5" hidden="false" customHeight="false" outlineLevel="0" collapsed="false">
      <c r="A2" s="169" t="s">
        <v>116</v>
      </c>
      <c r="B2" s="169"/>
      <c r="C2" s="169"/>
      <c r="D2" s="169"/>
      <c r="E2" s="169"/>
      <c r="F2" s="169"/>
    </row>
    <row r="3" customFormat="false" ht="12.75" hidden="false" customHeight="false" outlineLevel="0" collapsed="false">
      <c r="A3" s="131"/>
      <c r="B3" s="109"/>
      <c r="C3" s="109"/>
      <c r="D3" s="109"/>
      <c r="E3" s="109"/>
      <c r="F3" s="216"/>
    </row>
    <row r="4" customFormat="false" ht="12.75" hidden="false" customHeight="false" outlineLevel="0" collapsed="false">
      <c r="A4" s="97" t="s">
        <v>117</v>
      </c>
      <c r="B4" s="170" t="n">
        <f aca="true">TODAY()</f>
        <v>45926</v>
      </c>
      <c r="C4" s="109"/>
      <c r="D4" s="109"/>
      <c r="E4" s="171" t="s">
        <v>133</v>
      </c>
      <c r="F4" s="172" t="n">
        <f aca="false">'Input Sheet'!$B$3</f>
        <v>1.53964588144727</v>
      </c>
    </row>
    <row r="5" customFormat="false" ht="13.5" hidden="false" customHeight="false" outlineLevel="0" collapsed="false">
      <c r="A5" s="131"/>
      <c r="B5" s="109"/>
      <c r="C5" s="109"/>
      <c r="D5" s="109"/>
      <c r="E5" s="171" t="s">
        <v>190</v>
      </c>
      <c r="F5" s="172" t="n">
        <f aca="false">'Input Sheet'!$B$5</f>
        <v>2.17055747706</v>
      </c>
    </row>
    <row r="6" customFormat="false" ht="15" hidden="false" customHeight="false" outlineLevel="0" collapsed="false">
      <c r="A6" s="175" t="s">
        <v>41</v>
      </c>
      <c r="B6" s="176" t="s">
        <v>120</v>
      </c>
      <c r="C6" s="176" t="s">
        <v>121</v>
      </c>
      <c r="D6" s="176" t="s">
        <v>122</v>
      </c>
      <c r="E6" s="176" t="s">
        <v>123</v>
      </c>
      <c r="F6" s="177" t="s">
        <v>124</v>
      </c>
    </row>
    <row r="7" customFormat="false" ht="12.75" hidden="false" customHeight="false" outlineLevel="0" collapsed="false">
      <c r="A7" s="157"/>
      <c r="B7" s="136"/>
      <c r="C7" s="136"/>
      <c r="D7" s="137"/>
      <c r="E7" s="178"/>
      <c r="F7" s="137"/>
    </row>
    <row r="8" customFormat="false" ht="12.75" hidden="false" customHeight="false" outlineLevel="0" collapsed="false">
      <c r="A8" s="97" t="s">
        <v>136</v>
      </c>
      <c r="B8" s="109" t="s">
        <v>50</v>
      </c>
      <c r="C8" s="101" t="n">
        <f aca="false">'Input Sheet'!B11</f>
        <v>184.34</v>
      </c>
      <c r="D8" s="103" t="n">
        <f aca="false">C8*12/365</f>
        <v>6.06049315068493</v>
      </c>
      <c r="E8" s="179" t="n">
        <f aca="false">D8/'Input Sheet'!$B$4</f>
        <v>0.160457854135158</v>
      </c>
      <c r="F8" s="103" t="n">
        <f aca="false">E8*'Input Sheet'!$B$7/'Input Sheet'!$B$3</f>
        <v>0.109955168128199</v>
      </c>
    </row>
    <row r="9" customFormat="false" ht="13.5" hidden="false" customHeight="false" outlineLevel="0" collapsed="false">
      <c r="A9" s="131"/>
      <c r="B9" s="109"/>
      <c r="C9" s="101"/>
      <c r="D9" s="103"/>
      <c r="E9" s="179"/>
      <c r="F9" s="103"/>
    </row>
    <row r="10" customFormat="false" ht="13.5" hidden="false" customHeight="false" outlineLevel="0" collapsed="false">
      <c r="A10" s="180"/>
      <c r="B10" s="181"/>
      <c r="C10" s="117"/>
      <c r="D10" s="182" t="s">
        <v>31</v>
      </c>
      <c r="E10" s="183" t="n">
        <f aca="false">SUM(E8:E9)</f>
        <v>0.160457854135158</v>
      </c>
      <c r="F10" s="163" t="n">
        <f aca="false">SUM(F8:F9)</f>
        <v>0.109955168128199</v>
      </c>
    </row>
    <row r="11" customFormat="false" ht="12.75" hidden="false" customHeight="false" outlineLevel="0" collapsed="false">
      <c r="A11" s="93" t="s">
        <v>2</v>
      </c>
      <c r="B11" s="136" t="s">
        <v>50</v>
      </c>
      <c r="C11" s="95"/>
      <c r="D11" s="96"/>
      <c r="E11" s="179" t="n">
        <f aca="false">'Input Sheet'!E41*12/365</f>
        <v>1.09552043835616</v>
      </c>
      <c r="F11" s="103" t="n">
        <f aca="false">E11*'Input Sheet'!$B$7/'Input Sheet'!$B$3</f>
        <v>0.750715099840891</v>
      </c>
    </row>
    <row r="12" customFormat="false" ht="12.75" hidden="false" customHeight="false" outlineLevel="0" collapsed="false">
      <c r="A12" s="131"/>
      <c r="B12" s="109" t="s">
        <v>51</v>
      </c>
      <c r="C12" s="101"/>
      <c r="D12" s="103"/>
      <c r="E12" s="179" t="n">
        <f aca="false">'Input Sheet'!E42</f>
        <v>0.04834</v>
      </c>
      <c r="F12" s="103" t="n">
        <f aca="false">E12*'Input Sheet'!$B$7/'Input Sheet'!$B$3</f>
        <v>0.03312541387248</v>
      </c>
    </row>
    <row r="13" customFormat="false" ht="13.5" hidden="false" customHeight="false" outlineLevel="0" collapsed="false">
      <c r="A13" s="131"/>
      <c r="B13" s="109" t="s">
        <v>249</v>
      </c>
      <c r="C13" s="101"/>
      <c r="D13" s="103"/>
      <c r="E13" s="179" t="n">
        <f aca="false">'Input Sheet'!E43*12/365</f>
        <v>0.0254304657534247</v>
      </c>
      <c r="F13" s="103" t="n">
        <f aca="false">E13*'Input Sheet'!$B$7/'Input Sheet'!$B$3</f>
        <v>0.0174264522766264</v>
      </c>
    </row>
    <row r="14" customFormat="false" ht="13.5" hidden="false" customHeight="false" outlineLevel="0" collapsed="false">
      <c r="A14" s="134"/>
      <c r="B14" s="107"/>
      <c r="C14" s="117"/>
      <c r="D14" s="182" t="s">
        <v>31</v>
      </c>
      <c r="E14" s="183" t="n">
        <f aca="false">SUM(E11:E13)</f>
        <v>1.16929090410959</v>
      </c>
      <c r="F14" s="163" t="n">
        <f aca="false">SUM(F11:F13)</f>
        <v>0.801266965989997</v>
      </c>
    </row>
    <row r="15" customFormat="false" ht="12.75" hidden="false" customHeight="false" outlineLevel="0" collapsed="false">
      <c r="A15" s="97" t="s">
        <v>23</v>
      </c>
      <c r="B15" s="109"/>
      <c r="C15" s="209" t="s">
        <v>45</v>
      </c>
      <c r="D15" s="225" t="s">
        <v>124</v>
      </c>
      <c r="E15" s="179"/>
      <c r="F15" s="103"/>
    </row>
    <row r="16" customFormat="false" ht="12.75" hidden="false" customHeight="false" outlineLevel="0" collapsed="false">
      <c r="A16" s="131"/>
      <c r="B16" s="109" t="s">
        <v>50</v>
      </c>
      <c r="C16" s="223" t="n">
        <f aca="false">'Input Sheet'!D139</f>
        <v>21.0473</v>
      </c>
      <c r="D16" s="222" t="n">
        <f aca="false">C16*12/365</f>
        <v>0.69196602739726</v>
      </c>
      <c r="E16" s="179" t="n">
        <f aca="false">F16/'Input Sheet'!$B$7*'Input Sheet'!$B$3</f>
        <v>1.00978776878537</v>
      </c>
      <c r="F16" s="103" t="n">
        <f aca="false">D16</f>
        <v>0.69196602739726</v>
      </c>
    </row>
    <row r="17" customFormat="false" ht="12.75" hidden="false" customHeight="false" outlineLevel="0" collapsed="false">
      <c r="A17" s="131"/>
      <c r="B17" s="109" t="s">
        <v>51</v>
      </c>
      <c r="C17" s="223"/>
      <c r="D17" s="222" t="n">
        <f aca="false">'Input Sheet'!E140</f>
        <v>0.0034</v>
      </c>
      <c r="E17" s="179" t="n">
        <f aca="false">F17/'Input Sheet'!$B$7*'Input Sheet'!$B$3</f>
        <v>0.00496162857414271</v>
      </c>
      <c r="F17" s="103" t="n">
        <f aca="false">D17</f>
        <v>0.0034</v>
      </c>
    </row>
    <row r="18" customFormat="false" ht="12.75" hidden="false" customHeight="false" outlineLevel="0" collapsed="false">
      <c r="A18" s="131"/>
      <c r="B18" s="109" t="s">
        <v>254</v>
      </c>
      <c r="C18" s="223"/>
      <c r="D18" s="222" t="n">
        <f aca="false">'Input Sheet'!E141</f>
        <v>0.00854794520547945</v>
      </c>
      <c r="E18" s="179" t="n">
        <f aca="false">F18/'Input Sheet'!$B$7*'Input Sheet'!$B$3</f>
        <v>0.0124740379946215</v>
      </c>
      <c r="F18" s="103" t="n">
        <f aca="false">D18</f>
        <v>0.00854794520547945</v>
      </c>
    </row>
    <row r="19" customFormat="false" ht="12.75" hidden="false" customHeight="false" outlineLevel="0" collapsed="false">
      <c r="A19" s="131"/>
      <c r="B19" s="109" t="s">
        <v>255</v>
      </c>
      <c r="C19" s="223"/>
      <c r="D19" s="222" t="n">
        <f aca="false">'Input Sheet'!E142</f>
        <v>0.0088</v>
      </c>
      <c r="E19" s="179" t="n">
        <f aca="false">F19/'Input Sheet'!$B$7*'Input Sheet'!$B$3</f>
        <v>0.0128418621918988</v>
      </c>
      <c r="F19" s="103" t="n">
        <f aca="false">D19</f>
        <v>0.0088</v>
      </c>
    </row>
    <row r="20" customFormat="false" ht="12.75" hidden="false" customHeight="false" outlineLevel="0" collapsed="false">
      <c r="A20" s="131"/>
      <c r="B20" s="109" t="s">
        <v>109</v>
      </c>
      <c r="C20" s="101"/>
      <c r="D20" s="222" t="n">
        <f aca="false">'Input Sheet'!E143</f>
        <v>0.002</v>
      </c>
      <c r="E20" s="179" t="n">
        <f aca="false">F20/'Input Sheet'!$B$7*'Input Sheet'!$B$3</f>
        <v>0.00291860504361336</v>
      </c>
      <c r="F20" s="103" t="n">
        <f aca="false">D20</f>
        <v>0.002</v>
      </c>
    </row>
    <row r="21" customFormat="false" ht="13.5" hidden="false" customHeight="false" outlineLevel="0" collapsed="false">
      <c r="A21" s="131"/>
      <c r="B21" s="109" t="s">
        <v>256</v>
      </c>
      <c r="C21" s="101"/>
      <c r="D21" s="222" t="n">
        <f aca="false">'Input Sheet'!E144</f>
        <v>0.0016</v>
      </c>
      <c r="E21" s="179" t="n">
        <f aca="false">F21/'Input Sheet'!$B$7*'Input Sheet'!$B$3</f>
        <v>0.00233488403489069</v>
      </c>
      <c r="F21" s="103" t="n">
        <f aca="false">D21</f>
        <v>0.0016</v>
      </c>
    </row>
    <row r="22" customFormat="false" ht="13.5" hidden="false" customHeight="false" outlineLevel="0" collapsed="false">
      <c r="A22" s="106"/>
      <c r="B22" s="107"/>
      <c r="C22" s="117"/>
      <c r="D22" s="182" t="s">
        <v>31</v>
      </c>
      <c r="E22" s="192" t="n">
        <f aca="false">SUM(E16:E21)</f>
        <v>1.04531878662454</v>
      </c>
      <c r="F22" s="193" t="n">
        <f aca="false">SUM(F16:F21)</f>
        <v>0.71631397260274</v>
      </c>
    </row>
    <row r="23" customFormat="false" ht="13.5" hidden="false" customHeight="false" outlineLevel="0" collapsed="false">
      <c r="A23" s="175" t="s">
        <v>127</v>
      </c>
      <c r="B23" s="187"/>
      <c r="C23" s="187"/>
      <c r="D23" s="187"/>
      <c r="E23" s="187"/>
      <c r="F23" s="188"/>
    </row>
    <row r="24" customFormat="false" ht="12.75" hidden="false" customHeight="false" outlineLevel="0" collapsed="false">
      <c r="A24" s="131" t="s">
        <v>2</v>
      </c>
      <c r="B24" s="101"/>
      <c r="C24" s="189" t="n">
        <f aca="false">'Fuel Rates'!F98+'Fuel Rates'!F99</f>
        <v>0.0617666666666667</v>
      </c>
      <c r="D24" s="109"/>
      <c r="E24" s="179" t="n">
        <f aca="false">F24/'Input Sheet'!B7*'Input Sheet'!$B$3</f>
        <v>0.195645916666667</v>
      </c>
      <c r="F24" s="103" t="n">
        <f aca="false">C24*'Input Sheet'!$B$5</f>
        <v>0.134068100166406</v>
      </c>
    </row>
    <row r="25" customFormat="false" ht="13.5" hidden="false" customHeight="false" outlineLevel="0" collapsed="false">
      <c r="A25" s="131" t="s">
        <v>23</v>
      </c>
      <c r="B25" s="101"/>
      <c r="C25" s="189" t="n">
        <f aca="false">'Fuel Rates'!R98</f>
        <v>0.01</v>
      </c>
      <c r="D25" s="109"/>
      <c r="E25" s="179" t="n">
        <f aca="false">F25/'Input Sheet'!B7*'Input Sheet'!$B$3</f>
        <v>0.031675</v>
      </c>
      <c r="F25" s="103" t="n">
        <f aca="false">C25*'Input Sheet'!$B$5</f>
        <v>0.0217055747706</v>
      </c>
    </row>
    <row r="26" customFormat="false" ht="13.5" hidden="false" customHeight="false" outlineLevel="0" collapsed="false">
      <c r="A26" s="131"/>
      <c r="B26" s="109"/>
      <c r="C26" s="109"/>
      <c r="D26" s="182" t="s">
        <v>31</v>
      </c>
      <c r="E26" s="192" t="n">
        <f aca="false">SUM(E24:E25)</f>
        <v>0.227320916666667</v>
      </c>
      <c r="F26" s="193" t="n">
        <f aca="false">SUM(F24:F25)</f>
        <v>0.155773674937006</v>
      </c>
    </row>
    <row r="27" customFormat="false" ht="13.5" hidden="false" customHeight="false" outlineLevel="0" collapsed="false">
      <c r="A27" s="194" t="s">
        <v>128</v>
      </c>
      <c r="B27" s="187"/>
      <c r="C27" s="187"/>
      <c r="D27" s="187"/>
      <c r="E27" s="187"/>
      <c r="F27" s="188"/>
    </row>
    <row r="28" customFormat="false" ht="12.75" hidden="false" customHeight="false" outlineLevel="0" collapsed="false">
      <c r="A28" s="131" t="s">
        <v>129</v>
      </c>
      <c r="B28" s="195"/>
      <c r="C28" s="195"/>
      <c r="D28" s="195"/>
      <c r="E28" s="196" t="n">
        <f aca="false">E12+E13+E17+E18+E19+E20+E21</f>
        <v>0.109301483592592</v>
      </c>
      <c r="F28" s="197" t="n">
        <f aca="false">F12+F13+F17+F18+F19+F20+F21</f>
        <v>0.0748998113545859</v>
      </c>
    </row>
    <row r="29" customFormat="false" ht="12.75" hidden="false" customHeight="false" outlineLevel="0" collapsed="false">
      <c r="A29" s="198" t="s">
        <v>257</v>
      </c>
      <c r="B29" s="109"/>
      <c r="C29" s="109"/>
      <c r="D29" s="109"/>
      <c r="E29" s="199" t="n">
        <f aca="false">E10+E14+E22</f>
        <v>2.37506754486929</v>
      </c>
      <c r="F29" s="200" t="n">
        <f aca="false">F10+F14+F22</f>
        <v>1.62753610672094</v>
      </c>
    </row>
    <row r="30" customFormat="false" ht="13.5" hidden="false" customHeight="false" outlineLevel="0" collapsed="false">
      <c r="A30" s="201" t="s">
        <v>258</v>
      </c>
      <c r="B30" s="107"/>
      <c r="C30" s="107"/>
      <c r="D30" s="107"/>
      <c r="E30" s="202" t="n">
        <f aca="false">E29+E26</f>
        <v>2.60238846153595</v>
      </c>
      <c r="F30" s="203" t="n">
        <f aca="false">F29+F26</f>
        <v>1.78330978165794</v>
      </c>
    </row>
    <row r="31" customFormat="false" ht="12.75" hidden="false" customHeight="false" outlineLevel="0" collapsed="false">
      <c r="A31" s="0"/>
    </row>
  </sheetData>
  <mergeCells count="2">
    <mergeCell ref="A1:F1"/>
    <mergeCell ref="A2:F2"/>
  </mergeCells>
  <printOptions headings="false" gridLines="false" gridLinesSet="true" horizontalCentered="true" verticalCentered="false"/>
  <pageMargins left="0.747916666666667" right="0.747916666666667" top="0.984027777777778" bottom="0.984027777777778" header="0.5" footer="0.511811023622047"/>
  <pageSetup paperSize="1" scale="100" fitToWidth="1" fitToHeight="1" pageOrder="downThenOver" orientation="portrait" blackAndWhite="false" draft="false" cellComments="none" horizontalDpi="300" verticalDpi="300" copies="1"/>
  <headerFooter differentFirst="false" differentOddEven="false">
    <oddHeader>&amp;C&amp;A</oddHeader>
    <oddFooter/>
  </headerFooter>
  <drawing r:id="rId1"/>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G39"/>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B9" activeCellId="0" sqref="B9"/>
    </sheetView>
  </sheetViews>
  <sheetFormatPr defaultColWidth="9.0546875" defaultRowHeight="12.75" customHeight="true" zeroHeight="false" outlineLevelRow="0" outlineLevelCol="0"/>
  <cols>
    <col collapsed="false" customWidth="true" hidden="false" outlineLevel="0" max="1" min="1" style="89" width="23.56"/>
    <col collapsed="false" customWidth="true" hidden="false" outlineLevel="0" max="2" min="2" style="0" width="31.7"/>
    <col collapsed="false" customWidth="true" hidden="true" outlineLevel="0" max="3" min="3" style="0" width="12.42"/>
    <col collapsed="false" customWidth="true" hidden="true" outlineLevel="0" max="4" min="4" style="0" width="11.42"/>
    <col collapsed="false" customWidth="true" hidden="true" outlineLevel="0" max="5" min="5" style="0" width="8.85"/>
    <col collapsed="false" customWidth="true" hidden="false" outlineLevel="0" max="6" min="6" style="0" width="11.85"/>
    <col collapsed="false" customWidth="true" hidden="false" outlineLevel="0" max="7" min="7" style="0" width="12.28"/>
  </cols>
  <sheetData>
    <row r="1" customFormat="false" ht="15.75" hidden="false" customHeight="false" outlineLevel="0" collapsed="false">
      <c r="A1" s="168" t="s">
        <v>259</v>
      </c>
      <c r="B1" s="168"/>
      <c r="C1" s="168"/>
      <c r="D1" s="168"/>
      <c r="E1" s="168"/>
      <c r="F1" s="168"/>
    </row>
    <row r="2" customFormat="false" ht="16.5" hidden="false" customHeight="false" outlineLevel="0" collapsed="false">
      <c r="A2" s="169" t="s">
        <v>116</v>
      </c>
      <c r="B2" s="169"/>
      <c r="C2" s="169"/>
      <c r="D2" s="169"/>
      <c r="E2" s="169"/>
      <c r="F2" s="169"/>
    </row>
    <row r="3" customFormat="false" ht="13.5" hidden="false" customHeight="false" outlineLevel="0" collapsed="false">
      <c r="A3" s="131"/>
      <c r="B3" s="109"/>
      <c r="C3" s="109"/>
      <c r="D3" s="109"/>
      <c r="E3" s="109"/>
      <c r="F3" s="216" t="s">
        <v>260</v>
      </c>
      <c r="G3" s="89" t="s">
        <v>261</v>
      </c>
    </row>
    <row r="4" customFormat="false" ht="13.5" hidden="false" customHeight="false" outlineLevel="0" collapsed="false">
      <c r="A4" s="175" t="s">
        <v>41</v>
      </c>
      <c r="B4" s="176" t="s">
        <v>120</v>
      </c>
      <c r="C4" s="176" t="s">
        <v>262</v>
      </c>
      <c r="D4" s="176" t="s">
        <v>263</v>
      </c>
      <c r="E4" s="176" t="s">
        <v>123</v>
      </c>
      <c r="F4" s="177" t="s">
        <v>124</v>
      </c>
      <c r="G4" s="177" t="s">
        <v>124</v>
      </c>
    </row>
    <row r="5" customFormat="false" ht="12.75" hidden="false" customHeight="false" outlineLevel="0" collapsed="false">
      <c r="A5" s="157"/>
      <c r="B5" s="136"/>
      <c r="C5" s="136"/>
      <c r="D5" s="137"/>
      <c r="E5" s="178"/>
      <c r="F5" s="137"/>
      <c r="G5" s="89"/>
    </row>
    <row r="6" customFormat="false" ht="12.75" hidden="false" customHeight="false" outlineLevel="0" collapsed="false">
      <c r="A6" s="97" t="s">
        <v>136</v>
      </c>
      <c r="B6" s="109" t="s">
        <v>50</v>
      </c>
      <c r="C6" s="101" t="n">
        <v>139.69</v>
      </c>
      <c r="D6" s="103" t="n">
        <v>4.59254794520548</v>
      </c>
      <c r="E6" s="179" t="n">
        <v>0.121495977386388</v>
      </c>
      <c r="F6" s="103" t="n">
        <v>0.0835898662649973</v>
      </c>
      <c r="G6" s="103" t="n">
        <v>0.0835898662649973</v>
      </c>
    </row>
    <row r="7" customFormat="false" ht="13.5" hidden="false" customHeight="false" outlineLevel="0" collapsed="false">
      <c r="A7" s="131"/>
      <c r="B7" s="109"/>
      <c r="C7" s="101"/>
      <c r="D7" s="103"/>
      <c r="E7" s="179"/>
      <c r="F7" s="103"/>
      <c r="G7" s="103"/>
    </row>
    <row r="8" customFormat="false" ht="13.5" hidden="false" customHeight="false" outlineLevel="0" collapsed="false">
      <c r="A8" s="180"/>
      <c r="B8" s="181"/>
      <c r="C8" s="117"/>
      <c r="D8" s="182" t="s">
        <v>31</v>
      </c>
      <c r="E8" s="183" t="n">
        <v>0.121495977386388</v>
      </c>
      <c r="F8" s="163" t="n">
        <v>0.0835898662649973</v>
      </c>
      <c r="G8" s="163" t="n">
        <v>0.0835898662649973</v>
      </c>
    </row>
    <row r="9" customFormat="false" ht="12.75" hidden="false" customHeight="false" outlineLevel="0" collapsed="false">
      <c r="A9" s="93" t="s">
        <v>2</v>
      </c>
      <c r="B9" s="136" t="s">
        <v>50</v>
      </c>
      <c r="C9" s="95"/>
      <c r="D9" s="96"/>
      <c r="E9" s="179" t="n">
        <v>0.884059068493151</v>
      </c>
      <c r="F9" s="103" t="n">
        <v>0.608237251104082</v>
      </c>
      <c r="G9" s="103" t="n">
        <v>0.64</v>
      </c>
    </row>
    <row r="10" customFormat="false" ht="12.75" hidden="false" customHeight="false" outlineLevel="0" collapsed="false">
      <c r="A10" s="131"/>
      <c r="B10" s="109" t="s">
        <v>51</v>
      </c>
      <c r="C10" s="101"/>
      <c r="D10" s="103"/>
      <c r="E10" s="179" t="n">
        <v>0.0461</v>
      </c>
      <c r="F10" s="103" t="n">
        <v>0.0317170404955983</v>
      </c>
      <c r="G10" s="103" t="n">
        <v>0.03586</v>
      </c>
    </row>
    <row r="11" customFormat="false" ht="13.5" hidden="false" customHeight="false" outlineLevel="0" collapsed="false">
      <c r="A11" s="131"/>
      <c r="B11" s="109" t="s">
        <v>264</v>
      </c>
      <c r="C11" s="101"/>
      <c r="D11" s="103"/>
      <c r="E11" s="179" t="n">
        <v>0.0296087671232877</v>
      </c>
      <c r="F11" s="103" t="n">
        <v>0.0203709862445565</v>
      </c>
      <c r="G11" s="103" t="n">
        <v>0</v>
      </c>
    </row>
    <row r="12" customFormat="false" ht="13.5" hidden="false" customHeight="false" outlineLevel="0" collapsed="false">
      <c r="A12" s="134"/>
      <c r="B12" s="107"/>
      <c r="C12" s="117"/>
      <c r="D12" s="182" t="s">
        <v>31</v>
      </c>
      <c r="E12" s="183" t="n">
        <v>0.959767835616438</v>
      </c>
      <c r="F12" s="163" t="n">
        <f aca="false">SUM(F9:F11)</f>
        <v>0.660325277844237</v>
      </c>
      <c r="G12" s="163" t="n">
        <f aca="false">SUM(G9:G11)</f>
        <v>0.67586</v>
      </c>
    </row>
    <row r="13" customFormat="false" ht="12.75" hidden="false" customHeight="false" outlineLevel="0" collapsed="false">
      <c r="A13" s="97" t="s">
        <v>23</v>
      </c>
      <c r="B13" s="109"/>
      <c r="C13" s="209" t="s">
        <v>45</v>
      </c>
      <c r="D13" s="225" t="s">
        <v>124</v>
      </c>
      <c r="E13" s="179"/>
      <c r="F13" s="103"/>
      <c r="G13" s="103"/>
    </row>
    <row r="14" customFormat="false" ht="12.75" hidden="false" customHeight="false" outlineLevel="0" collapsed="false">
      <c r="A14" s="131"/>
      <c r="B14" s="109" t="s">
        <v>50</v>
      </c>
      <c r="C14" s="223" t="n">
        <v>8.3862</v>
      </c>
      <c r="D14" s="222" t="n">
        <v>0.275710684931507</v>
      </c>
      <c r="E14" s="179" t="n">
        <v>0.400739235967063</v>
      </c>
      <c r="F14" s="103" t="n">
        <v>0.275710684931507</v>
      </c>
      <c r="G14" s="103" t="n">
        <v>0.275710684931507</v>
      </c>
    </row>
    <row r="15" customFormat="false" ht="12.75" hidden="false" customHeight="false" outlineLevel="0" collapsed="false">
      <c r="A15" s="131"/>
      <c r="B15" s="109" t="s">
        <v>51</v>
      </c>
      <c r="C15" s="223"/>
      <c r="D15" s="222" t="n">
        <v>0.0034</v>
      </c>
      <c r="E15" s="179" t="n">
        <v>0.00494182299328187</v>
      </c>
      <c r="F15" s="103" t="n">
        <v>0.0034</v>
      </c>
      <c r="G15" s="103" t="n">
        <v>0.0034</v>
      </c>
    </row>
    <row r="16" customFormat="false" ht="12.75" hidden="false" customHeight="false" outlineLevel="0" collapsed="false">
      <c r="A16" s="131"/>
      <c r="B16" s="109" t="s">
        <v>109</v>
      </c>
      <c r="C16" s="101"/>
      <c r="D16" s="222" t="n">
        <v>0.0022</v>
      </c>
      <c r="E16" s="179" t="n">
        <v>0.00319765017212357</v>
      </c>
      <c r="F16" s="103" t="n">
        <v>0.0022</v>
      </c>
      <c r="G16" s="103" t="n">
        <v>0.0022</v>
      </c>
    </row>
    <row r="17" customFormat="false" ht="12.75" hidden="false" customHeight="false" outlineLevel="0" collapsed="false">
      <c r="A17" s="131"/>
      <c r="B17" s="109" t="s">
        <v>256</v>
      </c>
      <c r="C17" s="101"/>
      <c r="D17" s="222" t="n">
        <v>0.009</v>
      </c>
      <c r="E17" s="179" t="n">
        <v>0.0130812961586873</v>
      </c>
      <c r="F17" s="103" t="n">
        <v>0.009</v>
      </c>
      <c r="G17" s="103" t="n">
        <v>0.009</v>
      </c>
    </row>
    <row r="18" customFormat="false" ht="12.75" hidden="false" customHeight="false" outlineLevel="0" collapsed="false">
      <c r="A18" s="131"/>
      <c r="E18" s="179"/>
      <c r="F18" s="103"/>
      <c r="G18" s="103"/>
    </row>
    <row r="19" customFormat="false" ht="13.5" hidden="false" customHeight="false" outlineLevel="0" collapsed="false">
      <c r="A19" s="131"/>
      <c r="E19" s="179"/>
      <c r="F19" s="103"/>
      <c r="G19" s="103"/>
    </row>
    <row r="20" customFormat="false" ht="13.5" hidden="false" customHeight="false" outlineLevel="0" collapsed="false">
      <c r="A20" s="106"/>
      <c r="B20" s="107"/>
      <c r="C20" s="117"/>
      <c r="D20" s="182" t="s">
        <v>31</v>
      </c>
      <c r="E20" s="192" t="n">
        <v>0.421960005291156</v>
      </c>
      <c r="F20" s="193" t="n">
        <f aca="false">SUM(F14:F17)</f>
        <v>0.290310684931507</v>
      </c>
      <c r="G20" s="193" t="n">
        <f aca="false">SUM(G14:G17)</f>
        <v>0.290310684931507</v>
      </c>
    </row>
    <row r="21" customFormat="false" ht="12.75" hidden="false" customHeight="false" outlineLevel="0" collapsed="false">
      <c r="A21" s="93" t="s">
        <v>265</v>
      </c>
      <c r="B21" s="109" t="s">
        <v>266</v>
      </c>
      <c r="C21" s="101" t="n">
        <v>0</v>
      </c>
      <c r="D21" s="103" t="n">
        <v>0.43</v>
      </c>
      <c r="E21" s="179" t="n">
        <v>0.624995260915061</v>
      </c>
      <c r="F21" s="103" t="n">
        <v>0.43</v>
      </c>
      <c r="G21" s="103" t="n">
        <v>0.43</v>
      </c>
    </row>
    <row r="22" customFormat="false" ht="12.75" hidden="false" customHeight="false" outlineLevel="0" collapsed="false">
      <c r="A22" s="131"/>
      <c r="B22" s="109" t="s">
        <v>74</v>
      </c>
      <c r="C22" s="101" t="n">
        <v>0.26</v>
      </c>
      <c r="D22" s="103" t="n">
        <v>0.00854794520547945</v>
      </c>
      <c r="E22" s="179" t="n">
        <v>0.0124242447534564</v>
      </c>
      <c r="F22" s="103" t="n">
        <v>0.00854794520547945</v>
      </c>
      <c r="G22" s="103" t="n">
        <v>0.00854794520547945</v>
      </c>
    </row>
    <row r="23" customFormat="false" ht="12.75" hidden="false" customHeight="false" outlineLevel="0" collapsed="false">
      <c r="A23" s="131"/>
      <c r="B23" s="109" t="s">
        <v>267</v>
      </c>
      <c r="C23" s="101"/>
      <c r="D23" s="103" t="n">
        <v>0.0088</v>
      </c>
      <c r="E23" s="179" t="n">
        <v>0.0127906006884943</v>
      </c>
      <c r="F23" s="103" t="n">
        <v>0.0088</v>
      </c>
      <c r="G23" s="103" t="n">
        <v>0.0088</v>
      </c>
    </row>
    <row r="24" customFormat="false" ht="12.75" hidden="false" customHeight="false" outlineLevel="0" collapsed="false">
      <c r="A24" s="131"/>
      <c r="B24" s="109" t="s">
        <v>109</v>
      </c>
      <c r="C24" s="101"/>
      <c r="D24" s="103" t="n">
        <v>0.0022</v>
      </c>
      <c r="E24" s="179" t="n">
        <v>0.00319765017212357</v>
      </c>
      <c r="F24" s="103" t="n">
        <v>0.0022</v>
      </c>
      <c r="G24" s="103" t="n">
        <v>0.0022</v>
      </c>
    </row>
    <row r="25" customFormat="false" ht="13.5" hidden="false" customHeight="false" outlineLevel="0" collapsed="false">
      <c r="A25" s="131"/>
      <c r="B25" s="109"/>
      <c r="C25" s="101"/>
      <c r="D25" s="103"/>
      <c r="E25" s="179"/>
      <c r="F25" s="103"/>
      <c r="G25" s="103"/>
    </row>
    <row r="26" customFormat="false" ht="13.5" hidden="false" customHeight="false" outlineLevel="0" collapsed="false">
      <c r="A26" s="134"/>
      <c r="B26" s="107"/>
      <c r="C26" s="117"/>
      <c r="D26" s="182"/>
      <c r="E26" s="183" t="n">
        <v>0.653407756529135</v>
      </c>
      <c r="F26" s="163" t="n">
        <f aca="false">SUM(F21:F24)</f>
        <v>0.449547945205479</v>
      </c>
      <c r="G26" s="163" t="n">
        <f aca="false">SUM(G21:G24)</f>
        <v>0.449547945205479</v>
      </c>
    </row>
    <row r="27" customFormat="false" ht="13.5" hidden="false" customHeight="false" outlineLevel="0" collapsed="false">
      <c r="A27" s="175" t="s">
        <v>127</v>
      </c>
      <c r="B27" s="187"/>
      <c r="C27" s="187"/>
      <c r="D27" s="187"/>
      <c r="E27" s="187"/>
      <c r="F27" s="188"/>
      <c r="G27" s="188"/>
    </row>
    <row r="28" customFormat="false" ht="12.75" hidden="false" customHeight="false" outlineLevel="0" collapsed="false">
      <c r="A28" s="131" t="s">
        <v>2</v>
      </c>
      <c r="B28" s="226" t="n">
        <v>0.0884</v>
      </c>
      <c r="C28" s="189" t="n">
        <v>0.088376</v>
      </c>
      <c r="D28" s="109"/>
      <c r="E28" s="179" t="n">
        <v>0.2468728873656</v>
      </c>
      <c r="F28" s="103" t="n">
        <f aca="false">B28*$F$39</f>
        <v>0.169728</v>
      </c>
      <c r="G28" s="103" t="n">
        <f aca="false">B28*$G$39</f>
        <v>0.169728</v>
      </c>
    </row>
    <row r="29" customFormat="false" ht="12.75" hidden="false" customHeight="false" outlineLevel="0" collapsed="false">
      <c r="A29" s="131" t="s">
        <v>23</v>
      </c>
      <c r="B29" s="226" t="n">
        <v>0.0027</v>
      </c>
      <c r="C29" s="189" t="n">
        <v>0.00268181818181818</v>
      </c>
      <c r="D29" s="109"/>
      <c r="E29" s="179" t="n">
        <v>0.00749149314219943</v>
      </c>
      <c r="F29" s="103" t="n">
        <f aca="false">B29*$F$39</f>
        <v>0.005184</v>
      </c>
      <c r="G29" s="103" t="n">
        <f aca="false">B29*$G$39</f>
        <v>0.005184</v>
      </c>
    </row>
    <row r="30" customFormat="false" ht="13.5" hidden="false" customHeight="false" outlineLevel="0" collapsed="false">
      <c r="A30" s="131" t="s">
        <v>265</v>
      </c>
      <c r="B30" s="226" t="n">
        <v>0.0131</v>
      </c>
      <c r="C30" s="189" t="n">
        <v>0.0131</v>
      </c>
      <c r="D30" s="109"/>
      <c r="E30" s="179" t="n">
        <v>0.0365940393827437</v>
      </c>
      <c r="F30" s="103" t="n">
        <f aca="false">B30*$F$39</f>
        <v>0.025152</v>
      </c>
      <c r="G30" s="103" t="n">
        <f aca="false">B30*$G$39</f>
        <v>0.025152</v>
      </c>
    </row>
    <row r="31" customFormat="false" ht="13.5" hidden="false" customHeight="false" outlineLevel="0" collapsed="false">
      <c r="A31" s="131"/>
      <c r="B31" s="109"/>
      <c r="C31" s="109"/>
      <c r="D31" s="182" t="s">
        <v>31</v>
      </c>
      <c r="E31" s="192" t="n">
        <v>0.254364380507799</v>
      </c>
      <c r="F31" s="193" t="n">
        <f aca="false">SUM(F28:F30)</f>
        <v>0.200064</v>
      </c>
      <c r="G31" s="193" t="n">
        <f aca="false">SUM(G28:G30)</f>
        <v>0.200064</v>
      </c>
    </row>
    <row r="32" customFormat="false" ht="13.5" hidden="false" customHeight="false" outlineLevel="0" collapsed="false">
      <c r="A32" s="194" t="s">
        <v>128</v>
      </c>
      <c r="B32" s="187"/>
      <c r="C32" s="187"/>
      <c r="D32" s="187"/>
      <c r="E32" s="187"/>
      <c r="F32" s="188"/>
      <c r="G32" s="188"/>
    </row>
    <row r="33" customFormat="false" ht="12.75" hidden="false" customHeight="false" outlineLevel="0" collapsed="false">
      <c r="A33" s="131" t="s">
        <v>129</v>
      </c>
      <c r="B33" s="195"/>
      <c r="C33" s="195"/>
      <c r="D33" s="195"/>
      <c r="E33" s="196" t="n">
        <v>0.0969295364473804</v>
      </c>
      <c r="F33" s="197" t="n">
        <v>0.0666880267401548</v>
      </c>
      <c r="G33" s="197" t="n">
        <v>0.0666880267401548</v>
      </c>
    </row>
    <row r="34" customFormat="false" ht="12.75" hidden="false" customHeight="false" outlineLevel="0" collapsed="false">
      <c r="A34" s="198" t="s">
        <v>268</v>
      </c>
      <c r="B34" s="109"/>
      <c r="C34" s="109"/>
      <c r="D34" s="109"/>
      <c r="E34" s="199" t="n">
        <v>2.15663157482312</v>
      </c>
      <c r="F34" s="200" t="n">
        <v>1.48377377424622</v>
      </c>
      <c r="G34" s="200" t="n">
        <v>1.48377377424622</v>
      </c>
    </row>
    <row r="35" customFormat="false" ht="13.5" hidden="false" customHeight="false" outlineLevel="0" collapsed="false">
      <c r="A35" s="201" t="s">
        <v>269</v>
      </c>
      <c r="B35" s="107"/>
      <c r="C35" s="107"/>
      <c r="D35" s="107"/>
      <c r="E35" s="202" t="n">
        <v>2.41099595533092</v>
      </c>
      <c r="F35" s="203" t="n">
        <v>1.65877779500986</v>
      </c>
      <c r="G35" s="203" t="n">
        <v>1.65877779500986</v>
      </c>
    </row>
    <row r="36" customFormat="false" ht="12.75" hidden="false" customHeight="false" outlineLevel="0" collapsed="false">
      <c r="A36" s="0" t="s">
        <v>270</v>
      </c>
      <c r="E36" s="227" t="n">
        <v>2.1795893873524</v>
      </c>
      <c r="F36" s="228" t="n">
        <f aca="false">0.8927*F34+F31</f>
        <v>1.5246288482696</v>
      </c>
      <c r="G36" s="228" t="n">
        <f aca="false">0.8927*G34+G31</f>
        <v>1.5246288482696</v>
      </c>
    </row>
    <row r="37" customFormat="false" ht="13.5" hidden="false" customHeight="false" outlineLevel="0" collapsed="false"/>
    <row r="38" customFormat="false" ht="12.75" hidden="false" customHeight="false" outlineLevel="0" collapsed="false">
      <c r="A38" s="93" t="s">
        <v>271</v>
      </c>
      <c r="B38" s="229" t="s">
        <v>133</v>
      </c>
      <c r="C38" s="230" t="n">
        <v>1.5335</v>
      </c>
      <c r="D38" s="229"/>
      <c r="E38" s="229"/>
      <c r="F38" s="231" t="n">
        <v>1.53</v>
      </c>
      <c r="G38" s="231" t="n">
        <v>1.53</v>
      </c>
    </row>
    <row r="39" customFormat="false" ht="13.5" hidden="false" customHeight="false" outlineLevel="0" collapsed="false">
      <c r="A39" s="106"/>
      <c r="B39" s="173" t="s">
        <v>184</v>
      </c>
      <c r="C39" s="232" t="n">
        <v>1.9219</v>
      </c>
      <c r="D39" s="173"/>
      <c r="E39" s="173"/>
      <c r="F39" s="233" t="n">
        <v>1.92</v>
      </c>
      <c r="G39" s="233" t="n">
        <v>1.92</v>
      </c>
    </row>
  </sheetData>
  <mergeCells count="2">
    <mergeCell ref="A1:F1"/>
    <mergeCell ref="A2:F2"/>
  </mergeCells>
  <printOptions headings="false" gridLines="false" gridLinesSet="true" horizontalCentered="false" verticalCentered="false"/>
  <pageMargins left="0.747916666666667" right="0.747916666666667" top="0.984027777777778" bottom="0.984027777777778" header="0.5" footer="0.5"/>
  <pageSetup paperSize="1" scale="100" fitToWidth="1" fitToHeight="1" pageOrder="downThenOver" orientation="portrait" blackAndWhite="false" draft="false" cellComments="none" horizontalDpi="300" verticalDpi="300" copies="1"/>
  <headerFooter differentFirst="false" differentOddEven="false">
    <oddHeader>&amp;C&amp;A</oddHeader>
    <oddFooter>&amp;CPage &amp;P</oddFooter>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F39"/>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B9" activeCellId="0" sqref="B9"/>
    </sheetView>
  </sheetViews>
  <sheetFormatPr defaultColWidth="9.0546875" defaultRowHeight="12.75" customHeight="true" zeroHeight="false" outlineLevelRow="0" outlineLevelCol="0"/>
  <cols>
    <col collapsed="false" customWidth="true" hidden="false" outlineLevel="0" max="1" min="1" style="89" width="23.56"/>
    <col collapsed="false" customWidth="true" hidden="false" outlineLevel="0" max="2" min="2" style="0" width="16.84"/>
    <col collapsed="false" customWidth="true" hidden="false" outlineLevel="0" max="3" min="3" style="0" width="12.42"/>
    <col collapsed="false" customWidth="true" hidden="false" outlineLevel="0" max="4" min="4" style="0" width="11.42"/>
    <col collapsed="false" customWidth="true" hidden="false" outlineLevel="0" max="5" min="5" style="0" width="8.85"/>
    <col collapsed="false" customWidth="true" hidden="false" outlineLevel="0" max="6" min="6" style="0" width="10.13"/>
  </cols>
  <sheetData>
    <row r="1" customFormat="false" ht="15.75" hidden="false" customHeight="false" outlineLevel="0" collapsed="false">
      <c r="A1" s="168" t="s">
        <v>259</v>
      </c>
      <c r="B1" s="168"/>
      <c r="C1" s="168"/>
      <c r="D1" s="168"/>
      <c r="E1" s="168"/>
      <c r="F1" s="168"/>
    </row>
    <row r="2" customFormat="false" ht="16.5" hidden="false" customHeight="false" outlineLevel="0" collapsed="false">
      <c r="A2" s="169" t="s">
        <v>116</v>
      </c>
      <c r="B2" s="169"/>
      <c r="C2" s="169"/>
      <c r="D2" s="169"/>
      <c r="E2" s="169"/>
      <c r="F2" s="169"/>
    </row>
    <row r="3" customFormat="false" ht="12.75" hidden="false" customHeight="false" outlineLevel="0" collapsed="false">
      <c r="A3" s="131"/>
      <c r="B3" s="109"/>
      <c r="C3" s="109"/>
      <c r="D3" s="109"/>
      <c r="E3" s="171" t="s">
        <v>133</v>
      </c>
      <c r="F3" s="172" t="n">
        <f aca="false">'Input Sheet'!B3</f>
        <v>1.53964588144727</v>
      </c>
    </row>
    <row r="4" customFormat="false" ht="12.75" hidden="false" customHeight="false" outlineLevel="0" collapsed="false">
      <c r="A4" s="97" t="s">
        <v>117</v>
      </c>
      <c r="B4" s="170" t="n">
        <f aca="true">TODAY()</f>
        <v>45926</v>
      </c>
      <c r="C4" s="109"/>
      <c r="D4" s="109"/>
      <c r="E4" s="171" t="s">
        <v>184</v>
      </c>
      <c r="F4" s="172" t="n">
        <f aca="false">'Input Sheet'!B5</f>
        <v>2.17055747706</v>
      </c>
    </row>
    <row r="5" customFormat="false" ht="13.5" hidden="false" customHeight="false" outlineLevel="0" collapsed="false">
      <c r="A5" s="131"/>
      <c r="B5" s="109"/>
      <c r="C5" s="109"/>
      <c r="D5" s="109"/>
      <c r="E5" s="109"/>
      <c r="F5" s="216"/>
    </row>
    <row r="6" customFormat="false" ht="15" hidden="false" customHeight="false" outlineLevel="0" collapsed="false">
      <c r="A6" s="175" t="s">
        <v>41</v>
      </c>
      <c r="B6" s="176" t="s">
        <v>120</v>
      </c>
      <c r="C6" s="176" t="s">
        <v>121</v>
      </c>
      <c r="D6" s="176" t="s">
        <v>122</v>
      </c>
      <c r="E6" s="176" t="s">
        <v>123</v>
      </c>
      <c r="F6" s="177" t="s">
        <v>124</v>
      </c>
    </row>
    <row r="7" customFormat="false" ht="12.75" hidden="false" customHeight="false" outlineLevel="0" collapsed="false">
      <c r="A7" s="157"/>
      <c r="B7" s="136"/>
      <c r="C7" s="136"/>
      <c r="D7" s="137"/>
      <c r="E7" s="178"/>
      <c r="F7" s="137"/>
    </row>
    <row r="8" customFormat="false" ht="12.75" hidden="false" customHeight="false" outlineLevel="0" collapsed="false">
      <c r="A8" s="97" t="s">
        <v>136</v>
      </c>
      <c r="B8" s="109" t="s">
        <v>50</v>
      </c>
      <c r="C8" s="101" t="n">
        <f aca="false">'Input Sheet'!B11</f>
        <v>184.34</v>
      </c>
      <c r="D8" s="103" t="n">
        <f aca="false">C8*12/365</f>
        <v>6.06049315068493</v>
      </c>
      <c r="E8" s="179" t="n">
        <f aca="false">D8/'Input Sheet'!$B$4</f>
        <v>0.160457854135158</v>
      </c>
      <c r="F8" s="103" t="n">
        <f aca="false">E8*'Input Sheet'!$B$7/'Input Sheet'!$B$3</f>
        <v>0.109955168128199</v>
      </c>
    </row>
    <row r="9" customFormat="false" ht="13.5" hidden="false" customHeight="false" outlineLevel="0" collapsed="false">
      <c r="A9" s="131"/>
      <c r="B9" s="109"/>
      <c r="C9" s="101"/>
      <c r="D9" s="103"/>
      <c r="E9" s="179"/>
      <c r="F9" s="103"/>
    </row>
    <row r="10" customFormat="false" ht="13.5" hidden="false" customHeight="false" outlineLevel="0" collapsed="false">
      <c r="A10" s="180"/>
      <c r="B10" s="181"/>
      <c r="C10" s="117"/>
      <c r="D10" s="182" t="s">
        <v>31</v>
      </c>
      <c r="E10" s="183" t="n">
        <f aca="false">SUM(E8:E9)</f>
        <v>0.160457854135158</v>
      </c>
      <c r="F10" s="163" t="n">
        <f aca="false">SUM(F8:F9)</f>
        <v>0.109955168128199</v>
      </c>
    </row>
    <row r="11" customFormat="false" ht="12.75" hidden="false" customHeight="false" outlineLevel="0" collapsed="false">
      <c r="A11" s="93" t="s">
        <v>2</v>
      </c>
      <c r="B11" s="136" t="s">
        <v>50</v>
      </c>
      <c r="C11" s="95"/>
      <c r="D11" s="96"/>
      <c r="E11" s="179" t="n">
        <f aca="false">'Input Sheet'!E41*12/365</f>
        <v>1.09552043835616</v>
      </c>
      <c r="F11" s="103" t="n">
        <f aca="false">E11*'Input Sheet'!$B$7/'Input Sheet'!$B$3</f>
        <v>0.750715099840891</v>
      </c>
    </row>
    <row r="12" customFormat="false" ht="12.75" hidden="false" customHeight="false" outlineLevel="0" collapsed="false">
      <c r="A12" s="131"/>
      <c r="B12" s="109" t="s">
        <v>51</v>
      </c>
      <c r="C12" s="101"/>
      <c r="D12" s="103"/>
      <c r="E12" s="179" t="n">
        <f aca="false">'Input Sheet'!E42</f>
        <v>0.04834</v>
      </c>
      <c r="F12" s="103" t="n">
        <f aca="false">E12*'Input Sheet'!$B$7/'Input Sheet'!$B$3</f>
        <v>0.03312541387248</v>
      </c>
    </row>
    <row r="13" customFormat="false" ht="13.5" hidden="false" customHeight="false" outlineLevel="0" collapsed="false">
      <c r="A13" s="131"/>
      <c r="B13" s="109" t="s">
        <v>249</v>
      </c>
      <c r="C13" s="101"/>
      <c r="D13" s="103"/>
      <c r="E13" s="179" t="n">
        <f aca="false">'Input Sheet'!E43*12/365</f>
        <v>0.0254304657534247</v>
      </c>
      <c r="F13" s="103" t="n">
        <f aca="false">E13*'Input Sheet'!$B$7/'Input Sheet'!$B$3</f>
        <v>0.0174264522766264</v>
      </c>
    </row>
    <row r="14" customFormat="false" ht="13.5" hidden="false" customHeight="false" outlineLevel="0" collapsed="false">
      <c r="A14" s="134"/>
      <c r="B14" s="107"/>
      <c r="C14" s="117"/>
      <c r="D14" s="182" t="s">
        <v>31</v>
      </c>
      <c r="E14" s="183" t="n">
        <f aca="false">SUM(E11:E13)</f>
        <v>1.16929090410959</v>
      </c>
      <c r="F14" s="163" t="n">
        <f aca="false">SUM(F11:F13)</f>
        <v>0.801266965989997</v>
      </c>
    </row>
    <row r="15" customFormat="false" ht="12.75" hidden="false" customHeight="false" outlineLevel="0" collapsed="false">
      <c r="A15" s="97" t="s">
        <v>23</v>
      </c>
      <c r="B15" s="109"/>
      <c r="C15" s="209" t="s">
        <v>45</v>
      </c>
      <c r="D15" s="225" t="s">
        <v>124</v>
      </c>
      <c r="E15" s="179"/>
      <c r="F15" s="103"/>
    </row>
    <row r="16" customFormat="false" ht="12.75" hidden="false" customHeight="false" outlineLevel="0" collapsed="false">
      <c r="A16" s="131"/>
      <c r="B16" s="109" t="s">
        <v>50</v>
      </c>
      <c r="C16" s="223" t="n">
        <v>8.3862</v>
      </c>
      <c r="D16" s="222" t="n">
        <f aca="false">C16*12/365</f>
        <v>0.275710684931507</v>
      </c>
      <c r="E16" s="179" t="n">
        <f aca="false">F16/'Input Sheet'!$B$7*'Input Sheet'!$B$3</f>
        <v>0.402345297809595</v>
      </c>
      <c r="F16" s="103" t="n">
        <f aca="false">D16</f>
        <v>0.275710684931507</v>
      </c>
    </row>
    <row r="17" customFormat="false" ht="12.75" hidden="false" customHeight="false" outlineLevel="0" collapsed="false">
      <c r="A17" s="131"/>
      <c r="B17" s="109" t="s">
        <v>51</v>
      </c>
      <c r="C17" s="223"/>
      <c r="D17" s="222" t="n">
        <v>0.003</v>
      </c>
      <c r="E17" s="179" t="n">
        <f aca="false">F17/'Input Sheet'!$B$7*'Input Sheet'!$B$3</f>
        <v>0.00437790756542004</v>
      </c>
      <c r="F17" s="103" t="n">
        <f aca="false">D17</f>
        <v>0.003</v>
      </c>
    </row>
    <row r="18" customFormat="false" ht="12.75" hidden="false" customHeight="false" outlineLevel="0" collapsed="false">
      <c r="A18" s="131"/>
      <c r="B18" s="109" t="s">
        <v>109</v>
      </c>
      <c r="C18" s="101"/>
      <c r="D18" s="222" t="n">
        <v>0.0022</v>
      </c>
      <c r="E18" s="179" t="n">
        <f aca="false">F18/'Input Sheet'!$B$7*'Input Sheet'!$B$3</f>
        <v>0.00321046554797469</v>
      </c>
      <c r="F18" s="103" t="n">
        <f aca="false">D18</f>
        <v>0.0022</v>
      </c>
    </row>
    <row r="19" customFormat="false" ht="12.75" hidden="false" customHeight="false" outlineLevel="0" collapsed="false">
      <c r="A19" s="131"/>
      <c r="B19" s="109" t="s">
        <v>256</v>
      </c>
      <c r="C19" s="101"/>
      <c r="D19" s="222" t="n">
        <v>0.008</v>
      </c>
      <c r="E19" s="179" t="n">
        <f aca="false">F19/'Input Sheet'!$B$7*'Input Sheet'!$B$3</f>
        <v>0.0116744201744534</v>
      </c>
      <c r="F19" s="103" t="n">
        <f aca="false">D19</f>
        <v>0.008</v>
      </c>
    </row>
    <row r="20" customFormat="false" ht="12.75" hidden="false" customHeight="false" outlineLevel="0" collapsed="false">
      <c r="A20" s="131"/>
      <c r="E20" s="179"/>
      <c r="F20" s="103"/>
    </row>
    <row r="21" customFormat="false" ht="13.5" hidden="false" customHeight="false" outlineLevel="0" collapsed="false">
      <c r="A21" s="131"/>
      <c r="E21" s="179"/>
      <c r="F21" s="103"/>
    </row>
    <row r="22" customFormat="false" ht="13.5" hidden="false" customHeight="false" outlineLevel="0" collapsed="false">
      <c r="A22" s="106"/>
      <c r="B22" s="107"/>
      <c r="C22" s="117"/>
      <c r="D22" s="182" t="s">
        <v>31</v>
      </c>
      <c r="E22" s="192" t="n">
        <f aca="false">SUM(E16:E21)</f>
        <v>0.421608091097443</v>
      </c>
      <c r="F22" s="193" t="n">
        <f aca="false">SUM(F16:F21)</f>
        <v>0.288910684931507</v>
      </c>
    </row>
    <row r="23" customFormat="false" ht="12.75" hidden="false" customHeight="false" outlineLevel="0" collapsed="false">
      <c r="A23" s="93" t="s">
        <v>265</v>
      </c>
      <c r="B23" s="136" t="s">
        <v>272</v>
      </c>
      <c r="C23" s="95" t="n">
        <v>0</v>
      </c>
      <c r="D23" s="96" t="n">
        <v>0</v>
      </c>
      <c r="E23" s="179" t="n">
        <f aca="false">F23/'Input Sheet'!$B$7*'Input Sheet'!$B$3</f>
        <v>0</v>
      </c>
      <c r="F23" s="103" t="n">
        <f aca="false">D23</f>
        <v>0</v>
      </c>
    </row>
    <row r="24" customFormat="false" ht="12.75" hidden="false" customHeight="false" outlineLevel="0" collapsed="false">
      <c r="A24" s="131"/>
      <c r="B24" s="109" t="s">
        <v>266</v>
      </c>
      <c r="C24" s="101" t="n">
        <v>0</v>
      </c>
      <c r="D24" s="103" t="n">
        <v>0.43</v>
      </c>
      <c r="E24" s="179" t="n">
        <f aca="false">F24/'Input Sheet'!$B$7*'Input Sheet'!$B$3</f>
        <v>0.627500084376872</v>
      </c>
      <c r="F24" s="103" t="n">
        <f aca="false">D24</f>
        <v>0.43</v>
      </c>
    </row>
    <row r="25" customFormat="false" ht="12.75" hidden="false" customHeight="false" outlineLevel="0" collapsed="false">
      <c r="A25" s="131"/>
      <c r="B25" s="109" t="s">
        <v>74</v>
      </c>
      <c r="C25" s="101" t="n">
        <v>0.26</v>
      </c>
      <c r="D25" s="103" t="n">
        <f aca="false">C25*12/365</f>
        <v>0.00854794520547945</v>
      </c>
      <c r="E25" s="179" t="n">
        <f aca="false">F25/'Input Sheet'!$B$7*'Input Sheet'!$B$3</f>
        <v>0.0124740379946215</v>
      </c>
      <c r="F25" s="103" t="n">
        <f aca="false">D25</f>
        <v>0.00854794520547945</v>
      </c>
    </row>
    <row r="26" customFormat="false" ht="12.75" hidden="false" customHeight="false" outlineLevel="0" collapsed="false">
      <c r="A26" s="131"/>
      <c r="B26" s="109" t="s">
        <v>267</v>
      </c>
      <c r="C26" s="101"/>
      <c r="D26" s="103" t="n">
        <v>0.0088</v>
      </c>
      <c r="E26" s="179" t="n">
        <f aca="false">F26/'Input Sheet'!$B$7*'Input Sheet'!$B$3</f>
        <v>0.0128418621918988</v>
      </c>
      <c r="F26" s="103" t="n">
        <f aca="false">D26</f>
        <v>0.0088</v>
      </c>
    </row>
    <row r="27" customFormat="false" ht="12.75" hidden="false" customHeight="false" outlineLevel="0" collapsed="false">
      <c r="A27" s="131"/>
      <c r="B27" s="109" t="s">
        <v>109</v>
      </c>
      <c r="C27" s="101"/>
      <c r="D27" s="103" t="n">
        <v>0.0022</v>
      </c>
      <c r="E27" s="179" t="n">
        <f aca="false">F27/'Input Sheet'!$B$7*'Input Sheet'!$B$3</f>
        <v>0.00321046554797469</v>
      </c>
      <c r="F27" s="103" t="n">
        <f aca="false">D27</f>
        <v>0.0022</v>
      </c>
    </row>
    <row r="28" customFormat="false" ht="13.5" hidden="false" customHeight="false" outlineLevel="0" collapsed="false">
      <c r="A28" s="131"/>
      <c r="B28" s="109"/>
      <c r="C28" s="101"/>
      <c r="D28" s="103"/>
      <c r="E28" s="179"/>
      <c r="F28" s="103"/>
    </row>
    <row r="29" customFormat="false" ht="13.5" hidden="false" customHeight="false" outlineLevel="0" collapsed="false">
      <c r="A29" s="134"/>
      <c r="B29" s="107"/>
      <c r="C29" s="117"/>
      <c r="D29" s="182"/>
      <c r="E29" s="183" t="n">
        <f aca="false">SUM(E23:E28)</f>
        <v>0.656026450111367</v>
      </c>
      <c r="F29" s="163" t="n">
        <f aca="false">SUM(F23:F28)</f>
        <v>0.449547945205479</v>
      </c>
    </row>
    <row r="30" customFormat="false" ht="13.5" hidden="false" customHeight="false" outlineLevel="0" collapsed="false">
      <c r="A30" s="175" t="s">
        <v>127</v>
      </c>
      <c r="B30" s="187"/>
      <c r="C30" s="187"/>
      <c r="D30" s="187"/>
      <c r="E30" s="187"/>
      <c r="F30" s="188"/>
    </row>
    <row r="31" customFormat="false" ht="12.75" hidden="false" customHeight="false" outlineLevel="0" collapsed="false">
      <c r="A31" s="131" t="s">
        <v>2</v>
      </c>
      <c r="B31" s="101"/>
      <c r="C31" s="189" t="n">
        <f aca="false">'Fuel Rates'!F100</f>
        <v>0.0617666666666667</v>
      </c>
      <c r="D31" s="109"/>
      <c r="E31" s="179" t="n">
        <f aca="false">F31/'Input Sheet'!B7*'Input Sheet'!$B$3</f>
        <v>0.195645916666667</v>
      </c>
      <c r="F31" s="103" t="n">
        <f aca="false">C31*'Input Sheet'!$B$5</f>
        <v>0.134068100166406</v>
      </c>
    </row>
    <row r="32" customFormat="false" ht="12.75" hidden="false" customHeight="false" outlineLevel="0" collapsed="false">
      <c r="A32" s="131" t="s">
        <v>23</v>
      </c>
      <c r="B32" s="101"/>
      <c r="C32" s="189" t="n">
        <f aca="false">'Fuel Rates'!R98</f>
        <v>0.01</v>
      </c>
      <c r="D32" s="109"/>
      <c r="E32" s="179" t="n">
        <f aca="false">F32/'Input Sheet'!B7*'Input Sheet'!$B$3</f>
        <v>0.031675</v>
      </c>
      <c r="F32" s="103" t="n">
        <f aca="false">C32*'Input Sheet'!$B$5</f>
        <v>0.0217055747706</v>
      </c>
    </row>
    <row r="33" customFormat="false" ht="13.5" hidden="false" customHeight="false" outlineLevel="0" collapsed="false">
      <c r="A33" s="131" t="s">
        <v>265</v>
      </c>
      <c r="B33" s="101"/>
      <c r="C33" s="189" t="n">
        <v>0.0131</v>
      </c>
      <c r="D33" s="109"/>
      <c r="E33" s="179" t="n">
        <f aca="false">F33/'Input Sheet'!B7*'Input Sheet'!$B$3</f>
        <v>0.04149425</v>
      </c>
      <c r="F33" s="103" t="n">
        <f aca="false">C33*'Input Sheet'!$B$5</f>
        <v>0.028434302949486</v>
      </c>
    </row>
    <row r="34" customFormat="false" ht="13.5" hidden="false" customHeight="false" outlineLevel="0" collapsed="false">
      <c r="A34" s="131"/>
      <c r="B34" s="109"/>
      <c r="C34" s="109"/>
      <c r="D34" s="182" t="s">
        <v>31</v>
      </c>
      <c r="E34" s="192" t="n">
        <f aca="false">SUM(E31:E33)</f>
        <v>0.268815166666667</v>
      </c>
      <c r="F34" s="193" t="n">
        <f aca="false">SUM(F31:F33)</f>
        <v>0.184207977886492</v>
      </c>
    </row>
    <row r="35" customFormat="false" ht="13.5" hidden="false" customHeight="false" outlineLevel="0" collapsed="false">
      <c r="A35" s="194" t="s">
        <v>128</v>
      </c>
      <c r="B35" s="187"/>
      <c r="C35" s="187"/>
      <c r="D35" s="187"/>
      <c r="E35" s="187"/>
      <c r="F35" s="188"/>
    </row>
    <row r="36" customFormat="false" ht="12.75" hidden="false" customHeight="false" outlineLevel="0" collapsed="false">
      <c r="A36" s="131" t="s">
        <v>129</v>
      </c>
      <c r="B36" s="195"/>
      <c r="C36" s="195"/>
      <c r="D36" s="195"/>
      <c r="E36" s="196" t="n">
        <f aca="false">E12+E13+E17+E18+E19+E20+E21</f>
        <v>0.0930332590412728</v>
      </c>
      <c r="F36" s="197" t="n">
        <f aca="false">F12+F13+F17+F18+F19+F20+F21</f>
        <v>0.0637518661491064</v>
      </c>
    </row>
    <row r="37" customFormat="false" ht="12.75" hidden="false" customHeight="false" outlineLevel="0" collapsed="false">
      <c r="A37" s="198" t="s">
        <v>268</v>
      </c>
      <c r="B37" s="109"/>
      <c r="C37" s="109"/>
      <c r="D37" s="109"/>
      <c r="E37" s="199" t="n">
        <f aca="false">E10+E14+E22+E29</f>
        <v>2.40738329945356</v>
      </c>
      <c r="F37" s="200" t="n">
        <f aca="false">F10+F14+F22+F29</f>
        <v>1.64968076425518</v>
      </c>
    </row>
    <row r="38" customFormat="false" ht="13.5" hidden="false" customHeight="false" outlineLevel="0" collapsed="false">
      <c r="A38" s="201" t="s">
        <v>269</v>
      </c>
      <c r="B38" s="107"/>
      <c r="C38" s="107"/>
      <c r="D38" s="107"/>
      <c r="E38" s="202" t="n">
        <f aca="false">E37+E34</f>
        <v>2.67619846612022</v>
      </c>
      <c r="F38" s="203" t="n">
        <f aca="false">F37+F34</f>
        <v>1.83388874214167</v>
      </c>
    </row>
    <row r="39" customFormat="false" ht="12.75" hidden="false" customHeight="false" outlineLevel="0" collapsed="false">
      <c r="A39" s="0" t="s">
        <v>270</v>
      </c>
      <c r="E39" s="227" t="n">
        <f aca="false">E37*0.8927+E34</f>
        <v>2.41788623808886</v>
      </c>
      <c r="F39" s="227" t="n">
        <f aca="false">F37*0.8927+F34</f>
        <v>1.65687799613709</v>
      </c>
    </row>
  </sheetData>
  <mergeCells count="2">
    <mergeCell ref="A1:F1"/>
    <mergeCell ref="A2:F2"/>
  </mergeCells>
  <printOptions headings="false" gridLines="false" gridLinesSet="true" horizontalCentered="true" verticalCentered="false"/>
  <pageMargins left="0.747916666666667" right="0.747916666666667" top="0.984027777777778" bottom="0.984027777777778" header="0.5" footer="0.511811023622047"/>
  <pageSetup paperSize="1" scale="100" fitToWidth="1" fitToHeight="1" pageOrder="downThenOver" orientation="portrait" blackAndWhite="false" draft="false" cellComments="none" horizontalDpi="300" verticalDpi="300" copies="1"/>
  <headerFooter differentFirst="false" differentOddEven="false">
    <oddHeader>&amp;C&amp;A</oddHeader>
    <oddFooter/>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F3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D1" activeCellId="0" sqref="D1"/>
    </sheetView>
  </sheetViews>
  <sheetFormatPr defaultColWidth="9.0546875" defaultRowHeight="12.75" customHeight="true" zeroHeight="false" outlineLevelRow="0" outlineLevelCol="0"/>
  <cols>
    <col collapsed="false" customWidth="true" hidden="false" outlineLevel="0" max="1" min="1" style="89" width="23.56"/>
    <col collapsed="false" customWidth="true" hidden="false" outlineLevel="0" max="2" min="2" style="0" width="16.84"/>
    <col collapsed="false" customWidth="true" hidden="false" outlineLevel="0" max="3" min="3" style="0" width="12.42"/>
    <col collapsed="false" customWidth="true" hidden="false" outlineLevel="0" max="4" min="4" style="0" width="11.42"/>
    <col collapsed="false" customWidth="true" hidden="false" outlineLevel="0" max="6" min="5" style="0" width="10.13"/>
  </cols>
  <sheetData>
    <row r="1" customFormat="false" ht="15.75" hidden="false" customHeight="false" outlineLevel="0" collapsed="false">
      <c r="A1" s="168" t="s">
        <v>273</v>
      </c>
      <c r="B1" s="168"/>
      <c r="C1" s="168"/>
      <c r="D1" s="168"/>
      <c r="E1" s="168"/>
      <c r="F1" s="168"/>
    </row>
    <row r="2" customFormat="false" ht="16.5" hidden="false" customHeight="false" outlineLevel="0" collapsed="false">
      <c r="A2" s="169" t="s">
        <v>116</v>
      </c>
      <c r="B2" s="169"/>
      <c r="C2" s="169"/>
      <c r="D2" s="169"/>
      <c r="E2" s="169"/>
      <c r="F2" s="169"/>
    </row>
    <row r="3" customFormat="false" ht="12.75" hidden="false" customHeight="false" outlineLevel="0" collapsed="false">
      <c r="A3" s="131"/>
      <c r="B3" s="109"/>
      <c r="C3" s="109"/>
      <c r="D3" s="109"/>
      <c r="E3" s="109"/>
      <c r="F3" s="216"/>
    </row>
    <row r="4" customFormat="false" ht="12.75" hidden="false" customHeight="false" outlineLevel="0" collapsed="false">
      <c r="A4" s="97" t="s">
        <v>117</v>
      </c>
      <c r="B4" s="170" t="n">
        <f aca="true">TODAY()</f>
        <v>45926</v>
      </c>
      <c r="C4" s="109"/>
      <c r="D4" s="109"/>
      <c r="E4" s="171" t="s">
        <v>133</v>
      </c>
      <c r="F4" s="172" t="n">
        <f aca="false">'Input Sheet'!$B$3</f>
        <v>1.53964588144727</v>
      </c>
    </row>
    <row r="5" customFormat="false" ht="13.5" hidden="false" customHeight="false" outlineLevel="0" collapsed="false">
      <c r="A5" s="131"/>
      <c r="B5" s="109"/>
      <c r="C5" s="109"/>
      <c r="D5" s="109"/>
      <c r="E5" s="171" t="s">
        <v>190</v>
      </c>
      <c r="F5" s="172" t="n">
        <f aca="false">'Input Sheet'!$B$5</f>
        <v>2.17055747706</v>
      </c>
    </row>
    <row r="6" customFormat="false" ht="15" hidden="false" customHeight="false" outlineLevel="0" collapsed="false">
      <c r="A6" s="175" t="s">
        <v>41</v>
      </c>
      <c r="B6" s="176" t="s">
        <v>120</v>
      </c>
      <c r="C6" s="176" t="s">
        <v>121</v>
      </c>
      <c r="D6" s="176" t="s">
        <v>122</v>
      </c>
      <c r="E6" s="176" t="s">
        <v>123</v>
      </c>
      <c r="F6" s="177" t="s">
        <v>124</v>
      </c>
    </row>
    <row r="7" customFormat="false" ht="12.75" hidden="false" customHeight="false" outlineLevel="0" collapsed="false">
      <c r="A7" s="157"/>
      <c r="B7" s="136"/>
      <c r="C7" s="136"/>
      <c r="D7" s="137"/>
      <c r="E7" s="178"/>
      <c r="F7" s="137"/>
    </row>
    <row r="8" customFormat="false" ht="12.75" hidden="false" customHeight="false" outlineLevel="0" collapsed="false">
      <c r="A8" s="97" t="s">
        <v>136</v>
      </c>
      <c r="B8" s="109" t="s">
        <v>50</v>
      </c>
      <c r="C8" s="101" t="n">
        <f aca="false">'Input Sheet'!B11</f>
        <v>184.34</v>
      </c>
      <c r="D8" s="103" t="n">
        <f aca="false">C8*12/365</f>
        <v>6.06049315068493</v>
      </c>
      <c r="E8" s="179" t="n">
        <f aca="false">D8/'Input Sheet'!$B$4</f>
        <v>0.160457854135158</v>
      </c>
      <c r="F8" s="103" t="n">
        <f aca="false">E8*'Input Sheet'!$B$7/'Input Sheet'!$B$3</f>
        <v>0.109955168128199</v>
      </c>
    </row>
    <row r="9" customFormat="false" ht="13.5" hidden="false" customHeight="false" outlineLevel="0" collapsed="false">
      <c r="A9" s="131"/>
      <c r="B9" s="109"/>
      <c r="C9" s="101"/>
      <c r="D9" s="103"/>
      <c r="E9" s="179"/>
      <c r="F9" s="103"/>
    </row>
    <row r="10" customFormat="false" ht="13.5" hidden="false" customHeight="false" outlineLevel="0" collapsed="false">
      <c r="A10" s="180"/>
      <c r="B10" s="181"/>
      <c r="C10" s="117"/>
      <c r="D10" s="182" t="s">
        <v>31</v>
      </c>
      <c r="E10" s="183" t="n">
        <f aca="false">SUM(E8:E9)</f>
        <v>0.160457854135158</v>
      </c>
      <c r="F10" s="163" t="n">
        <f aca="false">SUM(F8:F9)</f>
        <v>0.109955168128199</v>
      </c>
    </row>
    <row r="11" customFormat="false" ht="12.75" hidden="false" customHeight="false" outlineLevel="0" collapsed="false">
      <c r="A11" s="93" t="s">
        <v>2</v>
      </c>
      <c r="B11" s="136" t="s">
        <v>50</v>
      </c>
      <c r="C11" s="95"/>
      <c r="D11" s="96"/>
      <c r="E11" s="179" t="n">
        <f aca="false">'Input Sheet'!E41*12/365</f>
        <v>1.09552043835616</v>
      </c>
      <c r="F11" s="103" t="n">
        <f aca="false">E11*'Input Sheet'!$B$7/'Input Sheet'!$B$3</f>
        <v>0.750715099840891</v>
      </c>
    </row>
    <row r="12" customFormat="false" ht="12.75" hidden="false" customHeight="false" outlineLevel="0" collapsed="false">
      <c r="A12" s="131"/>
      <c r="B12" s="109" t="s">
        <v>51</v>
      </c>
      <c r="C12" s="101"/>
      <c r="D12" s="103"/>
      <c r="E12" s="179" t="n">
        <f aca="false">'Input Sheet'!E42</f>
        <v>0.04834</v>
      </c>
      <c r="F12" s="103" t="n">
        <f aca="false">E12*'Input Sheet'!$B$7/'Input Sheet'!$B$3</f>
        <v>0.03312541387248</v>
      </c>
    </row>
    <row r="13" customFormat="false" ht="13.5" hidden="false" customHeight="false" outlineLevel="0" collapsed="false">
      <c r="A13" s="131"/>
      <c r="B13" s="109" t="s">
        <v>249</v>
      </c>
      <c r="C13" s="101"/>
      <c r="D13" s="103"/>
      <c r="E13" s="179" t="n">
        <f aca="false">'Input Sheet'!E43*12/365</f>
        <v>0.0254304657534247</v>
      </c>
      <c r="F13" s="103" t="n">
        <f aca="false">E13*'Input Sheet'!$B$7/'Input Sheet'!$B$3</f>
        <v>0.0174264522766264</v>
      </c>
    </row>
    <row r="14" customFormat="false" ht="13.5" hidden="false" customHeight="false" outlineLevel="0" collapsed="false">
      <c r="A14" s="134"/>
      <c r="B14" s="107"/>
      <c r="C14" s="117"/>
      <c r="D14" s="182" t="s">
        <v>31</v>
      </c>
      <c r="E14" s="183" t="n">
        <f aca="false">SUM(E11:E13)</f>
        <v>1.16929090410959</v>
      </c>
      <c r="F14" s="163" t="n">
        <f aca="false">SUM(F11:F13)</f>
        <v>0.801266965989997</v>
      </c>
    </row>
    <row r="15" customFormat="false" ht="12.75" hidden="false" customHeight="false" outlineLevel="0" collapsed="false">
      <c r="A15" s="97" t="s">
        <v>23</v>
      </c>
      <c r="B15" s="109"/>
      <c r="C15" s="209" t="s">
        <v>45</v>
      </c>
      <c r="D15" s="225" t="s">
        <v>124</v>
      </c>
      <c r="E15" s="179"/>
      <c r="F15" s="103"/>
    </row>
    <row r="16" customFormat="false" ht="12.75" hidden="false" customHeight="false" outlineLevel="0" collapsed="false">
      <c r="A16" s="131" t="s">
        <v>210</v>
      </c>
      <c r="B16" s="109" t="s">
        <v>50</v>
      </c>
      <c r="C16" s="223" t="n">
        <f aca="false">'Input Sheet'!D145</f>
        <v>15.511</v>
      </c>
      <c r="D16" s="222" t="n">
        <f aca="false">C16*12/365</f>
        <v>0.509950684931507</v>
      </c>
      <c r="E16" s="179" t="n">
        <f aca="false">F16/'Input Sheet'!$B$7*'Input Sheet'!$B$3</f>
        <v>0.744172320517591</v>
      </c>
      <c r="F16" s="103" t="n">
        <f aca="false">D16</f>
        <v>0.509950684931507</v>
      </c>
    </row>
    <row r="17" customFormat="false" ht="12.75" hidden="false" customHeight="false" outlineLevel="0" collapsed="false">
      <c r="A17" s="131"/>
      <c r="B17" s="109" t="s">
        <v>51</v>
      </c>
      <c r="C17" s="223"/>
      <c r="D17" s="222" t="n">
        <f aca="false">'Input Sheet'!E140</f>
        <v>0.0034</v>
      </c>
      <c r="E17" s="179" t="n">
        <f aca="false">F17/'Input Sheet'!$B$7*'Input Sheet'!$B$3</f>
        <v>0.00496162857414271</v>
      </c>
      <c r="F17" s="103" t="n">
        <f aca="false">D17</f>
        <v>0.0034</v>
      </c>
    </row>
    <row r="18" customFormat="false" ht="12.75" hidden="false" customHeight="false" outlineLevel="0" collapsed="false">
      <c r="A18" s="131"/>
      <c r="B18" s="109" t="s">
        <v>254</v>
      </c>
      <c r="C18" s="223"/>
      <c r="D18" s="222" t="n">
        <f aca="false">'Input Sheet'!E141</f>
        <v>0.00854794520547945</v>
      </c>
      <c r="E18" s="179" t="n">
        <f aca="false">F18/'Input Sheet'!$B$7*'Input Sheet'!$B$3</f>
        <v>0.0124740379946215</v>
      </c>
      <c r="F18" s="103" t="n">
        <f aca="false">D18</f>
        <v>0.00854794520547945</v>
      </c>
    </row>
    <row r="19" customFormat="false" ht="12.75" hidden="false" customHeight="false" outlineLevel="0" collapsed="false">
      <c r="A19" s="131"/>
      <c r="B19" s="109" t="s">
        <v>255</v>
      </c>
      <c r="C19" s="223"/>
      <c r="D19" s="222" t="n">
        <f aca="false">'Input Sheet'!E142</f>
        <v>0.0088</v>
      </c>
      <c r="E19" s="179" t="n">
        <f aca="false">F19/'Input Sheet'!$B$7*'Input Sheet'!$B$3</f>
        <v>0.0128418621918988</v>
      </c>
      <c r="F19" s="103" t="n">
        <f aca="false">D19</f>
        <v>0.0088</v>
      </c>
    </row>
    <row r="20" customFormat="false" ht="12.75" hidden="false" customHeight="false" outlineLevel="0" collapsed="false">
      <c r="A20" s="131"/>
      <c r="B20" s="109" t="s">
        <v>109</v>
      </c>
      <c r="C20" s="101"/>
      <c r="D20" s="222" t="n">
        <f aca="false">'Input Sheet'!E143</f>
        <v>0.002</v>
      </c>
      <c r="E20" s="179" t="n">
        <f aca="false">F20/'Input Sheet'!$B$7*'Input Sheet'!$B$3</f>
        <v>0.00291860504361336</v>
      </c>
      <c r="F20" s="103" t="n">
        <f aca="false">D20</f>
        <v>0.002</v>
      </c>
    </row>
    <row r="21" customFormat="false" ht="13.5" hidden="false" customHeight="false" outlineLevel="0" collapsed="false">
      <c r="A21" s="131"/>
      <c r="B21" s="109" t="s">
        <v>256</v>
      </c>
      <c r="C21" s="101"/>
      <c r="D21" s="222" t="n">
        <f aca="false">'Input Sheet'!E144</f>
        <v>0.0016</v>
      </c>
      <c r="E21" s="179" t="n">
        <f aca="false">F21/'Input Sheet'!$B$7*'Input Sheet'!$B$3</f>
        <v>0.00233488403489069</v>
      </c>
      <c r="F21" s="103" t="n">
        <f aca="false">D21</f>
        <v>0.0016</v>
      </c>
    </row>
    <row r="22" customFormat="false" ht="13.5" hidden="false" customHeight="false" outlineLevel="0" collapsed="false">
      <c r="A22" s="106"/>
      <c r="B22" s="107"/>
      <c r="C22" s="117"/>
      <c r="D22" s="182" t="s">
        <v>31</v>
      </c>
      <c r="E22" s="192" t="n">
        <f aca="false">SUM(E16:E21)</f>
        <v>0.779703338356758</v>
      </c>
      <c r="F22" s="193" t="n">
        <f aca="false">SUM(F16:F21)</f>
        <v>0.534298630136986</v>
      </c>
    </row>
    <row r="23" customFormat="false" ht="13.5" hidden="false" customHeight="false" outlineLevel="0" collapsed="false">
      <c r="A23" s="175" t="s">
        <v>127</v>
      </c>
      <c r="B23" s="187"/>
      <c r="C23" s="187"/>
      <c r="D23" s="187"/>
      <c r="E23" s="187"/>
      <c r="F23" s="188"/>
    </row>
    <row r="24" customFormat="false" ht="12.75" hidden="false" customHeight="false" outlineLevel="0" collapsed="false">
      <c r="A24" s="131" t="s">
        <v>2</v>
      </c>
      <c r="B24" s="101"/>
      <c r="C24" s="189" t="n">
        <v>0.091</v>
      </c>
      <c r="D24" s="109"/>
      <c r="E24" s="179" t="n">
        <f aca="false">F24/'Input Sheet'!B7*'Input Sheet'!$B$3</f>
        <v>0.2882425</v>
      </c>
      <c r="F24" s="103" t="n">
        <f aca="false">C24*'Input Sheet'!$B$5</f>
        <v>0.19752073041246</v>
      </c>
    </row>
    <row r="25" customFormat="false" ht="13.5" hidden="false" customHeight="false" outlineLevel="0" collapsed="false">
      <c r="A25" s="131" t="s">
        <v>23</v>
      </c>
      <c r="B25" s="101"/>
      <c r="C25" s="189" t="n">
        <f aca="false">'Fuel Rates'!R98</f>
        <v>0.01</v>
      </c>
      <c r="D25" s="109"/>
      <c r="E25" s="179" t="n">
        <f aca="false">F25/'Input Sheet'!B7*'Input Sheet'!$B$3</f>
        <v>0.031675</v>
      </c>
      <c r="F25" s="103" t="n">
        <f aca="false">C25*'Input Sheet'!$B$5</f>
        <v>0.0217055747706</v>
      </c>
    </row>
    <row r="26" customFormat="false" ht="13.5" hidden="false" customHeight="false" outlineLevel="0" collapsed="false">
      <c r="A26" s="131"/>
      <c r="B26" s="109"/>
      <c r="C26" s="109"/>
      <c r="D26" s="182" t="s">
        <v>31</v>
      </c>
      <c r="E26" s="192" t="n">
        <f aca="false">SUM(E24:E25)</f>
        <v>0.3199175</v>
      </c>
      <c r="F26" s="193" t="n">
        <f aca="false">SUM(F24:F25)</f>
        <v>0.21922630518306</v>
      </c>
    </row>
    <row r="27" customFormat="false" ht="13.5" hidden="false" customHeight="false" outlineLevel="0" collapsed="false">
      <c r="A27" s="194" t="s">
        <v>128</v>
      </c>
      <c r="B27" s="187"/>
      <c r="C27" s="187"/>
      <c r="D27" s="187"/>
      <c r="E27" s="187"/>
      <c r="F27" s="188"/>
    </row>
    <row r="28" customFormat="false" ht="12.75" hidden="false" customHeight="false" outlineLevel="0" collapsed="false">
      <c r="A28" s="131" t="s">
        <v>129</v>
      </c>
      <c r="B28" s="195"/>
      <c r="C28" s="195"/>
      <c r="D28" s="195"/>
      <c r="E28" s="196" t="n">
        <f aca="false">E12+E13+E17+E18+E19+E20+E21</f>
        <v>0.109301483592592</v>
      </c>
      <c r="F28" s="197" t="n">
        <f aca="false">F12+F13+F17+F18+F19+F20+F21</f>
        <v>0.0748998113545859</v>
      </c>
    </row>
    <row r="29" customFormat="false" ht="12.75" hidden="false" customHeight="false" outlineLevel="0" collapsed="false">
      <c r="A29" s="198" t="s">
        <v>257</v>
      </c>
      <c r="B29" s="109"/>
      <c r="C29" s="109"/>
      <c r="D29" s="109"/>
      <c r="E29" s="199" t="n">
        <f aca="false">E10+E14+E22</f>
        <v>2.10945209660151</v>
      </c>
      <c r="F29" s="200" t="n">
        <f aca="false">F10+F14+F22</f>
        <v>1.44552076425518</v>
      </c>
    </row>
    <row r="30" customFormat="false" ht="13.5" hidden="false" customHeight="false" outlineLevel="0" collapsed="false">
      <c r="A30" s="201" t="s">
        <v>258</v>
      </c>
      <c r="B30" s="107"/>
      <c r="C30" s="107"/>
      <c r="D30" s="107"/>
      <c r="E30" s="202" t="n">
        <f aca="false">E29+E26</f>
        <v>2.42936959660151</v>
      </c>
      <c r="F30" s="203" t="n">
        <f aca="false">F29+F26</f>
        <v>1.66474706943824</v>
      </c>
    </row>
    <row r="31" customFormat="false" ht="12.75" hidden="false" customHeight="false" outlineLevel="0" collapsed="false">
      <c r="A31" s="0"/>
    </row>
  </sheetData>
  <mergeCells count="2">
    <mergeCell ref="A1:F1"/>
    <mergeCell ref="A2:F2"/>
  </mergeCells>
  <printOptions headings="false" gridLines="false" gridLinesSet="true" horizontalCentered="true" verticalCentered="false"/>
  <pageMargins left="0.747916666666667" right="0.747916666666667" top="0.984027777777778" bottom="0.984027777777778" header="0.5" footer="0.511811023622047"/>
  <pageSetup paperSize="1" scale="100" fitToWidth="1" fitToHeight="1" pageOrder="downThenOver" orientation="portrait" blackAndWhite="false" draft="false" cellComments="none" horizontalDpi="300" verticalDpi="300" copies="1"/>
  <headerFooter differentFirst="false" differentOddEven="false">
    <oddHeader>&amp;C&amp;A</oddHeader>
    <oddFooter/>
  </headerFooter>
  <drawing r:id="rId1"/>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25"/>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E11" activeCellId="0" sqref="E11"/>
    </sheetView>
  </sheetViews>
  <sheetFormatPr defaultColWidth="9.0546875" defaultRowHeight="12.75" customHeight="true" zeroHeight="false" outlineLevelRow="0" outlineLevelCol="0"/>
  <cols>
    <col collapsed="false" customWidth="true" hidden="false" outlineLevel="0" max="1" min="1" style="89" width="23.56"/>
    <col collapsed="false" customWidth="true" hidden="false" outlineLevel="0" max="2" min="2" style="0" width="12.85"/>
    <col collapsed="false" customWidth="true" hidden="false" outlineLevel="0" max="3" min="3" style="0" width="10.85"/>
    <col collapsed="false" customWidth="true" hidden="false" outlineLevel="0" max="4" min="4" style="0" width="11.42"/>
    <col collapsed="false" customWidth="true" hidden="false" outlineLevel="0" max="5" min="5" style="0" width="8.85"/>
    <col collapsed="false" customWidth="true" hidden="false" outlineLevel="0" max="6" min="6" style="0" width="10.13"/>
  </cols>
  <sheetData>
    <row r="1" customFormat="false" ht="15.75" hidden="false" customHeight="false" outlineLevel="0" collapsed="false">
      <c r="A1" s="168" t="s">
        <v>274</v>
      </c>
      <c r="B1" s="168"/>
      <c r="C1" s="168"/>
      <c r="D1" s="168"/>
      <c r="E1" s="168"/>
      <c r="F1" s="168"/>
    </row>
    <row r="2" customFormat="false" ht="16.5" hidden="false" customHeight="false" outlineLevel="0" collapsed="false">
      <c r="A2" s="169" t="s">
        <v>116</v>
      </c>
      <c r="B2" s="169"/>
      <c r="C2" s="169"/>
      <c r="D2" s="169"/>
      <c r="E2" s="169"/>
      <c r="F2" s="169"/>
    </row>
    <row r="3" customFormat="false" ht="12.75" hidden="false" customHeight="false" outlineLevel="0" collapsed="false">
      <c r="A3" s="131"/>
      <c r="B3" s="109"/>
      <c r="C3" s="109"/>
      <c r="D3" s="109"/>
      <c r="E3" s="171" t="s">
        <v>133</v>
      </c>
      <c r="F3" s="172" t="n">
        <f aca="false">'Input Sheet'!B3</f>
        <v>1.53964588144727</v>
      </c>
    </row>
    <row r="4" customFormat="false" ht="12.75" hidden="false" customHeight="false" outlineLevel="0" collapsed="false">
      <c r="A4" s="97" t="s">
        <v>117</v>
      </c>
      <c r="B4" s="170" t="n">
        <f aca="true">TODAY()</f>
        <v>45926</v>
      </c>
      <c r="C4" s="109"/>
      <c r="D4" s="109"/>
      <c r="E4" s="171" t="s">
        <v>184</v>
      </c>
      <c r="F4" s="172" t="n">
        <f aca="false">'Input Sheet'!B5</f>
        <v>2.17055747706</v>
      </c>
    </row>
    <row r="5" customFormat="false" ht="13.5" hidden="false" customHeight="false" outlineLevel="0" collapsed="false">
      <c r="A5" s="131"/>
      <c r="B5" s="109"/>
      <c r="C5" s="109"/>
      <c r="D5" s="109"/>
      <c r="E5" s="109"/>
      <c r="F5" s="216"/>
    </row>
    <row r="6" customFormat="false" ht="15" hidden="false" customHeight="false" outlineLevel="0" collapsed="false">
      <c r="A6" s="175" t="s">
        <v>41</v>
      </c>
      <c r="B6" s="176" t="s">
        <v>120</v>
      </c>
      <c r="C6" s="176" t="s">
        <v>121</v>
      </c>
      <c r="D6" s="176" t="s">
        <v>122</v>
      </c>
      <c r="E6" s="176" t="s">
        <v>123</v>
      </c>
      <c r="F6" s="177" t="s">
        <v>124</v>
      </c>
    </row>
    <row r="7" customFormat="false" ht="12.75" hidden="false" customHeight="false" outlineLevel="0" collapsed="false">
      <c r="A7" s="157"/>
      <c r="B7" s="136"/>
      <c r="C7" s="136"/>
      <c r="D7" s="137"/>
      <c r="E7" s="178"/>
      <c r="F7" s="137"/>
    </row>
    <row r="8" customFormat="false" ht="12.75" hidden="false" customHeight="false" outlineLevel="0" collapsed="false">
      <c r="A8" s="97" t="s">
        <v>136</v>
      </c>
      <c r="B8" s="109" t="s">
        <v>50</v>
      </c>
      <c r="C8" s="101" t="n">
        <f aca="false">'Input Sheet'!B11</f>
        <v>184.34</v>
      </c>
      <c r="D8" s="103" t="n">
        <f aca="false">C8*12/365</f>
        <v>6.06049315068493</v>
      </c>
      <c r="E8" s="179" t="n">
        <f aca="false">D8/'Input Sheet'!$B$4</f>
        <v>0.160457854135158</v>
      </c>
      <c r="F8" s="103" t="n">
        <f aca="false">E8*'Input Sheet'!$B$7/'Input Sheet'!$B$3</f>
        <v>0.109955168128199</v>
      </c>
    </row>
    <row r="9" customFormat="false" ht="13.5" hidden="false" customHeight="false" outlineLevel="0" collapsed="false">
      <c r="A9" s="131"/>
      <c r="B9" s="109"/>
      <c r="C9" s="101"/>
      <c r="D9" s="103"/>
      <c r="E9" s="179"/>
      <c r="F9" s="103"/>
    </row>
    <row r="10" customFormat="false" ht="13.5" hidden="false" customHeight="false" outlineLevel="0" collapsed="false">
      <c r="A10" s="180"/>
      <c r="B10" s="181"/>
      <c r="C10" s="117"/>
      <c r="D10" s="182" t="s">
        <v>31</v>
      </c>
      <c r="E10" s="183" t="n">
        <f aca="false">SUM(E8:E9)</f>
        <v>0.160457854135158</v>
      </c>
      <c r="F10" s="163" t="n">
        <f aca="false">SUM(F8:F9)</f>
        <v>0.109955168128199</v>
      </c>
    </row>
    <row r="11" customFormat="false" ht="12.75" hidden="false" customHeight="false" outlineLevel="0" collapsed="false">
      <c r="A11" s="97" t="s">
        <v>2</v>
      </c>
      <c r="B11" s="109" t="s">
        <v>50</v>
      </c>
      <c r="C11" s="101"/>
      <c r="D11" s="103"/>
      <c r="E11" s="179" t="n">
        <f aca="false">'Input Sheet'!E18*12/365</f>
        <v>1.08474904109589</v>
      </c>
      <c r="F11" s="103" t="n">
        <f aca="false">E11*'Input Sheet'!$B$7/'Input Sheet'!$B$3</f>
        <v>0.743333904304452</v>
      </c>
      <c r="H11" s="151"/>
    </row>
    <row r="12" customFormat="false" ht="12.75" hidden="false" customHeight="false" outlineLevel="0" collapsed="false">
      <c r="A12" s="131"/>
      <c r="B12" s="109" t="s">
        <v>51</v>
      </c>
      <c r="C12" s="101"/>
      <c r="D12" s="103"/>
      <c r="E12" s="179" t="n">
        <f aca="false">'Input Sheet'!E19</f>
        <v>0.04757</v>
      </c>
      <c r="F12" s="103" t="n">
        <f aca="false">E12*'Input Sheet'!$B$7/'Input Sheet'!$B$3</f>
        <v>0.03259776454104</v>
      </c>
    </row>
    <row r="13" customFormat="false" ht="13.5" hidden="false" customHeight="false" outlineLevel="0" collapsed="false">
      <c r="A13" s="131"/>
      <c r="B13" s="109" t="s">
        <v>54</v>
      </c>
      <c r="C13" s="101"/>
      <c r="D13" s="103"/>
      <c r="E13" s="179" t="n">
        <f aca="false">'Input Sheet'!E20*12/365</f>
        <v>0.00367068493150685</v>
      </c>
      <c r="F13" s="103" t="n">
        <f aca="false">E13*'Input Sheet'!$B$7/'Input Sheet'!$B$3</f>
        <v>0.00251536941563178</v>
      </c>
    </row>
    <row r="14" customFormat="false" ht="13.5" hidden="false" customHeight="false" outlineLevel="0" collapsed="false">
      <c r="A14" s="106"/>
      <c r="B14" s="107"/>
      <c r="C14" s="117"/>
      <c r="D14" s="182" t="s">
        <v>31</v>
      </c>
      <c r="E14" s="183" t="n">
        <f aca="false">SUM(E11:E13)</f>
        <v>1.1359897260274</v>
      </c>
      <c r="F14" s="163" t="n">
        <f aca="false">SUM(F11:F13)</f>
        <v>0.778447038261123</v>
      </c>
      <c r="H14" s="151"/>
      <c r="I14" s="151"/>
    </row>
    <row r="15" customFormat="false" ht="13.5" hidden="false" customHeight="false" outlineLevel="0" collapsed="false">
      <c r="A15" s="175" t="s">
        <v>127</v>
      </c>
      <c r="B15" s="187"/>
      <c r="C15" s="187"/>
      <c r="D15" s="187"/>
      <c r="E15" s="187"/>
      <c r="F15" s="188"/>
      <c r="H15" s="151"/>
      <c r="I15" s="151"/>
    </row>
    <row r="16" customFormat="false" ht="12.75" hidden="false" customHeight="false" outlineLevel="0" collapsed="false">
      <c r="A16" s="131" t="s">
        <v>2</v>
      </c>
      <c r="B16" s="101"/>
      <c r="C16" s="189" t="n">
        <f aca="false">'Fuel Rates'!$B$98</f>
        <v>0.0549083333333333</v>
      </c>
      <c r="D16" s="109"/>
      <c r="E16" s="179" t="n">
        <f aca="false">F16/'Input Sheet'!B7*'Input Sheet'!B3</f>
        <v>0.173922145833333</v>
      </c>
      <c r="F16" s="103" t="n">
        <f aca="false">C16*'Input Sheet'!$B$5</f>
        <v>0.11918169346957</v>
      </c>
    </row>
    <row r="17" customFormat="false" ht="13.5" hidden="false" customHeight="false" outlineLevel="0" collapsed="false">
      <c r="A17" s="131"/>
      <c r="B17" s="101"/>
      <c r="C17" s="189"/>
      <c r="D17" s="109"/>
      <c r="E17" s="179"/>
      <c r="F17" s="103"/>
    </row>
    <row r="18" customFormat="false" ht="13.5" hidden="false" customHeight="false" outlineLevel="0" collapsed="false">
      <c r="A18" s="131"/>
      <c r="B18" s="109"/>
      <c r="C18" s="109"/>
      <c r="D18" s="182" t="s">
        <v>31</v>
      </c>
      <c r="E18" s="192" t="n">
        <f aca="false">SUM(E16:E17)</f>
        <v>0.173922145833333</v>
      </c>
      <c r="F18" s="193" t="n">
        <f aca="false">SUM(F16:F17)</f>
        <v>0.11918169346957</v>
      </c>
    </row>
    <row r="19" customFormat="false" ht="13.5" hidden="false" customHeight="false" outlineLevel="0" collapsed="false">
      <c r="A19" s="194" t="s">
        <v>128</v>
      </c>
      <c r="B19" s="187"/>
      <c r="C19" s="187"/>
      <c r="D19" s="187"/>
      <c r="E19" s="187"/>
      <c r="F19" s="188"/>
    </row>
    <row r="20" customFormat="false" ht="12.75" hidden="false" customHeight="false" outlineLevel="0" collapsed="false">
      <c r="A20" s="131" t="s">
        <v>129</v>
      </c>
      <c r="B20" s="195"/>
      <c r="C20" s="195"/>
      <c r="D20" s="195"/>
      <c r="E20" s="196" t="n">
        <f aca="false">E12+E13</f>
        <v>0.0512406849315069</v>
      </c>
      <c r="F20" s="197" t="n">
        <f aca="false">F12+F13</f>
        <v>0.0351131339566718</v>
      </c>
    </row>
    <row r="21" customFormat="false" ht="12.75" hidden="false" customHeight="false" outlineLevel="0" collapsed="false">
      <c r="A21" s="198" t="s">
        <v>275</v>
      </c>
      <c r="B21" s="109"/>
      <c r="C21" s="109"/>
      <c r="D21" s="109"/>
      <c r="E21" s="199" t="n">
        <f aca="false">E10+E14</f>
        <v>1.29644758016256</v>
      </c>
      <c r="F21" s="200" t="n">
        <f aca="false">F10+F14</f>
        <v>0.888402206389323</v>
      </c>
    </row>
    <row r="22" customFormat="false" ht="13.5" hidden="false" customHeight="false" outlineLevel="0" collapsed="false">
      <c r="A22" s="201" t="s">
        <v>276</v>
      </c>
      <c r="B22" s="107"/>
      <c r="C22" s="107"/>
      <c r="D22" s="107"/>
      <c r="E22" s="202" t="n">
        <f aca="false">E21+E18</f>
        <v>1.47036972599589</v>
      </c>
      <c r="F22" s="203" t="n">
        <f aca="false">F21+F18</f>
        <v>1.00758389985889</v>
      </c>
    </row>
    <row r="23" customFormat="false" ht="12.75" hidden="false" customHeight="false" outlineLevel="0" collapsed="false">
      <c r="A23" s="0"/>
    </row>
    <row r="24" customFormat="false" ht="12.75" hidden="false" customHeight="false" outlineLevel="0" collapsed="false">
      <c r="A24" s="89" t="s">
        <v>277</v>
      </c>
      <c r="C24" s="101"/>
      <c r="D24" s="101" t="n">
        <v>2.286</v>
      </c>
      <c r="E24" s="234" t="n">
        <f aca="false">D24/'Input Sheet'!$B$4</f>
        <v>0.0605242255758538</v>
      </c>
      <c r="F24" s="101" t="n">
        <f aca="false">E24*'Input Sheet'!$B$7/'Input Sheet'!$B$3</f>
        <v>0.0414747625467832</v>
      </c>
    </row>
    <row r="25" customFormat="false" ht="12.75" hidden="false" customHeight="false" outlineLevel="0" collapsed="false">
      <c r="A25" s="89" t="s">
        <v>278</v>
      </c>
      <c r="C25" s="101"/>
      <c r="D25" s="101" t="n">
        <v>4.397</v>
      </c>
      <c r="E25" s="234" t="n">
        <f aca="false">D25/'Input Sheet'!$B$4</f>
        <v>0.116415144294414</v>
      </c>
      <c r="F25" s="101" t="n">
        <f aca="false">E25*'Input Sheet'!$B$7/'Input Sheet'!$B$3</f>
        <v>0.0797745104629071</v>
      </c>
    </row>
  </sheetData>
  <mergeCells count="2">
    <mergeCell ref="A1:F1"/>
    <mergeCell ref="A2:F2"/>
  </mergeCells>
  <printOptions headings="false" gridLines="false" gridLinesSet="true" horizontalCentered="true" verticalCentered="false"/>
  <pageMargins left="0.747916666666667" right="0.747916666666667" top="0.984027777777778" bottom="0.984027777777778" header="0.5" footer="0.511811023622047"/>
  <pageSetup paperSize="1" scale="100" fitToWidth="1" fitToHeight="1" pageOrder="downThenOver" orientation="portrait" blackAndWhite="false" draft="false" cellComments="none" horizontalDpi="300" verticalDpi="300" copies="1"/>
  <headerFooter differentFirst="false" differentOddEven="false">
    <oddHeader>&amp;C&amp;A</oddHeader>
    <oddFooter/>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G25"/>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E22" activeCellId="0" sqref="E22"/>
    </sheetView>
  </sheetViews>
  <sheetFormatPr defaultColWidth="9.0546875" defaultRowHeight="12.75" customHeight="true" zeroHeight="false" outlineLevelRow="0" outlineLevelCol="0"/>
  <cols>
    <col collapsed="false" customWidth="true" hidden="false" outlineLevel="0" max="1" min="1" style="89" width="23.56"/>
    <col collapsed="false" customWidth="true" hidden="false" outlineLevel="0" max="2" min="2" style="0" width="12.85"/>
    <col collapsed="false" customWidth="true" hidden="false" outlineLevel="0" max="3" min="3" style="0" width="10.85"/>
    <col collapsed="false" customWidth="true" hidden="false" outlineLevel="0" max="4" min="4" style="0" width="11.42"/>
    <col collapsed="false" customWidth="true" hidden="false" outlineLevel="0" max="6" min="5" style="0" width="10.13"/>
  </cols>
  <sheetData>
    <row r="1" customFormat="false" ht="15.75" hidden="false" customHeight="false" outlineLevel="0" collapsed="false">
      <c r="A1" s="168" t="s">
        <v>279</v>
      </c>
      <c r="B1" s="168"/>
      <c r="C1" s="168"/>
      <c r="D1" s="168"/>
      <c r="E1" s="168"/>
      <c r="F1" s="168"/>
    </row>
    <row r="2" customFormat="false" ht="16.5" hidden="false" customHeight="false" outlineLevel="0" collapsed="false">
      <c r="A2" s="169" t="s">
        <v>116</v>
      </c>
      <c r="B2" s="169"/>
      <c r="C2" s="169"/>
      <c r="D2" s="169"/>
      <c r="E2" s="169"/>
      <c r="F2" s="169"/>
    </row>
    <row r="3" customFormat="false" ht="12.75" hidden="false" customHeight="false" outlineLevel="0" collapsed="false">
      <c r="A3" s="131"/>
      <c r="B3" s="109"/>
      <c r="C3" s="109"/>
      <c r="D3" s="109"/>
      <c r="E3" s="109"/>
      <c r="F3" s="216"/>
    </row>
    <row r="4" customFormat="false" ht="12.75" hidden="false" customHeight="false" outlineLevel="0" collapsed="false">
      <c r="A4" s="97" t="s">
        <v>117</v>
      </c>
      <c r="B4" s="170" t="n">
        <f aca="true">TODAY()</f>
        <v>45926</v>
      </c>
      <c r="C4" s="109"/>
      <c r="D4" s="109"/>
      <c r="E4" s="171" t="s">
        <v>133</v>
      </c>
      <c r="F4" s="172" t="n">
        <f aca="false">'Input Sheet'!$B$3</f>
        <v>1.53964588144727</v>
      </c>
    </row>
    <row r="5" customFormat="false" ht="13.5" hidden="false" customHeight="false" outlineLevel="0" collapsed="false">
      <c r="A5" s="131"/>
      <c r="B5" s="109"/>
      <c r="C5" s="109"/>
      <c r="D5" s="109"/>
      <c r="E5" s="171" t="s">
        <v>190</v>
      </c>
      <c r="F5" s="172" t="n">
        <f aca="false">'Input Sheet'!$B$5</f>
        <v>2.17055747706</v>
      </c>
    </row>
    <row r="6" customFormat="false" ht="15" hidden="false" customHeight="false" outlineLevel="0" collapsed="false">
      <c r="A6" s="175" t="s">
        <v>41</v>
      </c>
      <c r="B6" s="176" t="s">
        <v>120</v>
      </c>
      <c r="C6" s="176" t="s">
        <v>121</v>
      </c>
      <c r="D6" s="176" t="s">
        <v>122</v>
      </c>
      <c r="E6" s="176" t="s">
        <v>123</v>
      </c>
      <c r="F6" s="177" t="s">
        <v>124</v>
      </c>
    </row>
    <row r="7" customFormat="false" ht="12.75" hidden="false" customHeight="false" outlineLevel="0" collapsed="false">
      <c r="A7" s="157"/>
      <c r="B7" s="136"/>
      <c r="C7" s="136"/>
      <c r="D7" s="137"/>
      <c r="E7" s="178"/>
      <c r="F7" s="137"/>
    </row>
    <row r="8" customFormat="false" ht="12.75" hidden="false" customHeight="false" outlineLevel="0" collapsed="false">
      <c r="A8" s="97" t="s">
        <v>136</v>
      </c>
      <c r="B8" s="109" t="s">
        <v>50</v>
      </c>
      <c r="C8" s="101" t="n">
        <f aca="false">'Input Sheet'!B11</f>
        <v>184.34</v>
      </c>
      <c r="D8" s="103" t="n">
        <f aca="false">C8*12/365</f>
        <v>6.06049315068493</v>
      </c>
      <c r="E8" s="179" t="n">
        <f aca="false">D8/'Input Sheet'!$B$4</f>
        <v>0.160457854135158</v>
      </c>
      <c r="F8" s="103" t="n">
        <f aca="false">E8*'Input Sheet'!$B$7/'Input Sheet'!$B$3</f>
        <v>0.109955168128199</v>
      </c>
      <c r="G8" s="151"/>
    </row>
    <row r="9" customFormat="false" ht="13.5" hidden="false" customHeight="false" outlineLevel="0" collapsed="false">
      <c r="A9" s="131"/>
      <c r="B9" s="109"/>
      <c r="C9" s="101"/>
      <c r="D9" s="103"/>
      <c r="E9" s="179"/>
      <c r="F9" s="103"/>
    </row>
    <row r="10" customFormat="false" ht="13.5" hidden="false" customHeight="false" outlineLevel="0" collapsed="false">
      <c r="A10" s="180"/>
      <c r="B10" s="181"/>
      <c r="C10" s="117"/>
      <c r="D10" s="182" t="s">
        <v>31</v>
      </c>
      <c r="E10" s="183" t="n">
        <f aca="false">SUM(E8:E9)</f>
        <v>0.160457854135158</v>
      </c>
      <c r="F10" s="163" t="n">
        <f aca="false">SUM(F8:F9)</f>
        <v>0.109955168128199</v>
      </c>
    </row>
    <row r="11" customFormat="false" ht="12.75" hidden="false" customHeight="false" outlineLevel="0" collapsed="false">
      <c r="A11" s="97" t="s">
        <v>2</v>
      </c>
      <c r="B11" s="109" t="s">
        <v>50</v>
      </c>
      <c r="C11" s="101"/>
      <c r="D11" s="103"/>
      <c r="E11" s="179" t="n">
        <f aca="false">'Input Sheet'!E18*12/365</f>
        <v>1.08474904109589</v>
      </c>
      <c r="F11" s="103" t="n">
        <f aca="false">E11*'Input Sheet'!$B$7/'Input Sheet'!$B$3</f>
        <v>0.743333904304452</v>
      </c>
      <c r="G11" s="151"/>
    </row>
    <row r="12" customFormat="false" ht="12.75" hidden="false" customHeight="false" outlineLevel="0" collapsed="false">
      <c r="A12" s="131"/>
      <c r="B12" s="109" t="s">
        <v>51</v>
      </c>
      <c r="C12" s="101"/>
      <c r="D12" s="103"/>
      <c r="E12" s="179" t="n">
        <f aca="false">'Input Sheet'!E19</f>
        <v>0.04757</v>
      </c>
      <c r="F12" s="103" t="n">
        <f aca="false">E12*'Input Sheet'!$B$7/'Input Sheet'!$B$3</f>
        <v>0.03259776454104</v>
      </c>
      <c r="G12" s="151"/>
    </row>
    <row r="13" customFormat="false" ht="13.5" hidden="false" customHeight="false" outlineLevel="0" collapsed="false">
      <c r="A13" s="131"/>
      <c r="B13" s="109" t="s">
        <v>280</v>
      </c>
      <c r="C13" s="101"/>
      <c r="D13" s="103"/>
      <c r="E13" s="179" t="n">
        <v>0</v>
      </c>
      <c r="F13" s="103" t="n">
        <f aca="false">E13*'Input Sheet'!$B$7/'Input Sheet'!$B$3</f>
        <v>0</v>
      </c>
    </row>
    <row r="14" customFormat="false" ht="13.5" hidden="false" customHeight="false" outlineLevel="0" collapsed="false">
      <c r="A14" s="106"/>
      <c r="B14" s="107"/>
      <c r="C14" s="117"/>
      <c r="D14" s="182" t="s">
        <v>31</v>
      </c>
      <c r="E14" s="183" t="n">
        <f aca="false">SUM(E11:E13)</f>
        <v>1.13231904109589</v>
      </c>
      <c r="F14" s="163" t="n">
        <f aca="false">SUM(F11:F13)</f>
        <v>0.775931668845492</v>
      </c>
    </row>
    <row r="15" customFormat="false" ht="13.5" hidden="false" customHeight="false" outlineLevel="0" collapsed="false">
      <c r="A15" s="175" t="s">
        <v>127</v>
      </c>
      <c r="B15" s="187"/>
      <c r="C15" s="187"/>
      <c r="D15" s="187"/>
      <c r="E15" s="187"/>
      <c r="F15" s="188"/>
    </row>
    <row r="16" customFormat="false" ht="12.75" hidden="false" customHeight="false" outlineLevel="0" collapsed="false">
      <c r="A16" s="131" t="s">
        <v>2</v>
      </c>
      <c r="B16" s="101"/>
      <c r="C16" s="189" t="n">
        <f aca="false">'Fuel Rates'!$C$98</f>
        <v>0.0549083333333333</v>
      </c>
      <c r="D16" s="109"/>
      <c r="E16" s="179" t="n">
        <f aca="false">F16/'Input Sheet'!B7*'Input Sheet'!B3</f>
        <v>0.173922145833333</v>
      </c>
      <c r="F16" s="103" t="n">
        <f aca="false">C16*'Input Sheet'!$B$5</f>
        <v>0.11918169346957</v>
      </c>
      <c r="G16" s="151"/>
    </row>
    <row r="17" customFormat="false" ht="13.5" hidden="false" customHeight="false" outlineLevel="0" collapsed="false">
      <c r="A17" s="131"/>
      <c r="B17" s="101"/>
      <c r="C17" s="189"/>
      <c r="D17" s="109"/>
      <c r="E17" s="179"/>
      <c r="F17" s="103"/>
    </row>
    <row r="18" customFormat="false" ht="13.5" hidden="false" customHeight="false" outlineLevel="0" collapsed="false">
      <c r="A18" s="131"/>
      <c r="B18" s="109"/>
      <c r="C18" s="109"/>
      <c r="D18" s="182" t="s">
        <v>31</v>
      </c>
      <c r="E18" s="192" t="n">
        <f aca="false">SUM(E16:E17)</f>
        <v>0.173922145833333</v>
      </c>
      <c r="F18" s="193" t="n">
        <f aca="false">SUM(F16:F17)</f>
        <v>0.11918169346957</v>
      </c>
    </row>
    <row r="19" customFormat="false" ht="13.5" hidden="false" customHeight="false" outlineLevel="0" collapsed="false">
      <c r="A19" s="194" t="s">
        <v>128</v>
      </c>
      <c r="B19" s="187"/>
      <c r="C19" s="187"/>
      <c r="D19" s="187"/>
      <c r="E19" s="187"/>
      <c r="F19" s="188"/>
    </row>
    <row r="20" customFormat="false" ht="12.75" hidden="false" customHeight="false" outlineLevel="0" collapsed="false">
      <c r="A20" s="131" t="s">
        <v>129</v>
      </c>
      <c r="B20" s="195"/>
      <c r="C20" s="195"/>
      <c r="D20" s="195"/>
      <c r="E20" s="196" t="n">
        <f aca="false">E12+E13</f>
        <v>0.04757</v>
      </c>
      <c r="F20" s="197" t="n">
        <f aca="false">F12+F13</f>
        <v>0.03259776454104</v>
      </c>
    </row>
    <row r="21" customFormat="false" ht="12.75" hidden="false" customHeight="false" outlineLevel="0" collapsed="false">
      <c r="A21" s="198" t="s">
        <v>281</v>
      </c>
      <c r="B21" s="109"/>
      <c r="C21" s="109"/>
      <c r="D21" s="109"/>
      <c r="E21" s="199" t="n">
        <f aca="false">E10+E14</f>
        <v>1.29277689523105</v>
      </c>
      <c r="F21" s="200" t="n">
        <f aca="false">F10+F14</f>
        <v>0.885886836973691</v>
      </c>
    </row>
    <row r="22" customFormat="false" ht="13.5" hidden="false" customHeight="false" outlineLevel="0" collapsed="false">
      <c r="A22" s="201" t="s">
        <v>282</v>
      </c>
      <c r="B22" s="107"/>
      <c r="C22" s="107"/>
      <c r="D22" s="107"/>
      <c r="E22" s="202" t="n">
        <f aca="false">E21+E18</f>
        <v>1.46669904106438</v>
      </c>
      <c r="F22" s="203" t="n">
        <f aca="false">F21+F18</f>
        <v>1.00506853044326</v>
      </c>
      <c r="G22" s="151" t="n">
        <f aca="false">F22-F10</f>
        <v>0.895113362315061</v>
      </c>
    </row>
    <row r="23" customFormat="false" ht="13.5" hidden="false" customHeight="false" outlineLevel="0" collapsed="false">
      <c r="A23" s="0"/>
    </row>
    <row r="24" customFormat="false" ht="12.75" hidden="false" customHeight="false" outlineLevel="0" collapsed="false">
      <c r="A24" s="235" t="s">
        <v>283</v>
      </c>
      <c r="B24" s="136"/>
      <c r="C24" s="136"/>
      <c r="D24" s="136"/>
      <c r="E24" s="236" t="n">
        <f aca="false">E21-E$8</f>
        <v>1.13231904109589</v>
      </c>
      <c r="F24" s="237" t="n">
        <f aca="false">F21-F$8</f>
        <v>0.775931668845492</v>
      </c>
    </row>
    <row r="25" customFormat="false" ht="13.5" hidden="false" customHeight="false" outlineLevel="0" collapsed="false">
      <c r="A25" s="201" t="s">
        <v>284</v>
      </c>
      <c r="B25" s="107"/>
      <c r="C25" s="107"/>
      <c r="D25" s="107"/>
      <c r="E25" s="238" t="n">
        <f aca="false">E22-E$8</f>
        <v>1.30624118692922</v>
      </c>
      <c r="F25" s="203" t="n">
        <f aca="false">F22-F$8</f>
        <v>0.895113362315061</v>
      </c>
    </row>
  </sheetData>
  <mergeCells count="2">
    <mergeCell ref="A1:F1"/>
    <mergeCell ref="A2:F2"/>
  </mergeCells>
  <printOptions headings="false" gridLines="false" gridLinesSet="true" horizontalCentered="true" verticalCentered="false"/>
  <pageMargins left="0.747916666666667" right="0.747916666666667" top="0.984027777777778" bottom="0.984027777777778" header="0.5" footer="0.511811023622047"/>
  <pageSetup paperSize="1" scale="100" fitToWidth="1" fitToHeight="1" pageOrder="downThenOver" orientation="portrait" blackAndWhite="false" draft="false" cellComments="none" horizontalDpi="300" verticalDpi="300" copies="1"/>
  <headerFooter differentFirst="false" differentOddEven="false">
    <oddHeader>&amp;C&amp;A</oddHeader>
    <oddFooter/>
  </headerFooter>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F23"/>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D1" activeCellId="0" sqref="D1"/>
    </sheetView>
  </sheetViews>
  <sheetFormatPr defaultColWidth="9.0546875" defaultRowHeight="12.75" customHeight="true" zeroHeight="false" outlineLevelRow="0" outlineLevelCol="0"/>
  <cols>
    <col collapsed="false" customWidth="true" hidden="false" outlineLevel="0" max="1" min="1" style="89" width="23.56"/>
    <col collapsed="false" customWidth="true" hidden="false" outlineLevel="0" max="2" min="2" style="0" width="12.85"/>
    <col collapsed="false" customWidth="true" hidden="false" outlineLevel="0" max="3" min="3" style="0" width="12.42"/>
    <col collapsed="false" customWidth="true" hidden="false" outlineLevel="0" max="4" min="4" style="0" width="11.42"/>
    <col collapsed="false" customWidth="true" hidden="false" outlineLevel="0" max="6" min="5" style="0" width="10.13"/>
  </cols>
  <sheetData>
    <row r="1" customFormat="false" ht="15.75" hidden="false" customHeight="false" outlineLevel="0" collapsed="false">
      <c r="A1" s="168" t="s">
        <v>285</v>
      </c>
      <c r="B1" s="168"/>
      <c r="C1" s="168"/>
      <c r="D1" s="168"/>
      <c r="E1" s="168"/>
      <c r="F1" s="168"/>
    </row>
    <row r="2" customFormat="false" ht="16.5" hidden="false" customHeight="false" outlineLevel="0" collapsed="false">
      <c r="A2" s="169" t="s">
        <v>116</v>
      </c>
      <c r="B2" s="169"/>
      <c r="C2" s="169"/>
      <c r="D2" s="169"/>
      <c r="E2" s="169"/>
      <c r="F2" s="169"/>
    </row>
    <row r="3" customFormat="false" ht="12.75" hidden="false" customHeight="false" outlineLevel="0" collapsed="false">
      <c r="A3" s="131"/>
      <c r="B3" s="109"/>
      <c r="C3" s="109"/>
      <c r="D3" s="109"/>
      <c r="E3" s="109"/>
      <c r="F3" s="216"/>
    </row>
    <row r="4" customFormat="false" ht="12.75" hidden="false" customHeight="false" outlineLevel="0" collapsed="false">
      <c r="A4" s="97" t="s">
        <v>117</v>
      </c>
      <c r="B4" s="170" t="n">
        <f aca="true">TODAY()</f>
        <v>45926</v>
      </c>
      <c r="C4" s="109"/>
      <c r="D4" s="109"/>
      <c r="E4" s="171" t="s">
        <v>133</v>
      </c>
      <c r="F4" s="172" t="n">
        <f aca="false">'Input Sheet'!$B$3</f>
        <v>1.53964588144727</v>
      </c>
    </row>
    <row r="5" customFormat="false" ht="13.5" hidden="false" customHeight="false" outlineLevel="0" collapsed="false">
      <c r="A5" s="131"/>
      <c r="B5" s="109"/>
      <c r="C5" s="109"/>
      <c r="D5" s="109"/>
      <c r="E5" s="171" t="s">
        <v>190</v>
      </c>
      <c r="F5" s="172" t="n">
        <f aca="false">'Input Sheet'!$B$5</f>
        <v>2.17055747706</v>
      </c>
    </row>
    <row r="6" customFormat="false" ht="15" hidden="false" customHeight="false" outlineLevel="0" collapsed="false">
      <c r="A6" s="175" t="s">
        <v>41</v>
      </c>
      <c r="B6" s="176" t="s">
        <v>120</v>
      </c>
      <c r="C6" s="176" t="s">
        <v>121</v>
      </c>
      <c r="D6" s="176" t="s">
        <v>122</v>
      </c>
      <c r="E6" s="176" t="s">
        <v>123</v>
      </c>
      <c r="F6" s="177" t="s">
        <v>124</v>
      </c>
    </row>
    <row r="7" customFormat="false" ht="12.75" hidden="false" customHeight="false" outlineLevel="0" collapsed="false">
      <c r="A7" s="157"/>
      <c r="B7" s="136"/>
      <c r="C7" s="136"/>
      <c r="D7" s="137"/>
      <c r="E7" s="178"/>
      <c r="F7" s="137"/>
    </row>
    <row r="8" customFormat="false" ht="12.75" hidden="false" customHeight="false" outlineLevel="0" collapsed="false">
      <c r="A8" s="97" t="s">
        <v>136</v>
      </c>
      <c r="B8" s="109" t="s">
        <v>50</v>
      </c>
      <c r="C8" s="101" t="n">
        <f aca="false">'Input Sheet'!B11</f>
        <v>184.34</v>
      </c>
      <c r="D8" s="103" t="n">
        <f aca="false">C8*12/365</f>
        <v>6.06049315068493</v>
      </c>
      <c r="E8" s="179" t="n">
        <f aca="false">D8/'Input Sheet'!$B$4</f>
        <v>0.160457854135158</v>
      </c>
      <c r="F8" s="103" t="n">
        <f aca="false">E8*'Input Sheet'!$B$7/'Input Sheet'!$B$3</f>
        <v>0.109955168128199</v>
      </c>
    </row>
    <row r="9" customFormat="false" ht="13.5" hidden="false" customHeight="false" outlineLevel="0" collapsed="false">
      <c r="A9" s="131"/>
      <c r="B9" s="109"/>
      <c r="C9" s="101"/>
      <c r="D9" s="103"/>
      <c r="E9" s="179"/>
      <c r="F9" s="103"/>
    </row>
    <row r="10" customFormat="false" ht="13.5" hidden="false" customHeight="false" outlineLevel="0" collapsed="false">
      <c r="A10" s="180"/>
      <c r="B10" s="181"/>
      <c r="C10" s="117"/>
      <c r="D10" s="182" t="s">
        <v>31</v>
      </c>
      <c r="E10" s="183" t="n">
        <f aca="false">SUM(E8:E9)</f>
        <v>0.160457854135158</v>
      </c>
      <c r="F10" s="163" t="n">
        <f aca="false">SUM(F8:F9)</f>
        <v>0.109955168128199</v>
      </c>
    </row>
    <row r="11" customFormat="false" ht="12.75" hidden="false" customHeight="false" outlineLevel="0" collapsed="false">
      <c r="A11" s="97" t="s">
        <v>2</v>
      </c>
      <c r="B11" s="109" t="s">
        <v>50</v>
      </c>
      <c r="C11" s="101"/>
      <c r="D11" s="103"/>
      <c r="E11" s="179" t="n">
        <f aca="false">'Input Sheet'!E14*12/365</f>
        <v>1.09396997260274</v>
      </c>
      <c r="F11" s="103" t="n">
        <f aca="false">E11*'Input Sheet'!$B$7/'Input Sheet'!$B$3</f>
        <v>0.749652629427624</v>
      </c>
    </row>
    <row r="12" customFormat="false" ht="12.75" hidden="false" customHeight="false" outlineLevel="0" collapsed="false">
      <c r="A12" s="131"/>
      <c r="B12" s="109" t="s">
        <v>51</v>
      </c>
      <c r="C12" s="101"/>
      <c r="D12" s="103"/>
      <c r="E12" s="179" t="n">
        <f aca="false">'Input Sheet'!E15</f>
        <v>0.04826</v>
      </c>
      <c r="F12" s="103" t="n">
        <f aca="false">E12*'Input Sheet'!$B$7/'Input Sheet'!$B$3</f>
        <v>0.03307059316272</v>
      </c>
    </row>
    <row r="13" customFormat="false" ht="13.5" hidden="false" customHeight="false" outlineLevel="0" collapsed="false">
      <c r="A13" s="131"/>
      <c r="B13" s="109" t="s">
        <v>249</v>
      </c>
      <c r="C13" s="101"/>
      <c r="D13" s="103"/>
      <c r="E13" s="179" t="n">
        <f aca="false">'Input Sheet'!E16*12/365</f>
        <v>0.0274369315068493</v>
      </c>
      <c r="F13" s="103" t="n">
        <f aca="false">E13*'Input Sheet'!$B$7/'Input Sheet'!$B$3</f>
        <v>0.0188014007355248</v>
      </c>
    </row>
    <row r="14" customFormat="false" ht="13.5" hidden="false" customHeight="false" outlineLevel="0" collapsed="false">
      <c r="A14" s="106"/>
      <c r="B14" s="107"/>
      <c r="C14" s="117"/>
      <c r="D14" s="182" t="s">
        <v>31</v>
      </c>
      <c r="E14" s="183" t="n">
        <f aca="false">SUM(E11:E13)</f>
        <v>1.16966690410959</v>
      </c>
      <c r="F14" s="163" t="n">
        <f aca="false">SUM(F11:F13)</f>
        <v>0.801524623325869</v>
      </c>
    </row>
    <row r="15" customFormat="false" ht="13.5" hidden="false" customHeight="false" outlineLevel="0" collapsed="false">
      <c r="A15" s="175" t="s">
        <v>127</v>
      </c>
      <c r="B15" s="187"/>
      <c r="C15" s="187"/>
      <c r="D15" s="187"/>
      <c r="E15" s="187"/>
      <c r="F15" s="188"/>
    </row>
    <row r="16" customFormat="false" ht="12.75" hidden="false" customHeight="false" outlineLevel="0" collapsed="false">
      <c r="A16" s="131" t="s">
        <v>2</v>
      </c>
      <c r="B16" s="101"/>
      <c r="C16" s="189" t="n">
        <f aca="false">'Fuel Rates'!$D$98</f>
        <v>0.0565833333333333</v>
      </c>
      <c r="D16" s="109"/>
      <c r="E16" s="179" t="n">
        <f aca="false">F16/'Input Sheet'!$B$7*'Input Sheet'!$B$3</f>
        <v>0.179227708333333</v>
      </c>
      <c r="F16" s="103" t="n">
        <f aca="false">C16*'Input Sheet'!$B$5</f>
        <v>0.122817377243645</v>
      </c>
    </row>
    <row r="17" customFormat="false" ht="13.5" hidden="false" customHeight="false" outlineLevel="0" collapsed="false">
      <c r="A17" s="131"/>
      <c r="B17" s="101"/>
      <c r="C17" s="189" t="n">
        <f aca="false">'Fuel Rates'!D99</f>
        <v>0.0048</v>
      </c>
      <c r="D17" s="109"/>
      <c r="E17" s="179" t="n">
        <f aca="false">F17/'Input Sheet'!$B$7*'Input Sheet'!$B$3</f>
        <v>0.015204</v>
      </c>
      <c r="F17" s="103" t="n">
        <f aca="false">C17*'Input Sheet'!$B$5</f>
        <v>0.010418675889888</v>
      </c>
    </row>
    <row r="18" customFormat="false" ht="13.5" hidden="false" customHeight="false" outlineLevel="0" collapsed="false">
      <c r="A18" s="131"/>
      <c r="B18" s="109"/>
      <c r="C18" s="109"/>
      <c r="D18" s="182" t="s">
        <v>31</v>
      </c>
      <c r="E18" s="192" t="n">
        <f aca="false">SUM(E16:E17)</f>
        <v>0.194431708333333</v>
      </c>
      <c r="F18" s="193" t="n">
        <f aca="false">SUM(F16:F17)</f>
        <v>0.133236053133533</v>
      </c>
    </row>
    <row r="19" customFormat="false" ht="13.5" hidden="false" customHeight="false" outlineLevel="0" collapsed="false">
      <c r="A19" s="194" t="s">
        <v>128</v>
      </c>
      <c r="B19" s="187"/>
      <c r="C19" s="187"/>
      <c r="D19" s="187"/>
      <c r="E19" s="187"/>
      <c r="F19" s="188"/>
    </row>
    <row r="20" customFormat="false" ht="12.75" hidden="false" customHeight="false" outlineLevel="0" collapsed="false">
      <c r="A20" s="131" t="s">
        <v>129</v>
      </c>
      <c r="B20" s="195"/>
      <c r="C20" s="195"/>
      <c r="D20" s="195"/>
      <c r="E20" s="196" t="n">
        <f aca="false">E12+E13</f>
        <v>0.0756969315068493</v>
      </c>
      <c r="F20" s="197" t="n">
        <f aca="false">F12+F13</f>
        <v>0.0518719938982448</v>
      </c>
    </row>
    <row r="21" customFormat="false" ht="12.75" hidden="false" customHeight="false" outlineLevel="0" collapsed="false">
      <c r="A21" s="198" t="s">
        <v>286</v>
      </c>
      <c r="B21" s="109"/>
      <c r="C21" s="109"/>
      <c r="D21" s="109"/>
      <c r="E21" s="199" t="n">
        <f aca="false">E10+E14</f>
        <v>1.33012475824475</v>
      </c>
      <c r="F21" s="200" t="n">
        <f aca="false">F10+F14</f>
        <v>0.911479791454068</v>
      </c>
    </row>
    <row r="22" customFormat="false" ht="13.5" hidden="false" customHeight="false" outlineLevel="0" collapsed="false">
      <c r="A22" s="201" t="s">
        <v>287</v>
      </c>
      <c r="B22" s="107"/>
      <c r="C22" s="107"/>
      <c r="D22" s="107"/>
      <c r="E22" s="202" t="n">
        <f aca="false">E21+E18</f>
        <v>1.52455646657808</v>
      </c>
      <c r="F22" s="203" t="n">
        <f aca="false">F21+F18</f>
        <v>1.0447158445876</v>
      </c>
    </row>
    <row r="23" customFormat="false" ht="12.75" hidden="false" customHeight="false" outlineLevel="0" collapsed="false">
      <c r="A23" s="0"/>
    </row>
  </sheetData>
  <mergeCells count="2">
    <mergeCell ref="A1:F1"/>
    <mergeCell ref="A2:F2"/>
  </mergeCells>
  <printOptions headings="false" gridLines="false" gridLinesSet="true" horizontalCentered="true" verticalCentered="false"/>
  <pageMargins left="0.747916666666667" right="0.747916666666667" top="0.984027777777778" bottom="0.984027777777778" header="0.5" footer="0.511811023622047"/>
  <pageSetup paperSize="1" scale="100" fitToWidth="1" fitToHeight="1" pageOrder="downThenOver" orientation="portrait" blackAndWhite="false" draft="false" cellComments="none" horizontalDpi="300" verticalDpi="300" copies="1"/>
  <headerFooter differentFirst="false" differentOddEven="false">
    <oddHeader>&amp;C&amp;A</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8"/>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E9" activeCellId="0" sqref="E9"/>
    </sheetView>
  </sheetViews>
  <sheetFormatPr defaultColWidth="9.0546875" defaultRowHeight="12.75" customHeight="true" zeroHeight="false" outlineLevelRow="0" outlineLevelCol="0"/>
  <cols>
    <col collapsed="false" customWidth="true" hidden="false" outlineLevel="0" max="1" min="1" style="89" width="23.56"/>
    <col collapsed="false" customWidth="true" hidden="false" outlineLevel="0" max="2" min="2" style="0" width="12.85"/>
    <col collapsed="false" customWidth="true" hidden="false" outlineLevel="0" max="3" min="3" style="0" width="10.85"/>
    <col collapsed="false" customWidth="true" hidden="false" outlineLevel="0" max="4" min="4" style="0" width="11.42"/>
    <col collapsed="false" customWidth="true" hidden="false" outlineLevel="0" max="5" min="5" style="0" width="10.56"/>
    <col collapsed="false" customWidth="true" hidden="false" outlineLevel="0" max="6" min="6" style="0" width="10.13"/>
  </cols>
  <sheetData>
    <row r="1" customFormat="false" ht="15.75" hidden="false" customHeight="false" outlineLevel="0" collapsed="false">
      <c r="A1" s="168" t="s">
        <v>115</v>
      </c>
      <c r="B1" s="168"/>
      <c r="C1" s="168"/>
      <c r="D1" s="168"/>
      <c r="E1" s="168"/>
      <c r="F1" s="168"/>
    </row>
    <row r="2" customFormat="false" ht="16.5" hidden="false" customHeight="false" outlineLevel="0" collapsed="false">
      <c r="A2" s="169" t="s">
        <v>116</v>
      </c>
      <c r="B2" s="169"/>
      <c r="C2" s="169"/>
      <c r="D2" s="169"/>
      <c r="E2" s="169"/>
      <c r="F2" s="169"/>
    </row>
    <row r="3" customFormat="false" ht="12.75" hidden="false" customHeight="false" outlineLevel="0" collapsed="false">
      <c r="A3" s="157"/>
      <c r="B3" s="136"/>
      <c r="C3" s="136"/>
      <c r="D3" s="136"/>
      <c r="E3" s="136"/>
      <c r="F3" s="137"/>
    </row>
    <row r="4" customFormat="false" ht="12.75" hidden="false" customHeight="false" outlineLevel="0" collapsed="false">
      <c r="A4" s="97" t="s">
        <v>117</v>
      </c>
      <c r="B4" s="170" t="n">
        <f aca="true">TODAY()</f>
        <v>45926</v>
      </c>
      <c r="C4" s="109"/>
      <c r="D4" s="109"/>
      <c r="E4" s="171" t="s">
        <v>118</v>
      </c>
      <c r="F4" s="172" t="n">
        <f aca="false">'Input Sheet'!B3</f>
        <v>1.53964588144727</v>
      </c>
    </row>
    <row r="5" customFormat="false" ht="13.5" hidden="false" customHeight="false" outlineLevel="0" collapsed="false">
      <c r="A5" s="134"/>
      <c r="B5" s="107"/>
      <c r="C5" s="107"/>
      <c r="D5" s="107"/>
      <c r="E5" s="173" t="s">
        <v>119</v>
      </c>
      <c r="F5" s="174" t="n">
        <f aca="false">'Input Sheet'!B5</f>
        <v>2.17055747706</v>
      </c>
    </row>
    <row r="6" customFormat="false" ht="15" hidden="false" customHeight="false" outlineLevel="0" collapsed="false">
      <c r="A6" s="175" t="s">
        <v>41</v>
      </c>
      <c r="B6" s="176" t="s">
        <v>120</v>
      </c>
      <c r="C6" s="176" t="s">
        <v>121</v>
      </c>
      <c r="D6" s="176" t="s">
        <v>122</v>
      </c>
      <c r="E6" s="176" t="s">
        <v>123</v>
      </c>
      <c r="F6" s="177" t="s">
        <v>124</v>
      </c>
    </row>
    <row r="7" customFormat="false" ht="12.75" hidden="false" customHeight="false" outlineLevel="0" collapsed="false">
      <c r="A7" s="157"/>
      <c r="B7" s="136"/>
      <c r="C7" s="136"/>
      <c r="D7" s="137"/>
      <c r="E7" s="178"/>
      <c r="F7" s="137"/>
    </row>
    <row r="8" customFormat="false" ht="12.75" hidden="false" customHeight="false" outlineLevel="0" collapsed="false">
      <c r="A8" s="97" t="s">
        <v>4</v>
      </c>
      <c r="B8" s="109" t="s">
        <v>50</v>
      </c>
      <c r="C8" s="101" t="n">
        <f aca="false">'Input Sheet'!B53</f>
        <v>295.42</v>
      </c>
      <c r="D8" s="103" t="n">
        <f aca="false">C8*12/365</f>
        <v>9.71243835616438</v>
      </c>
      <c r="E8" s="179" t="n">
        <f aca="false">D8/'Input Sheet'!$B$4</f>
        <v>0.257146898495218</v>
      </c>
      <c r="F8" s="103" t="n">
        <f aca="false">E8*'Input Sheet'!$B$7/'Input Sheet'!$B$3</f>
        <v>0.176212193601132</v>
      </c>
    </row>
    <row r="9" customFormat="false" ht="13.5" hidden="false" customHeight="false" outlineLevel="0" collapsed="false">
      <c r="A9" s="131"/>
      <c r="B9" s="109" t="s">
        <v>68</v>
      </c>
      <c r="C9" s="101"/>
      <c r="D9" s="103" t="n">
        <f aca="false">'Input Sheet'!C54</f>
        <v>0.67908</v>
      </c>
      <c r="E9" s="179" t="n">
        <f aca="false">D9/'Input Sheet'!$B$4</f>
        <v>0.0179793486894361</v>
      </c>
      <c r="F9" s="103" t="n">
        <f aca="false">E9*'Input Sheet'!$B$7/'Input Sheet'!$B$3</f>
        <v>0.0123205082022176</v>
      </c>
    </row>
    <row r="10" customFormat="false" ht="13.5" hidden="false" customHeight="false" outlineLevel="0" collapsed="false">
      <c r="A10" s="180"/>
      <c r="B10" s="181"/>
      <c r="C10" s="117"/>
      <c r="D10" s="182" t="s">
        <v>31</v>
      </c>
      <c r="E10" s="183" t="n">
        <f aca="false">SUM(E8:E9)</f>
        <v>0.275126247184654</v>
      </c>
      <c r="F10" s="163" t="n">
        <f aca="false">SUM(F8:F9)</f>
        <v>0.188532701803349</v>
      </c>
    </row>
    <row r="11" customFormat="false" ht="13.5" hidden="false" customHeight="false" outlineLevel="0" collapsed="false">
      <c r="A11" s="121"/>
      <c r="B11" s="184"/>
      <c r="C11" s="185" t="s">
        <v>45</v>
      </c>
      <c r="D11" s="186" t="s">
        <v>124</v>
      </c>
      <c r="E11" s="176"/>
      <c r="F11" s="177"/>
    </row>
    <row r="12" customFormat="false" ht="12.75" hidden="false" customHeight="false" outlineLevel="0" collapsed="false">
      <c r="A12" s="97" t="s">
        <v>28</v>
      </c>
      <c r="B12" s="109" t="s">
        <v>50</v>
      </c>
      <c r="C12" s="101" t="n">
        <f aca="false">'Input Sheet'!D80</f>
        <v>9.0691</v>
      </c>
      <c r="D12" s="103" t="n">
        <f aca="false">C12*12/365</f>
        <v>0.298162191780822</v>
      </c>
      <c r="E12" s="179" t="n">
        <f aca="false">F12/'Input Sheet'!$B$7*'Input Sheet'!$B$3</f>
        <v>0.43510883837316</v>
      </c>
      <c r="F12" s="103" t="n">
        <f aca="false">D12</f>
        <v>0.298162191780822</v>
      </c>
    </row>
    <row r="13" customFormat="false" ht="13.5" hidden="false" customHeight="false" outlineLevel="0" collapsed="false">
      <c r="A13" s="131"/>
      <c r="B13" s="109" t="s">
        <v>51</v>
      </c>
      <c r="C13" s="101"/>
      <c r="D13" s="103" t="n">
        <f aca="false">'Input Sheet'!E81</f>
        <v>0.023</v>
      </c>
      <c r="E13" s="179" t="n">
        <f aca="false">F13/'Input Sheet'!$B$7*'Input Sheet'!$B$3</f>
        <v>0.0335639580015536</v>
      </c>
      <c r="F13" s="103" t="n">
        <f aca="false">D13</f>
        <v>0.023</v>
      </c>
      <c r="H13" s="0" t="s">
        <v>125</v>
      </c>
    </row>
    <row r="14" customFormat="false" ht="13.5" hidden="false" customHeight="false" outlineLevel="0" collapsed="false">
      <c r="A14" s="106"/>
      <c r="B14" s="107"/>
      <c r="C14" s="117"/>
      <c r="D14" s="182" t="s">
        <v>31</v>
      </c>
      <c r="E14" s="183" t="n">
        <f aca="false">SUM(E12:E13)</f>
        <v>0.468672796374714</v>
      </c>
      <c r="F14" s="163" t="n">
        <f aca="false">SUM(F12:F13)</f>
        <v>0.321162191780822</v>
      </c>
    </row>
    <row r="15" customFormat="false" ht="12.75" hidden="false" customHeight="false" outlineLevel="0" collapsed="false">
      <c r="A15" s="93" t="s">
        <v>126</v>
      </c>
      <c r="B15" s="136" t="s">
        <v>50</v>
      </c>
      <c r="C15" s="95"/>
      <c r="D15" s="96" t="n">
        <f aca="false">'Input Sheet'!E65</f>
        <v>0.156939</v>
      </c>
      <c r="E15" s="179" t="n">
        <f aca="false">F15/'Input Sheet'!$B$7*'Input Sheet'!$B$3</f>
        <v>0.229021478469818</v>
      </c>
      <c r="F15" s="103" t="n">
        <f aca="false">D15</f>
        <v>0.156939</v>
      </c>
    </row>
    <row r="16" customFormat="false" ht="12.75" hidden="false" customHeight="false" outlineLevel="0" collapsed="false">
      <c r="A16" s="131"/>
      <c r="B16" s="109" t="s">
        <v>74</v>
      </c>
      <c r="C16" s="101"/>
      <c r="D16" s="103" t="n">
        <f aca="false">'Input Sheet'!E66</f>
        <v>0.009959</v>
      </c>
      <c r="E16" s="179" t="n">
        <f aca="false">F16/'Input Sheet'!$B$7*'Input Sheet'!$B$3</f>
        <v>0.0145331938146727</v>
      </c>
      <c r="F16" s="103" t="n">
        <f aca="false">D16</f>
        <v>0.009959</v>
      </c>
    </row>
    <row r="17" customFormat="false" ht="13.5" hidden="false" customHeight="false" outlineLevel="0" collapsed="false">
      <c r="A17" s="131"/>
      <c r="B17" s="109" t="s">
        <v>66</v>
      </c>
      <c r="C17" s="101"/>
      <c r="D17" s="103" t="n">
        <f aca="false">'Input Sheet'!E67</f>
        <v>0.0022</v>
      </c>
      <c r="E17" s="179" t="n">
        <f aca="false">F17/'Input Sheet'!$B$7*'Input Sheet'!$B$3</f>
        <v>0.00321046554797469</v>
      </c>
      <c r="F17" s="103" t="n">
        <f aca="false">D17</f>
        <v>0.0022</v>
      </c>
    </row>
    <row r="18" customFormat="false" ht="13.5" hidden="false" customHeight="false" outlineLevel="0" collapsed="false">
      <c r="A18" s="106"/>
      <c r="B18" s="107"/>
      <c r="C18" s="117"/>
      <c r="D18" s="182" t="s">
        <v>31</v>
      </c>
      <c r="E18" s="183" t="n">
        <f aca="false">SUM(E15:E17)</f>
        <v>0.246765137832466</v>
      </c>
      <c r="F18" s="163" t="n">
        <f aca="false">SUM(F15:F17)</f>
        <v>0.169098</v>
      </c>
    </row>
    <row r="19" customFormat="false" ht="13.5" hidden="false" customHeight="false" outlineLevel="0" collapsed="false">
      <c r="A19" s="175" t="s">
        <v>127</v>
      </c>
      <c r="B19" s="187"/>
      <c r="C19" s="187"/>
      <c r="D19" s="187"/>
      <c r="E19" s="187"/>
      <c r="F19" s="188"/>
    </row>
    <row r="20" customFormat="false" ht="12.75" hidden="false" customHeight="false" outlineLevel="0" collapsed="false">
      <c r="A20" s="131" t="s">
        <v>4</v>
      </c>
      <c r="B20" s="109"/>
      <c r="C20" s="189" t="n">
        <f aca="false">'Fuel Rates'!M98</f>
        <v>0.0268333333333333</v>
      </c>
      <c r="D20" s="109"/>
      <c r="E20" s="190" t="n">
        <f aca="false">F20/'Input Sheet'!$B$7*'Input Sheet'!$B$3</f>
        <v>0.0849945833333333</v>
      </c>
      <c r="F20" s="96" t="n">
        <f aca="false">C20*'Input Sheet'!$B$5</f>
        <v>0.05824329230111</v>
      </c>
    </row>
    <row r="21" customFormat="false" ht="12.75" hidden="false" customHeight="false" outlineLevel="0" collapsed="false">
      <c r="A21" s="131" t="s">
        <v>28</v>
      </c>
      <c r="B21" s="109"/>
      <c r="C21" s="189" t="n">
        <f aca="false">'Fuel Rates'!$W$98</f>
        <v>0.0149</v>
      </c>
      <c r="D21" s="109"/>
      <c r="E21" s="179" t="n">
        <f aca="false">F21/'Input Sheet'!$B$7*'Input Sheet'!$B$3</f>
        <v>0.04719575</v>
      </c>
      <c r="F21" s="103" t="n">
        <f aca="false">C21*'Input Sheet'!$B$5</f>
        <v>0.032341306408194</v>
      </c>
    </row>
    <row r="22" customFormat="false" ht="13.5" hidden="false" customHeight="false" outlineLevel="0" collapsed="false">
      <c r="A22" s="131" t="s">
        <v>5</v>
      </c>
      <c r="B22" s="109"/>
      <c r="C22" s="189" t="n">
        <v>0.015</v>
      </c>
      <c r="D22" s="109"/>
      <c r="E22" s="191" t="n">
        <f aca="false">F22/'Input Sheet'!$B$7*'Input Sheet'!$B$3</f>
        <v>0.0475125</v>
      </c>
      <c r="F22" s="118" t="n">
        <f aca="false">C22*'Input Sheet'!$B$5</f>
        <v>0.0325583621559</v>
      </c>
    </row>
    <row r="23" customFormat="false" ht="13.5" hidden="false" customHeight="false" outlineLevel="0" collapsed="false">
      <c r="A23" s="131"/>
      <c r="B23" s="109"/>
      <c r="C23" s="109"/>
      <c r="D23" s="182" t="s">
        <v>31</v>
      </c>
      <c r="E23" s="192" t="n">
        <f aca="false">SUM(E20:E22)</f>
        <v>0.179702833333333</v>
      </c>
      <c r="F23" s="193" t="n">
        <f aca="false">SUM(F20:F22)</f>
        <v>0.123142960865204</v>
      </c>
    </row>
    <row r="24" customFormat="false" ht="13.5" hidden="false" customHeight="false" outlineLevel="0" collapsed="false">
      <c r="A24" s="194" t="s">
        <v>128</v>
      </c>
      <c r="B24" s="187"/>
      <c r="C24" s="187"/>
      <c r="D24" s="187"/>
      <c r="E24" s="187"/>
      <c r="F24" s="188"/>
    </row>
    <row r="25" customFormat="false" ht="12.75" hidden="false" customHeight="false" outlineLevel="0" collapsed="false">
      <c r="A25" s="131" t="s">
        <v>129</v>
      </c>
      <c r="B25" s="195"/>
      <c r="C25" s="195"/>
      <c r="D25" s="195"/>
      <c r="E25" s="196" t="n">
        <f aca="false">E9+E13+E16+E17</f>
        <v>0.0692869660536371</v>
      </c>
      <c r="F25" s="197" t="n">
        <f aca="false">F9+F13+F16+F17</f>
        <v>0.0474795082022176</v>
      </c>
    </row>
    <row r="26" customFormat="false" ht="12.75" hidden="false" customHeight="false" outlineLevel="0" collapsed="false">
      <c r="A26" s="198" t="s">
        <v>130</v>
      </c>
      <c r="B26" s="109"/>
      <c r="C26" s="109"/>
      <c r="D26" s="109"/>
      <c r="E26" s="199" t="n">
        <f aca="false">E10+E14+E18</f>
        <v>0.990564181391834</v>
      </c>
      <c r="F26" s="200" t="n">
        <f aca="false">F10+F14+F18</f>
        <v>0.678792893584171</v>
      </c>
    </row>
    <row r="27" customFormat="false" ht="13.5" hidden="false" customHeight="false" outlineLevel="0" collapsed="false">
      <c r="A27" s="201" t="s">
        <v>131</v>
      </c>
      <c r="B27" s="107"/>
      <c r="C27" s="107"/>
      <c r="D27" s="107"/>
      <c r="E27" s="202" t="n">
        <f aca="false">E26+E23</f>
        <v>1.17026701472517</v>
      </c>
      <c r="F27" s="203" t="n">
        <f aca="false">F23+F26</f>
        <v>0.801935854449375</v>
      </c>
    </row>
    <row r="28" customFormat="false" ht="12.75" hidden="false" customHeight="false" outlineLevel="0" collapsed="false">
      <c r="A28" s="0"/>
    </row>
  </sheetData>
  <mergeCells count="2">
    <mergeCell ref="A1:F1"/>
    <mergeCell ref="A2:F2"/>
  </mergeCells>
  <printOptions headings="false" gridLines="false" gridLinesSet="true" horizontalCentered="true" verticalCentered="false"/>
  <pageMargins left="0.747916666666667" right="0.747916666666667" top="0.984027777777778" bottom="0.984027777777778" header="0.5" footer="0.511811023622047"/>
  <pageSetup paperSize="1" scale="100" fitToWidth="1" fitToHeight="1" pageOrder="downThenOver" orientation="portrait" blackAndWhite="false" draft="false" cellComments="none" horizontalDpi="300" verticalDpi="300" copies="1"/>
  <headerFooter differentFirst="false" differentOddEven="false">
    <oddHeader>&amp;C&amp;A</oddHeader>
    <oddFooter/>
  </headerFooter>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F29"/>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D17" activeCellId="0" sqref="D17"/>
    </sheetView>
  </sheetViews>
  <sheetFormatPr defaultColWidth="9.0546875" defaultRowHeight="12.75" customHeight="true" zeroHeight="false" outlineLevelRow="0" outlineLevelCol="0"/>
  <cols>
    <col collapsed="false" customWidth="true" hidden="false" outlineLevel="0" max="1" min="1" style="89" width="23.56"/>
    <col collapsed="false" customWidth="true" hidden="false" outlineLevel="0" max="2" min="2" style="0" width="12.85"/>
    <col collapsed="false" customWidth="true" hidden="false" outlineLevel="0" max="3" min="3" style="0" width="12.42"/>
    <col collapsed="false" customWidth="true" hidden="false" outlineLevel="0" max="4" min="4" style="0" width="11.42"/>
    <col collapsed="false" customWidth="true" hidden="false" outlineLevel="0" max="6" min="5" style="0" width="10.13"/>
  </cols>
  <sheetData>
    <row r="1" customFormat="false" ht="15.75" hidden="false" customHeight="false" outlineLevel="0" collapsed="false">
      <c r="A1" s="168" t="s">
        <v>288</v>
      </c>
      <c r="B1" s="168"/>
      <c r="C1" s="168"/>
      <c r="D1" s="168"/>
      <c r="E1" s="168"/>
      <c r="F1" s="168"/>
    </row>
    <row r="2" customFormat="false" ht="16.5" hidden="false" customHeight="false" outlineLevel="0" collapsed="false">
      <c r="A2" s="169" t="s">
        <v>116</v>
      </c>
      <c r="B2" s="169"/>
      <c r="C2" s="169"/>
      <c r="D2" s="169"/>
      <c r="E2" s="169"/>
      <c r="F2" s="169"/>
    </row>
    <row r="3" customFormat="false" ht="12.75" hidden="false" customHeight="false" outlineLevel="0" collapsed="false">
      <c r="A3" s="131"/>
      <c r="B3" s="109"/>
      <c r="C3" s="109"/>
      <c r="D3" s="109"/>
      <c r="E3" s="109"/>
      <c r="F3" s="216"/>
    </row>
    <row r="4" customFormat="false" ht="12.75" hidden="false" customHeight="false" outlineLevel="0" collapsed="false">
      <c r="A4" s="97" t="s">
        <v>117</v>
      </c>
      <c r="B4" s="170" t="n">
        <f aca="true">TODAY()</f>
        <v>45926</v>
      </c>
      <c r="C4" s="109"/>
      <c r="D4" s="109"/>
      <c r="E4" s="171" t="s">
        <v>133</v>
      </c>
      <c r="F4" s="172" t="n">
        <f aca="false">'Input Sheet'!$B$3</f>
        <v>1.53964588144727</v>
      </c>
    </row>
    <row r="5" customFormat="false" ht="13.5" hidden="false" customHeight="false" outlineLevel="0" collapsed="false">
      <c r="A5" s="131"/>
      <c r="B5" s="109"/>
      <c r="C5" s="109"/>
      <c r="D5" s="109"/>
      <c r="E5" s="171" t="s">
        <v>190</v>
      </c>
      <c r="F5" s="172" t="n">
        <f aca="false">'Input Sheet'!$B$5</f>
        <v>2.17055747706</v>
      </c>
    </row>
    <row r="6" customFormat="false" ht="15" hidden="false" customHeight="false" outlineLevel="0" collapsed="false">
      <c r="A6" s="175" t="s">
        <v>41</v>
      </c>
      <c r="B6" s="176" t="s">
        <v>120</v>
      </c>
      <c r="C6" s="176" t="s">
        <v>121</v>
      </c>
      <c r="D6" s="176" t="s">
        <v>122</v>
      </c>
      <c r="E6" s="176" t="s">
        <v>123</v>
      </c>
      <c r="F6" s="177" t="s">
        <v>124</v>
      </c>
    </row>
    <row r="7" customFormat="false" ht="12.75" hidden="false" customHeight="false" outlineLevel="0" collapsed="false">
      <c r="A7" s="157"/>
      <c r="B7" s="136"/>
      <c r="C7" s="136"/>
      <c r="D7" s="137"/>
      <c r="E7" s="178"/>
      <c r="F7" s="137"/>
    </row>
    <row r="8" customFormat="false" ht="12.75" hidden="false" customHeight="false" outlineLevel="0" collapsed="false">
      <c r="A8" s="97" t="s">
        <v>136</v>
      </c>
      <c r="B8" s="109" t="s">
        <v>50</v>
      </c>
      <c r="C8" s="101" t="n">
        <f aca="false">'Input Sheet'!B11</f>
        <v>184.34</v>
      </c>
      <c r="D8" s="103" t="n">
        <f aca="false">C8*12/365</f>
        <v>6.06049315068493</v>
      </c>
      <c r="E8" s="179" t="n">
        <f aca="false">D8/'Input Sheet'!$B$4</f>
        <v>0.160457854135158</v>
      </c>
      <c r="F8" s="103" t="n">
        <f aca="false">E8*'Input Sheet'!$B$7/'Input Sheet'!$B$3</f>
        <v>0.109955168128199</v>
      </c>
    </row>
    <row r="9" customFormat="false" ht="13.5" hidden="false" customHeight="false" outlineLevel="0" collapsed="false">
      <c r="A9" s="131"/>
      <c r="B9" s="109"/>
      <c r="C9" s="101"/>
      <c r="D9" s="103"/>
      <c r="E9" s="179"/>
      <c r="F9" s="103"/>
    </row>
    <row r="10" customFormat="false" ht="13.5" hidden="false" customHeight="false" outlineLevel="0" collapsed="false">
      <c r="A10" s="180"/>
      <c r="B10" s="181"/>
      <c r="C10" s="117"/>
      <c r="D10" s="182" t="s">
        <v>31</v>
      </c>
      <c r="E10" s="183" t="n">
        <f aca="false">SUM(E8:E9)</f>
        <v>0.160457854135158</v>
      </c>
      <c r="F10" s="163" t="n">
        <f aca="false">SUM(F8:F9)</f>
        <v>0.109955168128199</v>
      </c>
    </row>
    <row r="11" customFormat="false" ht="12.75" hidden="false" customHeight="false" outlineLevel="0" collapsed="false">
      <c r="A11" s="93" t="s">
        <v>2</v>
      </c>
      <c r="B11" s="136" t="s">
        <v>50</v>
      </c>
      <c r="C11" s="95"/>
      <c r="D11" s="96"/>
      <c r="E11" s="179" t="n">
        <f aca="false">'Input Sheet'!E32*12/365</f>
        <v>1.09312635616438</v>
      </c>
      <c r="F11" s="103" t="n">
        <f aca="false">E11*'Input Sheet'!$B$7/'Input Sheet'!$B$3</f>
        <v>0.749074533778676</v>
      </c>
    </row>
    <row r="12" customFormat="false" ht="12.75" hidden="false" customHeight="false" outlineLevel="0" collapsed="false">
      <c r="A12" s="131"/>
      <c r="B12" s="109" t="s">
        <v>51</v>
      </c>
      <c r="C12" s="101"/>
      <c r="D12" s="103"/>
      <c r="E12" s="179" t="n">
        <f aca="false">'Input Sheet'!E33</f>
        <v>0.04822</v>
      </c>
      <c r="F12" s="103" t="n">
        <f aca="false">E12*'Input Sheet'!$B$7/'Input Sheet'!$B$3</f>
        <v>0.03304318280784</v>
      </c>
    </row>
    <row r="13" customFormat="false" ht="13.5" hidden="false" customHeight="false" outlineLevel="0" collapsed="false">
      <c r="A13" s="131"/>
      <c r="B13" s="109" t="s">
        <v>60</v>
      </c>
      <c r="C13" s="101"/>
      <c r="D13" s="103"/>
      <c r="E13" s="179" t="n">
        <f aca="false">'Input Sheet'!E34*12/365</f>
        <v>0.00328602739726027</v>
      </c>
      <c r="F13" s="103" t="n">
        <f aca="false">E13*'Input Sheet'!$B$7/'Input Sheet'!$B$3</f>
        <v>0.00225177942760767</v>
      </c>
    </row>
    <row r="14" customFormat="false" ht="13.5" hidden="false" customHeight="false" outlineLevel="0" collapsed="false">
      <c r="A14" s="134"/>
      <c r="B14" s="107"/>
      <c r="C14" s="117"/>
      <c r="D14" s="182" t="s">
        <v>31</v>
      </c>
      <c r="E14" s="183" t="n">
        <f aca="false">SUM(E11:E13)</f>
        <v>1.14463238356164</v>
      </c>
      <c r="F14" s="163" t="n">
        <f aca="false">SUM(F11:F13)</f>
        <v>0.784369496014123</v>
      </c>
    </row>
    <row r="15" customFormat="false" ht="12.75" hidden="false" customHeight="false" outlineLevel="0" collapsed="false">
      <c r="A15" s="93" t="s">
        <v>223</v>
      </c>
      <c r="B15" s="136"/>
      <c r="C15" s="224" t="s">
        <v>45</v>
      </c>
      <c r="D15" s="239" t="s">
        <v>124</v>
      </c>
      <c r="E15" s="179"/>
      <c r="F15" s="103"/>
    </row>
    <row r="16" customFormat="false" ht="12.75" hidden="false" customHeight="false" outlineLevel="0" collapsed="false">
      <c r="A16" s="131"/>
      <c r="B16" s="109" t="s">
        <v>50</v>
      </c>
      <c r="C16" s="101" t="n">
        <f aca="false">'Input Sheet'!D111</f>
        <v>6.1038</v>
      </c>
      <c r="D16" s="103" t="n">
        <f aca="false">C16*12/365</f>
        <v>0.200672876712329</v>
      </c>
      <c r="E16" s="179" t="n">
        <f aca="false">F16/'Input Sheet'!$B$7*'Input Sheet'!$B$3</f>
        <v>0.292842435044502</v>
      </c>
      <c r="F16" s="103" t="n">
        <f aca="false">D16</f>
        <v>0.200672876712329</v>
      </c>
    </row>
    <row r="17" customFormat="false" ht="12.75" hidden="false" customHeight="false" outlineLevel="0" collapsed="false">
      <c r="A17" s="131"/>
      <c r="B17" s="109" t="s">
        <v>74</v>
      </c>
      <c r="C17" s="101" t="n">
        <f aca="false">'Input Sheet'!D115</f>
        <v>0</v>
      </c>
      <c r="D17" s="103" t="n">
        <f aca="false">'Input Sheet'!E115</f>
        <v>0.007</v>
      </c>
      <c r="E17" s="179" t="n">
        <f aca="false">F17/'Input Sheet'!$B$7*'Input Sheet'!$B$3</f>
        <v>0.0102151176526468</v>
      </c>
      <c r="F17" s="103" t="n">
        <f aca="false">D17</f>
        <v>0.007</v>
      </c>
    </row>
    <row r="18" customFormat="false" ht="12.75" hidden="false" customHeight="false" outlineLevel="0" collapsed="false">
      <c r="A18" s="131"/>
      <c r="B18" s="109" t="s">
        <v>93</v>
      </c>
      <c r="C18" s="101"/>
      <c r="D18" s="103" t="n">
        <f aca="false">'Input Sheet'!E112</f>
        <v>0.0013</v>
      </c>
      <c r="E18" s="179" t="n">
        <f aca="false">F18/'Input Sheet'!$B$7*'Input Sheet'!$B$3</f>
        <v>0.00189709327834868</v>
      </c>
      <c r="F18" s="103" t="n">
        <f aca="false">D18</f>
        <v>0.0013</v>
      </c>
    </row>
    <row r="19" customFormat="false" ht="13.5" hidden="false" customHeight="false" outlineLevel="0" collapsed="false">
      <c r="A19" s="131"/>
      <c r="B19" s="109" t="s">
        <v>66</v>
      </c>
      <c r="C19" s="101"/>
      <c r="D19" s="103" t="n">
        <f aca="false">'Input Sheet'!E113</f>
        <v>0.0022</v>
      </c>
      <c r="E19" s="179" t="n">
        <f aca="false">F19/'Input Sheet'!$B$7*'Input Sheet'!$B$3</f>
        <v>0.00321046554797469</v>
      </c>
      <c r="F19" s="103" t="n">
        <f aca="false">D19</f>
        <v>0.0022</v>
      </c>
    </row>
    <row r="20" customFormat="false" ht="13.5" hidden="false" customHeight="false" outlineLevel="0" collapsed="false">
      <c r="A20" s="106"/>
      <c r="B20" s="107"/>
      <c r="C20" s="117"/>
      <c r="D20" s="140"/>
      <c r="E20" s="192" t="n">
        <f aca="false">SUM(E16:E19)</f>
        <v>0.308165111523472</v>
      </c>
      <c r="F20" s="193" t="n">
        <f aca="false">SUM(F16:F19)</f>
        <v>0.211172876712329</v>
      </c>
    </row>
    <row r="21" customFormat="false" ht="13.5" hidden="false" customHeight="false" outlineLevel="0" collapsed="false">
      <c r="A21" s="175" t="s">
        <v>127</v>
      </c>
      <c r="B21" s="187"/>
      <c r="C21" s="187"/>
      <c r="D21" s="187"/>
      <c r="E21" s="187"/>
      <c r="F21" s="188"/>
    </row>
    <row r="22" customFormat="false" ht="12.75" hidden="false" customHeight="false" outlineLevel="0" collapsed="false">
      <c r="A22" s="131" t="s">
        <v>223</v>
      </c>
      <c r="B22" s="101"/>
      <c r="C22" s="27" t="n">
        <f aca="false">'Fuel Rates'!S98</f>
        <v>0.02</v>
      </c>
      <c r="D22" s="109"/>
      <c r="E22" s="179" t="n">
        <f aca="false">F22/'Input Sheet'!$B$7*'Input Sheet'!$B$3</f>
        <v>0.06335</v>
      </c>
      <c r="F22" s="103" t="n">
        <f aca="false">C22*'Input Sheet'!$B$5</f>
        <v>0.0434111495412</v>
      </c>
    </row>
    <row r="23" customFormat="false" ht="13.5" hidden="false" customHeight="false" outlineLevel="0" collapsed="false">
      <c r="A23" s="131" t="s">
        <v>2</v>
      </c>
      <c r="B23" s="101"/>
      <c r="C23" s="189" t="n">
        <f aca="false">'Fuel Rates'!G98</f>
        <v>0.0562</v>
      </c>
      <c r="D23" s="109"/>
      <c r="E23" s="179" t="n">
        <f aca="false">F23/'Input Sheet'!$B$7*'Input Sheet'!$B$3</f>
        <v>0.1780135</v>
      </c>
      <c r="F23" s="103" t="n">
        <f aca="false">C23*'Input Sheet'!$B$5</f>
        <v>0.121985330210772</v>
      </c>
    </row>
    <row r="24" customFormat="false" ht="13.5" hidden="false" customHeight="false" outlineLevel="0" collapsed="false">
      <c r="A24" s="131"/>
      <c r="B24" s="109"/>
      <c r="C24" s="109"/>
      <c r="D24" s="182" t="s">
        <v>31</v>
      </c>
      <c r="E24" s="192" t="n">
        <f aca="false">SUM(E22:E23)</f>
        <v>0.2413635</v>
      </c>
      <c r="F24" s="193" t="n">
        <f aca="false">SUM(F22:F23)</f>
        <v>0.165396479751972</v>
      </c>
    </row>
    <row r="25" customFormat="false" ht="13.5" hidden="false" customHeight="false" outlineLevel="0" collapsed="false">
      <c r="A25" s="194" t="s">
        <v>128</v>
      </c>
      <c r="B25" s="187"/>
      <c r="C25" s="187"/>
      <c r="D25" s="187"/>
      <c r="E25" s="187"/>
      <c r="F25" s="188"/>
    </row>
    <row r="26" customFormat="false" ht="12.75" hidden="false" customHeight="false" outlineLevel="0" collapsed="false">
      <c r="A26" s="131" t="s">
        <v>129</v>
      </c>
      <c r="B26" s="195"/>
      <c r="C26" s="195"/>
      <c r="D26" s="195"/>
      <c r="E26" s="196" t="n">
        <f aca="false">E12+E13+E17+E18+E19</f>
        <v>0.0668287038762304</v>
      </c>
      <c r="F26" s="197" t="n">
        <f aca="false">F12+F13+F17+F18+F19</f>
        <v>0.0457949622354477</v>
      </c>
    </row>
    <row r="27" customFormat="false" ht="12.75" hidden="false" customHeight="false" outlineLevel="0" collapsed="false">
      <c r="A27" s="198" t="s">
        <v>289</v>
      </c>
      <c r="B27" s="109"/>
      <c r="C27" s="109"/>
      <c r="D27" s="109"/>
      <c r="E27" s="199" t="n">
        <f aca="false">E10+E14+E20</f>
        <v>1.61325534922027</v>
      </c>
      <c r="F27" s="200" t="n">
        <f aca="false">F10+F14+F20</f>
        <v>1.10549754085465</v>
      </c>
    </row>
    <row r="28" customFormat="false" ht="13.5" hidden="false" customHeight="false" outlineLevel="0" collapsed="false">
      <c r="A28" s="201" t="s">
        <v>290</v>
      </c>
      <c r="B28" s="107"/>
      <c r="C28" s="107"/>
      <c r="D28" s="107"/>
      <c r="E28" s="202" t="n">
        <f aca="false">E27+E24</f>
        <v>1.85461884922027</v>
      </c>
      <c r="F28" s="203" t="n">
        <f aca="false">F27+F24</f>
        <v>1.27089402060662</v>
      </c>
    </row>
    <row r="29" customFormat="false" ht="12.75" hidden="false" customHeight="false" outlineLevel="0" collapsed="false">
      <c r="A29" s="0"/>
    </row>
  </sheetData>
  <mergeCells count="2">
    <mergeCell ref="A1:F1"/>
    <mergeCell ref="A2:F2"/>
  </mergeCells>
  <printOptions headings="false" gridLines="false" gridLinesSet="true" horizontalCentered="true" verticalCentered="false"/>
  <pageMargins left="0.747916666666667" right="0.747916666666667" top="0.984027777777778" bottom="0.984027777777778" header="0.5" footer="0.511811023622047"/>
  <pageSetup paperSize="1" scale="100" fitToWidth="1" fitToHeight="1" pageOrder="downThenOver" orientation="portrait" blackAndWhite="false" draft="false" cellComments="none" horizontalDpi="300" verticalDpi="300" copies="1"/>
  <headerFooter differentFirst="false" differentOddEven="false">
    <oddHeader>&amp;C&amp;A</oddHeader>
    <oddFooter/>
  </headerFooter>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F19"/>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B9" activeCellId="0" sqref="B9"/>
    </sheetView>
  </sheetViews>
  <sheetFormatPr defaultColWidth="9.0546875" defaultRowHeight="12.75" customHeight="true" zeroHeight="false" outlineLevelRow="0" outlineLevelCol="0"/>
  <cols>
    <col collapsed="false" customWidth="true" hidden="false" outlineLevel="0" max="1" min="1" style="89" width="23.56"/>
    <col collapsed="false" customWidth="true" hidden="false" outlineLevel="0" max="2" min="2" style="0" width="12.85"/>
    <col collapsed="false" customWidth="true" hidden="false" outlineLevel="0" max="3" min="3" style="0" width="14.28"/>
    <col collapsed="false" customWidth="true" hidden="false" outlineLevel="0" max="4" min="4" style="0" width="11.42"/>
    <col collapsed="false" customWidth="true" hidden="false" outlineLevel="0" max="6" min="5" style="0" width="10.13"/>
  </cols>
  <sheetData>
    <row r="1" customFormat="false" ht="15.75" hidden="false" customHeight="false" outlineLevel="0" collapsed="false">
      <c r="A1" s="240"/>
      <c r="B1" s="241"/>
      <c r="C1" s="241"/>
      <c r="D1" s="241"/>
      <c r="E1" s="241"/>
      <c r="F1" s="242"/>
    </row>
    <row r="2" customFormat="false" ht="16.5" hidden="false" customHeight="false" outlineLevel="0" collapsed="false">
      <c r="A2" s="169" t="s">
        <v>116</v>
      </c>
      <c r="B2" s="169"/>
      <c r="C2" s="169"/>
      <c r="D2" s="169"/>
      <c r="E2" s="169"/>
      <c r="F2" s="169"/>
    </row>
    <row r="3" customFormat="false" ht="12.75" hidden="false" customHeight="false" outlineLevel="0" collapsed="false">
      <c r="A3" s="131"/>
      <c r="B3" s="109"/>
      <c r="C3" s="109"/>
      <c r="D3" s="109"/>
      <c r="E3" s="109"/>
      <c r="F3" s="216"/>
    </row>
    <row r="4" customFormat="false" ht="12.75" hidden="false" customHeight="false" outlineLevel="0" collapsed="false">
      <c r="A4" s="97" t="s">
        <v>117</v>
      </c>
      <c r="B4" s="170" t="n">
        <f aca="true">TODAY()</f>
        <v>45926</v>
      </c>
      <c r="C4" s="109"/>
      <c r="D4" s="109"/>
      <c r="E4" s="171" t="s">
        <v>133</v>
      </c>
      <c r="F4" s="172" t="n">
        <f aca="false">'Input Sheet'!$B$3</f>
        <v>1.53964588144727</v>
      </c>
    </row>
    <row r="5" customFormat="false" ht="13.5" hidden="false" customHeight="false" outlineLevel="0" collapsed="false">
      <c r="A5" s="131"/>
      <c r="B5" s="109"/>
      <c r="C5" s="109"/>
      <c r="D5" s="109"/>
      <c r="E5" s="171" t="s">
        <v>190</v>
      </c>
      <c r="F5" s="172" t="n">
        <f aca="false">'Input Sheet'!$B$5</f>
        <v>2.17055747706</v>
      </c>
    </row>
    <row r="6" customFormat="false" ht="13.5" hidden="false" customHeight="false" outlineLevel="0" collapsed="false">
      <c r="A6" s="175" t="s">
        <v>41</v>
      </c>
      <c r="B6" s="176" t="s">
        <v>120</v>
      </c>
      <c r="C6" s="176" t="s">
        <v>291</v>
      </c>
      <c r="D6" s="176" t="s">
        <v>292</v>
      </c>
      <c r="E6" s="176" t="s">
        <v>123</v>
      </c>
      <c r="F6" s="177" t="s">
        <v>124</v>
      </c>
    </row>
    <row r="7" customFormat="false" ht="12.75" hidden="false" customHeight="false" outlineLevel="0" collapsed="false">
      <c r="A7" s="157"/>
      <c r="B7" s="136"/>
      <c r="C7" s="136"/>
      <c r="D7" s="137"/>
      <c r="E7" s="178"/>
      <c r="F7" s="137"/>
    </row>
    <row r="8" customFormat="false" ht="12.75" hidden="false" customHeight="false" outlineLevel="0" collapsed="false">
      <c r="A8" s="97" t="s">
        <v>293</v>
      </c>
      <c r="B8" s="109" t="s">
        <v>50</v>
      </c>
      <c r="C8" s="101" t="n">
        <v>10.484</v>
      </c>
      <c r="D8" s="103" t="n">
        <f aca="false">C8*12/365</f>
        <v>0.344679452054795</v>
      </c>
      <c r="E8" s="179" t="n">
        <f aca="false">F8*$F$4/1.055056</f>
        <v>0.502991593598506</v>
      </c>
      <c r="F8" s="103" t="n">
        <f aca="false">D8</f>
        <v>0.344679452054795</v>
      </c>
    </row>
    <row r="9" customFormat="false" ht="13.5" hidden="false" customHeight="false" outlineLevel="0" collapsed="false">
      <c r="A9" s="131"/>
      <c r="B9" s="109"/>
      <c r="C9" s="101"/>
      <c r="D9" s="103"/>
      <c r="E9" s="179"/>
      <c r="F9" s="103"/>
    </row>
    <row r="10" customFormat="false" ht="13.5" hidden="false" customHeight="false" outlineLevel="0" collapsed="false">
      <c r="A10" s="180"/>
      <c r="B10" s="181"/>
      <c r="C10" s="117"/>
      <c r="D10" s="182" t="s">
        <v>31</v>
      </c>
      <c r="E10" s="183" t="n">
        <f aca="false">SUM(E8:E9)</f>
        <v>0.502991593598506</v>
      </c>
      <c r="F10" s="163" t="n">
        <f aca="false">SUM(F8:F9)</f>
        <v>0.344679452054795</v>
      </c>
    </row>
    <row r="11" customFormat="false" ht="13.5" hidden="false" customHeight="false" outlineLevel="0" collapsed="false">
      <c r="A11" s="175" t="s">
        <v>127</v>
      </c>
      <c r="B11" s="187"/>
      <c r="C11" s="187"/>
      <c r="D11" s="187"/>
      <c r="E11" s="187"/>
      <c r="F11" s="188"/>
    </row>
    <row r="12" customFormat="false" ht="12.75" hidden="false" customHeight="false" outlineLevel="0" collapsed="false">
      <c r="A12" s="131" t="s">
        <v>293</v>
      </c>
      <c r="B12" s="101"/>
      <c r="C12" s="189" t="n">
        <v>0.0374</v>
      </c>
      <c r="D12" s="109"/>
      <c r="E12" s="179" t="n">
        <f aca="false">F12/'Input Sheet'!$B$7*'Input Sheet'!$B$3</f>
        <v>0.1184645</v>
      </c>
      <c r="F12" s="103" t="n">
        <f aca="false">C12*'Input Sheet'!$B$5</f>
        <v>0.081178849642044</v>
      </c>
    </row>
    <row r="13" customFormat="false" ht="13.5" hidden="false" customHeight="false" outlineLevel="0" collapsed="false">
      <c r="A13" s="131"/>
      <c r="B13" s="101"/>
      <c r="C13" s="189"/>
      <c r="D13" s="109"/>
      <c r="E13" s="179"/>
      <c r="F13" s="103"/>
    </row>
    <row r="14" customFormat="false" ht="13.5" hidden="false" customHeight="false" outlineLevel="0" collapsed="false">
      <c r="A14" s="131"/>
      <c r="B14" s="109"/>
      <c r="C14" s="109"/>
      <c r="D14" s="182" t="s">
        <v>31</v>
      </c>
      <c r="E14" s="192" t="n">
        <f aca="false">SUM(E12:E13)</f>
        <v>0.1184645</v>
      </c>
      <c r="F14" s="193" t="n">
        <f aca="false">SUM(F12:F13)</f>
        <v>0.081178849642044</v>
      </c>
    </row>
    <row r="15" customFormat="false" ht="13.5" hidden="false" customHeight="false" outlineLevel="0" collapsed="false">
      <c r="A15" s="194" t="s">
        <v>128</v>
      </c>
      <c r="B15" s="187"/>
      <c r="C15" s="187"/>
      <c r="D15" s="187"/>
      <c r="E15" s="187"/>
      <c r="F15" s="188"/>
    </row>
    <row r="16" customFormat="false" ht="12.75" hidden="false" customHeight="false" outlineLevel="0" collapsed="false">
      <c r="A16" s="131"/>
      <c r="B16" s="195"/>
      <c r="C16" s="195"/>
      <c r="D16" s="195"/>
      <c r="E16" s="196"/>
      <c r="F16" s="197"/>
    </row>
    <row r="17" customFormat="false" ht="12.75" hidden="false" customHeight="false" outlineLevel="0" collapsed="false">
      <c r="A17" s="198" t="s">
        <v>294</v>
      </c>
      <c r="B17" s="109"/>
      <c r="C17" s="109"/>
      <c r="D17" s="109"/>
      <c r="E17" s="199" t="n">
        <f aca="false">E10</f>
        <v>0.502991593598506</v>
      </c>
      <c r="F17" s="200" t="n">
        <f aca="false">F10</f>
        <v>0.344679452054795</v>
      </c>
    </row>
    <row r="18" customFormat="false" ht="13.5" hidden="false" customHeight="false" outlineLevel="0" collapsed="false">
      <c r="A18" s="201" t="s">
        <v>295</v>
      </c>
      <c r="B18" s="107"/>
      <c r="C18" s="107"/>
      <c r="D18" s="107"/>
      <c r="E18" s="202" t="n">
        <f aca="false">E17+E14</f>
        <v>0.621456093598506</v>
      </c>
      <c r="F18" s="203" t="n">
        <f aca="false">F17+F14</f>
        <v>0.425858301696839</v>
      </c>
    </row>
    <row r="19" customFormat="false" ht="12.75" hidden="false" customHeight="false" outlineLevel="0" collapsed="false">
      <c r="A19" s="0" t="s">
        <v>296</v>
      </c>
    </row>
  </sheetData>
  <mergeCells count="1">
    <mergeCell ref="A2:F2"/>
  </mergeCells>
  <printOptions headings="false" gridLines="false" gridLinesSet="true" horizontalCentered="true" verticalCentered="false"/>
  <pageMargins left="0.747916666666667" right="0.747916666666667" top="0.984027777777778" bottom="0.984027777777778" header="0.5" footer="0.511811023622047"/>
  <pageSetup paperSize="1" scale="100" fitToWidth="1" fitToHeight="1" pageOrder="downThenOver" orientation="portrait" blackAndWhite="false" draft="false" cellComments="none" horizontalDpi="300" verticalDpi="300" copies="1"/>
  <headerFooter differentFirst="false" differentOddEven="false">
    <oddHeader>&amp;C&amp;A</oddHeader>
    <oddFooter/>
  </headerFooter>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F24"/>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B9" activeCellId="0" sqref="B9"/>
    </sheetView>
  </sheetViews>
  <sheetFormatPr defaultColWidth="9.0546875" defaultRowHeight="12.75" customHeight="true" zeroHeight="false" outlineLevelRow="0" outlineLevelCol="0"/>
  <cols>
    <col collapsed="false" customWidth="true" hidden="false" outlineLevel="0" max="1" min="1" style="89" width="23.56"/>
    <col collapsed="false" customWidth="true" hidden="false" outlineLevel="0" max="2" min="2" style="0" width="12.85"/>
    <col collapsed="false" customWidth="true" hidden="false" outlineLevel="0" max="3" min="3" style="0" width="14.28"/>
    <col collapsed="false" customWidth="true" hidden="false" outlineLevel="0" max="4" min="4" style="0" width="11.42"/>
    <col collapsed="false" customWidth="true" hidden="false" outlineLevel="0" max="6" min="5" style="0" width="10.13"/>
  </cols>
  <sheetData>
    <row r="1" customFormat="false" ht="15.75" hidden="false" customHeight="false" outlineLevel="0" collapsed="false">
      <c r="A1" s="240"/>
      <c r="B1" s="241"/>
      <c r="C1" s="241"/>
      <c r="D1" s="241"/>
      <c r="E1" s="241"/>
      <c r="F1" s="242"/>
    </row>
    <row r="2" customFormat="false" ht="16.5" hidden="false" customHeight="false" outlineLevel="0" collapsed="false">
      <c r="A2" s="169" t="s">
        <v>116</v>
      </c>
      <c r="B2" s="169"/>
      <c r="C2" s="169"/>
      <c r="D2" s="169"/>
      <c r="E2" s="169"/>
      <c r="F2" s="169"/>
    </row>
    <row r="3" customFormat="false" ht="12.75" hidden="false" customHeight="false" outlineLevel="0" collapsed="false">
      <c r="A3" s="131"/>
      <c r="B3" s="109"/>
      <c r="C3" s="109"/>
      <c r="D3" s="109"/>
      <c r="E3" s="109"/>
      <c r="F3" s="216"/>
    </row>
    <row r="4" customFormat="false" ht="12.75" hidden="false" customHeight="false" outlineLevel="0" collapsed="false">
      <c r="A4" s="97" t="s">
        <v>117</v>
      </c>
      <c r="B4" s="170" t="n">
        <f aca="true">TODAY()</f>
        <v>45926</v>
      </c>
      <c r="C4" s="109"/>
      <c r="D4" s="109"/>
      <c r="E4" s="171" t="s">
        <v>133</v>
      </c>
      <c r="F4" s="172" t="n">
        <f aca="false">'Input Sheet'!$B$3</f>
        <v>1.53964588144727</v>
      </c>
    </row>
    <row r="5" customFormat="false" ht="13.5" hidden="false" customHeight="false" outlineLevel="0" collapsed="false">
      <c r="A5" s="131"/>
      <c r="B5" s="109"/>
      <c r="C5" s="109"/>
      <c r="D5" s="109"/>
      <c r="E5" s="171" t="s">
        <v>190</v>
      </c>
      <c r="F5" s="172" t="n">
        <f aca="false">'Input Sheet'!$B$5</f>
        <v>2.17055747706</v>
      </c>
    </row>
    <row r="6" customFormat="false" ht="13.5" hidden="false" customHeight="false" outlineLevel="0" collapsed="false">
      <c r="A6" s="175" t="s">
        <v>41</v>
      </c>
      <c r="B6" s="176" t="s">
        <v>120</v>
      </c>
      <c r="C6" s="176" t="s">
        <v>291</v>
      </c>
      <c r="D6" s="176" t="s">
        <v>292</v>
      </c>
      <c r="E6" s="176" t="s">
        <v>123</v>
      </c>
      <c r="F6" s="177" t="s">
        <v>124</v>
      </c>
    </row>
    <row r="7" customFormat="false" ht="12.75" hidden="false" customHeight="false" outlineLevel="0" collapsed="false">
      <c r="A7" s="157"/>
      <c r="B7" s="136"/>
      <c r="C7" s="136"/>
      <c r="D7" s="137"/>
      <c r="E7" s="178"/>
      <c r="F7" s="137"/>
    </row>
    <row r="8" customFormat="false" ht="12.75" hidden="false" customHeight="false" outlineLevel="0" collapsed="false">
      <c r="A8" s="97" t="s">
        <v>297</v>
      </c>
      <c r="B8" s="109" t="s">
        <v>50</v>
      </c>
      <c r="C8" s="101" t="n">
        <v>6.8341</v>
      </c>
      <c r="D8" s="103" t="n">
        <f aca="false">C8*12/365</f>
        <v>0.224682739726027</v>
      </c>
      <c r="E8" s="179" t="n">
        <f aca="false">F8*$F$4/1.055056</f>
        <v>0.327880088688625</v>
      </c>
      <c r="F8" s="103" t="n">
        <f aca="false">D8</f>
        <v>0.224682739726027</v>
      </c>
    </row>
    <row r="9" customFormat="false" ht="13.5" hidden="false" customHeight="false" outlineLevel="0" collapsed="false">
      <c r="A9" s="131"/>
      <c r="B9" s="109" t="s">
        <v>51</v>
      </c>
      <c r="C9" s="101"/>
      <c r="D9" s="103" t="n">
        <v>0.0074</v>
      </c>
      <c r="E9" s="179" t="n">
        <f aca="false">F9*$F$4/1.055056</f>
        <v>0.0107988386613694</v>
      </c>
      <c r="F9" s="103" t="n">
        <f aca="false">D9</f>
        <v>0.0074</v>
      </c>
    </row>
    <row r="10" customFormat="false" ht="13.5" hidden="false" customHeight="false" outlineLevel="0" collapsed="false">
      <c r="A10" s="180"/>
      <c r="B10" s="181"/>
      <c r="C10" s="117"/>
      <c r="D10" s="182" t="s">
        <v>31</v>
      </c>
      <c r="E10" s="183" t="n">
        <f aca="false">SUM(E8:E9)</f>
        <v>0.338678927349995</v>
      </c>
      <c r="F10" s="163" t="n">
        <f aca="false">SUM(F8:F9)</f>
        <v>0.232082739726027</v>
      </c>
    </row>
    <row r="11" customFormat="false" ht="12.75" hidden="false" customHeight="false" outlineLevel="0" collapsed="false">
      <c r="A11" s="97" t="s">
        <v>298</v>
      </c>
      <c r="B11" s="109" t="s">
        <v>50</v>
      </c>
      <c r="C11" s="101"/>
      <c r="D11" s="103" t="n">
        <v>0.3353</v>
      </c>
      <c r="E11" s="179" t="n">
        <f aca="false">D11/'Input Sheet'!$B$4</f>
        <v>0.00887741593857559</v>
      </c>
      <c r="F11" s="103" t="n">
        <f aca="false">D11</f>
        <v>0.3353</v>
      </c>
    </row>
    <row r="12" customFormat="false" ht="12.75" hidden="false" customHeight="false" outlineLevel="0" collapsed="false">
      <c r="A12" s="131"/>
      <c r="B12" s="109" t="s">
        <v>51</v>
      </c>
      <c r="C12" s="101"/>
      <c r="D12" s="103" t="n">
        <v>0.043</v>
      </c>
      <c r="E12" s="179" t="n">
        <f aca="false">D12/'Input Sheet'!$B$4</f>
        <v>0.00113846968493513</v>
      </c>
      <c r="F12" s="103" t="n">
        <f aca="false">D12</f>
        <v>0.043</v>
      </c>
    </row>
    <row r="13" customFormat="false" ht="13.5" hidden="false" customHeight="false" outlineLevel="0" collapsed="false">
      <c r="A13" s="131"/>
      <c r="B13" s="109"/>
      <c r="C13" s="101"/>
      <c r="D13" s="103"/>
      <c r="E13" s="179"/>
      <c r="F13" s="103"/>
    </row>
    <row r="14" customFormat="false" ht="13.5" hidden="false" customHeight="false" outlineLevel="0" collapsed="false">
      <c r="A14" s="106"/>
      <c r="B14" s="107"/>
      <c r="C14" s="117"/>
      <c r="D14" s="182" t="s">
        <v>31</v>
      </c>
      <c r="E14" s="183" t="n">
        <f aca="false">SUM(E11:E13)</f>
        <v>0.0100158856235107</v>
      </c>
      <c r="F14" s="163" t="n">
        <f aca="false">SUM(F11:F13)</f>
        <v>0.3783</v>
      </c>
    </row>
    <row r="15" customFormat="false" ht="13.5" hidden="false" customHeight="false" outlineLevel="0" collapsed="false">
      <c r="A15" s="175" t="s">
        <v>127</v>
      </c>
      <c r="B15" s="187"/>
      <c r="C15" s="187"/>
      <c r="D15" s="187"/>
      <c r="E15" s="187"/>
      <c r="F15" s="188"/>
    </row>
    <row r="16" customFormat="false" ht="12.75" hidden="false" customHeight="false" outlineLevel="0" collapsed="false">
      <c r="A16" s="131" t="s">
        <v>297</v>
      </c>
      <c r="B16" s="101"/>
      <c r="C16" s="189" t="n">
        <v>0.0153</v>
      </c>
      <c r="D16" s="109"/>
      <c r="E16" s="179" t="n">
        <f aca="false">F16/'Input Sheet'!$B$7*'Input Sheet'!$B$3</f>
        <v>0.04846275</v>
      </c>
      <c r="F16" s="103" t="n">
        <f aca="false">C16*'Input Sheet'!$B$5</f>
        <v>0.033209529399018</v>
      </c>
    </row>
    <row r="17" customFormat="false" ht="13.5" hidden="false" customHeight="false" outlineLevel="0" collapsed="false">
      <c r="A17" s="131" t="s">
        <v>298</v>
      </c>
      <c r="B17" s="101"/>
      <c r="C17" s="189" t="n">
        <v>0.053</v>
      </c>
      <c r="D17" s="109"/>
      <c r="E17" s="179" t="n">
        <f aca="false">F17/'Input Sheet'!$B$7*'Input Sheet'!$B$3</f>
        <v>0.1678775</v>
      </c>
      <c r="F17" s="103" t="n">
        <f aca="false">C17*'Input Sheet'!$B$5</f>
        <v>0.11503954628418</v>
      </c>
    </row>
    <row r="18" customFormat="false" ht="13.5" hidden="false" customHeight="false" outlineLevel="0" collapsed="false">
      <c r="A18" s="131"/>
      <c r="B18" s="109"/>
      <c r="C18" s="109"/>
      <c r="D18" s="182" t="s">
        <v>31</v>
      </c>
      <c r="E18" s="192" t="n">
        <f aca="false">SUM(E16:E17)</f>
        <v>0.21634025</v>
      </c>
      <c r="F18" s="193" t="n">
        <f aca="false">SUM(F16:F17)</f>
        <v>0.148249075683198</v>
      </c>
    </row>
    <row r="19" customFormat="false" ht="13.5" hidden="false" customHeight="false" outlineLevel="0" collapsed="false">
      <c r="A19" s="194" t="s">
        <v>128</v>
      </c>
      <c r="B19" s="187"/>
      <c r="C19" s="187"/>
      <c r="D19" s="187"/>
      <c r="E19" s="187"/>
      <c r="F19" s="188"/>
    </row>
    <row r="20" customFormat="false" ht="12.75" hidden="false" customHeight="false" outlineLevel="0" collapsed="false">
      <c r="A20" s="131"/>
      <c r="B20" s="195"/>
      <c r="C20" s="195"/>
      <c r="D20" s="195"/>
      <c r="E20" s="196"/>
      <c r="F20" s="197"/>
    </row>
    <row r="21" customFormat="false" ht="12.75" hidden="false" customHeight="false" outlineLevel="0" collapsed="false">
      <c r="A21" s="198" t="s">
        <v>299</v>
      </c>
      <c r="B21" s="109"/>
      <c r="C21" s="109"/>
      <c r="D21" s="109"/>
      <c r="E21" s="199" t="n">
        <f aca="false">E10+E14</f>
        <v>0.348694812973506</v>
      </c>
      <c r="F21" s="200" t="n">
        <f aca="false">F10+F14</f>
        <v>0.610382739726027</v>
      </c>
    </row>
    <row r="22" customFormat="false" ht="13.5" hidden="false" customHeight="false" outlineLevel="0" collapsed="false">
      <c r="A22" s="201" t="s">
        <v>300</v>
      </c>
      <c r="B22" s="107"/>
      <c r="C22" s="107"/>
      <c r="D22" s="107"/>
      <c r="E22" s="202" t="n">
        <f aca="false">E21+E18</f>
        <v>0.565035062973506</v>
      </c>
      <c r="F22" s="203" t="n">
        <f aca="false">F21+F18</f>
        <v>0.758631815409225</v>
      </c>
    </row>
    <row r="23" customFormat="false" ht="12.75" hidden="false" customHeight="false" outlineLevel="0" collapsed="false">
      <c r="A23" s="0" t="s">
        <v>301</v>
      </c>
    </row>
    <row r="24" customFormat="false" ht="12.75" hidden="false" customHeight="false" outlineLevel="0" collapsed="false">
      <c r="A24" s="214" t="s">
        <v>302</v>
      </c>
    </row>
  </sheetData>
  <mergeCells count="1">
    <mergeCell ref="A2:F2"/>
  </mergeCells>
  <printOptions headings="false" gridLines="false" gridLinesSet="true" horizontalCentered="true" verticalCentered="false"/>
  <pageMargins left="0.747916666666667" right="0.747916666666667" top="0.984027777777778" bottom="0.984027777777778" header="0.5" footer="0.511811023622047"/>
  <pageSetup paperSize="1" scale="100" fitToWidth="1" fitToHeight="1" pageOrder="downThenOver" orientation="portrait" blackAndWhite="false" draft="false" cellComments="none" horizontalDpi="300" verticalDpi="300" copies="1"/>
  <headerFooter differentFirst="false" differentOddEven="false">
    <oddHeader>&amp;C&amp;A</oddHeader>
    <oddFooter/>
  </headerFooter>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G23"/>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I26" activeCellId="0" sqref="I26"/>
    </sheetView>
  </sheetViews>
  <sheetFormatPr defaultColWidth="9.0546875" defaultRowHeight="12.75" customHeight="true" zeroHeight="false" outlineLevelRow="0" outlineLevelCol="0"/>
  <cols>
    <col collapsed="false" customWidth="true" hidden="false" outlineLevel="0" max="1" min="1" style="89" width="23.56"/>
    <col collapsed="false" customWidth="true" hidden="false" outlineLevel="0" max="2" min="2" style="0" width="12.85"/>
    <col collapsed="false" customWidth="true" hidden="false" outlineLevel="0" max="3" min="3" style="0" width="14.28"/>
    <col collapsed="false" customWidth="true" hidden="false" outlineLevel="0" max="4" min="4" style="0" width="11.42"/>
    <col collapsed="false" customWidth="true" hidden="false" outlineLevel="0" max="6" min="5" style="0" width="10.13"/>
  </cols>
  <sheetData>
    <row r="1" customFormat="false" ht="15.75" hidden="false" customHeight="false" outlineLevel="0" collapsed="false">
      <c r="A1" s="168" t="s">
        <v>303</v>
      </c>
      <c r="B1" s="168"/>
      <c r="C1" s="168"/>
      <c r="D1" s="168"/>
      <c r="E1" s="168"/>
      <c r="F1" s="168"/>
    </row>
    <row r="2" customFormat="false" ht="16.5" hidden="false" customHeight="false" outlineLevel="0" collapsed="false">
      <c r="A2" s="169" t="s">
        <v>116</v>
      </c>
      <c r="B2" s="169"/>
      <c r="C2" s="169"/>
      <c r="D2" s="169"/>
      <c r="E2" s="169"/>
      <c r="F2" s="169"/>
    </row>
    <row r="3" customFormat="false" ht="12.75" hidden="false" customHeight="false" outlineLevel="0" collapsed="false">
      <c r="A3" s="131"/>
      <c r="B3" s="109"/>
      <c r="C3" s="109"/>
      <c r="D3" s="109"/>
      <c r="E3" s="109"/>
      <c r="F3" s="216"/>
    </row>
    <row r="4" customFormat="false" ht="12.75" hidden="false" customHeight="false" outlineLevel="0" collapsed="false">
      <c r="A4" s="97" t="s">
        <v>117</v>
      </c>
      <c r="B4" s="170" t="n">
        <f aca="true">TODAY()</f>
        <v>45926</v>
      </c>
      <c r="C4" s="109"/>
      <c r="D4" s="109"/>
      <c r="E4" s="171" t="s">
        <v>133</v>
      </c>
      <c r="F4" s="172" t="n">
        <v>1.477</v>
      </c>
    </row>
    <row r="5" customFormat="false" ht="13.5" hidden="false" customHeight="false" outlineLevel="0" collapsed="false">
      <c r="A5" s="131"/>
      <c r="B5" s="109"/>
      <c r="C5" s="109"/>
      <c r="D5" s="109"/>
      <c r="E5" s="171" t="s">
        <v>190</v>
      </c>
      <c r="F5" s="172" t="n">
        <v>2.49</v>
      </c>
    </row>
    <row r="6" customFormat="false" ht="13.5" hidden="false" customHeight="false" outlineLevel="0" collapsed="false">
      <c r="A6" s="175" t="s">
        <v>41</v>
      </c>
      <c r="B6" s="176"/>
      <c r="C6" s="176"/>
      <c r="D6" s="176"/>
      <c r="E6" s="176" t="s">
        <v>123</v>
      </c>
      <c r="F6" s="177" t="s">
        <v>124</v>
      </c>
    </row>
    <row r="7" customFormat="false" ht="12.75" hidden="false" customHeight="false" outlineLevel="0" collapsed="false">
      <c r="A7" s="157"/>
      <c r="B7" s="136"/>
      <c r="C7" s="136"/>
      <c r="D7" s="137"/>
      <c r="E7" s="178"/>
      <c r="F7" s="137"/>
    </row>
    <row r="8" customFormat="false" ht="12.75" hidden="false" customHeight="false" outlineLevel="0" collapsed="false">
      <c r="A8" s="97" t="s">
        <v>304</v>
      </c>
      <c r="B8" s="109" t="s">
        <v>50</v>
      </c>
      <c r="C8" s="101"/>
      <c r="D8" s="103"/>
      <c r="E8" s="179" t="n">
        <f aca="false">F8*$F$4/1.055056</f>
        <v>0.501173397431037</v>
      </c>
      <c r="F8" s="103" t="n">
        <v>0.358</v>
      </c>
    </row>
    <row r="9" customFormat="false" ht="13.5" hidden="false" customHeight="false" outlineLevel="0" collapsed="false">
      <c r="A9" s="131"/>
      <c r="B9" s="109" t="s">
        <v>305</v>
      </c>
      <c r="C9" s="101"/>
      <c r="D9" s="103"/>
      <c r="E9" s="179" t="n">
        <f aca="false">F9*$F$4/1.055056</f>
        <v>0.0363980679698518</v>
      </c>
      <c r="F9" s="103" t="n">
        <v>0.026</v>
      </c>
    </row>
    <row r="10" customFormat="false" ht="13.5" hidden="false" customHeight="false" outlineLevel="0" collapsed="false">
      <c r="A10" s="180"/>
      <c r="B10" s="181"/>
      <c r="C10" s="117"/>
      <c r="D10" s="182" t="s">
        <v>31</v>
      </c>
      <c r="E10" s="183" t="n">
        <f aca="false">SUM(E8:E9)</f>
        <v>0.537571465400889</v>
      </c>
      <c r="F10" s="163" t="n">
        <f aca="false">SUM(F8:F9)</f>
        <v>0.384</v>
      </c>
    </row>
    <row r="11" customFormat="false" ht="12.75" hidden="false" customHeight="false" outlineLevel="0" collapsed="false">
      <c r="A11" s="97" t="s">
        <v>306</v>
      </c>
      <c r="B11" s="109" t="s">
        <v>50</v>
      </c>
      <c r="C11" s="211"/>
      <c r="D11" s="221"/>
      <c r="E11" s="179" t="n">
        <f aca="false">F11*$F$4/1.055056</f>
        <v>0.459175626696592</v>
      </c>
      <c r="F11" s="103" t="n">
        <v>0.328</v>
      </c>
    </row>
    <row r="12" customFormat="false" ht="13.5" hidden="false" customHeight="false" outlineLevel="0" collapsed="false">
      <c r="A12" s="97"/>
      <c r="B12" s="109" t="s">
        <v>305</v>
      </c>
      <c r="C12" s="101"/>
      <c r="D12" s="101"/>
      <c r="E12" s="179" t="n">
        <f aca="false">F12*F4/1.055056</f>
        <v>0.00139992569114815</v>
      </c>
      <c r="F12" s="103" t="n">
        <v>0.001</v>
      </c>
    </row>
    <row r="13" customFormat="false" ht="13.5" hidden="false" customHeight="false" outlineLevel="0" collapsed="false">
      <c r="A13" s="106"/>
      <c r="B13" s="107"/>
      <c r="C13" s="117"/>
      <c r="D13" s="182" t="s">
        <v>31</v>
      </c>
      <c r="E13" s="183" t="n">
        <f aca="false">SUM(E11:E12)</f>
        <v>0.460575552387741</v>
      </c>
      <c r="F13" s="163" t="n">
        <f aca="false">SUM(F11:F12)</f>
        <v>0.329</v>
      </c>
    </row>
    <row r="14" customFormat="false" ht="13.5" hidden="false" customHeight="false" outlineLevel="0" collapsed="false">
      <c r="A14" s="175" t="s">
        <v>127</v>
      </c>
      <c r="B14" s="187"/>
      <c r="C14" s="187"/>
      <c r="D14" s="187"/>
      <c r="E14" s="187"/>
      <c r="F14" s="188"/>
    </row>
    <row r="15" customFormat="false" ht="12.75" hidden="false" customHeight="false" outlineLevel="0" collapsed="false">
      <c r="A15" s="131" t="s">
        <v>304</v>
      </c>
      <c r="B15" s="101"/>
      <c r="C15" s="189" t="n">
        <v>0.0495</v>
      </c>
      <c r="D15" s="109"/>
      <c r="E15" s="179" t="n">
        <f aca="false">F15*$F$4/1.055056</f>
        <v>0.172547841062465</v>
      </c>
      <c r="F15" s="103" t="n">
        <f aca="false">C15*F5</f>
        <v>0.123255</v>
      </c>
      <c r="G15" s="213"/>
    </row>
    <row r="16" customFormat="false" ht="12.75" hidden="false" customHeight="false" outlineLevel="0" collapsed="false">
      <c r="A16" s="131" t="s">
        <v>306</v>
      </c>
      <c r="B16" s="101"/>
      <c r="C16" s="189" t="n">
        <v>0.01</v>
      </c>
      <c r="D16" s="109"/>
      <c r="E16" s="179" t="n">
        <f aca="false">F16*$F$4/1.055056</f>
        <v>0.0348581497095889</v>
      </c>
      <c r="F16" s="103" t="n">
        <f aca="false">C16*F5</f>
        <v>0.0249</v>
      </c>
    </row>
    <row r="17" customFormat="false" ht="13.5" hidden="false" customHeight="false" outlineLevel="0" collapsed="false">
      <c r="A17" s="131"/>
      <c r="B17" s="101"/>
      <c r="C17" s="189"/>
      <c r="D17" s="109"/>
      <c r="E17" s="179"/>
      <c r="F17" s="103"/>
    </row>
    <row r="18" customFormat="false" ht="13.5" hidden="false" customHeight="false" outlineLevel="0" collapsed="false">
      <c r="A18" s="131"/>
      <c r="B18" s="109"/>
      <c r="C18" s="109"/>
      <c r="D18" s="182" t="s">
        <v>31</v>
      </c>
      <c r="E18" s="192" t="n">
        <f aca="false">SUM(E15:E17)</f>
        <v>0.207405990772054</v>
      </c>
      <c r="F18" s="193" t="n">
        <f aca="false">SUM(F15:F17)</f>
        <v>0.148155</v>
      </c>
    </row>
    <row r="19" customFormat="false" ht="13.5" hidden="false" customHeight="false" outlineLevel="0" collapsed="false">
      <c r="A19" s="194" t="s">
        <v>128</v>
      </c>
      <c r="B19" s="187"/>
      <c r="C19" s="187"/>
      <c r="D19" s="187"/>
      <c r="E19" s="187"/>
      <c r="F19" s="188"/>
    </row>
    <row r="20" customFormat="false" ht="12.75" hidden="false" customHeight="false" outlineLevel="0" collapsed="false">
      <c r="A20" s="131" t="s">
        <v>129</v>
      </c>
      <c r="B20" s="195"/>
      <c r="C20" s="195"/>
      <c r="D20" s="195"/>
      <c r="E20" s="196" t="n">
        <f aca="false">E9+E12</f>
        <v>0.037797993661</v>
      </c>
      <c r="F20" s="197" t="n">
        <f aca="false">F9+F12</f>
        <v>0.027</v>
      </c>
    </row>
    <row r="21" customFormat="false" ht="12.75" hidden="false" customHeight="false" outlineLevel="0" collapsed="false">
      <c r="A21" s="198" t="s">
        <v>307</v>
      </c>
      <c r="B21" s="109"/>
      <c r="C21" s="109"/>
      <c r="D21" s="109"/>
      <c r="E21" s="199" t="n">
        <f aca="false">E10+E13</f>
        <v>0.998147017788629</v>
      </c>
      <c r="F21" s="200" t="n">
        <f aca="false">F10+F13</f>
        <v>0.713</v>
      </c>
    </row>
    <row r="22" customFormat="false" ht="13.5" hidden="false" customHeight="false" outlineLevel="0" collapsed="false">
      <c r="A22" s="201" t="s">
        <v>308</v>
      </c>
      <c r="B22" s="107"/>
      <c r="C22" s="107"/>
      <c r="D22" s="107"/>
      <c r="E22" s="202" t="n">
        <f aca="false">E21+E18</f>
        <v>1.20555300856068</v>
      </c>
      <c r="F22" s="203" t="n">
        <f aca="false">F21+F18</f>
        <v>0.861155</v>
      </c>
    </row>
    <row r="23" customFormat="false" ht="12.75" hidden="false" customHeight="false" outlineLevel="0" collapsed="false">
      <c r="A23" s="0"/>
    </row>
  </sheetData>
  <mergeCells count="2">
    <mergeCell ref="A1:F1"/>
    <mergeCell ref="A2:F2"/>
  </mergeCells>
  <printOptions headings="false" gridLines="false" gridLinesSet="true" horizontalCentered="true" verticalCentered="false"/>
  <pageMargins left="0.747916666666667" right="0.747916666666667" top="0.984027777777778" bottom="0.984027777777778" header="0.5" footer="0.511811023622047"/>
  <pageSetup paperSize="1" scale="100" fitToWidth="1" fitToHeight="1" pageOrder="downThenOver" orientation="portrait" blackAndWhite="false" draft="false" cellComments="none" horizontalDpi="300" verticalDpi="300" copies="1"/>
  <headerFooter differentFirst="false" differentOddEven="false">
    <oddHeader>&amp;C&amp;A</oddHeader>
    <oddFooter/>
  </headerFooter>
  <drawing r:id="rId1"/>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G2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E12" activeCellId="0" sqref="E12"/>
    </sheetView>
  </sheetViews>
  <sheetFormatPr defaultColWidth="9.0546875" defaultRowHeight="12.75" customHeight="true" zeroHeight="false" outlineLevelRow="0" outlineLevelCol="0"/>
  <cols>
    <col collapsed="false" customWidth="true" hidden="false" outlineLevel="0" max="1" min="1" style="89" width="23.56"/>
    <col collapsed="false" customWidth="true" hidden="false" outlineLevel="0" max="2" min="2" style="0" width="12.85"/>
    <col collapsed="false" customWidth="true" hidden="false" outlineLevel="0" max="3" min="3" style="0" width="14.28"/>
    <col collapsed="false" customWidth="true" hidden="false" outlineLevel="0" max="4" min="4" style="0" width="11.42"/>
    <col collapsed="false" customWidth="true" hidden="false" outlineLevel="0" max="6" min="5" style="0" width="10.13"/>
  </cols>
  <sheetData>
    <row r="1" customFormat="false" ht="15.75" hidden="false" customHeight="false" outlineLevel="0" collapsed="false">
      <c r="A1" s="168" t="s">
        <v>309</v>
      </c>
      <c r="B1" s="168"/>
      <c r="C1" s="168"/>
      <c r="D1" s="168"/>
      <c r="E1" s="168"/>
      <c r="F1" s="168"/>
    </row>
    <row r="2" customFormat="false" ht="16.5" hidden="false" customHeight="false" outlineLevel="0" collapsed="false">
      <c r="A2" s="169" t="s">
        <v>116</v>
      </c>
      <c r="B2" s="169"/>
      <c r="C2" s="169"/>
      <c r="D2" s="169"/>
      <c r="E2" s="169"/>
      <c r="F2" s="169"/>
    </row>
    <row r="3" customFormat="false" ht="12.75" hidden="false" customHeight="false" outlineLevel="0" collapsed="false">
      <c r="A3" s="131"/>
      <c r="B3" s="109"/>
      <c r="C3" s="109"/>
      <c r="D3" s="109"/>
      <c r="E3" s="109"/>
      <c r="F3" s="216"/>
    </row>
    <row r="4" customFormat="false" ht="12.75" hidden="false" customHeight="false" outlineLevel="0" collapsed="false">
      <c r="A4" s="97" t="s">
        <v>117</v>
      </c>
      <c r="B4" s="170" t="n">
        <f aca="true">TODAY()</f>
        <v>45926</v>
      </c>
      <c r="C4" s="109"/>
      <c r="D4" s="109"/>
      <c r="E4" s="171" t="s">
        <v>133</v>
      </c>
      <c r="F4" s="172" t="n">
        <v>1.477</v>
      </c>
    </row>
    <row r="5" customFormat="false" ht="13.5" hidden="false" customHeight="false" outlineLevel="0" collapsed="false">
      <c r="A5" s="131"/>
      <c r="B5" s="109"/>
      <c r="C5" s="109"/>
      <c r="D5" s="109"/>
      <c r="E5" s="171" t="s">
        <v>190</v>
      </c>
      <c r="F5" s="172" t="n">
        <v>2.45</v>
      </c>
    </row>
    <row r="6" customFormat="false" ht="13.5" hidden="false" customHeight="false" outlineLevel="0" collapsed="false">
      <c r="A6" s="175" t="s">
        <v>41</v>
      </c>
      <c r="B6" s="176"/>
      <c r="C6" s="176"/>
      <c r="D6" s="176"/>
      <c r="E6" s="176" t="s">
        <v>123</v>
      </c>
      <c r="F6" s="177" t="s">
        <v>124</v>
      </c>
    </row>
    <row r="7" customFormat="false" ht="12.75" hidden="false" customHeight="false" outlineLevel="0" collapsed="false">
      <c r="A7" s="157"/>
      <c r="B7" s="136"/>
      <c r="C7" s="136"/>
      <c r="D7" s="137"/>
      <c r="E7" s="178"/>
      <c r="F7" s="137"/>
    </row>
    <row r="8" customFormat="false" ht="12.75" hidden="false" customHeight="false" outlineLevel="0" collapsed="false">
      <c r="A8" s="97" t="s">
        <v>310</v>
      </c>
      <c r="B8" s="109" t="s">
        <v>50</v>
      </c>
      <c r="C8" s="101"/>
      <c r="D8" s="103"/>
      <c r="E8" s="179" t="n">
        <f aca="false">F8*$F$4/1.055056</f>
        <v>0.789558089807555</v>
      </c>
      <c r="F8" s="103" t="n">
        <v>0.564</v>
      </c>
    </row>
    <row r="9" customFormat="false" ht="13.5" hidden="false" customHeight="false" outlineLevel="0" collapsed="false">
      <c r="A9" s="131"/>
      <c r="B9" s="109" t="s">
        <v>305</v>
      </c>
      <c r="C9" s="101"/>
      <c r="D9" s="103"/>
      <c r="E9" s="179" t="n">
        <f aca="false">F9*$F$4/1.055056</f>
        <v>0.0895952442334815</v>
      </c>
      <c r="F9" s="103" t="n">
        <v>0.064</v>
      </c>
    </row>
    <row r="10" customFormat="false" ht="13.5" hidden="false" customHeight="false" outlineLevel="0" collapsed="false">
      <c r="A10" s="180"/>
      <c r="B10" s="181"/>
      <c r="C10" s="117"/>
      <c r="D10" s="182" t="s">
        <v>31</v>
      </c>
      <c r="E10" s="183" t="n">
        <f aca="false">SUM(E8:E9)</f>
        <v>0.879153334041037</v>
      </c>
      <c r="F10" s="163" t="n">
        <f aca="false">SUM(F8:F9)</f>
        <v>0.628</v>
      </c>
    </row>
    <row r="11" customFormat="false" ht="13.5" hidden="false" customHeight="false" outlineLevel="0" collapsed="false">
      <c r="A11" s="175" t="s">
        <v>127</v>
      </c>
      <c r="B11" s="187"/>
      <c r="C11" s="187"/>
      <c r="D11" s="187"/>
      <c r="E11" s="187"/>
      <c r="F11" s="188"/>
    </row>
    <row r="12" customFormat="false" ht="12.75" hidden="false" customHeight="false" outlineLevel="0" collapsed="false">
      <c r="A12" s="131" t="s">
        <v>310</v>
      </c>
      <c r="B12" s="101"/>
      <c r="C12" s="189" t="n">
        <v>0.014</v>
      </c>
      <c r="D12" s="109"/>
      <c r="E12" s="179" t="n">
        <f aca="false">F12*$F$4/1.055056</f>
        <v>0.0480174512063815</v>
      </c>
      <c r="F12" s="103" t="n">
        <f aca="false">C12*F5</f>
        <v>0.0343</v>
      </c>
      <c r="G12" s="213"/>
    </row>
    <row r="13" customFormat="false" ht="12.75" hidden="false" customHeight="false" outlineLevel="0" collapsed="false">
      <c r="A13" s="131"/>
      <c r="B13" s="101"/>
      <c r="C13" s="189"/>
      <c r="D13" s="109"/>
      <c r="E13" s="179"/>
      <c r="F13" s="103"/>
    </row>
    <row r="14" customFormat="false" ht="13.5" hidden="false" customHeight="false" outlineLevel="0" collapsed="false">
      <c r="A14" s="131"/>
      <c r="B14" s="101"/>
      <c r="C14" s="189"/>
      <c r="D14" s="109"/>
      <c r="E14" s="179"/>
      <c r="F14" s="103"/>
    </row>
    <row r="15" customFormat="false" ht="13.5" hidden="false" customHeight="false" outlineLevel="0" collapsed="false">
      <c r="A15" s="131"/>
      <c r="B15" s="109"/>
      <c r="C15" s="109"/>
      <c r="D15" s="182" t="s">
        <v>31</v>
      </c>
      <c r="E15" s="192" t="n">
        <f aca="false">E12</f>
        <v>0.0480174512063815</v>
      </c>
      <c r="F15" s="193" t="n">
        <f aca="false">F12</f>
        <v>0.0343</v>
      </c>
    </row>
    <row r="16" customFormat="false" ht="13.5" hidden="false" customHeight="false" outlineLevel="0" collapsed="false">
      <c r="A16" s="194" t="s">
        <v>128</v>
      </c>
      <c r="B16" s="187"/>
      <c r="C16" s="187"/>
      <c r="D16" s="187"/>
      <c r="E16" s="187"/>
      <c r="F16" s="188"/>
    </row>
    <row r="17" customFormat="false" ht="12.75" hidden="false" customHeight="false" outlineLevel="0" collapsed="false">
      <c r="A17" s="131" t="s">
        <v>129</v>
      </c>
      <c r="B17" s="195"/>
      <c r="C17" s="195"/>
      <c r="D17" s="195"/>
      <c r="E17" s="196" t="n">
        <f aca="false">E9</f>
        <v>0.0895952442334815</v>
      </c>
      <c r="F17" s="197" t="n">
        <f aca="false">F9</f>
        <v>0.064</v>
      </c>
    </row>
    <row r="18" customFormat="false" ht="12.75" hidden="false" customHeight="false" outlineLevel="0" collapsed="false">
      <c r="A18" s="198" t="s">
        <v>311</v>
      </c>
      <c r="B18" s="109"/>
      <c r="C18" s="109"/>
      <c r="D18" s="109"/>
      <c r="E18" s="199" t="n">
        <f aca="false">E10</f>
        <v>0.879153334041037</v>
      </c>
      <c r="F18" s="200" t="n">
        <f aca="false">F10</f>
        <v>0.628</v>
      </c>
    </row>
    <row r="19" customFormat="false" ht="13.5" hidden="false" customHeight="false" outlineLevel="0" collapsed="false">
      <c r="A19" s="201" t="s">
        <v>312</v>
      </c>
      <c r="B19" s="107"/>
      <c r="C19" s="107"/>
      <c r="D19" s="107"/>
      <c r="E19" s="202" t="n">
        <f aca="false">E15+E18</f>
        <v>0.927170785247418</v>
      </c>
      <c r="F19" s="203" t="n">
        <f aca="false">F15+F18</f>
        <v>0.6623</v>
      </c>
    </row>
    <row r="20" customFormat="false" ht="12.75" hidden="false" customHeight="false" outlineLevel="0" collapsed="false">
      <c r="A20" s="0"/>
    </row>
  </sheetData>
  <mergeCells count="2">
    <mergeCell ref="A1:F1"/>
    <mergeCell ref="A2:F2"/>
  </mergeCells>
  <printOptions headings="false" gridLines="false" gridLinesSet="true" horizontalCentered="true" verticalCentered="false"/>
  <pageMargins left="0.747916666666667" right="0.747916666666667" top="0.984027777777778" bottom="0.984027777777778" header="0.5" footer="0.511811023622047"/>
  <pageSetup paperSize="1" scale="100" fitToWidth="1" fitToHeight="1" pageOrder="downThenOver" orientation="portrait" blackAndWhite="false" draft="false" cellComments="none" horizontalDpi="300" verticalDpi="300" copies="1"/>
  <headerFooter differentFirst="false" differentOddEven="false">
    <oddHeader>&amp;C&amp;A</oddHeader>
    <oddFooter/>
  </headerFooter>
  <drawing r:id="rId1"/>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G23"/>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B9" activeCellId="0" sqref="B9"/>
    </sheetView>
  </sheetViews>
  <sheetFormatPr defaultColWidth="9.0546875" defaultRowHeight="12.75" customHeight="true" zeroHeight="false" outlineLevelRow="0" outlineLevelCol="0"/>
  <cols>
    <col collapsed="false" customWidth="true" hidden="false" outlineLevel="0" max="1" min="1" style="89" width="23.56"/>
    <col collapsed="false" customWidth="true" hidden="false" outlineLevel="0" max="2" min="2" style="0" width="12.85"/>
    <col collapsed="false" customWidth="true" hidden="false" outlineLevel="0" max="3" min="3" style="0" width="14.28"/>
    <col collapsed="false" customWidth="true" hidden="false" outlineLevel="0" max="4" min="4" style="0" width="11.42"/>
    <col collapsed="false" customWidth="true" hidden="false" outlineLevel="0" max="6" min="5" style="0" width="10.13"/>
  </cols>
  <sheetData>
    <row r="1" customFormat="false" ht="15.75" hidden="false" customHeight="false" outlineLevel="0" collapsed="false">
      <c r="A1" s="168" t="s">
        <v>313</v>
      </c>
      <c r="B1" s="168"/>
      <c r="C1" s="168"/>
      <c r="D1" s="168"/>
      <c r="E1" s="168"/>
      <c r="F1" s="168"/>
    </row>
    <row r="2" customFormat="false" ht="16.5" hidden="false" customHeight="false" outlineLevel="0" collapsed="false">
      <c r="A2" s="169" t="s">
        <v>116</v>
      </c>
      <c r="B2" s="169"/>
      <c r="C2" s="169"/>
      <c r="D2" s="169"/>
      <c r="E2" s="169"/>
      <c r="F2" s="169"/>
    </row>
    <row r="3" customFormat="false" ht="12.75" hidden="false" customHeight="false" outlineLevel="0" collapsed="false">
      <c r="A3" s="131"/>
      <c r="B3" s="109"/>
      <c r="C3" s="109"/>
      <c r="D3" s="109"/>
      <c r="E3" s="109"/>
      <c r="F3" s="216"/>
    </row>
    <row r="4" customFormat="false" ht="12.75" hidden="false" customHeight="false" outlineLevel="0" collapsed="false">
      <c r="A4" s="97" t="s">
        <v>117</v>
      </c>
      <c r="B4" s="170" t="n">
        <f aca="true">TODAY()</f>
        <v>45926</v>
      </c>
      <c r="C4" s="109"/>
      <c r="D4" s="109"/>
      <c r="E4" s="171" t="s">
        <v>133</v>
      </c>
      <c r="F4" s="172" t="n">
        <v>1.477</v>
      </c>
    </row>
    <row r="5" customFormat="false" ht="13.5" hidden="false" customHeight="false" outlineLevel="0" collapsed="false">
      <c r="A5" s="131"/>
      <c r="B5" s="109"/>
      <c r="C5" s="109"/>
      <c r="D5" s="109"/>
      <c r="E5" s="171" t="s">
        <v>190</v>
      </c>
      <c r="F5" s="172" t="n">
        <v>2.45</v>
      </c>
    </row>
    <row r="6" customFormat="false" ht="13.5" hidden="false" customHeight="false" outlineLevel="0" collapsed="false">
      <c r="A6" s="175" t="s">
        <v>41</v>
      </c>
      <c r="B6" s="176"/>
      <c r="C6" s="176"/>
      <c r="D6" s="176"/>
      <c r="E6" s="176" t="s">
        <v>123</v>
      </c>
      <c r="F6" s="177" t="s">
        <v>124</v>
      </c>
    </row>
    <row r="7" customFormat="false" ht="12.75" hidden="false" customHeight="false" outlineLevel="0" collapsed="false">
      <c r="A7" s="157"/>
      <c r="B7" s="136"/>
      <c r="C7" s="136"/>
      <c r="D7" s="137"/>
      <c r="E7" s="178"/>
      <c r="F7" s="137"/>
    </row>
    <row r="8" customFormat="false" ht="12.75" hidden="false" customHeight="false" outlineLevel="0" collapsed="false">
      <c r="A8" s="97" t="s">
        <v>28</v>
      </c>
      <c r="B8" s="109" t="s">
        <v>50</v>
      </c>
      <c r="C8" s="101"/>
      <c r="D8" s="103"/>
      <c r="E8" s="179" t="n">
        <f aca="false">F8*$F$4/1.055056</f>
        <v>0.389179342139185</v>
      </c>
      <c r="F8" s="103" t="n">
        <v>0.278</v>
      </c>
    </row>
    <row r="9" customFormat="false" ht="13.5" hidden="false" customHeight="false" outlineLevel="0" collapsed="false">
      <c r="A9" s="131"/>
      <c r="B9" s="109" t="s">
        <v>305</v>
      </c>
      <c r="C9" s="101"/>
      <c r="D9" s="103"/>
      <c r="E9" s="179" t="n">
        <f aca="false">F9*$F$4/1.055056</f>
        <v>0.0447976221167407</v>
      </c>
      <c r="F9" s="103" t="n">
        <v>0.032</v>
      </c>
    </row>
    <row r="10" customFormat="false" ht="13.5" hidden="false" customHeight="false" outlineLevel="0" collapsed="false">
      <c r="A10" s="180"/>
      <c r="B10" s="181"/>
      <c r="C10" s="117"/>
      <c r="D10" s="182" t="s">
        <v>31</v>
      </c>
      <c r="E10" s="183" t="n">
        <f aca="false">SUM(E8:E9)</f>
        <v>0.433976964255926</v>
      </c>
      <c r="F10" s="163" t="n">
        <f aca="false">SUM(F8:F9)</f>
        <v>0.31</v>
      </c>
    </row>
    <row r="11" customFormat="false" ht="12.75" hidden="false" customHeight="false" outlineLevel="0" collapsed="false">
      <c r="A11" s="97" t="s">
        <v>314</v>
      </c>
      <c r="B11" s="109" t="s">
        <v>50</v>
      </c>
      <c r="C11" s="211"/>
      <c r="D11" s="221"/>
      <c r="E11" s="179" t="n">
        <f aca="false">F11*$F$4/1.055056</f>
        <v>0.223988110583704</v>
      </c>
      <c r="F11" s="103" t="n">
        <v>0.16</v>
      </c>
    </row>
    <row r="12" customFormat="false" ht="13.5" hidden="false" customHeight="false" outlineLevel="0" collapsed="false">
      <c r="A12" s="97"/>
      <c r="B12" s="109" t="s">
        <v>305</v>
      </c>
      <c r="C12" s="101"/>
      <c r="D12" s="101"/>
      <c r="E12" s="179" t="n">
        <f aca="false">F12*F4/1.055056</f>
        <v>0.0195989596760741</v>
      </c>
      <c r="F12" s="103" t="n">
        <v>0.014</v>
      </c>
    </row>
    <row r="13" customFormat="false" ht="13.5" hidden="false" customHeight="false" outlineLevel="0" collapsed="false">
      <c r="A13" s="106"/>
      <c r="B13" s="107"/>
      <c r="C13" s="117"/>
      <c r="D13" s="182" t="s">
        <v>31</v>
      </c>
      <c r="E13" s="183" t="n">
        <f aca="false">SUM(E11:E12)</f>
        <v>0.243587070259778</v>
      </c>
      <c r="F13" s="163" t="n">
        <f aca="false">SUM(F11:F12)</f>
        <v>0.174</v>
      </c>
    </row>
    <row r="14" customFormat="false" ht="13.5" hidden="false" customHeight="false" outlineLevel="0" collapsed="false">
      <c r="A14" s="175" t="s">
        <v>127</v>
      </c>
      <c r="B14" s="187"/>
      <c r="C14" s="187"/>
      <c r="D14" s="187"/>
      <c r="E14" s="187"/>
      <c r="F14" s="188"/>
    </row>
    <row r="15" customFormat="false" ht="12.75" hidden="false" customHeight="false" outlineLevel="0" collapsed="false">
      <c r="A15" s="131" t="s">
        <v>28</v>
      </c>
      <c r="B15" s="101"/>
      <c r="C15" s="189" t="n">
        <v>0.0134</v>
      </c>
      <c r="D15" s="109"/>
      <c r="E15" s="179" t="n">
        <f aca="false">F15*$F$4/1.055056</f>
        <v>0.0459595604403937</v>
      </c>
      <c r="F15" s="103" t="n">
        <f aca="false">C15*F5</f>
        <v>0.03283</v>
      </c>
      <c r="G15" s="213"/>
    </row>
    <row r="16" customFormat="false" ht="12.75" hidden="false" customHeight="false" outlineLevel="0" collapsed="false">
      <c r="A16" s="131" t="s">
        <v>314</v>
      </c>
      <c r="B16" s="101"/>
      <c r="C16" s="189" t="n">
        <v>0.0084</v>
      </c>
      <c r="D16" s="109"/>
      <c r="E16" s="179" t="n">
        <f aca="false">F16*$F$4/1.055056</f>
        <v>0.0288104707238289</v>
      </c>
      <c r="F16" s="103" t="n">
        <f aca="false">C16*F5</f>
        <v>0.02058</v>
      </c>
    </row>
    <row r="17" customFormat="false" ht="13.5" hidden="false" customHeight="false" outlineLevel="0" collapsed="false">
      <c r="A17" s="131"/>
      <c r="B17" s="101"/>
      <c r="C17" s="189"/>
      <c r="D17" s="109"/>
      <c r="E17" s="179"/>
      <c r="F17" s="103"/>
    </row>
    <row r="18" customFormat="false" ht="13.5" hidden="false" customHeight="false" outlineLevel="0" collapsed="false">
      <c r="A18" s="131"/>
      <c r="B18" s="109"/>
      <c r="C18" s="109"/>
      <c r="D18" s="182" t="s">
        <v>31</v>
      </c>
      <c r="E18" s="192" t="n">
        <f aca="false">SUM(E15:E17)</f>
        <v>0.0747700311642226</v>
      </c>
      <c r="F18" s="193" t="n">
        <f aca="false">SUM(F15:F17)</f>
        <v>0.05341</v>
      </c>
    </row>
    <row r="19" customFormat="false" ht="13.5" hidden="false" customHeight="false" outlineLevel="0" collapsed="false">
      <c r="A19" s="194" t="s">
        <v>128</v>
      </c>
      <c r="B19" s="187"/>
      <c r="C19" s="187"/>
      <c r="D19" s="187"/>
      <c r="E19" s="187"/>
      <c r="F19" s="188"/>
    </row>
    <row r="20" customFormat="false" ht="12.75" hidden="false" customHeight="false" outlineLevel="0" collapsed="false">
      <c r="A20" s="131" t="s">
        <v>129</v>
      </c>
      <c r="B20" s="195"/>
      <c r="C20" s="195"/>
      <c r="D20" s="195"/>
      <c r="E20" s="196" t="n">
        <f aca="false">E9+E12</f>
        <v>0.0643965817928148</v>
      </c>
      <c r="F20" s="197" t="n">
        <f aca="false">F9+F12</f>
        <v>0.046</v>
      </c>
    </row>
    <row r="21" customFormat="false" ht="12.75" hidden="false" customHeight="false" outlineLevel="0" collapsed="false">
      <c r="A21" s="198" t="s">
        <v>315</v>
      </c>
      <c r="B21" s="109"/>
      <c r="C21" s="109"/>
      <c r="D21" s="109"/>
      <c r="E21" s="199" t="n">
        <f aca="false">E10+E13</f>
        <v>0.677564034515704</v>
      </c>
      <c r="F21" s="200" t="n">
        <f aca="false">F10+F13</f>
        <v>0.484</v>
      </c>
    </row>
    <row r="22" customFormat="false" ht="13.5" hidden="false" customHeight="false" outlineLevel="0" collapsed="false">
      <c r="A22" s="201" t="s">
        <v>316</v>
      </c>
      <c r="B22" s="107"/>
      <c r="C22" s="107"/>
      <c r="D22" s="107"/>
      <c r="E22" s="202" t="n">
        <f aca="false">E21+E18</f>
        <v>0.752334065679926</v>
      </c>
      <c r="F22" s="203" t="n">
        <f aca="false">F21+F18</f>
        <v>0.53741</v>
      </c>
    </row>
    <row r="23" customFormat="false" ht="12.75" hidden="false" customHeight="false" outlineLevel="0" collapsed="false">
      <c r="A23" s="0"/>
    </row>
  </sheetData>
  <mergeCells count="2">
    <mergeCell ref="A1:F1"/>
    <mergeCell ref="A2:F2"/>
  </mergeCells>
  <printOptions headings="false" gridLines="false" gridLinesSet="true" horizontalCentered="true" verticalCentered="false"/>
  <pageMargins left="0.747916666666667" right="0.747916666666667" top="0.984027777777778" bottom="0.984027777777778" header="0.5" footer="0.511811023622047"/>
  <pageSetup paperSize="1" scale="100" fitToWidth="1" fitToHeight="1" pageOrder="downThenOver" orientation="portrait" blackAndWhite="false" draft="false" cellComments="none" horizontalDpi="300" verticalDpi="300" copies="1"/>
  <headerFooter differentFirst="false" differentOddEven="false">
    <oddHeader>&amp;C&amp;A</oddHeader>
    <oddFooter/>
  </headerFooter>
  <drawing r:id="rId1"/>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G9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F7" activeCellId="0" sqref="F7"/>
    </sheetView>
  </sheetViews>
  <sheetFormatPr defaultColWidth="9.0546875" defaultRowHeight="12.75" customHeight="true" zeroHeight="false" outlineLevelRow="0" outlineLevelCol="0"/>
  <cols>
    <col collapsed="false" customWidth="true" hidden="false" outlineLevel="0" max="1" min="1" style="89" width="23.56"/>
    <col collapsed="false" customWidth="true" hidden="false" outlineLevel="0" max="2" min="2" style="0" width="12.85"/>
    <col collapsed="false" customWidth="true" hidden="false" outlineLevel="0" max="3" min="3" style="0" width="10.85"/>
    <col collapsed="false" customWidth="true" hidden="false" outlineLevel="0" max="4" min="4" style="0" width="11.42"/>
    <col collapsed="false" customWidth="true" hidden="false" outlineLevel="0" max="5" min="5" style="0" width="10.56"/>
    <col collapsed="false" customWidth="true" hidden="false" outlineLevel="0" max="6" min="6" style="0" width="10.13"/>
  </cols>
  <sheetData>
    <row r="1" customFormat="false" ht="15.75" hidden="false" customHeight="false" outlineLevel="0" collapsed="false">
      <c r="A1" s="168" t="s">
        <v>317</v>
      </c>
      <c r="B1" s="168"/>
      <c r="C1" s="168"/>
      <c r="D1" s="168"/>
      <c r="E1" s="168"/>
      <c r="F1" s="168"/>
    </row>
    <row r="2" customFormat="false" ht="16.5" hidden="false" customHeight="false" outlineLevel="0" collapsed="false">
      <c r="A2" s="169" t="s">
        <v>116</v>
      </c>
      <c r="B2" s="169"/>
      <c r="C2" s="169"/>
      <c r="D2" s="169"/>
      <c r="E2" s="169"/>
      <c r="F2" s="169"/>
    </row>
    <row r="3" customFormat="false" ht="12.75" hidden="false" customHeight="false" outlineLevel="0" collapsed="false">
      <c r="A3" s="157"/>
      <c r="B3" s="136"/>
      <c r="C3" s="136"/>
      <c r="D3" s="136"/>
      <c r="E3" s="136"/>
      <c r="F3" s="137"/>
    </row>
    <row r="4" customFormat="false" ht="12.75" hidden="false" customHeight="false" outlineLevel="0" collapsed="false">
      <c r="A4" s="97" t="s">
        <v>117</v>
      </c>
      <c r="B4" s="170" t="n">
        <f aca="true">TODAY()</f>
        <v>45926</v>
      </c>
      <c r="C4" s="109"/>
      <c r="D4" s="109"/>
      <c r="E4" s="171" t="s">
        <v>118</v>
      </c>
      <c r="F4" s="172" t="n">
        <f aca="false">'Input Sheet'!B3</f>
        <v>1.53964588144727</v>
      </c>
    </row>
    <row r="5" customFormat="false" ht="13.5" hidden="false" customHeight="false" outlineLevel="0" collapsed="false">
      <c r="A5" s="134"/>
      <c r="B5" s="107"/>
      <c r="C5" s="107"/>
      <c r="D5" s="107"/>
      <c r="E5" s="173" t="s">
        <v>119</v>
      </c>
      <c r="F5" s="243" t="n">
        <v>2.24</v>
      </c>
      <c r="G5" s="0" t="s">
        <v>318</v>
      </c>
    </row>
    <row r="6" customFormat="false" ht="15" hidden="false" customHeight="false" outlineLevel="0" collapsed="false">
      <c r="A6" s="244" t="s">
        <v>41</v>
      </c>
      <c r="B6" s="245" t="s">
        <v>120</v>
      </c>
      <c r="C6" s="245" t="s">
        <v>121</v>
      </c>
      <c r="D6" s="245" t="s">
        <v>122</v>
      </c>
      <c r="E6" s="245" t="s">
        <v>123</v>
      </c>
      <c r="F6" s="246" t="s">
        <v>124</v>
      </c>
    </row>
    <row r="7" customFormat="false" ht="12.75" hidden="false" customHeight="false" outlineLevel="0" collapsed="false">
      <c r="A7" s="157"/>
      <c r="B7" s="136"/>
      <c r="C7" s="136"/>
      <c r="D7" s="137"/>
      <c r="E7" s="178"/>
      <c r="F7" s="137"/>
    </row>
    <row r="8" customFormat="false" ht="12.75" hidden="false" customHeight="false" outlineLevel="0" collapsed="false">
      <c r="A8" s="97" t="s">
        <v>319</v>
      </c>
      <c r="B8" s="109" t="s">
        <v>50</v>
      </c>
      <c r="C8" s="247" t="n">
        <v>85.81</v>
      </c>
      <c r="D8" s="103" t="n">
        <f aca="false">C8*12/365</f>
        <v>2.82115068493151</v>
      </c>
      <c r="E8" s="179" t="n">
        <f aca="false">D8/'Input Sheet'!$B$4</f>
        <v>0.0746928960797328</v>
      </c>
      <c r="F8" s="103" t="n">
        <f aca="false">E8*'Input Sheet'!$B$7/'Input Sheet'!$B$3</f>
        <v>0.0511839697140109</v>
      </c>
    </row>
    <row r="9" customFormat="false" ht="13.5" hidden="false" customHeight="false" outlineLevel="0" collapsed="false">
      <c r="A9" s="131"/>
      <c r="B9" s="109" t="s">
        <v>68</v>
      </c>
      <c r="C9" s="101"/>
      <c r="D9" s="103" t="n">
        <v>0.17896</v>
      </c>
      <c r="E9" s="179" t="n">
        <f aca="false">D9/'Input Sheet'!$B$4</f>
        <v>0.00473815197246492</v>
      </c>
      <c r="F9" s="103" t="n">
        <f aca="false">E9*'Input Sheet'!$B$7/'Input Sheet'!$B$3</f>
        <v>0.00324686067601589</v>
      </c>
    </row>
    <row r="10" customFormat="false" ht="13.5" hidden="false" customHeight="false" outlineLevel="0" collapsed="false">
      <c r="A10" s="180"/>
      <c r="B10" s="181"/>
      <c r="C10" s="117"/>
      <c r="D10" s="182" t="s">
        <v>31</v>
      </c>
      <c r="E10" s="183" t="n">
        <f aca="false">SUM(E8:E9)</f>
        <v>0.0794310480521977</v>
      </c>
      <c r="F10" s="163" t="n">
        <f aca="false">SUM(F8:F9)</f>
        <v>0.0544308303900268</v>
      </c>
    </row>
    <row r="11" customFormat="false" ht="12.75" hidden="false" customHeight="false" outlineLevel="0" collapsed="false">
      <c r="A11" s="157"/>
      <c r="B11" s="136"/>
      <c r="C11" s="136"/>
      <c r="D11" s="137"/>
      <c r="E11" s="178"/>
      <c r="F11" s="137"/>
    </row>
    <row r="12" customFormat="false" ht="12.75" hidden="false" customHeight="false" outlineLevel="0" collapsed="false">
      <c r="A12" s="97" t="s">
        <v>320</v>
      </c>
      <c r="B12" s="109" t="s">
        <v>321</v>
      </c>
      <c r="C12" s="101"/>
      <c r="D12" s="103"/>
      <c r="E12" s="248" t="n">
        <v>0.025</v>
      </c>
      <c r="F12" s="103" t="n">
        <f aca="false">E12*'Input Sheet'!$B$7/'Input Sheet'!$B$3</f>
        <v>0.0171314718</v>
      </c>
    </row>
    <row r="13" customFormat="false" ht="13.5" hidden="false" customHeight="false" outlineLevel="0" collapsed="false">
      <c r="A13" s="131"/>
      <c r="B13" s="109"/>
      <c r="C13" s="101"/>
      <c r="D13" s="103"/>
      <c r="E13" s="179"/>
      <c r="F13" s="103"/>
    </row>
    <row r="14" customFormat="false" ht="13.5" hidden="false" customHeight="false" outlineLevel="0" collapsed="false">
      <c r="A14" s="180"/>
      <c r="B14" s="181"/>
      <c r="C14" s="117"/>
      <c r="D14" s="182" t="s">
        <v>31</v>
      </c>
      <c r="E14" s="183" t="n">
        <f aca="false">SUM(E12:E13)</f>
        <v>0.025</v>
      </c>
      <c r="F14" s="163" t="n">
        <f aca="false">SUM(F12:F13)</f>
        <v>0.0171314718</v>
      </c>
    </row>
    <row r="15" customFormat="false" ht="12.75" hidden="false" customHeight="false" outlineLevel="0" collapsed="false">
      <c r="A15" s="157"/>
      <c r="B15" s="136"/>
      <c r="C15" s="136"/>
      <c r="D15" s="137"/>
      <c r="E15" s="178"/>
      <c r="F15" s="137"/>
    </row>
    <row r="16" customFormat="false" ht="12.75" hidden="false" customHeight="false" outlineLevel="0" collapsed="false">
      <c r="A16" s="97" t="s">
        <v>47</v>
      </c>
      <c r="B16" s="109" t="s">
        <v>50</v>
      </c>
      <c r="C16" s="101" t="n">
        <f aca="false">'Input Sheet'!B11</f>
        <v>184.34</v>
      </c>
      <c r="D16" s="103" t="n">
        <f aca="false">C16*12/365</f>
        <v>6.06049315068493</v>
      </c>
      <c r="E16" s="179" t="n">
        <f aca="false">D16/'Input Sheet'!$B$4</f>
        <v>0.160457854135158</v>
      </c>
      <c r="F16" s="103" t="n">
        <f aca="false">E16*'Input Sheet'!$B$7/'Input Sheet'!$B$3</f>
        <v>0.109955168128199</v>
      </c>
    </row>
    <row r="17" customFormat="false" ht="12.75" hidden="false" customHeight="false" outlineLevel="0" collapsed="false">
      <c r="A17" s="97"/>
      <c r="B17" s="109" t="s">
        <v>51</v>
      </c>
      <c r="C17" s="109"/>
      <c r="D17" s="103" t="n">
        <v>0.24</v>
      </c>
      <c r="E17" s="179" t="n">
        <f aca="false">D17/'Input Sheet'!$B$4</f>
        <v>0.00635424940428912</v>
      </c>
      <c r="F17" s="103" t="n">
        <f aca="false">E17*'Input Sheet'!$B$7/'Input Sheet'!$B$3</f>
        <v>0.00435430577918983</v>
      </c>
    </row>
    <row r="18" customFormat="false" ht="12.75" hidden="false" customHeight="false" outlineLevel="0" collapsed="false">
      <c r="A18" s="97" t="s">
        <v>48</v>
      </c>
      <c r="B18" s="109" t="s">
        <v>50</v>
      </c>
      <c r="C18" s="101" t="n">
        <f aca="false">'Input Sheet'!B11</f>
        <v>184.34</v>
      </c>
      <c r="D18" s="103" t="n">
        <f aca="false">C18*12/365</f>
        <v>6.06049315068493</v>
      </c>
      <c r="E18" s="179" t="n">
        <f aca="false">D18/'Input Sheet'!$B$4</f>
        <v>0.160457854135158</v>
      </c>
      <c r="F18" s="103" t="n">
        <f aca="false">E18*'Input Sheet'!$B$7/'Input Sheet'!$B$3</f>
        <v>0.109955168128199</v>
      </c>
    </row>
    <row r="19" customFormat="false" ht="13.5" hidden="false" customHeight="false" outlineLevel="0" collapsed="false">
      <c r="A19" s="97"/>
      <c r="B19" s="109"/>
      <c r="C19" s="101"/>
      <c r="D19" s="103"/>
      <c r="E19" s="179"/>
      <c r="F19" s="103"/>
    </row>
    <row r="20" customFormat="false" ht="13.5" hidden="false" customHeight="false" outlineLevel="0" collapsed="false">
      <c r="A20" s="180"/>
      <c r="B20" s="181"/>
      <c r="C20" s="117"/>
      <c r="D20" s="182" t="s">
        <v>31</v>
      </c>
      <c r="E20" s="183" t="n">
        <f aca="false">SUM(E16:E19)</f>
        <v>0.327269957674606</v>
      </c>
      <c r="F20" s="163" t="n">
        <f aca="false">SUM(F16:F19)</f>
        <v>0.224264642035588</v>
      </c>
    </row>
    <row r="21" customFormat="false" ht="12.75" hidden="false" customHeight="false" outlineLevel="0" collapsed="false">
      <c r="A21" s="121"/>
      <c r="B21" s="184"/>
      <c r="C21" s="145"/>
      <c r="D21" s="217"/>
      <c r="E21" s="121"/>
      <c r="F21" s="218"/>
    </row>
    <row r="22" customFormat="false" ht="12.75" hidden="false" customHeight="false" outlineLevel="0" collapsed="false">
      <c r="A22" s="97" t="s">
        <v>19</v>
      </c>
      <c r="B22" s="109" t="s">
        <v>50</v>
      </c>
      <c r="C22" s="101"/>
      <c r="D22" s="103" t="n">
        <f aca="false">'Input Sheet'!C84</f>
        <v>0</v>
      </c>
      <c r="E22" s="179" t="n">
        <f aca="false">D22/'Input Sheet'!$B$4</f>
        <v>0</v>
      </c>
      <c r="F22" s="103" t="n">
        <f aca="false">E22*'Input Sheet'!$B$7/'Input Sheet'!$B$3</f>
        <v>0</v>
      </c>
    </row>
    <row r="23" customFormat="false" ht="13.5" hidden="false" customHeight="false" outlineLevel="0" collapsed="false">
      <c r="A23" s="131"/>
      <c r="B23" s="109" t="s">
        <v>51</v>
      </c>
      <c r="C23" s="101"/>
      <c r="D23" s="103" t="n">
        <f aca="false">'Input Sheet'!C87</f>
        <v>0</v>
      </c>
      <c r="E23" s="179" t="n">
        <f aca="false">D23/'Input Sheet'!$B$4</f>
        <v>0</v>
      </c>
      <c r="F23" s="103" t="n">
        <f aca="false">E23*'Input Sheet'!$B$7/'Input Sheet'!$B$3</f>
        <v>0</v>
      </c>
    </row>
    <row r="24" customFormat="false" ht="13.5" hidden="false" customHeight="false" outlineLevel="0" collapsed="false">
      <c r="A24" s="106"/>
      <c r="B24" s="107"/>
      <c r="C24" s="117"/>
      <c r="D24" s="182" t="s">
        <v>31</v>
      </c>
      <c r="E24" s="183" t="n">
        <f aca="false">SUM(E22:E23)</f>
        <v>0</v>
      </c>
      <c r="F24" s="163" t="n">
        <f aca="false">SUM(F22:F23)</f>
        <v>0</v>
      </c>
    </row>
    <row r="25" customFormat="false" ht="12.75" hidden="false" customHeight="false" outlineLevel="0" collapsed="false">
      <c r="A25" s="93"/>
      <c r="B25" s="136"/>
      <c r="C25" s="95"/>
      <c r="D25" s="145" t="s">
        <v>124</v>
      </c>
      <c r="E25" s="190"/>
      <c r="F25" s="96"/>
    </row>
    <row r="26" customFormat="false" ht="12.75" hidden="false" customHeight="false" outlineLevel="0" collapsed="false">
      <c r="A26" s="97" t="s">
        <v>147</v>
      </c>
      <c r="B26" s="109" t="s">
        <v>50</v>
      </c>
      <c r="C26" s="101"/>
      <c r="D26" s="101" t="n">
        <f aca="false">'Input Sheet'!C60</f>
        <v>0.254825</v>
      </c>
      <c r="E26" s="179" t="n">
        <f aca="false">F26/'Input Sheet'!$B$7*'Input Sheet'!$B$3</f>
        <v>0.371866765119387</v>
      </c>
      <c r="F26" s="103" t="n">
        <f aca="false">D26</f>
        <v>0.254825</v>
      </c>
    </row>
    <row r="27" customFormat="false" ht="12.75" hidden="false" customHeight="false" outlineLevel="0" collapsed="false">
      <c r="A27" s="97"/>
      <c r="B27" s="109" t="s">
        <v>51</v>
      </c>
      <c r="C27" s="101"/>
      <c r="D27" s="101" t="n">
        <f aca="false">'Input Sheet'!C61</f>
        <v>0.007962</v>
      </c>
      <c r="E27" s="179" t="n">
        <f aca="false">F27/'Input Sheet'!$B$7*'Input Sheet'!$B$3</f>
        <v>0.0116189666786248</v>
      </c>
      <c r="F27" s="103" t="n">
        <f aca="false">D27</f>
        <v>0.007962</v>
      </c>
    </row>
    <row r="28" customFormat="false" ht="12.75" hidden="false" customHeight="false" outlineLevel="0" collapsed="false">
      <c r="A28" s="131"/>
      <c r="B28" s="109" t="s">
        <v>74</v>
      </c>
      <c r="C28" s="101"/>
      <c r="D28" s="103" t="n">
        <f aca="false">'Input Sheet'!C62</f>
        <v>0.009959</v>
      </c>
      <c r="E28" s="179" t="n">
        <f aca="false">F28/'Input Sheet'!$B$7*'Input Sheet'!$B$3</f>
        <v>0.0145331938146727</v>
      </c>
      <c r="F28" s="103" t="n">
        <f aca="false">D28</f>
        <v>0.009959</v>
      </c>
    </row>
    <row r="29" customFormat="false" ht="13.5" hidden="false" customHeight="false" outlineLevel="0" collapsed="false">
      <c r="A29" s="131"/>
      <c r="B29" s="109" t="s">
        <v>66</v>
      </c>
      <c r="C29" s="101"/>
      <c r="D29" s="103" t="n">
        <f aca="false">'Input Sheet'!C63</f>
        <v>0.0022</v>
      </c>
      <c r="E29" s="179" t="n">
        <f aca="false">F29/'Input Sheet'!$B$7*'Input Sheet'!$B$3</f>
        <v>0.00321046554797469</v>
      </c>
      <c r="F29" s="103" t="n">
        <f aca="false">D29</f>
        <v>0.0022</v>
      </c>
    </row>
    <row r="30" customFormat="false" ht="13.5" hidden="false" customHeight="false" outlineLevel="0" collapsed="false">
      <c r="A30" s="106"/>
      <c r="B30" s="107"/>
      <c r="C30" s="117"/>
      <c r="D30" s="182" t="s">
        <v>31</v>
      </c>
      <c r="E30" s="183" t="n">
        <f aca="false">SUM(E26:E29)</f>
        <v>0.401229391160659</v>
      </c>
      <c r="F30" s="163" t="n">
        <f aca="false">SUM(F26:F29)</f>
        <v>0.274946</v>
      </c>
    </row>
    <row r="31" customFormat="false" ht="13.5" hidden="false" customHeight="false" outlineLevel="0" collapsed="false">
      <c r="A31" s="175" t="s">
        <v>127</v>
      </c>
      <c r="B31" s="187"/>
      <c r="C31" s="187"/>
      <c r="D31" s="187"/>
      <c r="E31" s="187"/>
      <c r="F31" s="188"/>
    </row>
    <row r="32" customFormat="false" ht="12.75" hidden="false" customHeight="false" outlineLevel="0" collapsed="false">
      <c r="A32" s="131"/>
      <c r="B32" s="109"/>
      <c r="C32" s="189"/>
      <c r="D32" s="109"/>
      <c r="E32" s="190"/>
      <c r="F32" s="96"/>
    </row>
    <row r="33" customFormat="false" ht="12.75" hidden="false" customHeight="false" outlineLevel="0" collapsed="false">
      <c r="A33" s="131" t="s">
        <v>319</v>
      </c>
      <c r="B33" s="109"/>
      <c r="C33" s="249" t="n">
        <v>0.007</v>
      </c>
      <c r="D33" s="109"/>
      <c r="E33" s="179" t="n">
        <f aca="false">F33/'Input Sheet'!$B$7*'Input Sheet'!$B$3</f>
        <v>0.0228818635419287</v>
      </c>
      <c r="F33" s="103" t="n">
        <f aca="false">C33*$F$5</f>
        <v>0.01568</v>
      </c>
    </row>
    <row r="34" customFormat="false" ht="12.75" hidden="false" customHeight="false" outlineLevel="0" collapsed="false">
      <c r="A34" s="131" t="s">
        <v>322</v>
      </c>
      <c r="B34" s="109"/>
      <c r="C34" s="249" t="n">
        <v>0.01</v>
      </c>
      <c r="D34" s="109"/>
      <c r="E34" s="179" t="n">
        <f aca="false">F34/'Input Sheet'!$B$7*'Input Sheet'!$B$3</f>
        <v>0.0326883764884696</v>
      </c>
      <c r="F34" s="103" t="n">
        <f aca="false">C34*$F$5</f>
        <v>0.0224</v>
      </c>
    </row>
    <row r="35" customFormat="false" ht="12.75" hidden="false" customHeight="false" outlineLevel="0" collapsed="false">
      <c r="A35" s="131" t="s">
        <v>323</v>
      </c>
      <c r="B35" s="109"/>
      <c r="C35" s="249" t="n">
        <v>0.012</v>
      </c>
      <c r="D35" s="109"/>
      <c r="E35" s="179" t="n">
        <f aca="false">F35/'Input Sheet'!$B$7*'Input Sheet'!$B$3</f>
        <v>0.0392260517861635</v>
      </c>
      <c r="F35" s="103" t="n">
        <f aca="false">C35*$F$5</f>
        <v>0.02688</v>
      </c>
    </row>
    <row r="36" customFormat="false" ht="12.75" hidden="false" customHeight="false" outlineLevel="0" collapsed="false">
      <c r="A36" s="131" t="s">
        <v>19</v>
      </c>
      <c r="B36" s="109"/>
      <c r="C36" s="189" t="n">
        <f aca="false">'Fuel Rates'!N98</f>
        <v>0.0120015833333333</v>
      </c>
      <c r="D36" s="109"/>
      <c r="E36" s="179" t="n">
        <f aca="false">F36/'Input Sheet'!$B$7*'Input Sheet'!$B$3</f>
        <v>0.0392312274457742</v>
      </c>
      <c r="F36" s="103" t="n">
        <f aca="false">C36*$F$5</f>
        <v>0.0268835466666667</v>
      </c>
    </row>
    <row r="37" customFormat="false" ht="13.5" hidden="false" customHeight="false" outlineLevel="0" collapsed="false">
      <c r="A37" s="131" t="s">
        <v>5</v>
      </c>
      <c r="B37" s="109"/>
      <c r="C37" s="189" t="n">
        <f aca="false">'Fuel Rates'!O98</f>
        <v>0.0285784483333333</v>
      </c>
      <c r="D37" s="109"/>
      <c r="E37" s="191" t="n">
        <f aca="false">F37/'Input Sheet'!$B$7*'Input Sheet'!$B$3</f>
        <v>0.0934183078576277</v>
      </c>
      <c r="F37" s="118" t="n">
        <f aca="false">C37*$F$5</f>
        <v>0.0640157242666667</v>
      </c>
    </row>
    <row r="38" customFormat="false" ht="13.5" hidden="false" customHeight="false" outlineLevel="0" collapsed="false">
      <c r="A38" s="131"/>
      <c r="B38" s="109"/>
      <c r="C38" s="109"/>
      <c r="D38" s="182" t="s">
        <v>31</v>
      </c>
      <c r="E38" s="192" t="n">
        <f aca="false">SUM(E32:E37)</f>
        <v>0.227445827119964</v>
      </c>
      <c r="F38" s="193" t="n">
        <f aca="false">SUM(F32:F37)</f>
        <v>0.155859270933333</v>
      </c>
    </row>
    <row r="39" customFormat="false" ht="13.5" hidden="false" customHeight="false" outlineLevel="0" collapsed="false">
      <c r="A39" s="194" t="s">
        <v>128</v>
      </c>
      <c r="B39" s="187"/>
      <c r="C39" s="187"/>
      <c r="D39" s="187"/>
      <c r="E39" s="187"/>
      <c r="F39" s="188"/>
    </row>
    <row r="40" customFormat="false" ht="12.75" hidden="false" customHeight="false" outlineLevel="0" collapsed="false">
      <c r="A40" s="131" t="s">
        <v>129</v>
      </c>
      <c r="B40" s="195"/>
      <c r="C40" s="195"/>
      <c r="D40" s="195"/>
      <c r="E40" s="196" t="n">
        <f aca="false">E23+E28+E29+E17+E9+E12+E27</f>
        <v>0.0654550274180262</v>
      </c>
      <c r="F40" s="197" t="n">
        <f aca="false">F23+F28+F29+F17+F9+F12+F27</f>
        <v>0.0448536382552057</v>
      </c>
    </row>
    <row r="41" customFormat="false" ht="12.75" hidden="false" customHeight="false" outlineLevel="0" collapsed="false">
      <c r="A41" s="198" t="s">
        <v>324</v>
      </c>
      <c r="B41" s="109"/>
      <c r="C41" s="109"/>
      <c r="D41" s="109"/>
      <c r="E41" s="199" t="n">
        <f aca="false">SUM(E10,E14,E20,E24,E30)</f>
        <v>0.832930396887463</v>
      </c>
      <c r="F41" s="200" t="n">
        <f aca="false">SUM(F10,F14,F20,F24,F30)</f>
        <v>0.570772944225615</v>
      </c>
    </row>
    <row r="42" customFormat="false" ht="13.5" hidden="false" customHeight="false" outlineLevel="0" collapsed="false">
      <c r="A42" s="201" t="s">
        <v>325</v>
      </c>
      <c r="B42" s="107"/>
      <c r="C42" s="107"/>
      <c r="D42" s="107"/>
      <c r="E42" s="202" t="n">
        <f aca="false">E41+E38</f>
        <v>1.06037622400743</v>
      </c>
      <c r="F42" s="203" t="n">
        <f aca="false">F38+F41</f>
        <v>0.726632215158948</v>
      </c>
    </row>
    <row r="43" customFormat="false" ht="12.75" hidden="false" customHeight="false" outlineLevel="0" collapsed="false">
      <c r="A43" s="0"/>
    </row>
    <row r="44" customFormat="false" ht="12.75" hidden="false" customHeight="false" outlineLevel="0" collapsed="false">
      <c r="A44" s="0" t="s">
        <v>326</v>
      </c>
      <c r="E44" s="213"/>
    </row>
    <row r="45" customFormat="false" ht="12.75" hidden="false" customHeight="false" outlineLevel="0" collapsed="false">
      <c r="A45" s="0" t="s">
        <v>327</v>
      </c>
    </row>
    <row r="46" customFormat="false" ht="12.75" hidden="false" customHeight="false" outlineLevel="0" collapsed="false">
      <c r="A46" s="0"/>
    </row>
    <row r="47" customFormat="false" ht="12.75" hidden="false" customHeight="false" outlineLevel="0" collapsed="false">
      <c r="A47" s="0"/>
    </row>
    <row r="48" customFormat="false" ht="12.75" hidden="false" customHeight="false" outlineLevel="0" collapsed="false">
      <c r="A48" s="0"/>
    </row>
    <row r="49" customFormat="false" ht="12.75" hidden="false" customHeight="false" outlineLevel="0" collapsed="false">
      <c r="A49" s="0"/>
    </row>
    <row r="50" customFormat="false" ht="12.75" hidden="false" customHeight="false" outlineLevel="0" collapsed="false">
      <c r="A50" s="0"/>
    </row>
    <row r="51" customFormat="false" ht="12.75" hidden="false" customHeight="false" outlineLevel="0" collapsed="false">
      <c r="A51" s="0"/>
    </row>
    <row r="52" customFormat="false" ht="12.75" hidden="false" customHeight="false" outlineLevel="0" collapsed="false">
      <c r="A52" s="0"/>
    </row>
    <row r="53" customFormat="false" ht="12.75" hidden="false" customHeight="false" outlineLevel="0" collapsed="false">
      <c r="A53" s="0"/>
    </row>
    <row r="54" customFormat="false" ht="12.75" hidden="false" customHeight="false" outlineLevel="0" collapsed="false">
      <c r="A54" s="0"/>
    </row>
    <row r="55" customFormat="false" ht="12.75" hidden="false" customHeight="false" outlineLevel="0" collapsed="false">
      <c r="A55" s="0"/>
    </row>
    <row r="56" customFormat="false" ht="12.75" hidden="false" customHeight="false" outlineLevel="0" collapsed="false">
      <c r="A56" s="0"/>
    </row>
    <row r="57" customFormat="false" ht="12.75" hidden="false" customHeight="false" outlineLevel="0" collapsed="false">
      <c r="A57" s="0"/>
    </row>
    <row r="58" customFormat="false" ht="12.75" hidden="false" customHeight="false" outlineLevel="0" collapsed="false">
      <c r="A58" s="0"/>
    </row>
    <row r="59" customFormat="false" ht="12.75" hidden="false" customHeight="false" outlineLevel="0" collapsed="false">
      <c r="A59" s="0"/>
    </row>
    <row r="60" customFormat="false" ht="12.75" hidden="false" customHeight="false" outlineLevel="0" collapsed="false">
      <c r="A60" s="0"/>
    </row>
    <row r="61" customFormat="false" ht="12.75" hidden="false" customHeight="false" outlineLevel="0" collapsed="false">
      <c r="A61" s="0"/>
    </row>
    <row r="62" customFormat="false" ht="12.75" hidden="false" customHeight="false" outlineLevel="0" collapsed="false">
      <c r="A62" s="0"/>
    </row>
    <row r="63" customFormat="false" ht="12.75" hidden="false" customHeight="false" outlineLevel="0" collapsed="false">
      <c r="A63" s="0"/>
    </row>
    <row r="64" customFormat="false" ht="12.75" hidden="false" customHeight="false" outlineLevel="0" collapsed="false">
      <c r="A64" s="0"/>
    </row>
    <row r="65" customFormat="false" ht="12.75" hidden="false" customHeight="false" outlineLevel="0" collapsed="false">
      <c r="A65" s="0"/>
    </row>
    <row r="66" customFormat="false" ht="12.75" hidden="false" customHeight="false" outlineLevel="0" collapsed="false">
      <c r="A66" s="0"/>
    </row>
    <row r="67" customFormat="false" ht="12.75" hidden="false" customHeight="false" outlineLevel="0" collapsed="false">
      <c r="A67" s="0"/>
    </row>
    <row r="68" customFormat="false" ht="12.75" hidden="false" customHeight="false" outlineLevel="0" collapsed="false">
      <c r="A68" s="0"/>
    </row>
    <row r="69" customFormat="false" ht="12.75" hidden="false" customHeight="false" outlineLevel="0" collapsed="false">
      <c r="A69" s="0"/>
    </row>
    <row r="70" customFormat="false" ht="12.75" hidden="false" customHeight="false" outlineLevel="0" collapsed="false">
      <c r="A70" s="0"/>
    </row>
    <row r="71" customFormat="false" ht="12.75" hidden="false" customHeight="false" outlineLevel="0" collapsed="false">
      <c r="A71" s="0"/>
    </row>
    <row r="72" customFormat="false" ht="12.75" hidden="false" customHeight="false" outlineLevel="0" collapsed="false">
      <c r="A72" s="0"/>
    </row>
    <row r="73" customFormat="false" ht="12.75" hidden="false" customHeight="false" outlineLevel="0" collapsed="false">
      <c r="A73" s="0"/>
    </row>
    <row r="74" customFormat="false" ht="12.75" hidden="false" customHeight="false" outlineLevel="0" collapsed="false">
      <c r="A74" s="0"/>
    </row>
    <row r="75" customFormat="false" ht="12.75" hidden="false" customHeight="false" outlineLevel="0" collapsed="false">
      <c r="A75" s="0"/>
    </row>
    <row r="76" customFormat="false" ht="12.75" hidden="false" customHeight="false" outlineLevel="0" collapsed="false">
      <c r="A76" s="0"/>
    </row>
    <row r="77" customFormat="false" ht="12.75" hidden="false" customHeight="false" outlineLevel="0" collapsed="false">
      <c r="A77" s="0"/>
    </row>
    <row r="78" customFormat="false" ht="12.75" hidden="false" customHeight="false" outlineLevel="0" collapsed="false">
      <c r="A78" s="0"/>
    </row>
    <row r="79" customFormat="false" ht="12.75" hidden="false" customHeight="false" outlineLevel="0" collapsed="false">
      <c r="A79" s="0"/>
    </row>
    <row r="80" customFormat="false" ht="12.75" hidden="false" customHeight="false" outlineLevel="0" collapsed="false">
      <c r="A80" s="0"/>
    </row>
    <row r="81" customFormat="false" ht="12.75" hidden="false" customHeight="false" outlineLevel="0" collapsed="false">
      <c r="A81" s="0"/>
    </row>
    <row r="82" customFormat="false" ht="12.75" hidden="false" customHeight="false" outlineLevel="0" collapsed="false">
      <c r="A82" s="0"/>
    </row>
    <row r="83" customFormat="false" ht="12.75" hidden="false" customHeight="false" outlineLevel="0" collapsed="false">
      <c r="A83" s="0"/>
    </row>
    <row r="84" customFormat="false" ht="12.75" hidden="false" customHeight="false" outlineLevel="0" collapsed="false">
      <c r="A84" s="0"/>
    </row>
    <row r="85" customFormat="false" ht="12.75" hidden="false" customHeight="false" outlineLevel="0" collapsed="false">
      <c r="A85" s="0"/>
    </row>
    <row r="86" customFormat="false" ht="12.75" hidden="false" customHeight="false" outlineLevel="0" collapsed="false">
      <c r="A86" s="0"/>
    </row>
    <row r="87" customFormat="false" ht="12.75" hidden="false" customHeight="false" outlineLevel="0" collapsed="false">
      <c r="A87" s="0"/>
    </row>
    <row r="88" customFormat="false" ht="12.75" hidden="false" customHeight="false" outlineLevel="0" collapsed="false">
      <c r="A88" s="0"/>
    </row>
    <row r="89" customFormat="false" ht="12.75" hidden="false" customHeight="false" outlineLevel="0" collapsed="false">
      <c r="A89" s="0"/>
    </row>
    <row r="90" customFormat="false" ht="12.75" hidden="false" customHeight="false" outlineLevel="0" collapsed="false">
      <c r="A90" s="0"/>
    </row>
    <row r="91" customFormat="false" ht="12.75" hidden="false" customHeight="false" outlineLevel="0" collapsed="false">
      <c r="A91" s="0"/>
    </row>
    <row r="92" customFormat="false" ht="12.75" hidden="false" customHeight="false" outlineLevel="0" collapsed="false">
      <c r="A92" s="0"/>
    </row>
  </sheetData>
  <mergeCells count="2">
    <mergeCell ref="A1:F1"/>
    <mergeCell ref="A2:F2"/>
  </mergeCells>
  <printOptions headings="false" gridLines="false" gridLinesSet="true" horizontalCentered="true" verticalCentered="false"/>
  <pageMargins left="0.747916666666667" right="0.747916666666667" top="0.984027777777778" bottom="0.984027777777778" header="0.5" footer="0.511811023622047"/>
  <pageSetup paperSize="1" scale="100" fitToWidth="1" fitToHeight="1" pageOrder="downThenOver" orientation="portrait" blackAndWhite="false" draft="false" cellComments="none" horizontalDpi="300" verticalDpi="300" copies="1"/>
  <headerFooter differentFirst="false" differentOddEven="false">
    <oddHeader>&amp;C&amp;A</oddHeader>
    <oddFooter/>
  </headerFooter>
  <drawing r:id="rId2"/>
  <legacyDrawing r:id="rId3"/>
</worksheet>
</file>

<file path=xl/worksheets/sheet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G84"/>
  <sheetViews>
    <sheetView showFormulas="false" showGridLines="true" showRowColHeaders="true" showZeros="true" rightToLeft="false" tabSelected="false" showOutlineSymbols="true" defaultGridColor="true" view="normal" topLeftCell="A8" colorId="64" zoomScale="100" zoomScaleNormal="100" zoomScalePageLayoutView="100" workbookViewId="0">
      <selection pane="topLeft" activeCell="B9" activeCellId="0" sqref="B9"/>
    </sheetView>
  </sheetViews>
  <sheetFormatPr defaultColWidth="9.0546875" defaultRowHeight="12.75" customHeight="true" zeroHeight="false" outlineLevelRow="0" outlineLevelCol="0"/>
  <cols>
    <col collapsed="false" customWidth="true" hidden="false" outlineLevel="0" max="1" min="1" style="89" width="23.56"/>
    <col collapsed="false" customWidth="true" hidden="false" outlineLevel="0" max="2" min="2" style="0" width="12.85"/>
    <col collapsed="false" customWidth="true" hidden="false" outlineLevel="0" max="3" min="3" style="0" width="10.85"/>
    <col collapsed="false" customWidth="true" hidden="false" outlineLevel="0" max="4" min="4" style="0" width="11.42"/>
    <col collapsed="false" customWidth="true" hidden="false" outlineLevel="0" max="5" min="5" style="0" width="10.56"/>
    <col collapsed="false" customWidth="true" hidden="false" outlineLevel="0" max="6" min="6" style="0" width="10.13"/>
  </cols>
  <sheetData>
    <row r="1" customFormat="false" ht="15.75" hidden="false" customHeight="false" outlineLevel="0" collapsed="false">
      <c r="A1" s="168" t="s">
        <v>317</v>
      </c>
      <c r="B1" s="168"/>
      <c r="C1" s="168"/>
      <c r="D1" s="168"/>
      <c r="E1" s="168"/>
      <c r="F1" s="168"/>
    </row>
    <row r="2" customFormat="false" ht="16.5" hidden="false" customHeight="false" outlineLevel="0" collapsed="false">
      <c r="A2" s="169" t="s">
        <v>116</v>
      </c>
      <c r="B2" s="169"/>
      <c r="C2" s="169"/>
      <c r="D2" s="169"/>
      <c r="E2" s="169"/>
      <c r="F2" s="169"/>
    </row>
    <row r="3" customFormat="false" ht="12.75" hidden="false" customHeight="false" outlineLevel="0" collapsed="false">
      <c r="A3" s="157"/>
      <c r="B3" s="136"/>
      <c r="C3" s="136"/>
      <c r="D3" s="136"/>
      <c r="E3" s="136"/>
      <c r="F3" s="137"/>
    </row>
    <row r="4" customFormat="false" ht="12.75" hidden="false" customHeight="false" outlineLevel="0" collapsed="false">
      <c r="A4" s="97" t="s">
        <v>117</v>
      </c>
      <c r="B4" s="170" t="n">
        <f aca="true">TODAY()</f>
        <v>45926</v>
      </c>
      <c r="C4" s="109"/>
      <c r="D4" s="109"/>
      <c r="E4" s="171" t="s">
        <v>118</v>
      </c>
      <c r="F4" s="172" t="n">
        <f aca="false">'Input Sheet'!B3</f>
        <v>1.53964588144727</v>
      </c>
    </row>
    <row r="5" customFormat="false" ht="13.5" hidden="false" customHeight="false" outlineLevel="0" collapsed="false">
      <c r="A5" s="134"/>
      <c r="B5" s="107"/>
      <c r="C5" s="107"/>
      <c r="D5" s="107"/>
      <c r="E5" s="173" t="s">
        <v>119</v>
      </c>
      <c r="F5" s="243" t="n">
        <v>2.24</v>
      </c>
      <c r="G5" s="0" t="s">
        <v>318</v>
      </c>
    </row>
    <row r="6" customFormat="false" ht="15" hidden="false" customHeight="false" outlineLevel="0" collapsed="false">
      <c r="A6" s="244" t="s">
        <v>41</v>
      </c>
      <c r="B6" s="245" t="s">
        <v>120</v>
      </c>
      <c r="C6" s="245" t="s">
        <v>121</v>
      </c>
      <c r="D6" s="245" t="s">
        <v>122</v>
      </c>
      <c r="E6" s="245" t="s">
        <v>123</v>
      </c>
      <c r="F6" s="246" t="s">
        <v>124</v>
      </c>
    </row>
    <row r="7" customFormat="false" ht="12.75" hidden="false" customHeight="false" outlineLevel="0" collapsed="false">
      <c r="A7" s="157"/>
      <c r="B7" s="136"/>
      <c r="C7" s="136"/>
      <c r="D7" s="137"/>
      <c r="E7" s="178"/>
      <c r="F7" s="137"/>
    </row>
    <row r="8" customFormat="false" ht="12.75" hidden="false" customHeight="false" outlineLevel="0" collapsed="false">
      <c r="A8" s="97" t="s">
        <v>4</v>
      </c>
      <c r="B8" s="109" t="s">
        <v>50</v>
      </c>
      <c r="C8" s="247" t="n">
        <v>271.16</v>
      </c>
      <c r="D8" s="103" t="n">
        <f aca="false">C8*12/365</f>
        <v>8.91484931506849</v>
      </c>
      <c r="E8" s="179" t="n">
        <f aca="false">D8/'Input Sheet'!$B$4</f>
        <v>0.236029899790005</v>
      </c>
      <c r="F8" s="103" t="n">
        <f aca="false">E8*'Input Sheet'!$B$7/'Input Sheet'!$B$3</f>
        <v>0.161741582888372</v>
      </c>
    </row>
    <row r="9" customFormat="false" ht="13.5" hidden="false" customHeight="false" outlineLevel="0" collapsed="false">
      <c r="A9" s="131"/>
      <c r="B9" s="109" t="s">
        <v>68</v>
      </c>
      <c r="C9" s="101"/>
      <c r="D9" s="103" t="n">
        <f aca="false">'Input Sheet'!C54</f>
        <v>0.67908</v>
      </c>
      <c r="E9" s="179" t="n">
        <f aca="false">D9/'Input Sheet'!$B$4</f>
        <v>0.0179793486894361</v>
      </c>
      <c r="F9" s="103" t="n">
        <f aca="false">E9*'Input Sheet'!$B$7/'Input Sheet'!$B$3</f>
        <v>0.0123205082022176</v>
      </c>
    </row>
    <row r="10" customFormat="false" ht="13.5" hidden="false" customHeight="false" outlineLevel="0" collapsed="false">
      <c r="A10" s="180"/>
      <c r="B10" s="181"/>
      <c r="C10" s="117"/>
      <c r="D10" s="182" t="s">
        <v>31</v>
      </c>
      <c r="E10" s="183" t="n">
        <f aca="false">SUM(E8:E9)</f>
        <v>0.254009248479441</v>
      </c>
      <c r="F10" s="163" t="n">
        <f aca="false">SUM(F8:F9)</f>
        <v>0.17406209109059</v>
      </c>
    </row>
    <row r="11" customFormat="false" ht="12.75" hidden="false" customHeight="false" outlineLevel="0" collapsed="false">
      <c r="A11" s="157"/>
      <c r="B11" s="136"/>
      <c r="C11" s="136"/>
      <c r="D11" s="137"/>
      <c r="E11" s="178"/>
      <c r="F11" s="137"/>
    </row>
    <row r="12" customFormat="false" ht="12.75" hidden="false" customHeight="false" outlineLevel="0" collapsed="false">
      <c r="A12" s="97" t="s">
        <v>328</v>
      </c>
      <c r="B12" s="109"/>
      <c r="C12" s="101"/>
      <c r="D12" s="103"/>
      <c r="E12" s="248" t="n">
        <v>0.03</v>
      </c>
      <c r="F12" s="103" t="n">
        <f aca="false">E12*'Input Sheet'!$B$7/'Input Sheet'!$B$3</f>
        <v>0.02055776616</v>
      </c>
    </row>
    <row r="13" customFormat="false" ht="13.5" hidden="false" customHeight="false" outlineLevel="0" collapsed="false">
      <c r="A13" s="131"/>
      <c r="B13" s="109"/>
      <c r="C13" s="101"/>
      <c r="D13" s="103"/>
      <c r="E13" s="179"/>
      <c r="F13" s="103"/>
    </row>
    <row r="14" customFormat="false" ht="13.5" hidden="false" customHeight="false" outlineLevel="0" collapsed="false">
      <c r="A14" s="180"/>
      <c r="B14" s="181"/>
      <c r="C14" s="117"/>
      <c r="D14" s="182" t="s">
        <v>31</v>
      </c>
      <c r="E14" s="183" t="n">
        <f aca="false">SUM(E12:E13)</f>
        <v>0.03</v>
      </c>
      <c r="F14" s="163" t="n">
        <f aca="false">SUM(F12:F13)</f>
        <v>0.02055776616</v>
      </c>
    </row>
    <row r="15" customFormat="false" ht="12.75" hidden="false" customHeight="false" outlineLevel="0" collapsed="false">
      <c r="A15" s="121"/>
      <c r="B15" s="184"/>
      <c r="C15" s="145"/>
      <c r="D15" s="217"/>
      <c r="E15" s="121"/>
      <c r="F15" s="218"/>
    </row>
    <row r="16" customFormat="false" ht="12.75" hidden="false" customHeight="false" outlineLevel="0" collapsed="false">
      <c r="A16" s="97" t="s">
        <v>19</v>
      </c>
      <c r="B16" s="109" t="s">
        <v>50</v>
      </c>
      <c r="C16" s="101"/>
      <c r="D16" s="103" t="n">
        <f aca="false">'Input Sheet'!C84</f>
        <v>0</v>
      </c>
      <c r="E16" s="179" t="n">
        <f aca="false">D16/'Input Sheet'!$B$4</f>
        <v>0</v>
      </c>
      <c r="F16" s="103" t="n">
        <f aca="false">E16*'Input Sheet'!$B$7/'Input Sheet'!$B$3</f>
        <v>0</v>
      </c>
    </row>
    <row r="17" customFormat="false" ht="13.5" hidden="false" customHeight="false" outlineLevel="0" collapsed="false">
      <c r="A17" s="131"/>
      <c r="B17" s="109" t="s">
        <v>51</v>
      </c>
      <c r="C17" s="101"/>
      <c r="D17" s="103" t="n">
        <f aca="false">'Input Sheet'!C87</f>
        <v>0</v>
      </c>
      <c r="E17" s="179" t="n">
        <f aca="false">D17/'Input Sheet'!$B$4</f>
        <v>0</v>
      </c>
      <c r="F17" s="103" t="n">
        <f aca="false">E17*'Input Sheet'!$B$7/'Input Sheet'!$B$3</f>
        <v>0</v>
      </c>
    </row>
    <row r="18" customFormat="false" ht="13.5" hidden="false" customHeight="false" outlineLevel="0" collapsed="false">
      <c r="A18" s="106"/>
      <c r="B18" s="107"/>
      <c r="C18" s="117"/>
      <c r="D18" s="182" t="s">
        <v>31</v>
      </c>
      <c r="E18" s="183" t="n">
        <f aca="false">SUM(E16:E17)</f>
        <v>0</v>
      </c>
      <c r="F18" s="163" t="n">
        <f aca="false">SUM(F16:F17)</f>
        <v>0</v>
      </c>
    </row>
    <row r="19" customFormat="false" ht="12.75" hidden="false" customHeight="false" outlineLevel="0" collapsed="false">
      <c r="A19" s="93"/>
      <c r="B19" s="136"/>
      <c r="C19" s="95"/>
      <c r="D19" s="145" t="s">
        <v>124</v>
      </c>
      <c r="E19" s="190"/>
      <c r="F19" s="96"/>
    </row>
    <row r="20" customFormat="false" ht="12.75" hidden="false" customHeight="false" outlineLevel="0" collapsed="false">
      <c r="A20" s="97" t="s">
        <v>147</v>
      </c>
      <c r="B20" s="109" t="s">
        <v>50</v>
      </c>
      <c r="C20" s="101"/>
      <c r="D20" s="101" t="n">
        <f aca="false">'Input Sheet'!C60</f>
        <v>0.254825</v>
      </c>
      <c r="E20" s="179" t="n">
        <f aca="false">F20/'Input Sheet'!$B$7*'Input Sheet'!$B$3</f>
        <v>0.371866765119387</v>
      </c>
      <c r="F20" s="103" t="n">
        <f aca="false">D20</f>
        <v>0.254825</v>
      </c>
    </row>
    <row r="21" customFormat="false" ht="12.75" hidden="false" customHeight="false" outlineLevel="0" collapsed="false">
      <c r="A21" s="97"/>
      <c r="B21" s="109" t="s">
        <v>51</v>
      </c>
      <c r="C21" s="101"/>
      <c r="D21" s="101" t="n">
        <f aca="false">'Input Sheet'!C61</f>
        <v>0.007962</v>
      </c>
      <c r="E21" s="179" t="n">
        <f aca="false">F21/'Input Sheet'!$B$7*'Input Sheet'!$B$3</f>
        <v>0.0116189666786248</v>
      </c>
      <c r="F21" s="103" t="n">
        <f aca="false">D21</f>
        <v>0.007962</v>
      </c>
    </row>
    <row r="22" customFormat="false" ht="12.75" hidden="false" customHeight="false" outlineLevel="0" collapsed="false">
      <c r="A22" s="131"/>
      <c r="B22" s="109" t="s">
        <v>74</v>
      </c>
      <c r="C22" s="101"/>
      <c r="D22" s="103" t="n">
        <f aca="false">'Input Sheet'!C62</f>
        <v>0.009959</v>
      </c>
      <c r="E22" s="179" t="n">
        <f aca="false">F22/'Input Sheet'!$B$7*'Input Sheet'!$B$3</f>
        <v>0.0145331938146727</v>
      </c>
      <c r="F22" s="103" t="n">
        <f aca="false">D22</f>
        <v>0.009959</v>
      </c>
    </row>
    <row r="23" customFormat="false" ht="13.5" hidden="false" customHeight="false" outlineLevel="0" collapsed="false">
      <c r="A23" s="131"/>
      <c r="B23" s="109" t="s">
        <v>66</v>
      </c>
      <c r="C23" s="101"/>
      <c r="D23" s="103" t="n">
        <f aca="false">'Input Sheet'!C63</f>
        <v>0.0022</v>
      </c>
      <c r="E23" s="179" t="n">
        <f aca="false">F23/'Input Sheet'!$B$7*'Input Sheet'!$B$3</f>
        <v>0.00321046554797469</v>
      </c>
      <c r="F23" s="103" t="n">
        <f aca="false">D23</f>
        <v>0.0022</v>
      </c>
    </row>
    <row r="24" customFormat="false" ht="13.5" hidden="false" customHeight="false" outlineLevel="0" collapsed="false">
      <c r="A24" s="106"/>
      <c r="B24" s="107"/>
      <c r="C24" s="117"/>
      <c r="D24" s="182" t="s">
        <v>31</v>
      </c>
      <c r="E24" s="183" t="n">
        <f aca="false">SUM(E20:E23)</f>
        <v>0.401229391160659</v>
      </c>
      <c r="F24" s="163" t="n">
        <f aca="false">SUM(F20:F23)</f>
        <v>0.274946</v>
      </c>
    </row>
    <row r="25" customFormat="false" ht="13.5" hidden="false" customHeight="false" outlineLevel="0" collapsed="false">
      <c r="A25" s="175" t="s">
        <v>127</v>
      </c>
      <c r="B25" s="187"/>
      <c r="C25" s="187"/>
      <c r="D25" s="187"/>
      <c r="E25" s="187"/>
      <c r="F25" s="188"/>
    </row>
    <row r="26" customFormat="false" ht="12.75" hidden="false" customHeight="false" outlineLevel="0" collapsed="false">
      <c r="A26" s="131"/>
      <c r="B26" s="109"/>
      <c r="C26" s="189"/>
      <c r="D26" s="109"/>
      <c r="E26" s="190"/>
      <c r="F26" s="96"/>
    </row>
    <row r="27" customFormat="false" ht="12.75" hidden="false" customHeight="false" outlineLevel="0" collapsed="false">
      <c r="A27" s="131" t="s">
        <v>4</v>
      </c>
      <c r="B27" s="109"/>
      <c r="C27" s="249" t="n">
        <v>0.032</v>
      </c>
      <c r="D27" s="109"/>
      <c r="E27" s="179" t="n">
        <f aca="false">F27/'Input Sheet'!$B$7*'Input Sheet'!$B$3</f>
        <v>0.104602804763103</v>
      </c>
      <c r="F27" s="103" t="n">
        <f aca="false">C27*$F$5</f>
        <v>0.07168</v>
      </c>
    </row>
    <row r="28" customFormat="false" ht="12.75" hidden="false" customHeight="false" outlineLevel="0" collapsed="false">
      <c r="A28" s="131" t="s">
        <v>19</v>
      </c>
      <c r="B28" s="109"/>
      <c r="C28" s="189" t="n">
        <f aca="false">'Fuel Rates'!N98</f>
        <v>0.0120015833333333</v>
      </c>
      <c r="D28" s="109"/>
      <c r="E28" s="179" t="n">
        <f aca="false">F28/'Input Sheet'!$B$7*'Input Sheet'!$B$3</f>
        <v>0.0392312274457742</v>
      </c>
      <c r="F28" s="103" t="n">
        <f aca="false">C28*$F$5</f>
        <v>0.0268835466666667</v>
      </c>
    </row>
    <row r="29" customFormat="false" ht="13.5" hidden="false" customHeight="false" outlineLevel="0" collapsed="false">
      <c r="A29" s="131" t="s">
        <v>5</v>
      </c>
      <c r="B29" s="109"/>
      <c r="C29" s="189" t="n">
        <f aca="false">'Fuel Rates'!O98</f>
        <v>0.0285784483333333</v>
      </c>
      <c r="D29" s="109"/>
      <c r="E29" s="191" t="n">
        <f aca="false">F29/'Input Sheet'!$B$7*'Input Sheet'!$B$3</f>
        <v>0.0934183078576277</v>
      </c>
      <c r="F29" s="118" t="n">
        <f aca="false">C29*$F$5</f>
        <v>0.0640157242666667</v>
      </c>
    </row>
    <row r="30" customFormat="false" ht="13.5" hidden="false" customHeight="false" outlineLevel="0" collapsed="false">
      <c r="A30" s="131"/>
      <c r="B30" s="109"/>
      <c r="C30" s="109"/>
      <c r="D30" s="182" t="s">
        <v>31</v>
      </c>
      <c r="E30" s="192" t="n">
        <f aca="false">SUM(E26:E29)</f>
        <v>0.237252340066505</v>
      </c>
      <c r="F30" s="193" t="n">
        <f aca="false">SUM(F26:F29)</f>
        <v>0.162579270933333</v>
      </c>
    </row>
    <row r="31" customFormat="false" ht="13.5" hidden="false" customHeight="false" outlineLevel="0" collapsed="false">
      <c r="A31" s="194" t="s">
        <v>128</v>
      </c>
      <c r="B31" s="187"/>
      <c r="C31" s="187"/>
      <c r="D31" s="187"/>
      <c r="E31" s="187"/>
      <c r="F31" s="188"/>
    </row>
    <row r="32" customFormat="false" ht="12.75" hidden="false" customHeight="false" outlineLevel="0" collapsed="false">
      <c r="A32" s="131" t="s">
        <v>129</v>
      </c>
      <c r="B32" s="195"/>
      <c r="C32" s="195"/>
      <c r="D32" s="195"/>
      <c r="E32" s="196" t="n">
        <f aca="false">E17+E22+E23+E9+E21</f>
        <v>0.0473419747307082</v>
      </c>
      <c r="F32" s="197" t="n">
        <f aca="false">F17+F22+F23+F9+F21</f>
        <v>0.0324415082022176</v>
      </c>
    </row>
    <row r="33" customFormat="false" ht="12.75" hidden="false" customHeight="false" outlineLevel="0" collapsed="false">
      <c r="A33" s="198" t="s">
        <v>324</v>
      </c>
      <c r="B33" s="109"/>
      <c r="C33" s="109"/>
      <c r="D33" s="109"/>
      <c r="E33" s="199" t="n">
        <f aca="false">SUM(E10,E14,E18,E24)</f>
        <v>0.6852386396401</v>
      </c>
      <c r="F33" s="200" t="n">
        <f aca="false">SUM(F10,F14,F18,F24)</f>
        <v>0.46956585725059</v>
      </c>
    </row>
    <row r="34" customFormat="false" ht="13.5" hidden="false" customHeight="false" outlineLevel="0" collapsed="false">
      <c r="A34" s="201" t="s">
        <v>325</v>
      </c>
      <c r="B34" s="107"/>
      <c r="C34" s="107"/>
      <c r="D34" s="107"/>
      <c r="E34" s="202" t="n">
        <f aca="false">E30+E33</f>
        <v>0.922490979706605</v>
      </c>
      <c r="F34" s="203" t="n">
        <f aca="false">F30+F33</f>
        <v>0.632145128183923</v>
      </c>
    </row>
    <row r="35" customFormat="false" ht="12.75" hidden="false" customHeight="false" outlineLevel="0" collapsed="false">
      <c r="A35" s="0"/>
    </row>
    <row r="36" customFormat="false" ht="12.75" hidden="false" customHeight="false" outlineLevel="0" collapsed="false">
      <c r="A36" s="0" t="s">
        <v>326</v>
      </c>
      <c r="E36" s="213"/>
    </row>
    <row r="37" customFormat="false" ht="12.75" hidden="false" customHeight="false" outlineLevel="0" collapsed="false">
      <c r="A37" s="0" t="s">
        <v>327</v>
      </c>
    </row>
    <row r="38" customFormat="false" ht="12.75" hidden="false" customHeight="false" outlineLevel="0" collapsed="false">
      <c r="A38" s="0"/>
    </row>
    <row r="39" customFormat="false" ht="12.75" hidden="false" customHeight="false" outlineLevel="0" collapsed="false">
      <c r="A39" s="0"/>
    </row>
    <row r="40" customFormat="false" ht="12.75" hidden="false" customHeight="false" outlineLevel="0" collapsed="false">
      <c r="A40" s="0"/>
    </row>
    <row r="41" customFormat="false" ht="12.75" hidden="false" customHeight="false" outlineLevel="0" collapsed="false">
      <c r="A41" s="0"/>
    </row>
    <row r="42" customFormat="false" ht="12.75" hidden="false" customHeight="false" outlineLevel="0" collapsed="false">
      <c r="A42" s="0"/>
    </row>
    <row r="43" customFormat="false" ht="12.75" hidden="false" customHeight="false" outlineLevel="0" collapsed="false">
      <c r="A43" s="0"/>
    </row>
    <row r="44" customFormat="false" ht="12.75" hidden="false" customHeight="false" outlineLevel="0" collapsed="false">
      <c r="A44" s="0"/>
    </row>
    <row r="45" customFormat="false" ht="12.75" hidden="false" customHeight="false" outlineLevel="0" collapsed="false">
      <c r="A45" s="0"/>
    </row>
    <row r="46" customFormat="false" ht="12.75" hidden="false" customHeight="false" outlineLevel="0" collapsed="false">
      <c r="A46" s="0"/>
    </row>
    <row r="47" customFormat="false" ht="12.75" hidden="false" customHeight="false" outlineLevel="0" collapsed="false">
      <c r="A47" s="0"/>
    </row>
    <row r="48" customFormat="false" ht="12.75" hidden="false" customHeight="false" outlineLevel="0" collapsed="false">
      <c r="A48" s="0"/>
    </row>
    <row r="49" customFormat="false" ht="12.75" hidden="false" customHeight="false" outlineLevel="0" collapsed="false">
      <c r="A49" s="0"/>
    </row>
    <row r="50" customFormat="false" ht="12.75" hidden="false" customHeight="false" outlineLevel="0" collapsed="false">
      <c r="A50" s="0"/>
    </row>
    <row r="51" customFormat="false" ht="12.75" hidden="false" customHeight="false" outlineLevel="0" collapsed="false">
      <c r="A51" s="0"/>
    </row>
    <row r="52" customFormat="false" ht="12.75" hidden="false" customHeight="false" outlineLevel="0" collapsed="false">
      <c r="A52" s="0"/>
    </row>
    <row r="53" customFormat="false" ht="12.75" hidden="false" customHeight="false" outlineLevel="0" collapsed="false">
      <c r="A53" s="0"/>
    </row>
    <row r="54" customFormat="false" ht="12.75" hidden="false" customHeight="false" outlineLevel="0" collapsed="false">
      <c r="A54" s="0"/>
    </row>
    <row r="55" customFormat="false" ht="12.75" hidden="false" customHeight="false" outlineLevel="0" collapsed="false">
      <c r="A55" s="0"/>
    </row>
    <row r="56" customFormat="false" ht="12.75" hidden="false" customHeight="false" outlineLevel="0" collapsed="false">
      <c r="A56" s="0"/>
    </row>
    <row r="57" customFormat="false" ht="12.75" hidden="false" customHeight="false" outlineLevel="0" collapsed="false">
      <c r="A57" s="0"/>
    </row>
    <row r="58" customFormat="false" ht="12.75" hidden="false" customHeight="false" outlineLevel="0" collapsed="false">
      <c r="A58" s="0"/>
    </row>
    <row r="59" customFormat="false" ht="12.75" hidden="false" customHeight="false" outlineLevel="0" collapsed="false">
      <c r="A59" s="0"/>
    </row>
    <row r="60" customFormat="false" ht="12.75" hidden="false" customHeight="false" outlineLevel="0" collapsed="false">
      <c r="A60" s="0"/>
    </row>
    <row r="61" customFormat="false" ht="12.75" hidden="false" customHeight="false" outlineLevel="0" collapsed="false">
      <c r="A61" s="0"/>
    </row>
    <row r="62" customFormat="false" ht="12.75" hidden="false" customHeight="false" outlineLevel="0" collapsed="false">
      <c r="A62" s="0"/>
    </row>
    <row r="63" customFormat="false" ht="12.75" hidden="false" customHeight="false" outlineLevel="0" collapsed="false">
      <c r="A63" s="0"/>
    </row>
    <row r="64" customFormat="false" ht="12.75" hidden="false" customHeight="false" outlineLevel="0" collapsed="false">
      <c r="A64" s="0"/>
    </row>
    <row r="65" customFormat="false" ht="12.75" hidden="false" customHeight="false" outlineLevel="0" collapsed="false">
      <c r="A65" s="0"/>
    </row>
    <row r="66" customFormat="false" ht="12.75" hidden="false" customHeight="false" outlineLevel="0" collapsed="false">
      <c r="A66" s="0"/>
    </row>
    <row r="67" customFormat="false" ht="12.75" hidden="false" customHeight="false" outlineLevel="0" collapsed="false">
      <c r="A67" s="0"/>
    </row>
    <row r="68" customFormat="false" ht="12.75" hidden="false" customHeight="false" outlineLevel="0" collapsed="false">
      <c r="A68" s="0"/>
    </row>
    <row r="69" customFormat="false" ht="12.75" hidden="false" customHeight="false" outlineLevel="0" collapsed="false">
      <c r="A69" s="0"/>
    </row>
    <row r="70" customFormat="false" ht="12.75" hidden="false" customHeight="false" outlineLevel="0" collapsed="false">
      <c r="A70" s="0"/>
    </row>
    <row r="71" customFormat="false" ht="12.75" hidden="false" customHeight="false" outlineLevel="0" collapsed="false">
      <c r="A71" s="0"/>
    </row>
    <row r="72" customFormat="false" ht="12.75" hidden="false" customHeight="false" outlineLevel="0" collapsed="false">
      <c r="A72" s="0"/>
    </row>
    <row r="73" customFormat="false" ht="12.75" hidden="false" customHeight="false" outlineLevel="0" collapsed="false">
      <c r="A73" s="0"/>
    </row>
    <row r="74" customFormat="false" ht="12.75" hidden="false" customHeight="false" outlineLevel="0" collapsed="false">
      <c r="A74" s="0"/>
    </row>
    <row r="75" customFormat="false" ht="12.75" hidden="false" customHeight="false" outlineLevel="0" collapsed="false">
      <c r="A75" s="0"/>
    </row>
    <row r="76" customFormat="false" ht="12.75" hidden="false" customHeight="false" outlineLevel="0" collapsed="false">
      <c r="A76" s="0"/>
    </row>
    <row r="77" customFormat="false" ht="12.75" hidden="false" customHeight="false" outlineLevel="0" collapsed="false">
      <c r="A77" s="0"/>
    </row>
    <row r="78" customFormat="false" ht="12.75" hidden="false" customHeight="false" outlineLevel="0" collapsed="false">
      <c r="A78" s="0"/>
    </row>
    <row r="79" customFormat="false" ht="12.75" hidden="false" customHeight="false" outlineLevel="0" collapsed="false">
      <c r="A79" s="0"/>
    </row>
    <row r="80" customFormat="false" ht="12.75" hidden="false" customHeight="false" outlineLevel="0" collapsed="false">
      <c r="A80" s="0"/>
    </row>
    <row r="81" customFormat="false" ht="12.75" hidden="false" customHeight="false" outlineLevel="0" collapsed="false">
      <c r="A81" s="0"/>
    </row>
    <row r="82" customFormat="false" ht="12.75" hidden="false" customHeight="false" outlineLevel="0" collapsed="false">
      <c r="A82" s="0"/>
    </row>
    <row r="83" customFormat="false" ht="12.75" hidden="false" customHeight="false" outlineLevel="0" collapsed="false">
      <c r="A83" s="0"/>
    </row>
    <row r="84" customFormat="false" ht="12.75" hidden="false" customHeight="false" outlineLevel="0" collapsed="false">
      <c r="A84" s="0"/>
    </row>
  </sheetData>
  <mergeCells count="2">
    <mergeCell ref="A1:F1"/>
    <mergeCell ref="A2:F2"/>
  </mergeCells>
  <printOptions headings="false" gridLines="false" gridLinesSet="true" horizontalCentered="true" verticalCentered="false"/>
  <pageMargins left="0.747916666666667" right="0.747916666666667" top="0.984027777777778" bottom="0.984027777777778" header="0.5" footer="0.511811023622047"/>
  <pageSetup paperSize="1" scale="100" fitToWidth="1" fitToHeight="1" pageOrder="downThenOver" orientation="portrait" blackAndWhite="false" draft="false" cellComments="none" horizontalDpi="300" verticalDpi="300" copies="1"/>
  <headerFooter differentFirst="false" differentOddEven="false">
    <oddHeader>&amp;C&amp;A</oddHeader>
    <oddFooter/>
  </headerFooter>
  <drawing r:id="rId1"/>
</worksheet>
</file>

<file path=xl/worksheets/sheet4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G9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B9" activeCellId="0" sqref="B9"/>
    </sheetView>
  </sheetViews>
  <sheetFormatPr defaultColWidth="9.0546875" defaultRowHeight="12.75" customHeight="true" zeroHeight="false" outlineLevelRow="0" outlineLevelCol="0"/>
  <cols>
    <col collapsed="false" customWidth="true" hidden="false" outlineLevel="0" max="1" min="1" style="89" width="23.56"/>
    <col collapsed="false" customWidth="true" hidden="false" outlineLevel="0" max="2" min="2" style="0" width="12.85"/>
    <col collapsed="false" customWidth="true" hidden="false" outlineLevel="0" max="3" min="3" style="0" width="10.85"/>
    <col collapsed="false" customWidth="true" hidden="false" outlineLevel="0" max="4" min="4" style="0" width="11.42"/>
    <col collapsed="false" customWidth="true" hidden="false" outlineLevel="0" max="5" min="5" style="0" width="10.56"/>
    <col collapsed="false" customWidth="true" hidden="false" outlineLevel="0" max="6" min="6" style="0" width="10.13"/>
  </cols>
  <sheetData>
    <row r="1" customFormat="false" ht="15.75" hidden="false" customHeight="false" outlineLevel="0" collapsed="false">
      <c r="A1" s="168" t="s">
        <v>329</v>
      </c>
      <c r="B1" s="168"/>
      <c r="C1" s="168"/>
      <c r="D1" s="168"/>
      <c r="E1" s="168"/>
      <c r="F1" s="168"/>
    </row>
    <row r="2" customFormat="false" ht="16.5" hidden="false" customHeight="false" outlineLevel="0" collapsed="false">
      <c r="A2" s="169" t="s">
        <v>116</v>
      </c>
      <c r="B2" s="169"/>
      <c r="C2" s="169"/>
      <c r="D2" s="169"/>
      <c r="E2" s="169"/>
      <c r="F2" s="169"/>
    </row>
    <row r="3" customFormat="false" ht="12.75" hidden="false" customHeight="false" outlineLevel="0" collapsed="false">
      <c r="A3" s="157"/>
      <c r="B3" s="136"/>
      <c r="C3" s="136"/>
      <c r="D3" s="136"/>
      <c r="E3" s="136"/>
      <c r="F3" s="137"/>
    </row>
    <row r="4" customFormat="false" ht="12.75" hidden="false" customHeight="false" outlineLevel="0" collapsed="false">
      <c r="A4" s="97" t="s">
        <v>117</v>
      </c>
      <c r="B4" s="170" t="n">
        <f aca="true">TODAY()</f>
        <v>45926</v>
      </c>
      <c r="C4" s="109"/>
      <c r="D4" s="109"/>
      <c r="E4" s="171" t="s">
        <v>118</v>
      </c>
      <c r="F4" s="172" t="n">
        <f aca="false">'Input Sheet'!B3</f>
        <v>1.53964588144727</v>
      </c>
    </row>
    <row r="5" customFormat="false" ht="13.5" hidden="false" customHeight="false" outlineLevel="0" collapsed="false">
      <c r="A5" s="134"/>
      <c r="B5" s="107"/>
      <c r="C5" s="107"/>
      <c r="D5" s="107"/>
      <c r="E5" s="173" t="s">
        <v>119</v>
      </c>
      <c r="F5" s="243" t="n">
        <v>2.24</v>
      </c>
      <c r="G5" s="0" t="s">
        <v>318</v>
      </c>
    </row>
    <row r="6" customFormat="false" ht="15" hidden="false" customHeight="false" outlineLevel="0" collapsed="false">
      <c r="A6" s="244" t="s">
        <v>41</v>
      </c>
      <c r="B6" s="245" t="s">
        <v>120</v>
      </c>
      <c r="C6" s="245" t="s">
        <v>121</v>
      </c>
      <c r="D6" s="245" t="s">
        <v>122</v>
      </c>
      <c r="E6" s="245" t="s">
        <v>123</v>
      </c>
      <c r="F6" s="246" t="s">
        <v>124</v>
      </c>
    </row>
    <row r="7" customFormat="false" ht="12.75" hidden="false" customHeight="false" outlineLevel="0" collapsed="false">
      <c r="A7" s="157"/>
      <c r="B7" s="136"/>
      <c r="C7" s="136"/>
      <c r="D7" s="137"/>
      <c r="E7" s="178"/>
      <c r="F7" s="137"/>
    </row>
    <row r="8" customFormat="false" ht="12.75" hidden="false" customHeight="false" outlineLevel="0" collapsed="false">
      <c r="A8" s="97" t="s">
        <v>319</v>
      </c>
      <c r="B8" s="109" t="s">
        <v>50</v>
      </c>
      <c r="C8" s="247" t="n">
        <v>85.81</v>
      </c>
      <c r="D8" s="103" t="n">
        <f aca="false">C8*12/365</f>
        <v>2.82115068493151</v>
      </c>
      <c r="E8" s="179" t="n">
        <f aca="false">D8/'Input Sheet'!$B$4</f>
        <v>0.0746928960797328</v>
      </c>
      <c r="F8" s="103" t="n">
        <f aca="false">E8*'Input Sheet'!$B$7/'Input Sheet'!$B$3</f>
        <v>0.0511839697140109</v>
      </c>
    </row>
    <row r="9" customFormat="false" ht="13.5" hidden="false" customHeight="false" outlineLevel="0" collapsed="false">
      <c r="A9" s="131"/>
      <c r="B9" s="109" t="s">
        <v>68</v>
      </c>
      <c r="C9" s="101"/>
      <c r="D9" s="103" t="n">
        <v>0.17896</v>
      </c>
      <c r="E9" s="179" t="n">
        <f aca="false">D9/'Input Sheet'!$B$4</f>
        <v>0.00473815197246492</v>
      </c>
      <c r="F9" s="103" t="n">
        <f aca="false">E9*'Input Sheet'!$B$7/'Input Sheet'!$B$3</f>
        <v>0.00324686067601589</v>
      </c>
    </row>
    <row r="10" customFormat="false" ht="13.5" hidden="false" customHeight="false" outlineLevel="0" collapsed="false">
      <c r="A10" s="180"/>
      <c r="B10" s="181"/>
      <c r="C10" s="117"/>
      <c r="D10" s="182" t="s">
        <v>31</v>
      </c>
      <c r="E10" s="183" t="n">
        <f aca="false">SUM(E8:E9)</f>
        <v>0.0794310480521977</v>
      </c>
      <c r="F10" s="163" t="n">
        <f aca="false">SUM(F8:F9)</f>
        <v>0.0544308303900268</v>
      </c>
    </row>
    <row r="11" customFormat="false" ht="12.75" hidden="false" customHeight="false" outlineLevel="0" collapsed="false">
      <c r="A11" s="157"/>
      <c r="B11" s="136"/>
      <c r="C11" s="136"/>
      <c r="D11" s="137"/>
      <c r="E11" s="178"/>
      <c r="F11" s="137"/>
    </row>
    <row r="12" customFormat="false" ht="12.75" hidden="false" customHeight="false" outlineLevel="0" collapsed="false">
      <c r="A12" s="97" t="s">
        <v>320</v>
      </c>
      <c r="B12" s="109" t="s">
        <v>330</v>
      </c>
      <c r="C12" s="101"/>
      <c r="D12" s="103"/>
      <c r="E12" s="248" t="n">
        <v>0.025</v>
      </c>
      <c r="F12" s="103" t="n">
        <f aca="false">E12*'Input Sheet'!$B$7/'Input Sheet'!$B$3</f>
        <v>0.0171314718</v>
      </c>
    </row>
    <row r="13" customFormat="false" ht="13.5" hidden="false" customHeight="false" outlineLevel="0" collapsed="false">
      <c r="A13" s="131"/>
      <c r="B13" s="109"/>
      <c r="C13" s="101"/>
      <c r="D13" s="103"/>
      <c r="E13" s="179"/>
      <c r="F13" s="103"/>
    </row>
    <row r="14" customFormat="false" ht="13.5" hidden="false" customHeight="false" outlineLevel="0" collapsed="false">
      <c r="A14" s="180"/>
      <c r="B14" s="181"/>
      <c r="C14" s="117"/>
      <c r="D14" s="182" t="s">
        <v>31</v>
      </c>
      <c r="E14" s="183" t="n">
        <f aca="false">SUM(E12:E13)</f>
        <v>0.025</v>
      </c>
      <c r="F14" s="163" t="n">
        <f aca="false">SUM(F12:F13)</f>
        <v>0.0171314718</v>
      </c>
    </row>
    <row r="15" customFormat="false" ht="12.75" hidden="false" customHeight="false" outlineLevel="0" collapsed="false">
      <c r="A15" s="157"/>
      <c r="B15" s="136"/>
      <c r="C15" s="136"/>
      <c r="D15" s="137"/>
      <c r="E15" s="178"/>
      <c r="F15" s="137"/>
    </row>
    <row r="16" customFormat="false" ht="12.75" hidden="false" customHeight="false" outlineLevel="0" collapsed="false">
      <c r="A16" s="97" t="s">
        <v>47</v>
      </c>
      <c r="B16" s="109" t="s">
        <v>50</v>
      </c>
      <c r="C16" s="101" t="n">
        <f aca="false">'Input Sheet'!B11</f>
        <v>184.34</v>
      </c>
      <c r="D16" s="103" t="n">
        <f aca="false">C16*12/365</f>
        <v>6.06049315068493</v>
      </c>
      <c r="E16" s="179" t="n">
        <f aca="false">D16/'Input Sheet'!$B$4</f>
        <v>0.160457854135158</v>
      </c>
      <c r="F16" s="103" t="n">
        <f aca="false">E16*'Input Sheet'!$B$7/'Input Sheet'!$B$3</f>
        <v>0.109955168128199</v>
      </c>
    </row>
    <row r="17" customFormat="false" ht="12.75" hidden="false" customHeight="false" outlineLevel="0" collapsed="false">
      <c r="A17" s="97"/>
      <c r="B17" s="109" t="s">
        <v>51</v>
      </c>
      <c r="C17" s="109"/>
      <c r="D17" s="103" t="n">
        <v>0.24</v>
      </c>
      <c r="E17" s="179" t="n">
        <f aca="false">D17/'Input Sheet'!$B$4</f>
        <v>0.00635424940428912</v>
      </c>
      <c r="F17" s="103" t="n">
        <f aca="false">E17*'Input Sheet'!$B$7/'Input Sheet'!$B$3</f>
        <v>0.00435430577918983</v>
      </c>
    </row>
    <row r="18" customFormat="false" ht="12.75" hidden="false" customHeight="false" outlineLevel="0" collapsed="false">
      <c r="A18" s="97" t="s">
        <v>48</v>
      </c>
      <c r="B18" s="109" t="s">
        <v>50</v>
      </c>
      <c r="C18" s="101" t="n">
        <f aca="false">'Input Sheet'!B11</f>
        <v>184.34</v>
      </c>
      <c r="D18" s="103" t="n">
        <f aca="false">C18*12/365</f>
        <v>6.06049315068493</v>
      </c>
      <c r="E18" s="179" t="n">
        <f aca="false">D18/'Input Sheet'!$B$4</f>
        <v>0.160457854135158</v>
      </c>
      <c r="F18" s="103" t="n">
        <f aca="false">E18*'Input Sheet'!$B$7/'Input Sheet'!$B$3</f>
        <v>0.109955168128199</v>
      </c>
    </row>
    <row r="19" customFormat="false" ht="13.5" hidden="false" customHeight="false" outlineLevel="0" collapsed="false">
      <c r="A19" s="97"/>
      <c r="B19" s="109"/>
      <c r="C19" s="101"/>
      <c r="D19" s="103"/>
      <c r="E19" s="179"/>
      <c r="F19" s="103"/>
    </row>
    <row r="20" customFormat="false" ht="13.5" hidden="false" customHeight="false" outlineLevel="0" collapsed="false">
      <c r="A20" s="180"/>
      <c r="B20" s="181"/>
      <c r="C20" s="117"/>
      <c r="D20" s="182" t="s">
        <v>31</v>
      </c>
      <c r="E20" s="183" t="n">
        <f aca="false">SUM(E16:E19)</f>
        <v>0.327269957674606</v>
      </c>
      <c r="F20" s="163" t="n">
        <f aca="false">SUM(F16:F19)</f>
        <v>0.224264642035588</v>
      </c>
    </row>
    <row r="21" customFormat="false" ht="12.75" hidden="false" customHeight="false" outlineLevel="0" collapsed="false">
      <c r="A21" s="121"/>
      <c r="B21" s="184"/>
      <c r="C21" s="145"/>
      <c r="D21" s="217"/>
      <c r="E21" s="121"/>
      <c r="F21" s="218"/>
    </row>
    <row r="22" customFormat="false" ht="12.75" hidden="false" customHeight="false" outlineLevel="0" collapsed="false">
      <c r="A22" s="97" t="s">
        <v>19</v>
      </c>
      <c r="B22" s="109" t="s">
        <v>50</v>
      </c>
      <c r="C22" s="101"/>
      <c r="D22" s="103" t="n">
        <f aca="false">'Input Sheet'!C84</f>
        <v>0</v>
      </c>
      <c r="E22" s="179" t="n">
        <f aca="false">D22/'Input Sheet'!$B$4</f>
        <v>0</v>
      </c>
      <c r="F22" s="103" t="n">
        <f aca="false">E22*'Input Sheet'!$B$7/'Input Sheet'!$B$3</f>
        <v>0</v>
      </c>
    </row>
    <row r="23" customFormat="false" ht="13.5" hidden="false" customHeight="false" outlineLevel="0" collapsed="false">
      <c r="A23" s="131"/>
      <c r="B23" s="109" t="s">
        <v>51</v>
      </c>
      <c r="C23" s="101"/>
      <c r="D23" s="103" t="n">
        <f aca="false">'Input Sheet'!C87</f>
        <v>0</v>
      </c>
      <c r="E23" s="179" t="n">
        <f aca="false">D23/'Input Sheet'!$B$4</f>
        <v>0</v>
      </c>
      <c r="F23" s="103" t="n">
        <f aca="false">E23*'Input Sheet'!$B$7/'Input Sheet'!$B$3</f>
        <v>0</v>
      </c>
    </row>
    <row r="24" customFormat="false" ht="13.5" hidden="false" customHeight="false" outlineLevel="0" collapsed="false">
      <c r="A24" s="106"/>
      <c r="B24" s="107"/>
      <c r="C24" s="117"/>
      <c r="D24" s="182" t="s">
        <v>31</v>
      </c>
      <c r="E24" s="183" t="n">
        <f aca="false">SUM(E22:E23)</f>
        <v>0</v>
      </c>
      <c r="F24" s="163" t="n">
        <f aca="false">SUM(F22:F23)</f>
        <v>0</v>
      </c>
    </row>
    <row r="25" customFormat="false" ht="12.75" hidden="false" customHeight="false" outlineLevel="0" collapsed="false">
      <c r="A25" s="93"/>
      <c r="B25" s="136"/>
      <c r="C25" s="95"/>
      <c r="D25" s="145" t="s">
        <v>124</v>
      </c>
      <c r="E25" s="190"/>
      <c r="F25" s="96"/>
    </row>
    <row r="26" customFormat="false" ht="12.75" hidden="false" customHeight="false" outlineLevel="0" collapsed="false">
      <c r="A26" s="97" t="s">
        <v>147</v>
      </c>
      <c r="B26" s="109" t="s">
        <v>50</v>
      </c>
      <c r="C26" s="101"/>
      <c r="D26" s="101" t="n">
        <f aca="false">'Input Sheet'!E60</f>
        <v>0.319394</v>
      </c>
      <c r="E26" s="179" t="n">
        <f aca="false">F26/'Input Sheet'!$B$7*'Input Sheet'!$B$3</f>
        <v>0.466092469649922</v>
      </c>
      <c r="F26" s="103" t="n">
        <f aca="false">D26</f>
        <v>0.319394</v>
      </c>
    </row>
    <row r="27" customFormat="false" ht="12.75" hidden="false" customHeight="false" outlineLevel="0" collapsed="false">
      <c r="A27" s="97"/>
      <c r="B27" s="109" t="s">
        <v>51</v>
      </c>
      <c r="C27" s="101"/>
      <c r="D27" s="101" t="n">
        <f aca="false">'Input Sheet'!E61</f>
        <v>0.007962</v>
      </c>
      <c r="E27" s="179" t="n">
        <f aca="false">F27/'Input Sheet'!$B$7*'Input Sheet'!$B$3</f>
        <v>0.0116189666786248</v>
      </c>
      <c r="F27" s="103" t="n">
        <f aca="false">D27</f>
        <v>0.007962</v>
      </c>
    </row>
    <row r="28" customFormat="false" ht="12.75" hidden="false" customHeight="false" outlineLevel="0" collapsed="false">
      <c r="A28" s="131"/>
      <c r="B28" s="109" t="s">
        <v>74</v>
      </c>
      <c r="C28" s="101"/>
      <c r="D28" s="101" t="n">
        <f aca="false">'Input Sheet'!E62</f>
        <v>0.009959</v>
      </c>
      <c r="E28" s="179" t="n">
        <f aca="false">F28/'Input Sheet'!$B$7*'Input Sheet'!$B$3</f>
        <v>0.0145331938146727</v>
      </c>
      <c r="F28" s="103" t="n">
        <f aca="false">D28</f>
        <v>0.009959</v>
      </c>
    </row>
    <row r="29" customFormat="false" ht="13.5" hidden="false" customHeight="false" outlineLevel="0" collapsed="false">
      <c r="A29" s="131"/>
      <c r="B29" s="109" t="s">
        <v>66</v>
      </c>
      <c r="C29" s="101"/>
      <c r="D29" s="101" t="n">
        <f aca="false">'Input Sheet'!E63</f>
        <v>0.0022</v>
      </c>
      <c r="E29" s="179" t="n">
        <f aca="false">F29/'Input Sheet'!$B$7*'Input Sheet'!$B$3</f>
        <v>0.00321046554797469</v>
      </c>
      <c r="F29" s="103" t="n">
        <f aca="false">D29</f>
        <v>0.0022</v>
      </c>
    </row>
    <row r="30" customFormat="false" ht="13.5" hidden="false" customHeight="false" outlineLevel="0" collapsed="false">
      <c r="A30" s="106"/>
      <c r="B30" s="107"/>
      <c r="C30" s="117"/>
      <c r="D30" s="182" t="s">
        <v>31</v>
      </c>
      <c r="E30" s="183" t="n">
        <f aca="false">SUM(E26:E29)</f>
        <v>0.495455095691195</v>
      </c>
      <c r="F30" s="163" t="n">
        <f aca="false">SUM(F26:F29)</f>
        <v>0.339515</v>
      </c>
    </row>
    <row r="31" customFormat="false" ht="13.5" hidden="false" customHeight="false" outlineLevel="0" collapsed="false">
      <c r="A31" s="175" t="s">
        <v>127</v>
      </c>
      <c r="B31" s="187"/>
      <c r="C31" s="187"/>
      <c r="D31" s="187"/>
      <c r="E31" s="187"/>
      <c r="F31" s="188"/>
    </row>
    <row r="32" customFormat="false" ht="12.75" hidden="false" customHeight="false" outlineLevel="0" collapsed="false">
      <c r="A32" s="131"/>
      <c r="B32" s="109"/>
      <c r="C32" s="189"/>
      <c r="D32" s="109"/>
      <c r="E32" s="190"/>
      <c r="F32" s="96"/>
    </row>
    <row r="33" customFormat="false" ht="12.75" hidden="false" customHeight="false" outlineLevel="0" collapsed="false">
      <c r="A33" s="131" t="s">
        <v>319</v>
      </c>
      <c r="B33" s="109"/>
      <c r="C33" s="249" t="n">
        <v>0.007</v>
      </c>
      <c r="D33" s="109"/>
      <c r="E33" s="179" t="n">
        <f aca="false">F33/'Input Sheet'!$B$7*'Input Sheet'!$B$3</f>
        <v>0.0228818635419287</v>
      </c>
      <c r="F33" s="103" t="n">
        <f aca="false">C33*$F$5</f>
        <v>0.01568</v>
      </c>
    </row>
    <row r="34" customFormat="false" ht="12.75" hidden="false" customHeight="false" outlineLevel="0" collapsed="false">
      <c r="A34" s="131" t="s">
        <v>322</v>
      </c>
      <c r="B34" s="109"/>
      <c r="C34" s="249" t="n">
        <v>0.01</v>
      </c>
      <c r="D34" s="109"/>
      <c r="E34" s="179" t="n">
        <f aca="false">F34/'Input Sheet'!$B$7*'Input Sheet'!$B$3</f>
        <v>0.0326883764884696</v>
      </c>
      <c r="F34" s="103" t="n">
        <f aca="false">C34*$F$5</f>
        <v>0.0224</v>
      </c>
    </row>
    <row r="35" customFormat="false" ht="12.75" hidden="false" customHeight="false" outlineLevel="0" collapsed="false">
      <c r="A35" s="131" t="s">
        <v>323</v>
      </c>
      <c r="B35" s="109"/>
      <c r="C35" s="249" t="n">
        <v>0.012</v>
      </c>
      <c r="D35" s="109"/>
      <c r="E35" s="179" t="n">
        <f aca="false">F35/'Input Sheet'!$B$7*'Input Sheet'!$B$3</f>
        <v>0.0392260517861635</v>
      </c>
      <c r="F35" s="103" t="n">
        <f aca="false">C35*$F$5</f>
        <v>0.02688</v>
      </c>
    </row>
    <row r="36" customFormat="false" ht="12.75" hidden="false" customHeight="false" outlineLevel="0" collapsed="false">
      <c r="A36" s="131" t="s">
        <v>19</v>
      </c>
      <c r="B36" s="109"/>
      <c r="C36" s="189" t="n">
        <f aca="false">'Fuel Rates'!N98</f>
        <v>0.0120015833333333</v>
      </c>
      <c r="D36" s="109"/>
      <c r="E36" s="179" t="n">
        <f aca="false">F36/'Input Sheet'!$B$7*'Input Sheet'!$B$3</f>
        <v>0.0392312274457742</v>
      </c>
      <c r="F36" s="103" t="n">
        <f aca="false">C36*$F$5</f>
        <v>0.0268835466666667</v>
      </c>
    </row>
    <row r="37" customFormat="false" ht="13.5" hidden="false" customHeight="false" outlineLevel="0" collapsed="false">
      <c r="A37" s="131" t="s">
        <v>5</v>
      </c>
      <c r="B37" s="109"/>
      <c r="C37" s="189" t="n">
        <f aca="false">'Fuel Rates'!O98</f>
        <v>0.0285784483333333</v>
      </c>
      <c r="D37" s="109"/>
      <c r="E37" s="191" t="n">
        <f aca="false">F37/'Input Sheet'!$B$7*'Input Sheet'!$B$3</f>
        <v>0.0934183078576277</v>
      </c>
      <c r="F37" s="118" t="n">
        <f aca="false">C37*$F$5</f>
        <v>0.0640157242666667</v>
      </c>
    </row>
    <row r="38" customFormat="false" ht="13.5" hidden="false" customHeight="false" outlineLevel="0" collapsed="false">
      <c r="A38" s="131"/>
      <c r="B38" s="109"/>
      <c r="C38" s="109"/>
      <c r="D38" s="182" t="s">
        <v>31</v>
      </c>
      <c r="E38" s="192" t="n">
        <f aca="false">SUM(E32:E37)</f>
        <v>0.227445827119964</v>
      </c>
      <c r="F38" s="193" t="n">
        <f aca="false">SUM(F32:F37)</f>
        <v>0.155859270933333</v>
      </c>
    </row>
    <row r="39" customFormat="false" ht="13.5" hidden="false" customHeight="false" outlineLevel="0" collapsed="false">
      <c r="A39" s="194" t="s">
        <v>128</v>
      </c>
      <c r="B39" s="187"/>
      <c r="C39" s="187"/>
      <c r="D39" s="187"/>
      <c r="E39" s="187"/>
      <c r="F39" s="188"/>
    </row>
    <row r="40" customFormat="false" ht="12.75" hidden="false" customHeight="false" outlineLevel="0" collapsed="false">
      <c r="A40" s="131" t="s">
        <v>129</v>
      </c>
      <c r="B40" s="195"/>
      <c r="C40" s="195"/>
      <c r="D40" s="195"/>
      <c r="E40" s="196" t="n">
        <f aca="false">E23+E28+E29+E17+E9+E12+E27</f>
        <v>0.0654550274180262</v>
      </c>
      <c r="F40" s="197" t="n">
        <f aca="false">F23+F28+F29+F17+F9+F12+F27</f>
        <v>0.0448536382552057</v>
      </c>
    </row>
    <row r="41" customFormat="false" ht="12.75" hidden="false" customHeight="false" outlineLevel="0" collapsed="false">
      <c r="A41" s="198" t="s">
        <v>324</v>
      </c>
      <c r="B41" s="109"/>
      <c r="C41" s="109"/>
      <c r="D41" s="109"/>
      <c r="E41" s="199" t="n">
        <f aca="false">SUM(E10,E14,E20,E24,E30)</f>
        <v>0.927156101417998</v>
      </c>
      <c r="F41" s="200" t="n">
        <f aca="false">SUM(F10,F14,F20,F24,F30)</f>
        <v>0.635341944225615</v>
      </c>
    </row>
    <row r="42" customFormat="false" ht="13.5" hidden="false" customHeight="false" outlineLevel="0" collapsed="false">
      <c r="A42" s="201" t="s">
        <v>325</v>
      </c>
      <c r="B42" s="107"/>
      <c r="C42" s="107"/>
      <c r="D42" s="107"/>
      <c r="E42" s="202" t="n">
        <f aca="false">E41+E38</f>
        <v>1.15460192853796</v>
      </c>
      <c r="F42" s="203" t="n">
        <f aca="false">F38+F41</f>
        <v>0.791201215158948</v>
      </c>
    </row>
    <row r="43" customFormat="false" ht="12.75" hidden="false" customHeight="false" outlineLevel="0" collapsed="false">
      <c r="A43" s="0"/>
    </row>
    <row r="44" customFormat="false" ht="12.75" hidden="false" customHeight="false" outlineLevel="0" collapsed="false">
      <c r="A44" s="0" t="s">
        <v>326</v>
      </c>
      <c r="E44" s="213"/>
    </row>
    <row r="45" customFormat="false" ht="12.75" hidden="false" customHeight="false" outlineLevel="0" collapsed="false">
      <c r="A45" s="0" t="s">
        <v>327</v>
      </c>
    </row>
    <row r="46" customFormat="false" ht="12.75" hidden="false" customHeight="false" outlineLevel="0" collapsed="false">
      <c r="A46" s="0"/>
    </row>
    <row r="47" customFormat="false" ht="12.75" hidden="false" customHeight="false" outlineLevel="0" collapsed="false">
      <c r="A47" s="0"/>
    </row>
    <row r="48" customFormat="false" ht="12.75" hidden="false" customHeight="false" outlineLevel="0" collapsed="false">
      <c r="A48" s="0"/>
    </row>
    <row r="49" customFormat="false" ht="12.75" hidden="false" customHeight="false" outlineLevel="0" collapsed="false">
      <c r="A49" s="0"/>
    </row>
    <row r="50" customFormat="false" ht="12.75" hidden="false" customHeight="false" outlineLevel="0" collapsed="false">
      <c r="A50" s="0"/>
    </row>
    <row r="51" customFormat="false" ht="12.75" hidden="false" customHeight="false" outlineLevel="0" collapsed="false">
      <c r="A51" s="0"/>
    </row>
    <row r="52" customFormat="false" ht="12.75" hidden="false" customHeight="false" outlineLevel="0" collapsed="false">
      <c r="A52" s="0"/>
    </row>
    <row r="53" customFormat="false" ht="12.75" hidden="false" customHeight="false" outlineLevel="0" collapsed="false">
      <c r="A53" s="0"/>
    </row>
    <row r="54" customFormat="false" ht="12.75" hidden="false" customHeight="false" outlineLevel="0" collapsed="false">
      <c r="A54" s="0"/>
    </row>
    <row r="55" customFormat="false" ht="12.75" hidden="false" customHeight="false" outlineLevel="0" collapsed="false">
      <c r="A55" s="0"/>
    </row>
    <row r="56" customFormat="false" ht="12.75" hidden="false" customHeight="false" outlineLevel="0" collapsed="false">
      <c r="A56" s="0"/>
    </row>
    <row r="57" customFormat="false" ht="12.75" hidden="false" customHeight="false" outlineLevel="0" collapsed="false">
      <c r="A57" s="0"/>
    </row>
    <row r="58" customFormat="false" ht="12.75" hidden="false" customHeight="false" outlineLevel="0" collapsed="false">
      <c r="A58" s="0"/>
    </row>
    <row r="59" customFormat="false" ht="12.75" hidden="false" customHeight="false" outlineLevel="0" collapsed="false">
      <c r="A59" s="0"/>
    </row>
    <row r="60" customFormat="false" ht="12.75" hidden="false" customHeight="false" outlineLevel="0" collapsed="false">
      <c r="A60" s="0"/>
    </row>
    <row r="61" customFormat="false" ht="12.75" hidden="false" customHeight="false" outlineLevel="0" collapsed="false">
      <c r="A61" s="0"/>
    </row>
    <row r="62" customFormat="false" ht="12.75" hidden="false" customHeight="false" outlineLevel="0" collapsed="false">
      <c r="A62" s="0"/>
    </row>
    <row r="63" customFormat="false" ht="12.75" hidden="false" customHeight="false" outlineLevel="0" collapsed="false">
      <c r="A63" s="0"/>
    </row>
    <row r="64" customFormat="false" ht="12.75" hidden="false" customHeight="false" outlineLevel="0" collapsed="false">
      <c r="A64" s="0"/>
    </row>
    <row r="65" customFormat="false" ht="12.75" hidden="false" customHeight="false" outlineLevel="0" collapsed="false">
      <c r="A65" s="0"/>
    </row>
    <row r="66" customFormat="false" ht="12.75" hidden="false" customHeight="false" outlineLevel="0" collapsed="false">
      <c r="A66" s="0"/>
    </row>
    <row r="67" customFormat="false" ht="12.75" hidden="false" customHeight="false" outlineLevel="0" collapsed="false">
      <c r="A67" s="0"/>
    </row>
    <row r="68" customFormat="false" ht="12.75" hidden="false" customHeight="false" outlineLevel="0" collapsed="false">
      <c r="A68" s="0"/>
    </row>
    <row r="69" customFormat="false" ht="12.75" hidden="false" customHeight="false" outlineLevel="0" collapsed="false">
      <c r="A69" s="0"/>
    </row>
    <row r="70" customFormat="false" ht="12.75" hidden="false" customHeight="false" outlineLevel="0" collapsed="false">
      <c r="A70" s="0"/>
    </row>
    <row r="71" customFormat="false" ht="12.75" hidden="false" customHeight="false" outlineLevel="0" collapsed="false">
      <c r="A71" s="0"/>
    </row>
    <row r="72" customFormat="false" ht="12.75" hidden="false" customHeight="false" outlineLevel="0" collapsed="false">
      <c r="A72" s="0"/>
    </row>
    <row r="73" customFormat="false" ht="12.75" hidden="false" customHeight="false" outlineLevel="0" collapsed="false">
      <c r="A73" s="0"/>
    </row>
    <row r="74" customFormat="false" ht="12.75" hidden="false" customHeight="false" outlineLevel="0" collapsed="false">
      <c r="A74" s="0"/>
    </row>
    <row r="75" customFormat="false" ht="12.75" hidden="false" customHeight="false" outlineLevel="0" collapsed="false">
      <c r="A75" s="0"/>
    </row>
    <row r="76" customFormat="false" ht="12.75" hidden="false" customHeight="false" outlineLevel="0" collapsed="false">
      <c r="A76" s="0"/>
    </row>
    <row r="77" customFormat="false" ht="12.75" hidden="false" customHeight="false" outlineLevel="0" collapsed="false">
      <c r="A77" s="0"/>
    </row>
    <row r="78" customFormat="false" ht="12.75" hidden="false" customHeight="false" outlineLevel="0" collapsed="false">
      <c r="A78" s="0"/>
    </row>
    <row r="79" customFormat="false" ht="12.75" hidden="false" customHeight="false" outlineLevel="0" collapsed="false">
      <c r="A79" s="0"/>
    </row>
    <row r="80" customFormat="false" ht="12.75" hidden="false" customHeight="false" outlineLevel="0" collapsed="false">
      <c r="A80" s="0"/>
    </row>
    <row r="81" customFormat="false" ht="12.75" hidden="false" customHeight="false" outlineLevel="0" collapsed="false">
      <c r="A81" s="0"/>
    </row>
    <row r="82" customFormat="false" ht="12.75" hidden="false" customHeight="false" outlineLevel="0" collapsed="false">
      <c r="A82" s="0"/>
    </row>
    <row r="83" customFormat="false" ht="12.75" hidden="false" customHeight="false" outlineLevel="0" collapsed="false">
      <c r="A83" s="0"/>
    </row>
    <row r="84" customFormat="false" ht="12.75" hidden="false" customHeight="false" outlineLevel="0" collapsed="false">
      <c r="A84" s="0"/>
    </row>
    <row r="85" customFormat="false" ht="12.75" hidden="false" customHeight="false" outlineLevel="0" collapsed="false">
      <c r="A85" s="0"/>
    </row>
    <row r="86" customFormat="false" ht="12.75" hidden="false" customHeight="false" outlineLevel="0" collapsed="false">
      <c r="A86" s="0"/>
    </row>
    <row r="87" customFormat="false" ht="12.75" hidden="false" customHeight="false" outlineLevel="0" collapsed="false">
      <c r="A87" s="0"/>
    </row>
    <row r="88" customFormat="false" ht="12.75" hidden="false" customHeight="false" outlineLevel="0" collapsed="false">
      <c r="A88" s="0"/>
    </row>
    <row r="89" customFormat="false" ht="12.75" hidden="false" customHeight="false" outlineLevel="0" collapsed="false">
      <c r="A89" s="0"/>
    </row>
    <row r="90" customFormat="false" ht="12.75" hidden="false" customHeight="false" outlineLevel="0" collapsed="false">
      <c r="A90" s="0"/>
    </row>
    <row r="91" customFormat="false" ht="12.75" hidden="false" customHeight="false" outlineLevel="0" collapsed="false">
      <c r="A91" s="0"/>
    </row>
    <row r="92" customFormat="false" ht="12.75" hidden="false" customHeight="false" outlineLevel="0" collapsed="false">
      <c r="A92" s="0"/>
    </row>
  </sheetData>
  <mergeCells count="2">
    <mergeCell ref="A1:F1"/>
    <mergeCell ref="A2:F2"/>
  </mergeCells>
  <printOptions headings="false" gridLines="false" gridLinesSet="true" horizontalCentered="true" verticalCentered="false"/>
  <pageMargins left="0.747916666666667" right="0.747916666666667" top="0.984027777777778" bottom="0.984027777777778" header="0.5" footer="0.511811023622047"/>
  <pageSetup paperSize="1" scale="100" fitToWidth="1" fitToHeight="1" pageOrder="downThenOver" orientation="portrait" blackAndWhite="false" draft="false" cellComments="none" horizontalDpi="300" verticalDpi="300" copies="1"/>
  <headerFooter differentFirst="false" differentOddEven="false">
    <oddHeader>&amp;C&amp;A</oddHeader>
    <oddFooter/>
  </headerFooter>
  <drawing r:id="rId2"/>
  <legacyDrawing r:id="rId3"/>
</worksheet>
</file>

<file path=xl/worksheets/sheet4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G84"/>
  <sheetViews>
    <sheetView showFormulas="false" showGridLines="true" showRowColHeaders="true" showZeros="true" rightToLeft="false" tabSelected="false" showOutlineSymbols="true" defaultGridColor="true" view="normal" topLeftCell="A9" colorId="64" zoomScale="100" zoomScaleNormal="100" zoomScalePageLayoutView="100" workbookViewId="0">
      <selection pane="topLeft" activeCell="B9" activeCellId="0" sqref="B9"/>
    </sheetView>
  </sheetViews>
  <sheetFormatPr defaultColWidth="9.0546875" defaultRowHeight="12.75" customHeight="true" zeroHeight="false" outlineLevelRow="0" outlineLevelCol="0"/>
  <cols>
    <col collapsed="false" customWidth="true" hidden="false" outlineLevel="0" max="1" min="1" style="89" width="23.56"/>
    <col collapsed="false" customWidth="true" hidden="false" outlineLevel="0" max="2" min="2" style="0" width="12.85"/>
    <col collapsed="false" customWidth="true" hidden="false" outlineLevel="0" max="3" min="3" style="0" width="10.85"/>
    <col collapsed="false" customWidth="true" hidden="false" outlineLevel="0" max="4" min="4" style="0" width="11.42"/>
    <col collapsed="false" customWidth="true" hidden="false" outlineLevel="0" max="5" min="5" style="0" width="10.56"/>
    <col collapsed="false" customWidth="true" hidden="false" outlineLevel="0" max="6" min="6" style="0" width="10.13"/>
  </cols>
  <sheetData>
    <row r="1" customFormat="false" ht="15.75" hidden="false" customHeight="false" outlineLevel="0" collapsed="false">
      <c r="A1" s="168" t="s">
        <v>329</v>
      </c>
      <c r="B1" s="168"/>
      <c r="C1" s="168"/>
      <c r="D1" s="168"/>
      <c r="E1" s="168"/>
      <c r="F1" s="168"/>
    </row>
    <row r="2" customFormat="false" ht="16.5" hidden="false" customHeight="false" outlineLevel="0" collapsed="false">
      <c r="A2" s="169" t="s">
        <v>116</v>
      </c>
      <c r="B2" s="169"/>
      <c r="C2" s="169"/>
      <c r="D2" s="169"/>
      <c r="E2" s="169"/>
      <c r="F2" s="169"/>
    </row>
    <row r="3" customFormat="false" ht="12.75" hidden="false" customHeight="false" outlineLevel="0" collapsed="false">
      <c r="A3" s="157"/>
      <c r="B3" s="136"/>
      <c r="C3" s="136"/>
      <c r="D3" s="136"/>
      <c r="E3" s="136"/>
      <c r="F3" s="137"/>
    </row>
    <row r="4" customFormat="false" ht="12.75" hidden="false" customHeight="false" outlineLevel="0" collapsed="false">
      <c r="A4" s="97" t="s">
        <v>117</v>
      </c>
      <c r="B4" s="170" t="n">
        <f aca="true">TODAY()</f>
        <v>45926</v>
      </c>
      <c r="C4" s="109"/>
      <c r="D4" s="109"/>
      <c r="E4" s="171" t="s">
        <v>118</v>
      </c>
      <c r="F4" s="172" t="n">
        <f aca="false">'Input Sheet'!B3</f>
        <v>1.53964588144727</v>
      </c>
    </row>
    <row r="5" customFormat="false" ht="13.5" hidden="false" customHeight="false" outlineLevel="0" collapsed="false">
      <c r="A5" s="134"/>
      <c r="B5" s="107"/>
      <c r="C5" s="107"/>
      <c r="D5" s="107"/>
      <c r="E5" s="173" t="s">
        <v>119</v>
      </c>
      <c r="F5" s="243" t="n">
        <v>2.24</v>
      </c>
      <c r="G5" s="0" t="s">
        <v>318</v>
      </c>
    </row>
    <row r="6" customFormat="false" ht="15" hidden="false" customHeight="false" outlineLevel="0" collapsed="false">
      <c r="A6" s="244" t="s">
        <v>41</v>
      </c>
      <c r="B6" s="245" t="s">
        <v>120</v>
      </c>
      <c r="C6" s="245" t="s">
        <v>121</v>
      </c>
      <c r="D6" s="245" t="s">
        <v>122</v>
      </c>
      <c r="E6" s="245" t="s">
        <v>123</v>
      </c>
      <c r="F6" s="246" t="s">
        <v>124</v>
      </c>
    </row>
    <row r="7" customFormat="false" ht="12.75" hidden="false" customHeight="false" outlineLevel="0" collapsed="false">
      <c r="A7" s="157"/>
      <c r="B7" s="136"/>
      <c r="C7" s="136"/>
      <c r="D7" s="137"/>
      <c r="E7" s="178"/>
      <c r="F7" s="137"/>
    </row>
    <row r="8" customFormat="false" ht="12.75" hidden="false" customHeight="false" outlineLevel="0" collapsed="false">
      <c r="A8" s="97" t="s">
        <v>4</v>
      </c>
      <c r="B8" s="109" t="s">
        <v>50</v>
      </c>
      <c r="C8" s="247" t="n">
        <v>271.16</v>
      </c>
      <c r="D8" s="103" t="n">
        <f aca="false">C8*12/365</f>
        <v>8.91484931506849</v>
      </c>
      <c r="E8" s="179" t="n">
        <f aca="false">D8/'Input Sheet'!$B$4</f>
        <v>0.236029899790005</v>
      </c>
      <c r="F8" s="103" t="n">
        <f aca="false">E8*'Input Sheet'!$B$7/'Input Sheet'!$B$3</f>
        <v>0.161741582888372</v>
      </c>
    </row>
    <row r="9" customFormat="false" ht="13.5" hidden="false" customHeight="false" outlineLevel="0" collapsed="false">
      <c r="A9" s="131"/>
      <c r="B9" s="109" t="s">
        <v>68</v>
      </c>
      <c r="C9" s="101"/>
      <c r="D9" s="103" t="n">
        <f aca="false">'Input Sheet'!C54</f>
        <v>0.67908</v>
      </c>
      <c r="E9" s="179" t="n">
        <f aca="false">D9/'Input Sheet'!$B$4</f>
        <v>0.0179793486894361</v>
      </c>
      <c r="F9" s="103" t="n">
        <f aca="false">E9*'Input Sheet'!$B$7/'Input Sheet'!$B$3</f>
        <v>0.0123205082022176</v>
      </c>
    </row>
    <row r="10" customFormat="false" ht="13.5" hidden="false" customHeight="false" outlineLevel="0" collapsed="false">
      <c r="A10" s="180"/>
      <c r="B10" s="181"/>
      <c r="C10" s="117"/>
      <c r="D10" s="182" t="s">
        <v>31</v>
      </c>
      <c r="E10" s="183" t="n">
        <f aca="false">SUM(E8:E9)</f>
        <v>0.254009248479441</v>
      </c>
      <c r="F10" s="163" t="n">
        <f aca="false">SUM(F8:F9)</f>
        <v>0.17406209109059</v>
      </c>
    </row>
    <row r="11" customFormat="false" ht="12.75" hidden="false" customHeight="false" outlineLevel="0" collapsed="false">
      <c r="A11" s="157"/>
      <c r="B11" s="136"/>
      <c r="C11" s="136"/>
      <c r="D11" s="137"/>
      <c r="E11" s="178"/>
      <c r="F11" s="137"/>
    </row>
    <row r="12" customFormat="false" ht="12.75" hidden="false" customHeight="false" outlineLevel="0" collapsed="false">
      <c r="A12" s="97" t="s">
        <v>328</v>
      </c>
      <c r="B12" s="109"/>
      <c r="C12" s="101"/>
      <c r="D12" s="103"/>
      <c r="E12" s="248" t="n">
        <v>0.03</v>
      </c>
      <c r="F12" s="103" t="n">
        <f aca="false">E12*'Input Sheet'!$B$7/'Input Sheet'!$B$3</f>
        <v>0.02055776616</v>
      </c>
    </row>
    <row r="13" customFormat="false" ht="13.5" hidden="false" customHeight="false" outlineLevel="0" collapsed="false">
      <c r="A13" s="131"/>
      <c r="B13" s="109"/>
      <c r="C13" s="101"/>
      <c r="D13" s="103"/>
      <c r="E13" s="179"/>
      <c r="F13" s="103"/>
    </row>
    <row r="14" customFormat="false" ht="13.5" hidden="false" customHeight="false" outlineLevel="0" collapsed="false">
      <c r="A14" s="180"/>
      <c r="B14" s="181"/>
      <c r="C14" s="117"/>
      <c r="D14" s="182" t="s">
        <v>31</v>
      </c>
      <c r="E14" s="183" t="n">
        <f aca="false">SUM(E12:E13)</f>
        <v>0.03</v>
      </c>
      <c r="F14" s="163" t="n">
        <f aca="false">SUM(F12:F13)</f>
        <v>0.02055776616</v>
      </c>
    </row>
    <row r="15" customFormat="false" ht="12.75" hidden="false" customHeight="false" outlineLevel="0" collapsed="false">
      <c r="A15" s="121"/>
      <c r="B15" s="184"/>
      <c r="C15" s="145"/>
      <c r="D15" s="217"/>
      <c r="E15" s="121"/>
      <c r="F15" s="218"/>
    </row>
    <row r="16" customFormat="false" ht="12.75" hidden="false" customHeight="false" outlineLevel="0" collapsed="false">
      <c r="A16" s="97" t="s">
        <v>19</v>
      </c>
      <c r="B16" s="109" t="s">
        <v>50</v>
      </c>
      <c r="C16" s="101"/>
      <c r="D16" s="103" t="n">
        <f aca="false">'Input Sheet'!C84</f>
        <v>0</v>
      </c>
      <c r="E16" s="179" t="n">
        <f aca="false">D16/'Input Sheet'!$B$4</f>
        <v>0</v>
      </c>
      <c r="F16" s="103" t="n">
        <f aca="false">E16*'Input Sheet'!$B$7/'Input Sheet'!$B$3</f>
        <v>0</v>
      </c>
    </row>
    <row r="17" customFormat="false" ht="13.5" hidden="false" customHeight="false" outlineLevel="0" collapsed="false">
      <c r="A17" s="131"/>
      <c r="B17" s="109" t="s">
        <v>51</v>
      </c>
      <c r="C17" s="101"/>
      <c r="D17" s="103" t="n">
        <f aca="false">'Input Sheet'!C87</f>
        <v>0</v>
      </c>
      <c r="E17" s="179" t="n">
        <f aca="false">D17/'Input Sheet'!$B$4</f>
        <v>0</v>
      </c>
      <c r="F17" s="103" t="n">
        <f aca="false">E17*'Input Sheet'!$B$7/'Input Sheet'!$B$3</f>
        <v>0</v>
      </c>
    </row>
    <row r="18" customFormat="false" ht="13.5" hidden="false" customHeight="false" outlineLevel="0" collapsed="false">
      <c r="A18" s="106"/>
      <c r="B18" s="107"/>
      <c r="C18" s="117"/>
      <c r="D18" s="182" t="s">
        <v>31</v>
      </c>
      <c r="E18" s="183" t="n">
        <f aca="false">SUM(E16:E17)</f>
        <v>0</v>
      </c>
      <c r="F18" s="163" t="n">
        <f aca="false">SUM(F16:F17)</f>
        <v>0</v>
      </c>
    </row>
    <row r="19" customFormat="false" ht="12.75" hidden="false" customHeight="false" outlineLevel="0" collapsed="false">
      <c r="A19" s="93"/>
      <c r="B19" s="136"/>
      <c r="C19" s="95"/>
      <c r="D19" s="145" t="s">
        <v>124</v>
      </c>
      <c r="E19" s="190"/>
      <c r="F19" s="96"/>
    </row>
    <row r="20" customFormat="false" ht="12.75" hidden="false" customHeight="false" outlineLevel="0" collapsed="false">
      <c r="A20" s="97" t="s">
        <v>147</v>
      </c>
      <c r="B20" s="109" t="s">
        <v>50</v>
      </c>
      <c r="C20" s="101"/>
      <c r="D20" s="101" t="n">
        <f aca="false">'Input Sheet'!E60</f>
        <v>0.319394</v>
      </c>
      <c r="E20" s="179" t="n">
        <f aca="false">F20/'Input Sheet'!$B$7*'Input Sheet'!$B$3</f>
        <v>0.466092469649922</v>
      </c>
      <c r="F20" s="103" t="n">
        <f aca="false">D20</f>
        <v>0.319394</v>
      </c>
    </row>
    <row r="21" customFormat="false" ht="12.75" hidden="false" customHeight="false" outlineLevel="0" collapsed="false">
      <c r="A21" s="97"/>
      <c r="B21" s="109" t="s">
        <v>51</v>
      </c>
      <c r="C21" s="101"/>
      <c r="D21" s="101" t="n">
        <f aca="false">'Input Sheet'!E61</f>
        <v>0.007962</v>
      </c>
      <c r="E21" s="179" t="n">
        <f aca="false">F21/'Input Sheet'!$B$7*'Input Sheet'!$B$3</f>
        <v>0.0116189666786248</v>
      </c>
      <c r="F21" s="103" t="n">
        <f aca="false">D21</f>
        <v>0.007962</v>
      </c>
    </row>
    <row r="22" customFormat="false" ht="12.75" hidden="false" customHeight="false" outlineLevel="0" collapsed="false">
      <c r="A22" s="131"/>
      <c r="B22" s="109" t="s">
        <v>74</v>
      </c>
      <c r="C22" s="101"/>
      <c r="D22" s="101" t="n">
        <f aca="false">'Input Sheet'!E62</f>
        <v>0.009959</v>
      </c>
      <c r="E22" s="179" t="n">
        <f aca="false">F22/'Input Sheet'!$B$7*'Input Sheet'!$B$3</f>
        <v>0.0145331938146727</v>
      </c>
      <c r="F22" s="103" t="n">
        <f aca="false">D22</f>
        <v>0.009959</v>
      </c>
    </row>
    <row r="23" customFormat="false" ht="13.5" hidden="false" customHeight="false" outlineLevel="0" collapsed="false">
      <c r="A23" s="131"/>
      <c r="B23" s="109" t="s">
        <v>66</v>
      </c>
      <c r="C23" s="101"/>
      <c r="D23" s="101" t="n">
        <f aca="false">'Input Sheet'!E63</f>
        <v>0.0022</v>
      </c>
      <c r="E23" s="179" t="n">
        <f aca="false">F23/'Input Sheet'!$B$7*'Input Sheet'!$B$3</f>
        <v>0.00321046554797469</v>
      </c>
      <c r="F23" s="103" t="n">
        <f aca="false">D23</f>
        <v>0.0022</v>
      </c>
    </row>
    <row r="24" customFormat="false" ht="13.5" hidden="false" customHeight="false" outlineLevel="0" collapsed="false">
      <c r="A24" s="106"/>
      <c r="B24" s="107"/>
      <c r="C24" s="117"/>
      <c r="D24" s="182" t="s">
        <v>31</v>
      </c>
      <c r="E24" s="183" t="n">
        <f aca="false">SUM(E20:E23)</f>
        <v>0.495455095691195</v>
      </c>
      <c r="F24" s="163" t="n">
        <f aca="false">SUM(F20:F23)</f>
        <v>0.339515</v>
      </c>
    </row>
    <row r="25" customFormat="false" ht="13.5" hidden="false" customHeight="false" outlineLevel="0" collapsed="false">
      <c r="A25" s="175" t="s">
        <v>127</v>
      </c>
      <c r="B25" s="187"/>
      <c r="C25" s="187"/>
      <c r="D25" s="187"/>
      <c r="E25" s="187"/>
      <c r="F25" s="188"/>
    </row>
    <row r="26" customFormat="false" ht="12.75" hidden="false" customHeight="false" outlineLevel="0" collapsed="false">
      <c r="A26" s="131"/>
      <c r="B26" s="109"/>
      <c r="C26" s="189"/>
      <c r="D26" s="109"/>
      <c r="E26" s="190"/>
      <c r="F26" s="96"/>
    </row>
    <row r="27" customFormat="false" ht="12.75" hidden="false" customHeight="false" outlineLevel="0" collapsed="false">
      <c r="A27" s="131" t="s">
        <v>4</v>
      </c>
      <c r="B27" s="109"/>
      <c r="C27" s="249" t="n">
        <v>0.032</v>
      </c>
      <c r="D27" s="109"/>
      <c r="E27" s="179" t="n">
        <f aca="false">F27/'Input Sheet'!$B$7*'Input Sheet'!$B$3</f>
        <v>0.104602804763103</v>
      </c>
      <c r="F27" s="103" t="n">
        <f aca="false">C27*$F$5</f>
        <v>0.07168</v>
      </c>
    </row>
    <row r="28" customFormat="false" ht="12.75" hidden="false" customHeight="false" outlineLevel="0" collapsed="false">
      <c r="A28" s="131" t="s">
        <v>19</v>
      </c>
      <c r="B28" s="109"/>
      <c r="C28" s="189" t="n">
        <f aca="false">'Fuel Rates'!N98</f>
        <v>0.0120015833333333</v>
      </c>
      <c r="D28" s="109"/>
      <c r="E28" s="179" t="n">
        <f aca="false">F28/'Input Sheet'!$B$7*'Input Sheet'!$B$3</f>
        <v>0.0392312274457742</v>
      </c>
      <c r="F28" s="103" t="n">
        <f aca="false">C28*$F$5</f>
        <v>0.0268835466666667</v>
      </c>
    </row>
    <row r="29" customFormat="false" ht="13.5" hidden="false" customHeight="false" outlineLevel="0" collapsed="false">
      <c r="A29" s="131" t="s">
        <v>5</v>
      </c>
      <c r="B29" s="109"/>
      <c r="C29" s="189" t="n">
        <f aca="false">'Fuel Rates'!O98</f>
        <v>0.0285784483333333</v>
      </c>
      <c r="D29" s="109"/>
      <c r="E29" s="191" t="n">
        <f aca="false">F29/'Input Sheet'!$B$7*'Input Sheet'!$B$3</f>
        <v>0.0934183078576277</v>
      </c>
      <c r="F29" s="118" t="n">
        <f aca="false">C29*$F$5</f>
        <v>0.0640157242666667</v>
      </c>
    </row>
    <row r="30" customFormat="false" ht="13.5" hidden="false" customHeight="false" outlineLevel="0" collapsed="false">
      <c r="A30" s="131"/>
      <c r="B30" s="109"/>
      <c r="C30" s="109"/>
      <c r="D30" s="182" t="s">
        <v>31</v>
      </c>
      <c r="E30" s="192" t="n">
        <f aca="false">SUM(E26:E29)</f>
        <v>0.237252340066505</v>
      </c>
      <c r="F30" s="193" t="n">
        <f aca="false">SUM(F26:F29)</f>
        <v>0.162579270933333</v>
      </c>
    </row>
    <row r="31" customFormat="false" ht="13.5" hidden="false" customHeight="false" outlineLevel="0" collapsed="false">
      <c r="A31" s="194" t="s">
        <v>128</v>
      </c>
      <c r="B31" s="187"/>
      <c r="C31" s="187"/>
      <c r="D31" s="187"/>
      <c r="E31" s="187"/>
      <c r="F31" s="188"/>
    </row>
    <row r="32" customFormat="false" ht="12.75" hidden="false" customHeight="false" outlineLevel="0" collapsed="false">
      <c r="A32" s="131" t="s">
        <v>129</v>
      </c>
      <c r="B32" s="195"/>
      <c r="C32" s="195"/>
      <c r="D32" s="195"/>
      <c r="E32" s="196" t="n">
        <f aca="false">E17+E22+E23+E9+E21</f>
        <v>0.0473419747307082</v>
      </c>
      <c r="F32" s="197" t="n">
        <f aca="false">F17+F22+F23+F9+F21</f>
        <v>0.0324415082022176</v>
      </c>
    </row>
    <row r="33" customFormat="false" ht="12.75" hidden="false" customHeight="false" outlineLevel="0" collapsed="false">
      <c r="A33" s="198" t="s">
        <v>324</v>
      </c>
      <c r="B33" s="109"/>
      <c r="C33" s="109"/>
      <c r="D33" s="109"/>
      <c r="E33" s="199" t="n">
        <f aca="false">SUM(E10,E14,E18,E24)</f>
        <v>0.779464344170636</v>
      </c>
      <c r="F33" s="200" t="n">
        <f aca="false">SUM(F10,F14,F18,F24)</f>
        <v>0.53413485725059</v>
      </c>
    </row>
    <row r="34" customFormat="false" ht="13.5" hidden="false" customHeight="false" outlineLevel="0" collapsed="false">
      <c r="A34" s="201" t="s">
        <v>325</v>
      </c>
      <c r="B34" s="107"/>
      <c r="C34" s="107"/>
      <c r="D34" s="107"/>
      <c r="E34" s="202" t="n">
        <f aca="false">E30+E33</f>
        <v>1.01671668423714</v>
      </c>
      <c r="F34" s="203" t="n">
        <f aca="false">F30+F33</f>
        <v>0.696714128183923</v>
      </c>
    </row>
    <row r="35" customFormat="false" ht="12.75" hidden="false" customHeight="false" outlineLevel="0" collapsed="false">
      <c r="A35" s="0"/>
    </row>
    <row r="36" customFormat="false" ht="12.75" hidden="false" customHeight="false" outlineLevel="0" collapsed="false">
      <c r="A36" s="0" t="s">
        <v>326</v>
      </c>
      <c r="E36" s="213"/>
    </row>
    <row r="37" customFormat="false" ht="12.75" hidden="false" customHeight="false" outlineLevel="0" collapsed="false">
      <c r="A37" s="0" t="s">
        <v>327</v>
      </c>
    </row>
    <row r="38" customFormat="false" ht="12.75" hidden="false" customHeight="false" outlineLevel="0" collapsed="false">
      <c r="A38" s="0"/>
    </row>
    <row r="39" customFormat="false" ht="12.75" hidden="false" customHeight="false" outlineLevel="0" collapsed="false">
      <c r="A39" s="0"/>
    </row>
    <row r="40" customFormat="false" ht="12.75" hidden="false" customHeight="false" outlineLevel="0" collapsed="false">
      <c r="A40" s="0"/>
    </row>
    <row r="41" customFormat="false" ht="12.75" hidden="false" customHeight="false" outlineLevel="0" collapsed="false">
      <c r="A41" s="0"/>
    </row>
    <row r="42" customFormat="false" ht="12.75" hidden="false" customHeight="false" outlineLevel="0" collapsed="false">
      <c r="A42" s="0"/>
    </row>
    <row r="43" customFormat="false" ht="12.75" hidden="false" customHeight="false" outlineLevel="0" collapsed="false">
      <c r="A43" s="0"/>
    </row>
    <row r="44" customFormat="false" ht="12.75" hidden="false" customHeight="false" outlineLevel="0" collapsed="false">
      <c r="A44" s="0"/>
    </row>
    <row r="45" customFormat="false" ht="12.75" hidden="false" customHeight="false" outlineLevel="0" collapsed="false">
      <c r="A45" s="0"/>
    </row>
    <row r="46" customFormat="false" ht="12.75" hidden="false" customHeight="false" outlineLevel="0" collapsed="false">
      <c r="A46" s="0"/>
    </row>
    <row r="47" customFormat="false" ht="12.75" hidden="false" customHeight="false" outlineLevel="0" collapsed="false">
      <c r="A47" s="0"/>
    </row>
    <row r="48" customFormat="false" ht="12.75" hidden="false" customHeight="false" outlineLevel="0" collapsed="false">
      <c r="A48" s="0"/>
    </row>
    <row r="49" customFormat="false" ht="12.75" hidden="false" customHeight="false" outlineLevel="0" collapsed="false">
      <c r="A49" s="0"/>
    </row>
    <row r="50" customFormat="false" ht="12.75" hidden="false" customHeight="false" outlineLevel="0" collapsed="false">
      <c r="A50" s="0"/>
    </row>
    <row r="51" customFormat="false" ht="12.75" hidden="false" customHeight="false" outlineLevel="0" collapsed="false">
      <c r="A51" s="0"/>
    </row>
    <row r="52" customFormat="false" ht="12.75" hidden="false" customHeight="false" outlineLevel="0" collapsed="false">
      <c r="A52" s="0"/>
    </row>
    <row r="53" customFormat="false" ht="12.75" hidden="false" customHeight="false" outlineLevel="0" collapsed="false">
      <c r="A53" s="0"/>
    </row>
    <row r="54" customFormat="false" ht="12.75" hidden="false" customHeight="false" outlineLevel="0" collapsed="false">
      <c r="A54" s="0"/>
    </row>
    <row r="55" customFormat="false" ht="12.75" hidden="false" customHeight="false" outlineLevel="0" collapsed="false">
      <c r="A55" s="0"/>
    </row>
    <row r="56" customFormat="false" ht="12.75" hidden="false" customHeight="false" outlineLevel="0" collapsed="false">
      <c r="A56" s="0"/>
    </row>
    <row r="57" customFormat="false" ht="12.75" hidden="false" customHeight="false" outlineLevel="0" collapsed="false">
      <c r="A57" s="0"/>
    </row>
    <row r="58" customFormat="false" ht="12.75" hidden="false" customHeight="false" outlineLevel="0" collapsed="false">
      <c r="A58" s="0"/>
    </row>
    <row r="59" customFormat="false" ht="12.75" hidden="false" customHeight="false" outlineLevel="0" collapsed="false">
      <c r="A59" s="0"/>
    </row>
    <row r="60" customFormat="false" ht="12.75" hidden="false" customHeight="false" outlineLevel="0" collapsed="false">
      <c r="A60" s="0"/>
    </row>
    <row r="61" customFormat="false" ht="12.75" hidden="false" customHeight="false" outlineLevel="0" collapsed="false">
      <c r="A61" s="0"/>
    </row>
    <row r="62" customFormat="false" ht="12.75" hidden="false" customHeight="false" outlineLevel="0" collapsed="false">
      <c r="A62" s="0"/>
    </row>
    <row r="63" customFormat="false" ht="12.75" hidden="false" customHeight="false" outlineLevel="0" collapsed="false">
      <c r="A63" s="0"/>
    </row>
    <row r="64" customFormat="false" ht="12.75" hidden="false" customHeight="false" outlineLevel="0" collapsed="false">
      <c r="A64" s="0"/>
    </row>
    <row r="65" customFormat="false" ht="12.75" hidden="false" customHeight="false" outlineLevel="0" collapsed="false">
      <c r="A65" s="0"/>
    </row>
    <row r="66" customFormat="false" ht="12.75" hidden="false" customHeight="false" outlineLevel="0" collapsed="false">
      <c r="A66" s="0"/>
    </row>
    <row r="67" customFormat="false" ht="12.75" hidden="false" customHeight="false" outlineLevel="0" collapsed="false">
      <c r="A67" s="0"/>
    </row>
    <row r="68" customFormat="false" ht="12.75" hidden="false" customHeight="false" outlineLevel="0" collapsed="false">
      <c r="A68" s="0"/>
    </row>
    <row r="69" customFormat="false" ht="12.75" hidden="false" customHeight="false" outlineLevel="0" collapsed="false">
      <c r="A69" s="0"/>
    </row>
    <row r="70" customFormat="false" ht="12.75" hidden="false" customHeight="false" outlineLevel="0" collapsed="false">
      <c r="A70" s="0"/>
    </row>
    <row r="71" customFormat="false" ht="12.75" hidden="false" customHeight="false" outlineLevel="0" collapsed="false">
      <c r="A71" s="0"/>
    </row>
    <row r="72" customFormat="false" ht="12.75" hidden="false" customHeight="false" outlineLevel="0" collapsed="false">
      <c r="A72" s="0"/>
    </row>
    <row r="73" customFormat="false" ht="12.75" hidden="false" customHeight="false" outlineLevel="0" collapsed="false">
      <c r="A73" s="0"/>
    </row>
    <row r="74" customFormat="false" ht="12.75" hidden="false" customHeight="false" outlineLevel="0" collapsed="false">
      <c r="A74" s="0"/>
    </row>
    <row r="75" customFormat="false" ht="12.75" hidden="false" customHeight="false" outlineLevel="0" collapsed="false">
      <c r="A75" s="0"/>
    </row>
    <row r="76" customFormat="false" ht="12.75" hidden="false" customHeight="false" outlineLevel="0" collapsed="false">
      <c r="A76" s="0"/>
    </row>
    <row r="77" customFormat="false" ht="12.75" hidden="false" customHeight="false" outlineLevel="0" collapsed="false">
      <c r="A77" s="0"/>
    </row>
    <row r="78" customFormat="false" ht="12.75" hidden="false" customHeight="false" outlineLevel="0" collapsed="false">
      <c r="A78" s="0"/>
    </row>
    <row r="79" customFormat="false" ht="12.75" hidden="false" customHeight="false" outlineLevel="0" collapsed="false">
      <c r="A79" s="0"/>
    </row>
    <row r="80" customFormat="false" ht="12.75" hidden="false" customHeight="false" outlineLevel="0" collapsed="false">
      <c r="A80" s="0"/>
    </row>
    <row r="81" customFormat="false" ht="12.75" hidden="false" customHeight="false" outlineLevel="0" collapsed="false">
      <c r="A81" s="0"/>
    </row>
    <row r="82" customFormat="false" ht="12.75" hidden="false" customHeight="false" outlineLevel="0" collapsed="false">
      <c r="A82" s="0"/>
    </row>
    <row r="83" customFormat="false" ht="12.75" hidden="false" customHeight="false" outlineLevel="0" collapsed="false">
      <c r="A83" s="0"/>
    </row>
    <row r="84" customFormat="false" ht="12.75" hidden="false" customHeight="false" outlineLevel="0" collapsed="false">
      <c r="A84" s="0"/>
    </row>
  </sheetData>
  <mergeCells count="2">
    <mergeCell ref="A1:F1"/>
    <mergeCell ref="A2:F2"/>
  </mergeCells>
  <printOptions headings="false" gridLines="false" gridLinesSet="true" horizontalCentered="true" verticalCentered="false"/>
  <pageMargins left="0.747916666666667" right="0.747916666666667" top="0.984027777777778" bottom="0.984027777777778" header="0.5" footer="0.511811023622047"/>
  <pageSetup paperSize="1" scale="100" fitToWidth="1" fitToHeight="1" pageOrder="downThenOver" orientation="portrait" blackAndWhite="false" draft="false" cellComments="none" horizontalDpi="300" verticalDpi="300" copies="1"/>
  <headerFooter differentFirst="false" differentOddEven="false">
    <oddHeader>&amp;C&amp;A</oddHeader>
    <oddFooter/>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39"/>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E8" activeCellId="0" sqref="E8"/>
    </sheetView>
  </sheetViews>
  <sheetFormatPr defaultColWidth="9.0546875" defaultRowHeight="12.75" customHeight="true" zeroHeight="false" outlineLevelRow="0" outlineLevelCol="0"/>
  <cols>
    <col collapsed="false" customWidth="true" hidden="false" outlineLevel="0" max="1" min="1" style="89" width="23.56"/>
    <col collapsed="false" customWidth="true" hidden="false" outlineLevel="0" max="2" min="2" style="0" width="12.85"/>
    <col collapsed="false" customWidth="true" hidden="false" outlineLevel="0" max="3" min="3" style="0" width="14.28"/>
    <col collapsed="false" customWidth="true" hidden="false" outlineLevel="0" max="4" min="4" style="0" width="11.42"/>
    <col collapsed="false" customWidth="true" hidden="false" outlineLevel="0" max="5" min="5" style="0" width="10.13"/>
    <col collapsed="false" customWidth="true" hidden="false" outlineLevel="0" max="6" min="6" style="0" width="18.99"/>
  </cols>
  <sheetData>
    <row r="1" customFormat="false" ht="15.75" hidden="false" customHeight="false" outlineLevel="0" collapsed="false">
      <c r="A1" s="168" t="s">
        <v>132</v>
      </c>
      <c r="B1" s="168"/>
      <c r="C1" s="168"/>
      <c r="D1" s="168"/>
      <c r="E1" s="168"/>
      <c r="F1" s="168"/>
    </row>
    <row r="2" customFormat="false" ht="16.5" hidden="false" customHeight="false" outlineLevel="0" collapsed="false">
      <c r="A2" s="169" t="s">
        <v>116</v>
      </c>
      <c r="B2" s="169"/>
      <c r="C2" s="169"/>
      <c r="D2" s="169"/>
      <c r="E2" s="169"/>
      <c r="F2" s="169"/>
    </row>
    <row r="3" customFormat="false" ht="12.75" hidden="false" customHeight="false" outlineLevel="0" collapsed="false">
      <c r="A3" s="131"/>
      <c r="B3" s="109"/>
      <c r="C3" s="109"/>
      <c r="D3" s="109"/>
      <c r="E3" s="204" t="s">
        <v>133</v>
      </c>
      <c r="F3" s="205" t="n">
        <f aca="false">'Input Sheet'!B3</f>
        <v>1.53964588144727</v>
      </c>
    </row>
    <row r="4" customFormat="false" ht="12.75" hidden="false" customHeight="false" outlineLevel="0" collapsed="false">
      <c r="A4" s="97" t="s">
        <v>117</v>
      </c>
      <c r="B4" s="170" t="n">
        <f aca="true">TODAY()</f>
        <v>45926</v>
      </c>
      <c r="C4" s="109"/>
      <c r="D4" s="109"/>
      <c r="E4" s="206" t="s">
        <v>134</v>
      </c>
      <c r="F4" s="172" t="n">
        <f aca="false">'Input Sheet'!B5</f>
        <v>2.17055747706</v>
      </c>
    </row>
    <row r="5" customFormat="false" ht="13.5" hidden="false" customHeight="false" outlineLevel="0" collapsed="false">
      <c r="A5" s="131"/>
      <c r="B5" s="109"/>
      <c r="C5" s="109"/>
      <c r="D5" s="109"/>
      <c r="E5" s="207" t="s">
        <v>135</v>
      </c>
      <c r="F5" s="208" t="n">
        <f aca="false">F4*F3/1.055056</f>
        <v>3.1675</v>
      </c>
    </row>
    <row r="6" customFormat="false" ht="15" hidden="false" customHeight="false" outlineLevel="0" collapsed="false">
      <c r="A6" s="175" t="s">
        <v>41</v>
      </c>
      <c r="B6" s="176" t="s">
        <v>120</v>
      </c>
      <c r="C6" s="176" t="s">
        <v>121</v>
      </c>
      <c r="D6" s="176" t="s">
        <v>122</v>
      </c>
      <c r="E6" s="176" t="s">
        <v>123</v>
      </c>
      <c r="F6" s="177" t="s">
        <v>124</v>
      </c>
    </row>
    <row r="7" customFormat="false" ht="12.75" hidden="false" customHeight="false" outlineLevel="0" collapsed="false">
      <c r="A7" s="157"/>
      <c r="B7" s="136"/>
      <c r="C7" s="136"/>
      <c r="D7" s="137"/>
      <c r="E7" s="178"/>
      <c r="F7" s="137"/>
    </row>
    <row r="8" customFormat="false" ht="12.75" hidden="false" customHeight="false" outlineLevel="0" collapsed="false">
      <c r="A8" s="97" t="s">
        <v>136</v>
      </c>
      <c r="B8" s="109" t="s">
        <v>50</v>
      </c>
      <c r="C8" s="101" t="n">
        <f aca="false">'Input Sheet'!B11</f>
        <v>184.34</v>
      </c>
      <c r="D8" s="103" t="n">
        <f aca="false">C8*12/365</f>
        <v>6.06049315068493</v>
      </c>
      <c r="E8" s="179" t="n">
        <f aca="false">D8/'Input Sheet'!$B$4</f>
        <v>0.160457854135158</v>
      </c>
      <c r="F8" s="103" t="n">
        <f aca="false">E8*'Input Sheet'!$B$7/'Input Sheet'!$B$3</f>
        <v>0.109955168128199</v>
      </c>
    </row>
    <row r="9" customFormat="false" ht="13.5" hidden="false" customHeight="false" outlineLevel="0" collapsed="false">
      <c r="A9" s="131"/>
      <c r="B9" s="109"/>
      <c r="C9" s="101"/>
      <c r="D9" s="103"/>
      <c r="E9" s="179"/>
      <c r="F9" s="103"/>
    </row>
    <row r="10" customFormat="false" ht="13.5" hidden="false" customHeight="false" outlineLevel="0" collapsed="false">
      <c r="A10" s="180"/>
      <c r="B10" s="181"/>
      <c r="C10" s="117"/>
      <c r="D10" s="182" t="s">
        <v>31</v>
      </c>
      <c r="E10" s="183" t="n">
        <f aca="false">SUM(E8:E9)</f>
        <v>0.160457854135158</v>
      </c>
      <c r="F10" s="163" t="n">
        <f aca="false">SUM(F8:F9)</f>
        <v>0.109955168128199</v>
      </c>
    </row>
    <row r="11" customFormat="false" ht="14.25" hidden="false" customHeight="false" outlineLevel="0" collapsed="false">
      <c r="A11" s="97"/>
      <c r="B11" s="109"/>
      <c r="C11" s="209" t="s">
        <v>137</v>
      </c>
      <c r="D11" s="210" t="s">
        <v>122</v>
      </c>
      <c r="E11" s="179"/>
      <c r="F11" s="103"/>
    </row>
    <row r="12" customFormat="false" ht="13.5" hidden="false" customHeight="false" outlineLevel="0" collapsed="false">
      <c r="A12" s="97" t="s">
        <v>17</v>
      </c>
      <c r="B12" s="109"/>
      <c r="C12" s="101" t="n">
        <f aca="false">'Input Sheet'!E99</f>
        <v>0.079</v>
      </c>
      <c r="D12" s="101" t="n">
        <f aca="false">C12/'Input Sheet'!B6</f>
        <v>2.78877598856814</v>
      </c>
      <c r="E12" s="179" t="n">
        <f aca="false">D12/'Input Sheet'!B4</f>
        <v>0.0738357423502287</v>
      </c>
      <c r="F12" s="103" t="n">
        <f aca="false">E12*'Input Sheet'!$B$7/'Input Sheet'!$B$3</f>
        <v>0.0505965975162003</v>
      </c>
    </row>
    <row r="13" customFormat="false" ht="13.5" hidden="false" customHeight="false" outlineLevel="0" collapsed="false">
      <c r="A13" s="106"/>
      <c r="B13" s="107"/>
      <c r="C13" s="117"/>
      <c r="D13" s="182" t="s">
        <v>31</v>
      </c>
      <c r="E13" s="183" t="n">
        <f aca="false">SUM(E11:E12)</f>
        <v>0.0738357423502287</v>
      </c>
      <c r="F13" s="163" t="n">
        <f aca="false">SUM(F11:F12)</f>
        <v>0.0505965975162003</v>
      </c>
    </row>
    <row r="14" customFormat="false" ht="12.75" hidden="false" customHeight="false" outlineLevel="0" collapsed="false">
      <c r="A14" s="93"/>
      <c r="B14" s="136"/>
      <c r="C14" s="185" t="s">
        <v>138</v>
      </c>
      <c r="D14" s="185" t="s">
        <v>72</v>
      </c>
      <c r="E14" s="190"/>
      <c r="F14" s="96"/>
    </row>
    <row r="15" customFormat="false" ht="12.75" hidden="false" customHeight="false" outlineLevel="0" collapsed="false">
      <c r="A15" s="97" t="s">
        <v>3</v>
      </c>
      <c r="B15" s="109"/>
      <c r="C15" s="101"/>
      <c r="D15" s="211"/>
      <c r="E15" s="179"/>
      <c r="F15" s="103"/>
    </row>
    <row r="16" customFormat="false" ht="13.5" hidden="false" customHeight="false" outlineLevel="0" collapsed="false">
      <c r="A16" s="97" t="s">
        <v>139</v>
      </c>
      <c r="B16" s="109"/>
      <c r="C16" s="101" t="n">
        <f aca="false">'Input Sheet'!D103</f>
        <v>0</v>
      </c>
      <c r="D16" s="212" t="n">
        <v>969</v>
      </c>
      <c r="E16" s="179" t="n">
        <f aca="false">F16/'Input Sheet'!$B$7*'Input Sheet'!$B$3</f>
        <v>0</v>
      </c>
      <c r="F16" s="103" t="n">
        <f aca="false">C16*D16/100</f>
        <v>0</v>
      </c>
    </row>
    <row r="17" customFormat="false" ht="13.5" hidden="false" customHeight="false" outlineLevel="0" collapsed="false">
      <c r="A17" s="106"/>
      <c r="B17" s="107"/>
      <c r="C17" s="117"/>
      <c r="D17" s="182" t="s">
        <v>31</v>
      </c>
      <c r="E17" s="183" t="n">
        <f aca="false">SUM(E15:E16)</f>
        <v>0</v>
      </c>
      <c r="F17" s="163" t="n">
        <f aca="false">SUM(F15:F16)</f>
        <v>0</v>
      </c>
    </row>
    <row r="18" customFormat="false" ht="12.75" hidden="false" customHeight="false" outlineLevel="0" collapsed="false">
      <c r="A18" s="93" t="s">
        <v>3</v>
      </c>
      <c r="B18" s="136"/>
      <c r="C18" s="145"/>
      <c r="D18" s="145"/>
      <c r="E18" s="190"/>
      <c r="F18" s="96"/>
      <c r="G18" s="0" t="s">
        <v>140</v>
      </c>
    </row>
    <row r="19" customFormat="false" ht="13.5" hidden="false" customHeight="false" outlineLevel="0" collapsed="false">
      <c r="A19" s="97" t="s">
        <v>113</v>
      </c>
      <c r="B19" s="109"/>
      <c r="C19" s="101" t="n">
        <f aca="false">'Input Sheet'!D103</f>
        <v>0</v>
      </c>
      <c r="D19" s="212" t="n">
        <v>243</v>
      </c>
      <c r="E19" s="179" t="n">
        <f aca="false">F19/'Input Sheet'!$B$7*'Input Sheet'!$B$3</f>
        <v>0</v>
      </c>
      <c r="F19" s="103" t="n">
        <f aca="false">C19*D19/100</f>
        <v>0</v>
      </c>
    </row>
    <row r="20" customFormat="false" ht="13.5" hidden="false" customHeight="false" outlineLevel="0" collapsed="false">
      <c r="A20" s="106"/>
      <c r="B20" s="107"/>
      <c r="C20" s="117"/>
      <c r="D20" s="182" t="s">
        <v>31</v>
      </c>
      <c r="E20" s="183" t="n">
        <f aca="false">SUM(E18:E19)</f>
        <v>0</v>
      </c>
      <c r="F20" s="163" t="n">
        <f aca="false">SUM(F18:F19)</f>
        <v>0</v>
      </c>
    </row>
    <row r="21" customFormat="false" ht="13.5" hidden="false" customHeight="false" outlineLevel="0" collapsed="false">
      <c r="A21" s="175" t="s">
        <v>127</v>
      </c>
      <c r="B21" s="187"/>
      <c r="C21" s="187"/>
      <c r="D21" s="187"/>
      <c r="E21" s="187"/>
      <c r="F21" s="188"/>
    </row>
    <row r="22" customFormat="false" ht="12.75" hidden="false" customHeight="false" outlineLevel="0" collapsed="false">
      <c r="A22" s="131" t="s">
        <v>17</v>
      </c>
      <c r="B22" s="101"/>
      <c r="C22" s="189" t="n">
        <f aca="false">'Fuel Rates'!L98</f>
        <v>0.008</v>
      </c>
      <c r="D22" s="109"/>
      <c r="E22" s="179" t="n">
        <f aca="false">F22/'Input Sheet'!$B$7*'Input Sheet'!$B$3</f>
        <v>0.02534</v>
      </c>
      <c r="F22" s="103" t="n">
        <f aca="false">C22*'Input Sheet'!$B$5</f>
        <v>0.01736445981648</v>
      </c>
    </row>
    <row r="23" customFormat="false" ht="12.75" hidden="false" customHeight="false" outlineLevel="0" collapsed="false">
      <c r="A23" s="131" t="s">
        <v>141</v>
      </c>
      <c r="B23" s="101"/>
      <c r="C23" s="189" t="n">
        <f aca="false">'Fuel Rates'!K98</f>
        <v>0.03825</v>
      </c>
      <c r="D23" s="109"/>
      <c r="E23" s="179" t="n">
        <f aca="false">F23/'Input Sheet'!$B$7*'Input Sheet'!$B$3</f>
        <v>0.121156875</v>
      </c>
      <c r="F23" s="103" t="n">
        <f aca="false">C23*'Input Sheet'!$B$5</f>
        <v>0.083023823497545</v>
      </c>
    </row>
    <row r="24" customFormat="false" ht="13.5" hidden="false" customHeight="false" outlineLevel="0" collapsed="false">
      <c r="A24" s="131"/>
      <c r="B24" s="101"/>
      <c r="C24" s="189"/>
      <c r="D24" s="109"/>
      <c r="E24" s="179"/>
      <c r="F24" s="103"/>
    </row>
    <row r="25" customFormat="false" ht="13.5" hidden="false" customHeight="false" outlineLevel="0" collapsed="false">
      <c r="A25" s="131"/>
      <c r="B25" s="109"/>
      <c r="C25" s="109"/>
      <c r="D25" s="182" t="s">
        <v>31</v>
      </c>
      <c r="E25" s="192" t="n">
        <f aca="false">SUM(E22:E24)</f>
        <v>0.146496875</v>
      </c>
      <c r="F25" s="193" t="n">
        <f aca="false">SUM(F22:F24)</f>
        <v>0.100388283314025</v>
      </c>
    </row>
    <row r="26" customFormat="false" ht="13.5" hidden="false" customHeight="false" outlineLevel="0" collapsed="false">
      <c r="A26" s="194" t="s">
        <v>128</v>
      </c>
      <c r="B26" s="187"/>
      <c r="C26" s="187"/>
      <c r="D26" s="187"/>
      <c r="E26" s="187"/>
      <c r="F26" s="188"/>
    </row>
    <row r="27" customFormat="false" ht="12.75" hidden="false" customHeight="false" outlineLevel="0" collapsed="false">
      <c r="A27" s="131" t="s">
        <v>129</v>
      </c>
      <c r="B27" s="195"/>
      <c r="C27" s="195"/>
      <c r="D27" s="195"/>
      <c r="E27" s="196" t="n">
        <f aca="false">0</f>
        <v>0</v>
      </c>
      <c r="F27" s="197" t="n">
        <v>0</v>
      </c>
    </row>
    <row r="28" customFormat="false" ht="12.75" hidden="false" customHeight="false" outlineLevel="0" collapsed="false">
      <c r="A28" s="198" t="s">
        <v>142</v>
      </c>
      <c r="B28" s="109"/>
      <c r="C28" s="109"/>
      <c r="D28" s="109"/>
      <c r="E28" s="199" t="n">
        <f aca="false">E10+E13+E17+E20</f>
        <v>0.234293596485387</v>
      </c>
      <c r="F28" s="200" t="n">
        <f aca="false">F10+F13+F17+F20</f>
        <v>0.160551765644399</v>
      </c>
    </row>
    <row r="29" customFormat="false" ht="13.5" hidden="false" customHeight="false" outlineLevel="0" collapsed="false">
      <c r="A29" s="201" t="s">
        <v>143</v>
      </c>
      <c r="B29" s="107"/>
      <c r="C29" s="107"/>
      <c r="D29" s="107"/>
      <c r="E29" s="202" t="n">
        <f aca="false">E28+E25</f>
        <v>0.380790471485387</v>
      </c>
      <c r="F29" s="203" t="n">
        <f aca="false">F28+F25</f>
        <v>0.260940048958425</v>
      </c>
      <c r="H29" s="213"/>
    </row>
    <row r="30" customFormat="false" ht="12.75" hidden="false" customHeight="false" outlineLevel="0" collapsed="false">
      <c r="A30" s="0"/>
      <c r="E30" s="151"/>
      <c r="F30" s="151"/>
    </row>
    <row r="31" customFormat="false" ht="12.75" hidden="false" customHeight="false" outlineLevel="0" collapsed="false">
      <c r="A31" s="214" t="s">
        <v>144</v>
      </c>
      <c r="C31" s="215" t="n">
        <f aca="false">C22</f>
        <v>0.008</v>
      </c>
    </row>
    <row r="32" customFormat="false" ht="12.75" hidden="false" customHeight="false" outlineLevel="0" collapsed="false">
      <c r="A32" s="214" t="s">
        <v>145</v>
      </c>
      <c r="C32" s="215" t="n">
        <f aca="false">C23</f>
        <v>0.03825</v>
      </c>
    </row>
    <row r="34" customFormat="false" ht="12.75" hidden="false" customHeight="false" outlineLevel="0" collapsed="false">
      <c r="A34" s="0"/>
    </row>
    <row r="35" customFormat="false" ht="12.75" hidden="false" customHeight="false" outlineLevel="0" collapsed="false">
      <c r="A35" s="0"/>
    </row>
    <row r="36" customFormat="false" ht="12.75" hidden="false" customHeight="false" outlineLevel="0" collapsed="false">
      <c r="A36" s="0"/>
    </row>
    <row r="37" customFormat="false" ht="12.75" hidden="false" customHeight="false" outlineLevel="0" collapsed="false">
      <c r="A37" s="0"/>
    </row>
    <row r="38" customFormat="false" ht="12.75" hidden="false" customHeight="false" outlineLevel="0" collapsed="false">
      <c r="A38" s="0"/>
    </row>
    <row r="39" customFormat="false" ht="12.75" hidden="false" customHeight="false" outlineLevel="0" collapsed="false">
      <c r="A39" s="0"/>
    </row>
  </sheetData>
  <mergeCells count="2">
    <mergeCell ref="A1:F1"/>
    <mergeCell ref="A2:F2"/>
  </mergeCells>
  <printOptions headings="false" gridLines="false" gridLinesSet="true" horizontalCentered="true" verticalCentered="false"/>
  <pageMargins left="0.747916666666667" right="0.747916666666667" top="0.984027777777778" bottom="0.984027777777778" header="0.5" footer="0.511811023622047"/>
  <pageSetup paperSize="1" scale="100" fitToWidth="1" fitToHeight="1" pageOrder="downThenOver" orientation="portrait" blackAndWhite="false" draft="false" cellComments="none" horizontalDpi="300" verticalDpi="300" copies="1"/>
  <headerFooter differentFirst="false" differentOddEven="false">
    <oddHeader>&amp;C&amp;A</oddHeader>
    <oddFooter/>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3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E14" activeCellId="0" sqref="E14"/>
    </sheetView>
  </sheetViews>
  <sheetFormatPr defaultColWidth="9.0546875" defaultRowHeight="12.75" customHeight="true" zeroHeight="false" outlineLevelRow="0" outlineLevelCol="0"/>
  <cols>
    <col collapsed="false" customWidth="true" hidden="false" outlineLevel="0" max="1" min="1" style="89" width="23.56"/>
    <col collapsed="false" customWidth="true" hidden="false" outlineLevel="0" max="2" min="2" style="0" width="12.85"/>
    <col collapsed="false" customWidth="true" hidden="false" outlineLevel="0" max="3" min="3" style="0" width="10.85"/>
    <col collapsed="false" customWidth="true" hidden="false" outlineLevel="0" max="4" min="4" style="0" width="11.42"/>
    <col collapsed="false" customWidth="true" hidden="false" outlineLevel="0" max="5" min="5" style="0" width="10.56"/>
    <col collapsed="false" customWidth="true" hidden="false" outlineLevel="0" max="6" min="6" style="0" width="10.13"/>
  </cols>
  <sheetData>
    <row r="1" customFormat="false" ht="15.75" hidden="false" customHeight="false" outlineLevel="0" collapsed="false">
      <c r="A1" s="168" t="s">
        <v>146</v>
      </c>
      <c r="B1" s="168"/>
      <c r="C1" s="168"/>
      <c r="D1" s="168"/>
      <c r="E1" s="168"/>
      <c r="F1" s="168"/>
    </row>
    <row r="2" customFormat="false" ht="16.5" hidden="false" customHeight="false" outlineLevel="0" collapsed="false">
      <c r="A2" s="169" t="s">
        <v>116</v>
      </c>
      <c r="B2" s="169"/>
      <c r="C2" s="169"/>
      <c r="D2" s="169"/>
      <c r="E2" s="169"/>
      <c r="F2" s="169"/>
    </row>
    <row r="3" customFormat="false" ht="12.75" hidden="false" customHeight="false" outlineLevel="0" collapsed="false">
      <c r="A3" s="131"/>
      <c r="B3" s="109"/>
      <c r="C3" s="109"/>
      <c r="D3" s="109"/>
      <c r="E3" s="109"/>
      <c r="F3" s="216"/>
    </row>
    <row r="4" customFormat="false" ht="12.75" hidden="false" customHeight="false" outlineLevel="0" collapsed="false">
      <c r="A4" s="97" t="s">
        <v>117</v>
      </c>
      <c r="B4" s="170" t="n">
        <f aca="true">TODAY()</f>
        <v>45926</v>
      </c>
      <c r="C4" s="109"/>
      <c r="D4" s="109"/>
      <c r="E4" s="171" t="s">
        <v>118</v>
      </c>
      <c r="F4" s="172" t="n">
        <f aca="false">'Input Sheet'!B3</f>
        <v>1.53964588144727</v>
      </c>
    </row>
    <row r="5" customFormat="false" ht="13.5" hidden="false" customHeight="false" outlineLevel="0" collapsed="false">
      <c r="A5" s="131"/>
      <c r="B5" s="109"/>
      <c r="C5" s="109"/>
      <c r="D5" s="109"/>
      <c r="E5" s="171" t="s">
        <v>119</v>
      </c>
      <c r="F5" s="174" t="n">
        <f aca="false">'Input Sheet'!B5</f>
        <v>2.17055747706</v>
      </c>
    </row>
    <row r="6" customFormat="false" ht="15" hidden="false" customHeight="false" outlineLevel="0" collapsed="false">
      <c r="A6" s="175" t="s">
        <v>41</v>
      </c>
      <c r="B6" s="176" t="s">
        <v>120</v>
      </c>
      <c r="C6" s="176" t="s">
        <v>121</v>
      </c>
      <c r="D6" s="176" t="s">
        <v>122</v>
      </c>
      <c r="E6" s="176" t="s">
        <v>123</v>
      </c>
      <c r="F6" s="177" t="s">
        <v>124</v>
      </c>
    </row>
    <row r="7" customFormat="false" ht="12.75" hidden="false" customHeight="false" outlineLevel="0" collapsed="false">
      <c r="A7" s="157"/>
      <c r="B7" s="136"/>
      <c r="C7" s="136"/>
      <c r="D7" s="137"/>
      <c r="E7" s="178"/>
      <c r="F7" s="137"/>
    </row>
    <row r="8" customFormat="false" ht="12.75" hidden="false" customHeight="false" outlineLevel="0" collapsed="false">
      <c r="A8" s="97" t="s">
        <v>136</v>
      </c>
      <c r="B8" s="109" t="s">
        <v>50</v>
      </c>
      <c r="C8" s="101" t="n">
        <f aca="false">'Input Sheet'!B11</f>
        <v>184.34</v>
      </c>
      <c r="D8" s="103" t="n">
        <f aca="false">C8*12/365</f>
        <v>6.06049315068493</v>
      </c>
      <c r="E8" s="179" t="n">
        <f aca="false">D8/'Input Sheet'!$B$4</f>
        <v>0.160457854135158</v>
      </c>
      <c r="F8" s="103" t="n">
        <f aca="false">E8*'Input Sheet'!$B$7/'Input Sheet'!$B$3</f>
        <v>0.109955168128199</v>
      </c>
    </row>
    <row r="9" customFormat="false" ht="13.5" hidden="false" customHeight="false" outlineLevel="0" collapsed="false">
      <c r="A9" s="131"/>
      <c r="B9" s="109"/>
      <c r="C9" s="101"/>
      <c r="D9" s="103"/>
      <c r="E9" s="179"/>
      <c r="F9" s="103"/>
    </row>
    <row r="10" customFormat="false" ht="13.5" hidden="false" customHeight="false" outlineLevel="0" collapsed="false">
      <c r="A10" s="180"/>
      <c r="B10" s="181"/>
      <c r="C10" s="117"/>
      <c r="D10" s="182" t="s">
        <v>31</v>
      </c>
      <c r="E10" s="183" t="n">
        <f aca="false">SUM(E8:E9)</f>
        <v>0.160457854135158</v>
      </c>
      <c r="F10" s="163" t="n">
        <f aca="false">SUM(F8:F9)</f>
        <v>0.109955168128199</v>
      </c>
    </row>
    <row r="11" customFormat="false" ht="12.75" hidden="false" customHeight="false" outlineLevel="0" collapsed="false">
      <c r="A11" s="121"/>
      <c r="B11" s="184"/>
      <c r="C11" s="145"/>
      <c r="D11" s="217"/>
      <c r="E11" s="121"/>
      <c r="F11" s="218"/>
    </row>
    <row r="12" customFormat="false" ht="12.75" hidden="false" customHeight="false" outlineLevel="0" collapsed="false">
      <c r="A12" s="97" t="s">
        <v>19</v>
      </c>
      <c r="B12" s="109" t="s">
        <v>50</v>
      </c>
      <c r="C12" s="101"/>
      <c r="D12" s="103" t="n">
        <f aca="false">'Input Sheet'!C84</f>
        <v>0</v>
      </c>
      <c r="E12" s="179" t="n">
        <f aca="false">D12/'Input Sheet'!$B$4</f>
        <v>0</v>
      </c>
      <c r="F12" s="103" t="n">
        <f aca="false">E12*'Input Sheet'!$B$7/'Input Sheet'!$B$3</f>
        <v>0</v>
      </c>
    </row>
    <row r="13" customFormat="false" ht="13.5" hidden="false" customHeight="false" outlineLevel="0" collapsed="false">
      <c r="A13" s="131"/>
      <c r="B13" s="109" t="s">
        <v>51</v>
      </c>
      <c r="C13" s="101"/>
      <c r="D13" s="103" t="n">
        <f aca="false">'Input Sheet'!C87</f>
        <v>0</v>
      </c>
      <c r="E13" s="179" t="n">
        <f aca="false">D13/'Input Sheet'!$B$4</f>
        <v>0</v>
      </c>
      <c r="F13" s="103" t="n">
        <f aca="false">E13*'Input Sheet'!$B$7/'Input Sheet'!$B$3</f>
        <v>0</v>
      </c>
    </row>
    <row r="14" customFormat="false" ht="13.5" hidden="false" customHeight="false" outlineLevel="0" collapsed="false">
      <c r="A14" s="106"/>
      <c r="B14" s="107"/>
      <c r="C14" s="117"/>
      <c r="D14" s="182" t="s">
        <v>31</v>
      </c>
      <c r="E14" s="183" t="n">
        <f aca="false">SUM(E12:E13)</f>
        <v>0</v>
      </c>
      <c r="F14" s="163" t="n">
        <f aca="false">SUM(F12:F13)</f>
        <v>0</v>
      </c>
    </row>
    <row r="15" customFormat="false" ht="12.75" hidden="false" customHeight="false" outlineLevel="0" collapsed="false">
      <c r="A15" s="93"/>
      <c r="B15" s="136"/>
      <c r="C15" s="95"/>
      <c r="D15" s="145" t="s">
        <v>124</v>
      </c>
      <c r="E15" s="190"/>
      <c r="F15" s="96"/>
    </row>
    <row r="16" customFormat="false" ht="12.75" hidden="false" customHeight="false" outlineLevel="0" collapsed="false">
      <c r="A16" s="97" t="s">
        <v>147</v>
      </c>
      <c r="B16" s="109" t="s">
        <v>50</v>
      </c>
      <c r="C16" s="101"/>
      <c r="D16" s="101" t="n">
        <f aca="false">'Input Sheet'!C60</f>
        <v>0.254825</v>
      </c>
      <c r="E16" s="179" t="n">
        <f aca="false">F16/'Input Sheet'!$B$7*'Input Sheet'!$B$3</f>
        <v>0.371866765119387</v>
      </c>
      <c r="F16" s="103" t="n">
        <f aca="false">D16</f>
        <v>0.254825</v>
      </c>
      <c r="H16" s="0" t="s">
        <v>69</v>
      </c>
    </row>
    <row r="17" customFormat="false" ht="12.75" hidden="false" customHeight="false" outlineLevel="0" collapsed="false">
      <c r="A17" s="97"/>
      <c r="B17" s="109" t="s">
        <v>51</v>
      </c>
      <c r="C17" s="101"/>
      <c r="D17" s="101" t="n">
        <f aca="false">'Input Sheet'!C61</f>
        <v>0.007962</v>
      </c>
      <c r="E17" s="179" t="n">
        <f aca="false">F17/'Input Sheet'!$B$7*'Input Sheet'!$B$3</f>
        <v>0.0116189666786248</v>
      </c>
      <c r="F17" s="103" t="n">
        <f aca="false">D17</f>
        <v>0.007962</v>
      </c>
    </row>
    <row r="18" customFormat="false" ht="12.75" hidden="false" customHeight="false" outlineLevel="0" collapsed="false">
      <c r="A18" s="131"/>
      <c r="B18" s="109" t="s">
        <v>74</v>
      </c>
      <c r="C18" s="101"/>
      <c r="D18" s="103" t="n">
        <f aca="false">'Input Sheet'!C62</f>
        <v>0.009959</v>
      </c>
      <c r="E18" s="179" t="n">
        <f aca="false">F18/'Input Sheet'!$B$7*'Input Sheet'!$B$3</f>
        <v>0.0145331938146727</v>
      </c>
      <c r="F18" s="103" t="n">
        <f aca="false">D18</f>
        <v>0.009959</v>
      </c>
    </row>
    <row r="19" customFormat="false" ht="13.5" hidden="false" customHeight="false" outlineLevel="0" collapsed="false">
      <c r="A19" s="131"/>
      <c r="B19" s="109" t="s">
        <v>66</v>
      </c>
      <c r="C19" s="101"/>
      <c r="D19" s="103" t="n">
        <f aca="false">'Input Sheet'!C63</f>
        <v>0.0022</v>
      </c>
      <c r="E19" s="179" t="n">
        <f aca="false">F19/'Input Sheet'!$B$7*'Input Sheet'!$B$3</f>
        <v>0.00321046554797469</v>
      </c>
      <c r="F19" s="103" t="n">
        <f aca="false">D19</f>
        <v>0.0022</v>
      </c>
    </row>
    <row r="20" customFormat="false" ht="13.5" hidden="false" customHeight="false" outlineLevel="0" collapsed="false">
      <c r="A20" s="106"/>
      <c r="B20" s="107"/>
      <c r="C20" s="117"/>
      <c r="D20" s="182" t="s">
        <v>31</v>
      </c>
      <c r="E20" s="183" t="n">
        <f aca="false">SUM(E16:E19)</f>
        <v>0.401229391160659</v>
      </c>
      <c r="F20" s="163" t="n">
        <f aca="false">SUM(F16:F19)</f>
        <v>0.274946</v>
      </c>
    </row>
    <row r="21" customFormat="false" ht="13.5" hidden="false" customHeight="false" outlineLevel="0" collapsed="false">
      <c r="A21" s="175" t="s">
        <v>127</v>
      </c>
      <c r="B21" s="187"/>
      <c r="C21" s="187"/>
      <c r="D21" s="187"/>
      <c r="E21" s="187"/>
      <c r="F21" s="188"/>
    </row>
    <row r="22" customFormat="false" ht="12.75" hidden="false" customHeight="false" outlineLevel="0" collapsed="false">
      <c r="A22" s="131"/>
      <c r="B22" s="109"/>
      <c r="C22" s="189"/>
      <c r="D22" s="109"/>
      <c r="E22" s="190"/>
      <c r="F22" s="96"/>
    </row>
    <row r="23" customFormat="false" ht="12.75" hidden="false" customHeight="false" outlineLevel="0" collapsed="false">
      <c r="A23" s="131" t="s">
        <v>19</v>
      </c>
      <c r="B23" s="109"/>
      <c r="C23" s="189" t="n">
        <f aca="false">'Fuel Rates'!N98</f>
        <v>0.0120015833333333</v>
      </c>
      <c r="D23" s="109"/>
      <c r="E23" s="179" t="n">
        <f aca="false">F23/'Input Sheet'!$B$7*'Input Sheet'!$B$3</f>
        <v>0.0380150152083333</v>
      </c>
      <c r="F23" s="103" t="n">
        <f aca="false">C23*'Input Sheet'!$B$5</f>
        <v>0.0260501264407254</v>
      </c>
    </row>
    <row r="24" customFormat="false" ht="13.5" hidden="false" customHeight="false" outlineLevel="0" collapsed="false">
      <c r="A24" s="131" t="s">
        <v>5</v>
      </c>
      <c r="B24" s="109"/>
      <c r="C24" s="189" t="n">
        <f aca="false">'Fuel Rates'!O98</f>
        <v>0.0285784483333333</v>
      </c>
      <c r="D24" s="109"/>
      <c r="E24" s="191" t="n">
        <f aca="false">F24/'Input Sheet'!$B$7*'Input Sheet'!$B$3</f>
        <v>0.0905222350958334</v>
      </c>
      <c r="F24" s="118" t="n">
        <f aca="false">C24*'Input Sheet'!$B$5</f>
        <v>0.0620311647126896</v>
      </c>
    </row>
    <row r="25" customFormat="false" ht="13.5" hidden="false" customHeight="false" outlineLevel="0" collapsed="false">
      <c r="A25" s="131"/>
      <c r="B25" s="109"/>
      <c r="C25" s="109"/>
      <c r="D25" s="182" t="s">
        <v>31</v>
      </c>
      <c r="E25" s="192" t="n">
        <f aca="false">SUM(E22:E24)</f>
        <v>0.128537250304167</v>
      </c>
      <c r="F25" s="193" t="n">
        <f aca="false">SUM(F22:F24)</f>
        <v>0.0880812911534149</v>
      </c>
    </row>
    <row r="26" customFormat="false" ht="13.5" hidden="false" customHeight="false" outlineLevel="0" collapsed="false">
      <c r="A26" s="194" t="s">
        <v>128</v>
      </c>
      <c r="B26" s="187"/>
      <c r="C26" s="187"/>
      <c r="D26" s="187"/>
      <c r="E26" s="187"/>
      <c r="F26" s="188"/>
    </row>
    <row r="27" customFormat="false" ht="12.75" hidden="false" customHeight="false" outlineLevel="0" collapsed="false">
      <c r="A27" s="131" t="s">
        <v>129</v>
      </c>
      <c r="B27" s="195"/>
      <c r="C27" s="195"/>
      <c r="D27" s="195"/>
      <c r="E27" s="196" t="n">
        <f aca="false">E13+E18+E19</f>
        <v>0.0177436593626474</v>
      </c>
      <c r="F27" s="197" t="n">
        <f aca="false">F13+F18+F19</f>
        <v>0.012159</v>
      </c>
    </row>
    <row r="28" customFormat="false" ht="12.75" hidden="false" customHeight="false" outlineLevel="0" collapsed="false">
      <c r="A28" s="198" t="s">
        <v>148</v>
      </c>
      <c r="B28" s="109"/>
      <c r="C28" s="109"/>
      <c r="D28" s="109"/>
      <c r="E28" s="199" t="n">
        <f aca="false">E10+E14+E20</f>
        <v>0.561687245295818</v>
      </c>
      <c r="F28" s="200" t="n">
        <f aca="false">F10+F14+F20</f>
        <v>0.384901168128199</v>
      </c>
    </row>
    <row r="29" customFormat="false" ht="13.5" hidden="false" customHeight="false" outlineLevel="0" collapsed="false">
      <c r="A29" s="201" t="s">
        <v>149</v>
      </c>
      <c r="B29" s="107"/>
      <c r="C29" s="107"/>
      <c r="D29" s="107"/>
      <c r="E29" s="202" t="n">
        <f aca="false">E28+E25</f>
        <v>0.690224495599984</v>
      </c>
      <c r="F29" s="203" t="n">
        <f aca="false">F25+F28</f>
        <v>0.472982459281614</v>
      </c>
    </row>
    <row r="30" customFormat="false" ht="12.75" hidden="false" customHeight="false" outlineLevel="0" collapsed="false">
      <c r="A30" s="0"/>
    </row>
    <row r="31" customFormat="false" ht="12.75" hidden="false" customHeight="false" outlineLevel="0" collapsed="false">
      <c r="A31" s="89" t="s">
        <v>150</v>
      </c>
    </row>
  </sheetData>
  <mergeCells count="2">
    <mergeCell ref="A1:F1"/>
    <mergeCell ref="A2:F2"/>
  </mergeCells>
  <printOptions headings="false" gridLines="false" gridLinesSet="true" horizontalCentered="true" verticalCentered="false"/>
  <pageMargins left="0.747916666666667" right="0.747916666666667" top="0.984027777777778" bottom="0.984027777777778" header="0.5" footer="0.511811023622047"/>
  <pageSetup paperSize="1" scale="100" fitToWidth="1" fitToHeight="1" pageOrder="downThenOver" orientation="portrait" blackAndWhite="false" draft="false" cellComments="none" horizontalDpi="300" verticalDpi="300" copies="1"/>
  <headerFooter differentFirst="false" differentOddEven="false">
    <oddHeader>&amp;C&amp;A</oddHeader>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35"/>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E25" activeCellId="0" sqref="E25"/>
    </sheetView>
  </sheetViews>
  <sheetFormatPr defaultColWidth="9.0546875" defaultRowHeight="12.75" customHeight="true" zeroHeight="false" outlineLevelRow="0" outlineLevelCol="0"/>
  <cols>
    <col collapsed="false" customWidth="true" hidden="false" outlineLevel="0" max="1" min="1" style="89" width="23.56"/>
    <col collapsed="false" customWidth="true" hidden="false" outlineLevel="0" max="2" min="2" style="0" width="12.85"/>
    <col collapsed="false" customWidth="true" hidden="false" outlineLevel="0" max="3" min="3" style="0" width="10.85"/>
    <col collapsed="false" customWidth="true" hidden="false" outlineLevel="0" max="4" min="4" style="0" width="11.42"/>
    <col collapsed="false" customWidth="true" hidden="false" outlineLevel="0" max="5" min="5" style="0" width="8.85"/>
    <col collapsed="false" customWidth="true" hidden="false" outlineLevel="0" max="6" min="6" style="0" width="10.13"/>
  </cols>
  <sheetData>
    <row r="1" customFormat="false" ht="15.75" hidden="false" customHeight="false" outlineLevel="0" collapsed="false">
      <c r="A1" s="168" t="s">
        <v>151</v>
      </c>
      <c r="B1" s="168"/>
      <c r="C1" s="168"/>
      <c r="D1" s="168"/>
      <c r="E1" s="168"/>
      <c r="F1" s="168"/>
    </row>
    <row r="2" customFormat="false" ht="16.5" hidden="false" customHeight="false" outlineLevel="0" collapsed="false">
      <c r="A2" s="169" t="s">
        <v>116</v>
      </c>
      <c r="B2" s="169"/>
      <c r="C2" s="169"/>
      <c r="D2" s="169"/>
      <c r="E2" s="169"/>
      <c r="F2" s="169"/>
    </row>
    <row r="3" customFormat="false" ht="12.75" hidden="false" customHeight="false" outlineLevel="0" collapsed="false">
      <c r="A3" s="131"/>
      <c r="B3" s="109"/>
      <c r="C3" s="109"/>
      <c r="D3" s="109"/>
      <c r="E3" s="109"/>
      <c r="F3" s="216"/>
    </row>
    <row r="4" customFormat="false" ht="12.75" hidden="false" customHeight="false" outlineLevel="0" collapsed="false">
      <c r="A4" s="97" t="s">
        <v>117</v>
      </c>
      <c r="B4" s="170" t="n">
        <f aca="true">TODAY()</f>
        <v>45926</v>
      </c>
      <c r="C4" s="109"/>
      <c r="D4" s="171" t="s">
        <v>118</v>
      </c>
      <c r="E4" s="219" t="n">
        <f aca="false">'Input Sheet'!B3</f>
        <v>1.53964588144727</v>
      </c>
      <c r="F4" s="216"/>
    </row>
    <row r="5" customFormat="false" ht="13.5" hidden="false" customHeight="false" outlineLevel="0" collapsed="false">
      <c r="A5" s="131"/>
      <c r="B5" s="109"/>
      <c r="C5" s="109"/>
      <c r="D5" s="171" t="s">
        <v>119</v>
      </c>
      <c r="E5" s="219" t="n">
        <f aca="false">'Input Sheet'!B5</f>
        <v>2.17055747706</v>
      </c>
      <c r="F5" s="216"/>
    </row>
    <row r="6" customFormat="false" ht="15" hidden="false" customHeight="false" outlineLevel="0" collapsed="false">
      <c r="A6" s="175" t="s">
        <v>41</v>
      </c>
      <c r="B6" s="176" t="s">
        <v>120</v>
      </c>
      <c r="C6" s="176" t="s">
        <v>121</v>
      </c>
      <c r="D6" s="176" t="s">
        <v>122</v>
      </c>
      <c r="E6" s="176" t="s">
        <v>123</v>
      </c>
      <c r="F6" s="177" t="s">
        <v>124</v>
      </c>
    </row>
    <row r="7" customFormat="false" ht="12.75" hidden="false" customHeight="false" outlineLevel="0" collapsed="false">
      <c r="A7" s="157"/>
      <c r="B7" s="136"/>
      <c r="C7" s="136"/>
      <c r="D7" s="137"/>
      <c r="E7" s="178"/>
      <c r="F7" s="137"/>
    </row>
    <row r="8" customFormat="false" ht="12.75" hidden="false" customHeight="false" outlineLevel="0" collapsed="false">
      <c r="A8" s="97" t="s">
        <v>136</v>
      </c>
      <c r="B8" s="109" t="s">
        <v>50</v>
      </c>
      <c r="C8" s="101" t="n">
        <f aca="false">'Input Sheet'!B11</f>
        <v>184.34</v>
      </c>
      <c r="D8" s="103" t="n">
        <f aca="false">C8*12/365</f>
        <v>6.06049315068493</v>
      </c>
      <c r="E8" s="179" t="n">
        <f aca="false">D8/'Input Sheet'!$B$4</f>
        <v>0.160457854135158</v>
      </c>
      <c r="F8" s="103" t="n">
        <f aca="false">E8*'Input Sheet'!$B$7/'Input Sheet'!$B$3</f>
        <v>0.109955168128199</v>
      </c>
    </row>
    <row r="9" customFormat="false" ht="13.5" hidden="false" customHeight="false" outlineLevel="0" collapsed="false">
      <c r="A9" s="131"/>
      <c r="B9" s="109"/>
      <c r="C9" s="101"/>
      <c r="D9" s="103"/>
      <c r="E9" s="179"/>
      <c r="F9" s="103"/>
    </row>
    <row r="10" customFormat="false" ht="13.5" hidden="false" customHeight="false" outlineLevel="0" collapsed="false">
      <c r="A10" s="180"/>
      <c r="B10" s="181"/>
      <c r="C10" s="117"/>
      <c r="D10" s="182" t="s">
        <v>31</v>
      </c>
      <c r="E10" s="183" t="n">
        <f aca="false">SUM(E8:E9)</f>
        <v>0.160457854135158</v>
      </c>
      <c r="F10" s="163" t="n">
        <f aca="false">SUM(F8:F9)</f>
        <v>0.109955168128199</v>
      </c>
    </row>
    <row r="11" customFormat="false" ht="12.75" hidden="false" customHeight="false" outlineLevel="0" collapsed="false">
      <c r="A11" s="121"/>
      <c r="B11" s="184"/>
      <c r="C11" s="145"/>
      <c r="D11" s="217"/>
      <c r="E11" s="121"/>
      <c r="F11" s="218"/>
    </row>
    <row r="12" customFormat="false" ht="12.75" hidden="false" customHeight="false" outlineLevel="0" collapsed="false">
      <c r="A12" s="97" t="s">
        <v>19</v>
      </c>
      <c r="B12" s="109" t="s">
        <v>50</v>
      </c>
      <c r="C12" s="101"/>
      <c r="D12" s="103" t="n">
        <f aca="false">'Input Sheet'!C84</f>
        <v>0</v>
      </c>
      <c r="E12" s="179" t="n">
        <f aca="false">D12/'Input Sheet'!$B$4</f>
        <v>0</v>
      </c>
      <c r="F12" s="103" t="n">
        <f aca="false">E12*'Input Sheet'!$B$7/'Input Sheet'!$B$3</f>
        <v>0</v>
      </c>
    </row>
    <row r="13" customFormat="false" ht="13.5" hidden="false" customHeight="false" outlineLevel="0" collapsed="false">
      <c r="A13" s="131"/>
      <c r="B13" s="109" t="s">
        <v>51</v>
      </c>
      <c r="C13" s="101"/>
      <c r="D13" s="103" t="n">
        <f aca="false">'Input Sheet'!C87</f>
        <v>0</v>
      </c>
      <c r="E13" s="179" t="n">
        <f aca="false">D13/'Input Sheet'!$B$4</f>
        <v>0</v>
      </c>
      <c r="F13" s="103" t="n">
        <f aca="false">E13*'Input Sheet'!$B$7/'Input Sheet'!$B$3</f>
        <v>0</v>
      </c>
      <c r="H13" s="0" t="s">
        <v>125</v>
      </c>
    </row>
    <row r="14" customFormat="false" ht="13.5" hidden="false" customHeight="false" outlineLevel="0" collapsed="false">
      <c r="A14" s="106"/>
      <c r="B14" s="107"/>
      <c r="C14" s="117"/>
      <c r="D14" s="182" t="s">
        <v>31</v>
      </c>
      <c r="E14" s="183" t="n">
        <f aca="false">SUM(E12:E13)</f>
        <v>0</v>
      </c>
      <c r="F14" s="163" t="n">
        <f aca="false">SUM(F12:F13)</f>
        <v>0</v>
      </c>
    </row>
    <row r="15" customFormat="false" ht="12.75" hidden="false" customHeight="false" outlineLevel="0" collapsed="false">
      <c r="A15" s="93"/>
      <c r="B15" s="136"/>
      <c r="C15" s="95"/>
      <c r="D15" s="145" t="s">
        <v>124</v>
      </c>
      <c r="E15" s="190"/>
      <c r="F15" s="96"/>
    </row>
    <row r="16" customFormat="false" ht="14.25" hidden="false" customHeight="false" outlineLevel="0" collapsed="false">
      <c r="A16" s="97" t="s">
        <v>152</v>
      </c>
      <c r="B16" s="109" t="s">
        <v>50</v>
      </c>
      <c r="C16" s="101"/>
      <c r="D16" s="101" t="n">
        <f aca="false">'Input Sheet'!D60</f>
        <v>0.319394</v>
      </c>
      <c r="E16" s="179" t="n">
        <f aca="false">F16/'Input Sheet'!$B$7*'Input Sheet'!$B$3</f>
        <v>0.466092469649922</v>
      </c>
      <c r="F16" s="103" t="n">
        <f aca="false">D16</f>
        <v>0.319394</v>
      </c>
      <c r="H16" s="0" t="s">
        <v>153</v>
      </c>
    </row>
    <row r="17" customFormat="false" ht="12.75" hidden="false" customHeight="false" outlineLevel="0" collapsed="false">
      <c r="A17" s="97"/>
      <c r="B17" s="109" t="s">
        <v>51</v>
      </c>
      <c r="C17" s="101"/>
      <c r="D17" s="101" t="n">
        <f aca="false">'Input Sheet'!D61</f>
        <v>0.007962</v>
      </c>
      <c r="E17" s="179" t="n">
        <f aca="false">F17/'Input Sheet'!$B$7*'Input Sheet'!$B$3</f>
        <v>0.0116189666786248</v>
      </c>
      <c r="F17" s="103" t="n">
        <f aca="false">D17</f>
        <v>0.007962</v>
      </c>
    </row>
    <row r="18" customFormat="false" ht="12.75" hidden="false" customHeight="false" outlineLevel="0" collapsed="false">
      <c r="A18" s="131"/>
      <c r="B18" s="109" t="s">
        <v>74</v>
      </c>
      <c r="C18" s="101"/>
      <c r="D18" s="103" t="n">
        <f aca="false">'Input Sheet'!$C$62</f>
        <v>0.009959</v>
      </c>
      <c r="E18" s="179" t="n">
        <f aca="false">F18/'Input Sheet'!$B$7*'Input Sheet'!$B$3</f>
        <v>0.0145331938146727</v>
      </c>
      <c r="F18" s="103" t="n">
        <f aca="false">D18</f>
        <v>0.009959</v>
      </c>
    </row>
    <row r="19" customFormat="false" ht="13.5" hidden="false" customHeight="false" outlineLevel="0" collapsed="false">
      <c r="A19" s="131"/>
      <c r="B19" s="109" t="s">
        <v>66</v>
      </c>
      <c r="C19" s="101"/>
      <c r="D19" s="103" t="n">
        <f aca="false">'Input Sheet'!$C$63</f>
        <v>0.0022</v>
      </c>
      <c r="E19" s="179" t="n">
        <f aca="false">F19/'Input Sheet'!$B$7*'Input Sheet'!$B$3</f>
        <v>0.00321046554797469</v>
      </c>
      <c r="F19" s="103" t="n">
        <f aca="false">D19</f>
        <v>0.0022</v>
      </c>
    </row>
    <row r="20" customFormat="false" ht="13.5" hidden="false" customHeight="false" outlineLevel="0" collapsed="false">
      <c r="A20" s="106"/>
      <c r="B20" s="107"/>
      <c r="C20" s="117"/>
      <c r="D20" s="182" t="s">
        <v>154</v>
      </c>
      <c r="E20" s="183" t="n">
        <f aca="false">SUM(E16:E19)</f>
        <v>0.495455095691195</v>
      </c>
      <c r="F20" s="163" t="n">
        <f aca="false">SUM(F16:F19)</f>
        <v>0.339515</v>
      </c>
    </row>
    <row r="21" customFormat="false" ht="13.5" hidden="false" customHeight="false" outlineLevel="0" collapsed="false">
      <c r="A21" s="175" t="s">
        <v>127</v>
      </c>
      <c r="B21" s="187"/>
      <c r="C21" s="187"/>
      <c r="D21" s="187"/>
      <c r="E21" s="187"/>
      <c r="F21" s="188"/>
    </row>
    <row r="22" customFormat="false" ht="12.75" hidden="false" customHeight="false" outlineLevel="0" collapsed="false">
      <c r="A22" s="131"/>
      <c r="B22" s="109"/>
      <c r="C22" s="189"/>
      <c r="D22" s="109"/>
      <c r="E22" s="190"/>
      <c r="F22" s="96"/>
    </row>
    <row r="23" customFormat="false" ht="14.25" hidden="false" customHeight="false" outlineLevel="0" collapsed="false">
      <c r="A23" s="131" t="s">
        <v>155</v>
      </c>
      <c r="B23" s="109"/>
      <c r="C23" s="189" t="n">
        <f aca="false">'Fuel Rates'!N98</f>
        <v>0.0120015833333333</v>
      </c>
      <c r="D23" s="109"/>
      <c r="E23" s="179" t="n">
        <f aca="false">F23/'Input Sheet'!$B$7*'Input Sheet'!$B$3</f>
        <v>0.0380150152083333</v>
      </c>
      <c r="F23" s="103" t="n">
        <f aca="false">C23*'Input Sheet'!$B$5</f>
        <v>0.0260501264407254</v>
      </c>
    </row>
    <row r="24" customFormat="false" ht="15" hidden="false" customHeight="false" outlineLevel="0" collapsed="false">
      <c r="A24" s="131" t="s">
        <v>156</v>
      </c>
      <c r="B24" s="109"/>
      <c r="C24" s="189" t="n">
        <f aca="false">'Fuel Rates'!O98</f>
        <v>0.0285784483333333</v>
      </c>
      <c r="D24" s="109"/>
      <c r="E24" s="191" t="n">
        <f aca="false">F24/'Input Sheet'!$B$7*'Input Sheet'!$B$3</f>
        <v>0.0905222350958334</v>
      </c>
      <c r="F24" s="118" t="n">
        <f aca="false">C24*'Input Sheet'!$B$5</f>
        <v>0.0620311647126896</v>
      </c>
    </row>
    <row r="25" customFormat="false" ht="13.5" hidden="false" customHeight="false" outlineLevel="0" collapsed="false">
      <c r="A25" s="131"/>
      <c r="B25" s="109"/>
      <c r="C25" s="109"/>
      <c r="D25" s="182" t="s">
        <v>31</v>
      </c>
      <c r="E25" s="192" t="n">
        <f aca="false">SUM(E22:E24)</f>
        <v>0.128537250304167</v>
      </c>
      <c r="F25" s="193" t="n">
        <f aca="false">SUM(F22:F24)</f>
        <v>0.0880812911534149</v>
      </c>
    </row>
    <row r="26" customFormat="false" ht="13.5" hidden="false" customHeight="false" outlineLevel="0" collapsed="false">
      <c r="A26" s="194" t="s">
        <v>128</v>
      </c>
      <c r="B26" s="187"/>
      <c r="C26" s="187"/>
      <c r="D26" s="187"/>
      <c r="E26" s="187"/>
      <c r="F26" s="188"/>
    </row>
    <row r="27" customFormat="false" ht="12.75" hidden="false" customHeight="false" outlineLevel="0" collapsed="false">
      <c r="A27" s="131" t="s">
        <v>129</v>
      </c>
      <c r="B27" s="195"/>
      <c r="C27" s="195"/>
      <c r="D27" s="195"/>
      <c r="E27" s="196" t="n">
        <f aca="false">E13+E18+E19</f>
        <v>0.0177436593626474</v>
      </c>
      <c r="F27" s="197" t="n">
        <f aca="false">F13+F18+F19</f>
        <v>0.012159</v>
      </c>
    </row>
    <row r="28" customFormat="false" ht="12.75" hidden="false" customHeight="false" outlineLevel="0" collapsed="false">
      <c r="A28" s="198" t="s">
        <v>148</v>
      </c>
      <c r="B28" s="109"/>
      <c r="C28" s="109"/>
      <c r="D28" s="109"/>
      <c r="E28" s="199" t="n">
        <f aca="false">E10+E14+E20</f>
        <v>0.655912949826353</v>
      </c>
      <c r="F28" s="200" t="n">
        <f aca="false">F10+F14+F20</f>
        <v>0.449470168128199</v>
      </c>
    </row>
    <row r="29" customFormat="false" ht="13.5" hidden="false" customHeight="false" outlineLevel="0" collapsed="false">
      <c r="A29" s="201" t="s">
        <v>149</v>
      </c>
      <c r="B29" s="107"/>
      <c r="C29" s="107"/>
      <c r="D29" s="107"/>
      <c r="E29" s="202" t="n">
        <f aca="false">E28+E25</f>
        <v>0.78445020013052</v>
      </c>
      <c r="F29" s="203" t="n">
        <f aca="false">F25+F28</f>
        <v>0.537551459281614</v>
      </c>
    </row>
    <row r="30" customFormat="false" ht="12.75" hidden="false" customHeight="false" outlineLevel="0" collapsed="false">
      <c r="A30" s="0" t="s">
        <v>157</v>
      </c>
      <c r="E30" s="220" t="n">
        <f aca="false">E10+0.75*E14+0.75*E20+E25</f>
        <v>0.660586426207721</v>
      </c>
      <c r="F30" s="220" t="n">
        <f aca="false">F10+0.75*F14+0.75*F20+F25</f>
        <v>0.452672709281614</v>
      </c>
    </row>
    <row r="31" customFormat="false" ht="12.75" hidden="false" customHeight="false" outlineLevel="0" collapsed="false">
      <c r="A31" s="0"/>
    </row>
    <row r="32" customFormat="false" ht="12.75" hidden="false" customHeight="false" outlineLevel="0" collapsed="false">
      <c r="A32" s="214" t="s">
        <v>158</v>
      </c>
    </row>
    <row r="33" customFormat="false" ht="12.75" hidden="false" customHeight="false" outlineLevel="0" collapsed="false">
      <c r="A33" s="214" t="s">
        <v>159</v>
      </c>
    </row>
    <row r="34" customFormat="false" ht="12.75" hidden="false" customHeight="false" outlineLevel="0" collapsed="false">
      <c r="A34" s="214"/>
    </row>
    <row r="35" customFormat="false" ht="12.75" hidden="false" customHeight="false" outlineLevel="0" collapsed="false">
      <c r="A35" s="214"/>
    </row>
  </sheetData>
  <mergeCells count="2">
    <mergeCell ref="A1:F1"/>
    <mergeCell ref="A2:F2"/>
  </mergeCells>
  <printOptions headings="false" gridLines="false" gridLinesSet="true" horizontalCentered="true" verticalCentered="false"/>
  <pageMargins left="0.747916666666667" right="0.747916666666667" top="0.984027777777778" bottom="0.984027777777778" header="0.5" footer="0.511811023622047"/>
  <pageSetup paperSize="1" scale="100" fitToWidth="1" fitToHeight="1" pageOrder="downThenOver" orientation="portrait" blackAndWhite="false" draft="false" cellComments="none" horizontalDpi="300" verticalDpi="300" copies="1"/>
  <headerFooter differentFirst="false" differentOddEven="false">
    <oddHeader>&amp;C&amp;A</oddHeader>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4"/>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C7" activeCellId="0" sqref="C7"/>
    </sheetView>
  </sheetViews>
  <sheetFormatPr defaultColWidth="9.0546875" defaultRowHeight="12.75" customHeight="true" zeroHeight="false" outlineLevelRow="0" outlineLevelCol="0"/>
  <cols>
    <col collapsed="false" customWidth="true" hidden="false" outlineLevel="0" max="1" min="1" style="89" width="23.56"/>
    <col collapsed="false" customWidth="true" hidden="false" outlineLevel="0" max="2" min="2" style="0" width="12.85"/>
    <col collapsed="false" customWidth="true" hidden="false" outlineLevel="0" max="3" min="3" style="0" width="10.85"/>
    <col collapsed="false" customWidth="true" hidden="false" outlineLevel="0" max="4" min="4" style="0" width="11.42"/>
    <col collapsed="false" customWidth="true" hidden="false" outlineLevel="0" max="5" min="5" style="0" width="10.56"/>
    <col collapsed="false" customWidth="true" hidden="false" outlineLevel="0" max="6" min="6" style="0" width="10.13"/>
  </cols>
  <sheetData>
    <row r="1" customFormat="false" ht="15.75" hidden="false" customHeight="false" outlineLevel="0" collapsed="false">
      <c r="A1" s="168" t="s">
        <v>160</v>
      </c>
      <c r="B1" s="168"/>
      <c r="C1" s="168"/>
      <c r="D1" s="168"/>
      <c r="E1" s="168"/>
      <c r="F1" s="168"/>
    </row>
    <row r="2" customFormat="false" ht="16.5" hidden="false" customHeight="false" outlineLevel="0" collapsed="false">
      <c r="A2" s="169" t="s">
        <v>116</v>
      </c>
      <c r="B2" s="169"/>
      <c r="C2" s="169"/>
      <c r="D2" s="169"/>
      <c r="E2" s="169"/>
      <c r="F2" s="169"/>
    </row>
    <row r="3" customFormat="false" ht="12.75" hidden="false" customHeight="false" outlineLevel="0" collapsed="false">
      <c r="A3" s="131"/>
      <c r="B3" s="109"/>
      <c r="C3" s="109"/>
      <c r="D3" s="109"/>
      <c r="E3" s="109"/>
      <c r="F3" s="216"/>
    </row>
    <row r="4" customFormat="false" ht="12.75" hidden="false" customHeight="false" outlineLevel="0" collapsed="false">
      <c r="A4" s="97" t="s">
        <v>117</v>
      </c>
      <c r="B4" s="170" t="n">
        <f aca="true">TODAY()</f>
        <v>45926</v>
      </c>
      <c r="C4" s="109"/>
      <c r="D4" s="109"/>
      <c r="E4" s="171" t="s">
        <v>118</v>
      </c>
      <c r="F4" s="172" t="n">
        <f aca="false">'Input Sheet'!B3</f>
        <v>1.53964588144727</v>
      </c>
    </row>
    <row r="5" customFormat="false" ht="13.5" hidden="false" customHeight="false" outlineLevel="0" collapsed="false">
      <c r="A5" s="131"/>
      <c r="B5" s="109"/>
      <c r="C5" s="109"/>
      <c r="D5" s="109"/>
      <c r="E5" s="171" t="s">
        <v>119</v>
      </c>
      <c r="F5" s="174" t="n">
        <f aca="false">'Input Sheet'!B5</f>
        <v>2.17055747706</v>
      </c>
    </row>
    <row r="6" customFormat="false" ht="13.5" hidden="false" customHeight="false" outlineLevel="0" collapsed="false">
      <c r="A6" s="175" t="s">
        <v>41</v>
      </c>
      <c r="B6" s="176" t="s">
        <v>120</v>
      </c>
      <c r="C6" s="176" t="s">
        <v>45</v>
      </c>
      <c r="D6" s="176" t="s">
        <v>161</v>
      </c>
      <c r="E6" s="176" t="s">
        <v>123</v>
      </c>
      <c r="F6" s="177" t="s">
        <v>124</v>
      </c>
    </row>
    <row r="7" customFormat="false" ht="12.75" hidden="false" customHeight="false" outlineLevel="0" collapsed="false">
      <c r="A7" s="97" t="s">
        <v>28</v>
      </c>
      <c r="B7" s="109" t="s">
        <v>50</v>
      </c>
      <c r="C7" s="101" t="n">
        <f aca="false">'Input Sheet'!D80</f>
        <v>9.0691</v>
      </c>
      <c r="D7" s="101" t="n">
        <f aca="false">C7*12/365</f>
        <v>0.298162191780822</v>
      </c>
      <c r="E7" s="179" t="n">
        <f aca="false">F7/'Input Sheet'!$B$7*'Input Sheet'!$B$3</f>
        <v>0.43510883837316</v>
      </c>
      <c r="F7" s="103" t="n">
        <f aca="false">D7</f>
        <v>0.298162191780822</v>
      </c>
    </row>
    <row r="8" customFormat="false" ht="13.5" hidden="false" customHeight="false" outlineLevel="0" collapsed="false">
      <c r="A8" s="131"/>
      <c r="B8" s="109" t="s">
        <v>51</v>
      </c>
      <c r="C8" s="101"/>
      <c r="D8" s="101" t="n">
        <f aca="false">'Input Sheet'!E81</f>
        <v>0.023</v>
      </c>
      <c r="E8" s="179" t="n">
        <f aca="false">F8/'Input Sheet'!B7*'Input Sheet'!B3</f>
        <v>0.0335639580015536</v>
      </c>
      <c r="F8" s="103" t="n">
        <f aca="false">D8</f>
        <v>0.023</v>
      </c>
      <c r="H8" s="0" t="s">
        <v>125</v>
      </c>
    </row>
    <row r="9" customFormat="false" ht="13.5" hidden="false" customHeight="false" outlineLevel="0" collapsed="false">
      <c r="A9" s="106"/>
      <c r="B9" s="107"/>
      <c r="C9" s="117"/>
      <c r="D9" s="182" t="s">
        <v>31</v>
      </c>
      <c r="E9" s="183" t="n">
        <f aca="false">SUM(E7:E8)</f>
        <v>0.468672796374714</v>
      </c>
      <c r="F9" s="163" t="n">
        <f aca="false">SUM(F7:F8)</f>
        <v>0.321162191780822</v>
      </c>
    </row>
    <row r="10" customFormat="false" ht="12.75" hidden="false" customHeight="false" outlineLevel="0" collapsed="false">
      <c r="A10" s="93"/>
      <c r="B10" s="136"/>
      <c r="C10" s="95"/>
      <c r="D10" s="145" t="s">
        <v>124</v>
      </c>
      <c r="E10" s="190"/>
      <c r="F10" s="96"/>
    </row>
    <row r="11" customFormat="false" ht="12.75" hidden="false" customHeight="false" outlineLevel="0" collapsed="false">
      <c r="A11" s="97" t="s">
        <v>162</v>
      </c>
      <c r="B11" s="109" t="s">
        <v>50</v>
      </c>
      <c r="C11" s="101"/>
      <c r="D11" s="101" t="n">
        <f aca="false">'Input Sheet'!E65</f>
        <v>0.156939</v>
      </c>
      <c r="E11" s="179" t="n">
        <f aca="false">F11/'Input Sheet'!$B$7*'Input Sheet'!$B$3</f>
        <v>0.229021478469818</v>
      </c>
      <c r="F11" s="103" t="n">
        <f aca="false">D11</f>
        <v>0.156939</v>
      </c>
    </row>
    <row r="12" customFormat="false" ht="12.75" hidden="false" customHeight="false" outlineLevel="0" collapsed="false">
      <c r="A12" s="131"/>
      <c r="B12" s="109" t="s">
        <v>74</v>
      </c>
      <c r="C12" s="101"/>
      <c r="D12" s="103" t="n">
        <f aca="false">'Input Sheet'!E66</f>
        <v>0.009959</v>
      </c>
      <c r="E12" s="179" t="n">
        <f aca="false">F12/'Input Sheet'!$B$7*'Input Sheet'!$B$3</f>
        <v>0.0145331938146727</v>
      </c>
      <c r="F12" s="103" t="n">
        <f aca="false">D12</f>
        <v>0.009959</v>
      </c>
    </row>
    <row r="13" customFormat="false" ht="13.5" hidden="false" customHeight="false" outlineLevel="0" collapsed="false">
      <c r="A13" s="131"/>
      <c r="B13" s="109" t="s">
        <v>66</v>
      </c>
      <c r="C13" s="101"/>
      <c r="D13" s="103" t="n">
        <f aca="false">'Input Sheet'!E67</f>
        <v>0.0022</v>
      </c>
      <c r="E13" s="179" t="n">
        <f aca="false">F13/'Input Sheet'!$B$7*'Input Sheet'!$B$3</f>
        <v>0.00321046554797469</v>
      </c>
      <c r="F13" s="103" t="n">
        <f aca="false">D13</f>
        <v>0.0022</v>
      </c>
    </row>
    <row r="14" customFormat="false" ht="13.5" hidden="false" customHeight="false" outlineLevel="0" collapsed="false">
      <c r="A14" s="106"/>
      <c r="B14" s="107"/>
      <c r="C14" s="117"/>
      <c r="D14" s="182" t="s">
        <v>31</v>
      </c>
      <c r="E14" s="183" t="n">
        <f aca="false">SUM(E11:E13)</f>
        <v>0.246765137832466</v>
      </c>
      <c r="F14" s="163" t="n">
        <f aca="false">SUM(F11:F13)</f>
        <v>0.169098</v>
      </c>
    </row>
    <row r="15" customFormat="false" ht="13.5" hidden="false" customHeight="false" outlineLevel="0" collapsed="false">
      <c r="A15" s="175" t="s">
        <v>127</v>
      </c>
      <c r="B15" s="187"/>
      <c r="C15" s="187"/>
      <c r="D15" s="187"/>
      <c r="E15" s="187"/>
      <c r="F15" s="188"/>
    </row>
    <row r="16" customFormat="false" ht="12.75" hidden="false" customHeight="false" outlineLevel="0" collapsed="false">
      <c r="A16" s="131" t="s">
        <v>163</v>
      </c>
      <c r="B16" s="101" t="n">
        <v>1.28</v>
      </c>
      <c r="C16" s="189"/>
      <c r="D16" s="109"/>
      <c r="E16" s="190"/>
      <c r="F16" s="96"/>
    </row>
    <row r="17" customFormat="false" ht="12.75" hidden="false" customHeight="false" outlineLevel="0" collapsed="false">
      <c r="A17" s="131" t="s">
        <v>28</v>
      </c>
      <c r="B17" s="109"/>
      <c r="C17" s="189" t="n">
        <f aca="false">'Fuel Rates'!W98</f>
        <v>0.0149</v>
      </c>
      <c r="D17" s="109"/>
      <c r="E17" s="179" t="n">
        <f aca="false">F17/'Input Sheet'!$B$7*'Input Sheet'!$B$3</f>
        <v>0.027831817695897</v>
      </c>
      <c r="F17" s="103" t="n">
        <f aca="false">C17*$B$16</f>
        <v>0.019072</v>
      </c>
    </row>
    <row r="18" customFormat="false" ht="13.5" hidden="false" customHeight="false" outlineLevel="0" collapsed="false">
      <c r="A18" s="131" t="s">
        <v>5</v>
      </c>
      <c r="B18" s="109"/>
      <c r="C18" s="189" t="n">
        <f aca="false">'Fuel Rates'!P98</f>
        <v>0.0129456341666667</v>
      </c>
      <c r="D18" s="109"/>
      <c r="E18" s="191" t="n">
        <f aca="false">F18/'Input Sheet'!$B$7*'Input Sheet'!$B$3</f>
        <v>0.0241812436298283</v>
      </c>
      <c r="F18" s="103" t="n">
        <f aca="false">C18*$B$16</f>
        <v>0.0165704117333333</v>
      </c>
    </row>
    <row r="19" customFormat="false" ht="13.5" hidden="false" customHeight="false" outlineLevel="0" collapsed="false">
      <c r="A19" s="131"/>
      <c r="B19" s="109"/>
      <c r="C19" s="109"/>
      <c r="D19" s="182" t="s">
        <v>31</v>
      </c>
      <c r="E19" s="192" t="n">
        <f aca="false">SUM(E16:E18)</f>
        <v>0.0520130613257253</v>
      </c>
      <c r="F19" s="193" t="n">
        <f aca="false">SUM(F16:F18)</f>
        <v>0.0356424117333333</v>
      </c>
    </row>
    <row r="20" customFormat="false" ht="13.5" hidden="false" customHeight="false" outlineLevel="0" collapsed="false">
      <c r="A20" s="194" t="s">
        <v>128</v>
      </c>
      <c r="B20" s="187"/>
      <c r="C20" s="187"/>
      <c r="D20" s="187"/>
      <c r="E20" s="187"/>
      <c r="F20" s="188"/>
    </row>
    <row r="21" customFormat="false" ht="12.75" hidden="false" customHeight="false" outlineLevel="0" collapsed="false">
      <c r="A21" s="131" t="s">
        <v>129</v>
      </c>
      <c r="B21" s="195"/>
      <c r="C21" s="195"/>
      <c r="D21" s="195"/>
      <c r="E21" s="196" t="n">
        <f aca="false">E8+E12+E13</f>
        <v>0.051307617364201</v>
      </c>
      <c r="F21" s="197" t="n">
        <f aca="false">F8+F12+F13</f>
        <v>0.035159</v>
      </c>
    </row>
    <row r="22" customFormat="false" ht="12.75" hidden="false" customHeight="false" outlineLevel="0" collapsed="false">
      <c r="A22" s="198" t="s">
        <v>164</v>
      </c>
      <c r="B22" s="109"/>
      <c r="C22" s="109"/>
      <c r="D22" s="109"/>
      <c r="E22" s="199" t="n">
        <f aca="false">E9+E14</f>
        <v>0.715437934207179</v>
      </c>
      <c r="F22" s="200" t="n">
        <f aca="false">F9+F14</f>
        <v>0.490260191780822</v>
      </c>
    </row>
    <row r="23" customFormat="false" ht="13.5" hidden="false" customHeight="false" outlineLevel="0" collapsed="false">
      <c r="A23" s="201" t="s">
        <v>165</v>
      </c>
      <c r="B23" s="107"/>
      <c r="C23" s="107"/>
      <c r="D23" s="107"/>
      <c r="E23" s="202" t="n">
        <f aca="false">E22+E19</f>
        <v>0.767450995532905</v>
      </c>
      <c r="F23" s="203" t="n">
        <f aca="false">F22+F19</f>
        <v>0.525902603514155</v>
      </c>
    </row>
    <row r="24" customFormat="false" ht="12.75" hidden="false" customHeight="false" outlineLevel="0" collapsed="false">
      <c r="A24" s="0"/>
    </row>
  </sheetData>
  <mergeCells count="2">
    <mergeCell ref="A1:F1"/>
    <mergeCell ref="A2:F2"/>
  </mergeCells>
  <printOptions headings="false" gridLines="false" gridLinesSet="true" horizontalCentered="true" verticalCentered="false"/>
  <pageMargins left="0.747916666666667" right="0.747916666666667" top="0.984027777777778" bottom="0.984027777777778" header="0.5" footer="0.511811023622047"/>
  <pageSetup paperSize="1" scale="100" fitToWidth="1" fitToHeight="1" pageOrder="downThenOver" orientation="portrait" blackAndWhite="false" draft="false" cellComments="none" horizontalDpi="300" verticalDpi="300" copies="1"/>
  <headerFooter differentFirst="false" differentOddEven="false">
    <oddHeader>&amp;C&amp;A</oddHeader>
    <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4"/>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C7" activeCellId="0" sqref="C7"/>
    </sheetView>
  </sheetViews>
  <sheetFormatPr defaultColWidth="9.0546875" defaultRowHeight="12.75" customHeight="true" zeroHeight="false" outlineLevelRow="0" outlineLevelCol="0"/>
  <cols>
    <col collapsed="false" customWidth="true" hidden="false" outlineLevel="0" max="1" min="1" style="89" width="23.56"/>
    <col collapsed="false" customWidth="true" hidden="false" outlineLevel="0" max="2" min="2" style="0" width="12.85"/>
    <col collapsed="false" customWidth="true" hidden="false" outlineLevel="0" max="3" min="3" style="0" width="10.85"/>
    <col collapsed="false" customWidth="true" hidden="false" outlineLevel="0" max="4" min="4" style="0" width="11.42"/>
    <col collapsed="false" customWidth="true" hidden="false" outlineLevel="0" max="5" min="5" style="0" width="10.56"/>
    <col collapsed="false" customWidth="true" hidden="false" outlineLevel="0" max="6" min="6" style="0" width="10.13"/>
  </cols>
  <sheetData>
    <row r="1" customFormat="false" ht="15.75" hidden="false" customHeight="false" outlineLevel="0" collapsed="false">
      <c r="A1" s="168" t="s">
        <v>166</v>
      </c>
      <c r="B1" s="168"/>
      <c r="C1" s="168"/>
      <c r="D1" s="168"/>
      <c r="E1" s="168"/>
      <c r="F1" s="168"/>
    </row>
    <row r="2" customFormat="false" ht="16.5" hidden="false" customHeight="false" outlineLevel="0" collapsed="false">
      <c r="A2" s="169" t="s">
        <v>116</v>
      </c>
      <c r="B2" s="169"/>
      <c r="C2" s="169"/>
      <c r="D2" s="169"/>
      <c r="E2" s="169"/>
      <c r="F2" s="169"/>
    </row>
    <row r="3" customFormat="false" ht="12.75" hidden="false" customHeight="false" outlineLevel="0" collapsed="false">
      <c r="A3" s="131"/>
      <c r="B3" s="109"/>
      <c r="C3" s="109"/>
      <c r="D3" s="109"/>
      <c r="E3" s="109"/>
      <c r="F3" s="216"/>
    </row>
    <row r="4" customFormat="false" ht="12.75" hidden="false" customHeight="false" outlineLevel="0" collapsed="false">
      <c r="A4" s="97" t="s">
        <v>117</v>
      </c>
      <c r="B4" s="170" t="n">
        <f aca="true">TODAY()</f>
        <v>45926</v>
      </c>
      <c r="C4" s="109"/>
      <c r="D4" s="109"/>
      <c r="E4" s="171" t="s">
        <v>118</v>
      </c>
      <c r="F4" s="172" t="n">
        <f aca="false">'Input Sheet'!B3</f>
        <v>1.53964588144727</v>
      </c>
    </row>
    <row r="5" customFormat="false" ht="13.5" hidden="false" customHeight="false" outlineLevel="0" collapsed="false">
      <c r="A5" s="131"/>
      <c r="B5" s="109"/>
      <c r="C5" s="109"/>
      <c r="D5" s="109"/>
      <c r="E5" s="171" t="s">
        <v>119</v>
      </c>
      <c r="F5" s="174" t="n">
        <f aca="false">'Input Sheet'!B5</f>
        <v>2.17055747706</v>
      </c>
    </row>
    <row r="6" customFormat="false" ht="13.5" hidden="false" customHeight="false" outlineLevel="0" collapsed="false">
      <c r="A6" s="175" t="s">
        <v>41</v>
      </c>
      <c r="B6" s="176" t="s">
        <v>120</v>
      </c>
      <c r="C6" s="176" t="s">
        <v>45</v>
      </c>
      <c r="D6" s="176" t="s">
        <v>161</v>
      </c>
      <c r="E6" s="176" t="s">
        <v>123</v>
      </c>
      <c r="F6" s="177" t="s">
        <v>124</v>
      </c>
    </row>
    <row r="7" customFormat="false" ht="12.75" hidden="false" customHeight="false" outlineLevel="0" collapsed="false">
      <c r="A7" s="97" t="s">
        <v>28</v>
      </c>
      <c r="B7" s="109" t="s">
        <v>50</v>
      </c>
      <c r="C7" s="101" t="n">
        <f aca="false">'Input Sheet'!D80</f>
        <v>9.0691</v>
      </c>
      <c r="D7" s="101" t="n">
        <f aca="false">C7*12/365</f>
        <v>0.298162191780822</v>
      </c>
      <c r="E7" s="179" t="n">
        <f aca="false">F7/'Input Sheet'!$B$7*'Input Sheet'!$B$3</f>
        <v>0.43510883837316</v>
      </c>
      <c r="F7" s="103" t="n">
        <f aca="false">D7</f>
        <v>0.298162191780822</v>
      </c>
    </row>
    <row r="8" customFormat="false" ht="13.5" hidden="false" customHeight="false" outlineLevel="0" collapsed="false">
      <c r="A8" s="131"/>
      <c r="B8" s="109" t="s">
        <v>51</v>
      </c>
      <c r="C8" s="101"/>
      <c r="D8" s="101" t="n">
        <f aca="false">'Input Sheet'!E81</f>
        <v>0.023</v>
      </c>
      <c r="E8" s="179" t="n">
        <f aca="false">F8/'Input Sheet'!B7*'Input Sheet'!B3</f>
        <v>0.0335639580015536</v>
      </c>
      <c r="F8" s="103" t="n">
        <f aca="false">D8</f>
        <v>0.023</v>
      </c>
      <c r="H8" s="0" t="s">
        <v>125</v>
      </c>
    </row>
    <row r="9" customFormat="false" ht="13.5" hidden="false" customHeight="false" outlineLevel="0" collapsed="false">
      <c r="A9" s="106"/>
      <c r="B9" s="107"/>
      <c r="C9" s="117"/>
      <c r="D9" s="182" t="s">
        <v>31</v>
      </c>
      <c r="E9" s="183" t="n">
        <f aca="false">SUM(E7:E8)</f>
        <v>0.468672796374714</v>
      </c>
      <c r="F9" s="163" t="n">
        <f aca="false">SUM(F7:F8)</f>
        <v>0.321162191780822</v>
      </c>
    </row>
    <row r="10" customFormat="false" ht="12.75" hidden="false" customHeight="false" outlineLevel="0" collapsed="false">
      <c r="A10" s="93"/>
      <c r="B10" s="136"/>
      <c r="C10" s="95"/>
      <c r="D10" s="145" t="s">
        <v>124</v>
      </c>
      <c r="E10" s="190"/>
      <c r="F10" s="96"/>
    </row>
    <row r="11" customFormat="false" ht="12.75" hidden="false" customHeight="false" outlineLevel="0" collapsed="false">
      <c r="A11" s="97" t="s">
        <v>105</v>
      </c>
      <c r="B11" s="109" t="s">
        <v>50</v>
      </c>
      <c r="C11" s="101"/>
      <c r="D11" s="101" t="n">
        <f aca="false">'Input Sheet'!E137</f>
        <v>0.1105</v>
      </c>
      <c r="E11" s="179" t="n">
        <f aca="false">F11/'Input Sheet'!$B$7*'Input Sheet'!$B$3</f>
        <v>0.161252928659638</v>
      </c>
      <c r="F11" s="103" t="n">
        <f aca="false">D11</f>
        <v>0.1105</v>
      </c>
    </row>
    <row r="12" customFormat="false" ht="12.75" hidden="false" customHeight="false" outlineLevel="0" collapsed="false">
      <c r="A12" s="131" t="s">
        <v>167</v>
      </c>
      <c r="B12" s="109"/>
      <c r="C12" s="101"/>
      <c r="D12" s="103"/>
      <c r="E12" s="179"/>
      <c r="F12" s="103"/>
    </row>
    <row r="13" customFormat="false" ht="13.5" hidden="false" customHeight="false" outlineLevel="0" collapsed="false">
      <c r="A13" s="131"/>
      <c r="B13" s="109"/>
      <c r="C13" s="101"/>
      <c r="D13" s="103"/>
      <c r="E13" s="179"/>
      <c r="F13" s="103"/>
    </row>
    <row r="14" customFormat="false" ht="13.5" hidden="false" customHeight="false" outlineLevel="0" collapsed="false">
      <c r="A14" s="106"/>
      <c r="B14" s="107"/>
      <c r="C14" s="117"/>
      <c r="D14" s="182" t="s">
        <v>31</v>
      </c>
      <c r="E14" s="183" t="n">
        <f aca="false">SUM(E11:E13)</f>
        <v>0.161252928659638</v>
      </c>
      <c r="F14" s="163" t="n">
        <f aca="false">SUM(F11:F13)</f>
        <v>0.1105</v>
      </c>
    </row>
    <row r="15" customFormat="false" ht="13.5" hidden="false" customHeight="false" outlineLevel="0" collapsed="false">
      <c r="A15" s="175" t="s">
        <v>127</v>
      </c>
      <c r="B15" s="187"/>
      <c r="C15" s="187"/>
      <c r="D15" s="187"/>
      <c r="E15" s="187"/>
      <c r="F15" s="188"/>
    </row>
    <row r="16" customFormat="false" ht="12.75" hidden="false" customHeight="false" outlineLevel="0" collapsed="false">
      <c r="A16" s="131" t="s">
        <v>163</v>
      </c>
      <c r="B16" s="101" t="n">
        <v>1.28</v>
      </c>
      <c r="C16" s="189"/>
      <c r="D16" s="109"/>
      <c r="E16" s="190"/>
      <c r="F16" s="96"/>
    </row>
    <row r="17" customFormat="false" ht="12.75" hidden="false" customHeight="false" outlineLevel="0" collapsed="false">
      <c r="A17" s="131" t="s">
        <v>28</v>
      </c>
      <c r="B17" s="109"/>
      <c r="C17" s="189" t="n">
        <f aca="false">'Fuel Rates'!W98</f>
        <v>0.0149</v>
      </c>
      <c r="D17" s="109"/>
      <c r="E17" s="179" t="n">
        <f aca="false">F17/'Input Sheet'!$B$7*'Input Sheet'!$B$3</f>
        <v>0.027831817695897</v>
      </c>
      <c r="F17" s="103" t="n">
        <f aca="false">C17*$B$16</f>
        <v>0.019072</v>
      </c>
    </row>
    <row r="18" customFormat="false" ht="13.5" hidden="false" customHeight="false" outlineLevel="0" collapsed="false">
      <c r="A18" s="131" t="s">
        <v>105</v>
      </c>
      <c r="B18" s="109"/>
      <c r="C18" s="189" t="n">
        <v>0.0025</v>
      </c>
      <c r="D18" s="109"/>
      <c r="E18" s="191" t="n">
        <f aca="false">F18/'Input Sheet'!$B$7*'Input Sheet'!$B$3</f>
        <v>0.00466976806978137</v>
      </c>
      <c r="F18" s="103" t="n">
        <f aca="false">C18*$B$16</f>
        <v>0.0032</v>
      </c>
    </row>
    <row r="19" customFormat="false" ht="13.5" hidden="false" customHeight="false" outlineLevel="0" collapsed="false">
      <c r="A19" s="131"/>
      <c r="B19" s="109"/>
      <c r="C19" s="109"/>
      <c r="D19" s="182" t="s">
        <v>31</v>
      </c>
      <c r="E19" s="192" t="n">
        <f aca="false">SUM(E16:E18)</f>
        <v>0.0325015857656784</v>
      </c>
      <c r="F19" s="193" t="n">
        <f aca="false">SUM(F16:F18)</f>
        <v>0.022272</v>
      </c>
    </row>
    <row r="20" customFormat="false" ht="13.5" hidden="false" customHeight="false" outlineLevel="0" collapsed="false">
      <c r="A20" s="194" t="s">
        <v>128</v>
      </c>
      <c r="B20" s="187"/>
      <c r="C20" s="187"/>
      <c r="D20" s="187"/>
      <c r="E20" s="187"/>
      <c r="F20" s="188"/>
    </row>
    <row r="21" customFormat="false" ht="12.75" hidden="false" customHeight="false" outlineLevel="0" collapsed="false">
      <c r="A21" s="131" t="s">
        <v>129</v>
      </c>
      <c r="B21" s="195"/>
      <c r="C21" s="195"/>
      <c r="D21" s="195"/>
      <c r="E21" s="196" t="n">
        <f aca="false">E8</f>
        <v>0.0335639580015536</v>
      </c>
      <c r="F21" s="197" t="n">
        <f aca="false">F8</f>
        <v>0.023</v>
      </c>
    </row>
    <row r="22" customFormat="false" ht="12.75" hidden="false" customHeight="false" outlineLevel="0" collapsed="false">
      <c r="A22" s="198" t="s">
        <v>168</v>
      </c>
      <c r="B22" s="109"/>
      <c r="C22" s="109"/>
      <c r="D22" s="109"/>
      <c r="E22" s="199" t="n">
        <f aca="false">E9+E14</f>
        <v>0.629925725034352</v>
      </c>
      <c r="F22" s="200" t="n">
        <f aca="false">F9+F14</f>
        <v>0.431662191780822</v>
      </c>
    </row>
    <row r="23" customFormat="false" ht="13.5" hidden="false" customHeight="false" outlineLevel="0" collapsed="false">
      <c r="A23" s="201" t="s">
        <v>169</v>
      </c>
      <c r="B23" s="107"/>
      <c r="C23" s="107"/>
      <c r="D23" s="107"/>
      <c r="E23" s="202" t="n">
        <f aca="false">E22+E19</f>
        <v>0.66242731080003</v>
      </c>
      <c r="F23" s="203" t="n">
        <f aca="false">F22+F19</f>
        <v>0.453934191780822</v>
      </c>
    </row>
    <row r="24" customFormat="false" ht="12.75" hidden="false" customHeight="false" outlineLevel="0" collapsed="false">
      <c r="A24" s="0"/>
    </row>
  </sheetData>
  <mergeCells count="2">
    <mergeCell ref="A1:F1"/>
    <mergeCell ref="A2:F2"/>
  </mergeCells>
  <printOptions headings="false" gridLines="false" gridLinesSet="true" horizontalCentered="true" verticalCentered="false"/>
  <pageMargins left="0.747916666666667" right="0.747916666666667" top="0.984027777777778" bottom="0.984027777777778" header="0.5" footer="0.511811023622047"/>
  <pageSetup paperSize="1" scale="100" fitToWidth="1" fitToHeight="1" pageOrder="downThenOver" orientation="portrait" blackAndWhite="false" draft="false" cellComments="none" horizontalDpi="300" verticalDpi="300" copies="1"/>
  <headerFooter differentFirst="false" differentOddEven="false">
    <oddHeader>&amp;C&amp;A</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1997-05-30T12:46:58Z</dcterms:created>
  <dc:creator/>
  <dc:description/>
  <dc:language>en-US</dc:language>
  <cp:lastModifiedBy>nlaporte</cp:lastModifiedBy>
  <cp:lastPrinted>2001-03-09T18:07:39Z</cp:lastPrinted>
  <dcterms:modified xsi:type="dcterms:W3CDTF">2001-08-10T19:34:34Z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1</vt:bool>
  </property>
</Properties>
</file>