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 Value" sheetId="1" state="visible" r:id="rId3"/>
    <sheet name="Replacement Costs" sheetId="2" state="visible" r:id="rId4"/>
    <sheet name="ARAP" sheetId="3" state="visible" r:id="rId5"/>
  </sheets>
  <definedNames>
    <definedName function="false" hidden="false" localSheetId="0" name="_xlnm.Print_Area" vbProcedure="false">'Liquidation Value'!$A$1:$U$34</definedName>
    <definedName function="false" hidden="false" localSheetId="1" name="_xlnm.Print_Area" vbProcedure="false">'Replacement Costs'!$A$1:$L$44</definedName>
    <definedName function="false" hidden="false" localSheetId="0" name="Excel_BuiltIn__FilterDatabase" vbProcedure="false">'Liquidation Value'!$A$2:$U$3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<sst xmlns="http://schemas.openxmlformats.org/spreadsheetml/2006/main" count="251" uniqueCount="74">
  <si>
    <t xml:space="preserve">POWER</t>
  </si>
  <si>
    <t xml:space="preserve">Deal ID</t>
  </si>
  <si>
    <t xml:space="preserve">Deal Ticket ID</t>
  </si>
  <si>
    <t xml:space="preserve">Contract ID</t>
  </si>
  <si>
    <t xml:space="preserve">Deal Date</t>
  </si>
  <si>
    <t xml:space="preserve">Forward Date</t>
  </si>
  <si>
    <t xml:space="preserve">LoadDefinition NM</t>
  </si>
  <si>
    <t xml:space="preserve">MW</t>
  </si>
  <si>
    <t xml:space="preserve">Nominal Volume</t>
  </si>
  <si>
    <t xml:space="preserve">Discounted Volume</t>
  </si>
  <si>
    <t xml:space="preserve">Contract Price</t>
  </si>
  <si>
    <t xml:space="preserve">Bid/Offer</t>
  </si>
  <si>
    <t xml:space="preserve">NominalLQValue</t>
  </si>
  <si>
    <t xml:space="preserve">DiscountLQValue</t>
  </si>
  <si>
    <t xml:space="preserve">CounterParty NM</t>
  </si>
  <si>
    <t xml:space="preserve">Commodity NM</t>
  </si>
  <si>
    <t xml:space="preserve">Region_NM</t>
  </si>
  <si>
    <t xml:space="preserve">DealType_NM</t>
  </si>
  <si>
    <t xml:space="preserve">UtilityName</t>
  </si>
  <si>
    <t xml:space="preserve">RateScheduleName</t>
  </si>
  <si>
    <t xml:space="preserve">Buy/Sell</t>
  </si>
  <si>
    <t xml:space="preserve">Physical</t>
  </si>
  <si>
    <t xml:space="preserve">East Peak</t>
  </si>
  <si>
    <t xml:space="preserve">EES</t>
  </si>
  <si>
    <t xml:space="preserve">Electricity         </t>
  </si>
  <si>
    <t xml:space="preserve">NE</t>
  </si>
  <si>
    <t xml:space="preserve">Swap</t>
  </si>
  <si>
    <t xml:space="preserve">N/A</t>
  </si>
  <si>
    <t xml:space="preserve">Sell</t>
  </si>
  <si>
    <t xml:space="preserve">No</t>
  </si>
  <si>
    <t xml:space="preserve">Sub-Total POWER -</t>
  </si>
  <si>
    <t xml:space="preserve">GAS</t>
  </si>
  <si>
    <t xml:space="preserve">Ticket</t>
  </si>
  <si>
    <t xml:space="preserve">RateSchedule</t>
  </si>
  <si>
    <t xml:space="preserve">Nominal Vol</t>
  </si>
  <si>
    <t xml:space="preserve">Disc Vol</t>
  </si>
  <si>
    <t xml:space="preserve">WholesaleVol</t>
  </si>
  <si>
    <t xml:space="preserve">ContractPrice</t>
  </si>
  <si>
    <t xml:space="preserve">Notional Value</t>
  </si>
  <si>
    <t xml:space="preserve">Liquidated Non-Discounted</t>
  </si>
  <si>
    <t xml:space="preserve">Liquidated Discounted</t>
  </si>
  <si>
    <t xml:space="preserve">Deal Type</t>
  </si>
  <si>
    <t xml:space="preserve">Counterparty</t>
  </si>
  <si>
    <t xml:space="preserve">Selling Index</t>
  </si>
  <si>
    <t xml:space="preserve">Delivery Index</t>
  </si>
  <si>
    <t xml:space="preserve">Service Level</t>
  </si>
  <si>
    <t xml:space="preserve">Buy</t>
  </si>
  <si>
    <t xml:space="preserve">Firm</t>
  </si>
  <si>
    <t xml:space="preserve">Fixed</t>
  </si>
  <si>
    <t xml:space="preserve">NYMEX</t>
  </si>
  <si>
    <t xml:space="preserve">Sub-Total GAS -</t>
  </si>
  <si>
    <t xml:space="preserve">TOTAL -</t>
  </si>
  <si>
    <t xml:space="preserve">Sum of Nominal Volume</t>
  </si>
  <si>
    <t xml:space="preserve">Grand Total</t>
  </si>
  <si>
    <t xml:space="preserve">Average of Bid/Offer</t>
  </si>
  <si>
    <t xml:space="preserve">Margin Calculation Detail:</t>
  </si>
  <si>
    <t xml:space="preserve">Margin Requirement Per Month</t>
  </si>
  <si>
    <t xml:space="preserve">Cumulative Margin Required</t>
  </si>
  <si>
    <t xml:space="preserve">Monthly Cost of Capital - NPW</t>
  </si>
  <si>
    <t xml:space="preserve">PV of Monthly Cost of Credit at T-Bill Rate</t>
  </si>
  <si>
    <t xml:space="preserve">Total Cost of Credit to NPW</t>
  </si>
  <si>
    <t xml:space="preserve">GAS:</t>
  </si>
  <si>
    <t xml:space="preserve">Sum of Nominal Vol</t>
  </si>
  <si>
    <t xml:space="preserve">Fixed Total</t>
  </si>
  <si>
    <t xml:space="preserve">Margin Requirement - Fixed NYMEX</t>
  </si>
  <si>
    <t xml:space="preserve">TOTAL</t>
  </si>
  <si>
    <t xml:space="preserve">EES Gas Financials</t>
  </si>
  <si>
    <t xml:space="preserve"> </t>
  </si>
  <si>
    <t xml:space="preserve">A/R</t>
  </si>
  <si>
    <t xml:space="preserve">A/P</t>
  </si>
  <si>
    <t xml:space="preserve">Net Amount due for financials pricing in November 2001</t>
  </si>
  <si>
    <t xml:space="preserve">EES Power Financials:</t>
  </si>
  <si>
    <t xml:space="preserve">Total Net ARAP -</t>
  </si>
  <si>
    <t xml:space="preserve">(due EES)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</si>
</sst>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_(\$* #,##0_);_(\$* \(#,##0\);_(\$* \-??_);_(@_)"/>
    <numFmt numFmtId="171" formatCode="0%"/>
    <numFmt numFmtId="172" formatCode="0.00%"/>
    <numFmt numFmtId="173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true" outlineLevel="0" max="3" min="2" style="1" width="9.06"/>
    <col collapsed="false" customWidth="true" hidden="false" outlineLevel="0" max="4" min="4" style="1" width="13.56"/>
    <col collapsed="false" customWidth="false" hidden="false" outlineLevel="0" max="5" min="5" style="1" width="9.14"/>
    <col collapsed="false" customWidth="true" hidden="false" outlineLevel="0" max="6" min="6" style="1" width="12.42"/>
    <col collapsed="false" customWidth="false" hidden="false" outlineLevel="0" max="8" min="7" style="1" width="9.14"/>
    <col collapsed="false" customWidth="true" hidden="false" outlineLevel="0" max="9" min="9" style="1" width="12.56"/>
    <col collapsed="false" customWidth="false" hidden="false" outlineLevel="0" max="10" min="10" style="1" width="9.14"/>
    <col collapsed="false" customWidth="true" hidden="false" outlineLevel="0" max="11" min="11" style="1" width="14.7"/>
    <col collapsed="false" customWidth="true" hidden="true" outlineLevel="0" max="12" min="12" style="1" width="16.7"/>
    <col collapsed="false" customWidth="true" hidden="false" outlineLevel="0" max="13" min="13" style="1" width="18.41"/>
    <col collapsed="false" customWidth="true" hidden="false" outlineLevel="0" max="14" min="14" style="1" width="13.28"/>
    <col collapsed="false" customWidth="false" hidden="false" outlineLevel="0" max="17" min="15" style="1" width="9.14"/>
    <col collapsed="false" customWidth="true" hidden="false" outlineLevel="0" max="18" min="18" style="1" width="13.99"/>
    <col collapsed="false" customWidth="false" hidden="false" outlineLevel="0" max="19" min="19" style="1" width="9.14"/>
    <col collapsed="false" customWidth="true" hidden="false" outlineLevel="0" max="20" min="20" style="1" width="11.85"/>
    <col collapsed="false" customWidth="true" hidden="false" outlineLevel="0" max="21" min="21" style="1" width="14.41"/>
    <col collapsed="false" customWidth="true" hidden="false" outlineLevel="0" max="22" min="22" style="1" width="14.14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customFormat="false" ht="12.75" hidden="false" customHeight="false" outlineLevel="0" collapsed="false">
      <c r="A3" s="4" t="n">
        <v>28596</v>
      </c>
      <c r="B3" s="4" t="n">
        <v>579</v>
      </c>
      <c r="C3" s="4" t="n">
        <v>9997029</v>
      </c>
      <c r="D3" s="5" t="n">
        <v>37194</v>
      </c>
      <c r="E3" s="5" t="n">
        <v>37226</v>
      </c>
      <c r="F3" s="4" t="s">
        <v>22</v>
      </c>
      <c r="G3" s="4" t="n">
        <v>50</v>
      </c>
      <c r="H3" s="4" t="n">
        <v>-16000</v>
      </c>
      <c r="I3" s="4" t="n">
        <v>-15950.53</v>
      </c>
      <c r="J3" s="4" t="n">
        <v>57.5</v>
      </c>
      <c r="K3" s="4" t="n">
        <v>34.2</v>
      </c>
      <c r="L3" s="6" t="n">
        <f aca="false">(+K3-J3)*H3</f>
        <v>372800</v>
      </c>
      <c r="M3" s="7" t="n">
        <f aca="false">(+K3-J3)*I3</f>
        <v>371647.349</v>
      </c>
      <c r="N3" s="4" t="s">
        <v>23</v>
      </c>
      <c r="O3" s="4" t="s">
        <v>24</v>
      </c>
      <c r="P3" s="4" t="s">
        <v>25</v>
      </c>
      <c r="Q3" s="4" t="s">
        <v>26</v>
      </c>
      <c r="R3" s="4" t="s">
        <v>27</v>
      </c>
      <c r="S3" s="4" t="s">
        <v>27</v>
      </c>
      <c r="T3" s="4" t="s">
        <v>28</v>
      </c>
      <c r="U3" s="4" t="s">
        <v>29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5" customFormat="false" ht="12.75" hidden="false" customHeight="false" outlineLevel="0" collapsed="false">
      <c r="L5" s="1" t="s">
        <v>30</v>
      </c>
      <c r="M5" s="8" t="n">
        <f aca="false">SUM(M3)</f>
        <v>371647.349</v>
      </c>
    </row>
    <row r="6" customFormat="false" ht="12.75" hidden="false" customHeight="false" outlineLevel="0" collapsed="false">
      <c r="A6" s="2" t="s">
        <v>31</v>
      </c>
    </row>
    <row r="7" customFormat="false" ht="12.75" hidden="false" customHeight="false" outlineLevel="0" collapsed="false">
      <c r="A7" s="2" t="s">
        <v>1</v>
      </c>
      <c r="B7" s="2" t="s">
        <v>32</v>
      </c>
      <c r="C7" s="2" t="s">
        <v>4</v>
      </c>
      <c r="D7" s="2" t="s">
        <v>5</v>
      </c>
      <c r="E7" s="2" t="s">
        <v>33</v>
      </c>
      <c r="F7" s="9" t="s">
        <v>34</v>
      </c>
      <c r="G7" s="9" t="s">
        <v>35</v>
      </c>
      <c r="H7" s="2" t="s">
        <v>36</v>
      </c>
      <c r="I7" s="2" t="s">
        <v>37</v>
      </c>
      <c r="J7" s="10" t="s">
        <v>11</v>
      </c>
      <c r="K7" s="2" t="s">
        <v>38</v>
      </c>
      <c r="L7" s="3" t="s">
        <v>39</v>
      </c>
      <c r="M7" s="3" t="s">
        <v>40</v>
      </c>
      <c r="N7" s="2" t="s">
        <v>41</v>
      </c>
      <c r="O7" s="2" t="s">
        <v>42</v>
      </c>
      <c r="P7" s="2" t="s">
        <v>43</v>
      </c>
      <c r="Q7" s="2" t="s">
        <v>44</v>
      </c>
      <c r="R7" s="2" t="s">
        <v>45</v>
      </c>
      <c r="S7" s="2" t="s">
        <v>46</v>
      </c>
      <c r="T7" s="2" t="s">
        <v>21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2.75" hidden="false" customHeight="false" outlineLevel="0" collapsed="false">
      <c r="A8" s="0" t="n">
        <v>28484</v>
      </c>
      <c r="B8" s="0" t="n">
        <v>922</v>
      </c>
      <c r="C8" s="11" t="n">
        <v>37183</v>
      </c>
      <c r="D8" s="11" t="n">
        <v>37257</v>
      </c>
      <c r="E8" s="0" t="s">
        <v>47</v>
      </c>
      <c r="F8" s="12" t="n">
        <v>-200000</v>
      </c>
      <c r="G8" s="12" t="n">
        <v>-199632.61</v>
      </c>
      <c r="H8" s="0" t="n">
        <v>200000</v>
      </c>
      <c r="I8" s="0" t="n">
        <v>3.02</v>
      </c>
      <c r="J8" s="13" t="n">
        <v>2.66</v>
      </c>
      <c r="K8" s="14" t="n">
        <v>72000</v>
      </c>
      <c r="L8" s="15" t="n">
        <f aca="false">(+J8-I8)*F8</f>
        <v>72000</v>
      </c>
      <c r="M8" s="15" t="n">
        <f aca="false">(+J8-I8)*G8</f>
        <v>71867.7396</v>
      </c>
      <c r="N8" s="0" t="s">
        <v>48</v>
      </c>
      <c r="O8" s="0" t="s">
        <v>23</v>
      </c>
      <c r="P8" s="0" t="s">
        <v>27</v>
      </c>
      <c r="Q8" s="0" t="s">
        <v>49</v>
      </c>
      <c r="R8" s="0" t="s">
        <v>47</v>
      </c>
      <c r="S8" s="0" t="n">
        <v>0</v>
      </c>
      <c r="T8" s="0" t="n">
        <v>0</v>
      </c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 t="n">
        <v>28485</v>
      </c>
      <c r="B9" s="0" t="n">
        <v>923</v>
      </c>
      <c r="C9" s="11" t="n">
        <v>37183</v>
      </c>
      <c r="D9" s="11" t="n">
        <v>37257</v>
      </c>
      <c r="E9" s="0" t="s">
        <v>47</v>
      </c>
      <c r="F9" s="12" t="n">
        <v>-200000</v>
      </c>
      <c r="G9" s="12" t="n">
        <v>-199632.61</v>
      </c>
      <c r="H9" s="0" t="n">
        <v>200000</v>
      </c>
      <c r="I9" s="0" t="n">
        <v>3.005</v>
      </c>
      <c r="J9" s="13" t="n">
        <v>2.66</v>
      </c>
      <c r="K9" s="14" t="n">
        <v>69000</v>
      </c>
      <c r="L9" s="15" t="n">
        <f aca="false">(+J9-I9)*F9</f>
        <v>69000</v>
      </c>
      <c r="M9" s="15" t="n">
        <f aca="false">(+J9-I9)*G9</f>
        <v>68873.25045</v>
      </c>
      <c r="N9" s="0" t="s">
        <v>48</v>
      </c>
      <c r="O9" s="0" t="s">
        <v>23</v>
      </c>
      <c r="P9" s="0" t="s">
        <v>27</v>
      </c>
      <c r="Q9" s="0" t="s">
        <v>49</v>
      </c>
      <c r="R9" s="0" t="s">
        <v>47</v>
      </c>
      <c r="S9" s="0" t="n">
        <v>0</v>
      </c>
      <c r="T9" s="0" t="n">
        <v>0</v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 t="n">
        <v>28490</v>
      </c>
      <c r="B10" s="0" t="n">
        <v>925</v>
      </c>
      <c r="C10" s="11" t="n">
        <v>37187</v>
      </c>
      <c r="D10" s="11" t="n">
        <v>37257</v>
      </c>
      <c r="E10" s="0" t="s">
        <v>47</v>
      </c>
      <c r="F10" s="12" t="n">
        <v>-500000</v>
      </c>
      <c r="G10" s="12" t="n">
        <v>-499081.53</v>
      </c>
      <c r="H10" s="0" t="n">
        <v>500000</v>
      </c>
      <c r="I10" s="0" t="n">
        <v>3.105</v>
      </c>
      <c r="J10" s="13" t="n">
        <v>2.66</v>
      </c>
      <c r="K10" s="14" t="n">
        <v>222500</v>
      </c>
      <c r="L10" s="15" t="n">
        <f aca="false">(+J10-I10)*F10</f>
        <v>222500</v>
      </c>
      <c r="M10" s="15" t="n">
        <f aca="false">(+J10-I10)*G10</f>
        <v>222091.28085</v>
      </c>
      <c r="N10" s="0" t="s">
        <v>48</v>
      </c>
      <c r="O10" s="0" t="s">
        <v>23</v>
      </c>
      <c r="P10" s="0" t="s">
        <v>27</v>
      </c>
      <c r="Q10" s="0" t="s">
        <v>49</v>
      </c>
      <c r="R10" s="0" t="s">
        <v>47</v>
      </c>
      <c r="S10" s="0" t="n">
        <v>0</v>
      </c>
      <c r="T10" s="0" t="n">
        <v>0</v>
      </c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 t="n">
        <v>20069</v>
      </c>
      <c r="B11" s="0"/>
      <c r="C11" s="11" t="n">
        <v>36761</v>
      </c>
      <c r="D11" s="11" t="n">
        <v>37257</v>
      </c>
      <c r="E11" s="0" t="s">
        <v>47</v>
      </c>
      <c r="F11" s="12" t="n">
        <v>400000</v>
      </c>
      <c r="G11" s="12" t="n">
        <v>399265.23</v>
      </c>
      <c r="H11" s="0" t="n">
        <v>400000</v>
      </c>
      <c r="I11" s="0" t="n">
        <v>3.8</v>
      </c>
      <c r="J11" s="13" t="n">
        <v>2.68</v>
      </c>
      <c r="K11" s="14" t="n">
        <v>-448000</v>
      </c>
      <c r="L11" s="15" t="n">
        <f aca="false">(+J11-I11)*F11</f>
        <v>-448000</v>
      </c>
      <c r="M11" s="15" t="n">
        <f aca="false">(+J11-I11)*G11</f>
        <v>-447177.0576</v>
      </c>
      <c r="N11" s="0" t="s">
        <v>48</v>
      </c>
      <c r="O11" s="0" t="s">
        <v>23</v>
      </c>
      <c r="P11" s="0" t="s">
        <v>27</v>
      </c>
      <c r="Q11" s="0" t="s">
        <v>49</v>
      </c>
      <c r="R11" s="0" t="s">
        <v>47</v>
      </c>
      <c r="S11" s="0" t="n">
        <v>1</v>
      </c>
      <c r="T11" s="0" t="n">
        <v>0</v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 t="n">
        <v>20082</v>
      </c>
      <c r="B12" s="0"/>
      <c r="C12" s="11" t="n">
        <v>36766</v>
      </c>
      <c r="D12" s="11" t="n">
        <v>37257</v>
      </c>
      <c r="E12" s="0" t="s">
        <v>47</v>
      </c>
      <c r="F12" s="12" t="n">
        <v>300000</v>
      </c>
      <c r="G12" s="12" t="n">
        <v>299448.92</v>
      </c>
      <c r="H12" s="0" t="n">
        <v>300000</v>
      </c>
      <c r="I12" s="0" t="n">
        <v>3.96</v>
      </c>
      <c r="J12" s="13" t="n">
        <v>2.68</v>
      </c>
      <c r="K12" s="14" t="n">
        <v>-384000</v>
      </c>
      <c r="L12" s="15" t="n">
        <f aca="false">(+J12-I12)*F12</f>
        <v>-384000</v>
      </c>
      <c r="M12" s="15" t="n">
        <f aca="false">(+J12-I12)*G12</f>
        <v>-383294.6176</v>
      </c>
      <c r="N12" s="0" t="s">
        <v>48</v>
      </c>
      <c r="O12" s="0" t="s">
        <v>23</v>
      </c>
      <c r="P12" s="0" t="s">
        <v>27</v>
      </c>
      <c r="Q12" s="0" t="s">
        <v>49</v>
      </c>
      <c r="R12" s="0" t="s">
        <v>47</v>
      </c>
      <c r="S12" s="0" t="n">
        <v>1</v>
      </c>
      <c r="T12" s="0" t="n">
        <v>0</v>
      </c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 t="n">
        <v>20984</v>
      </c>
      <c r="B13" s="0"/>
      <c r="C13" s="11" t="n">
        <v>36840</v>
      </c>
      <c r="D13" s="11" t="n">
        <v>37257</v>
      </c>
      <c r="E13" s="0" t="s">
        <v>47</v>
      </c>
      <c r="F13" s="12" t="n">
        <v>400000</v>
      </c>
      <c r="G13" s="12" t="n">
        <v>399265.23</v>
      </c>
      <c r="H13" s="0" t="n">
        <v>400000</v>
      </c>
      <c r="I13" s="0" t="n">
        <v>3.52</v>
      </c>
      <c r="J13" s="13" t="n">
        <v>2.68</v>
      </c>
      <c r="K13" s="14" t="n">
        <v>-336000</v>
      </c>
      <c r="L13" s="15" t="n">
        <f aca="false">(+J13-I13)*F13</f>
        <v>-336000</v>
      </c>
      <c r="M13" s="15" t="n">
        <f aca="false">(+J13-I13)*G13</f>
        <v>-335382.7932</v>
      </c>
      <c r="N13" s="0" t="s">
        <v>48</v>
      </c>
      <c r="O13" s="0" t="s">
        <v>23</v>
      </c>
      <c r="P13" s="0" t="s">
        <v>49</v>
      </c>
      <c r="Q13" s="0" t="s">
        <v>49</v>
      </c>
      <c r="R13" s="0" t="s">
        <v>47</v>
      </c>
      <c r="S13" s="0" t="n">
        <v>1</v>
      </c>
      <c r="T13" s="0" t="n">
        <v>0</v>
      </c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 t="n">
        <v>28484</v>
      </c>
      <c r="B14" s="0" t="n">
        <v>922</v>
      </c>
      <c r="C14" s="11" t="n">
        <v>37183</v>
      </c>
      <c r="D14" s="11" t="n">
        <v>37288</v>
      </c>
      <c r="E14" s="0" t="s">
        <v>47</v>
      </c>
      <c r="F14" s="12" t="n">
        <v>-200000</v>
      </c>
      <c r="G14" s="12" t="n">
        <v>-199287.16</v>
      </c>
      <c r="H14" s="0" t="n">
        <v>200000</v>
      </c>
      <c r="I14" s="0" t="n">
        <v>3.02</v>
      </c>
      <c r="J14" s="13" t="n">
        <v>2.76</v>
      </c>
      <c r="K14" s="14" t="n">
        <v>52000</v>
      </c>
      <c r="L14" s="15" t="n">
        <f aca="false">(+J14-I14)*F14</f>
        <v>52000</v>
      </c>
      <c r="M14" s="15" t="n">
        <f aca="false">(+J14-I14)*G14</f>
        <v>51814.6616000001</v>
      </c>
      <c r="N14" s="0" t="s">
        <v>48</v>
      </c>
      <c r="O14" s="0" t="s">
        <v>23</v>
      </c>
      <c r="P14" s="0" t="s">
        <v>27</v>
      </c>
      <c r="Q14" s="0" t="s">
        <v>49</v>
      </c>
      <c r="R14" s="0" t="s">
        <v>47</v>
      </c>
      <c r="S14" s="0" t="n">
        <v>0</v>
      </c>
      <c r="T14" s="0" t="n">
        <v>0</v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 t="n">
        <v>28485</v>
      </c>
      <c r="B15" s="0" t="n">
        <v>923</v>
      </c>
      <c r="C15" s="11" t="n">
        <v>37183</v>
      </c>
      <c r="D15" s="11" t="n">
        <v>37288</v>
      </c>
      <c r="E15" s="0" t="s">
        <v>47</v>
      </c>
      <c r="F15" s="12" t="n">
        <v>-200000</v>
      </c>
      <c r="G15" s="12" t="n">
        <v>-199287.16</v>
      </c>
      <c r="H15" s="0" t="n">
        <v>200000</v>
      </c>
      <c r="I15" s="0" t="n">
        <v>3.005</v>
      </c>
      <c r="J15" s="13" t="n">
        <v>2.76</v>
      </c>
      <c r="K15" s="14" t="n">
        <v>49000</v>
      </c>
      <c r="L15" s="15" t="n">
        <f aca="false">(+J15-I15)*F15</f>
        <v>49000</v>
      </c>
      <c r="M15" s="15" t="n">
        <f aca="false">(+J15-I15)*G15</f>
        <v>48825.3542</v>
      </c>
      <c r="N15" s="0" t="s">
        <v>48</v>
      </c>
      <c r="O15" s="0" t="s">
        <v>23</v>
      </c>
      <c r="P15" s="0" t="s">
        <v>27</v>
      </c>
      <c r="Q15" s="0" t="s">
        <v>49</v>
      </c>
      <c r="R15" s="0" t="s">
        <v>47</v>
      </c>
      <c r="S15" s="0" t="n">
        <v>0</v>
      </c>
      <c r="T15" s="0" t="n">
        <v>0</v>
      </c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 t="n">
        <v>28490</v>
      </c>
      <c r="B16" s="0" t="n">
        <v>925</v>
      </c>
      <c r="C16" s="11" t="n">
        <v>37187</v>
      </c>
      <c r="D16" s="11" t="n">
        <v>37288</v>
      </c>
      <c r="E16" s="0" t="s">
        <v>47</v>
      </c>
      <c r="F16" s="12" t="n">
        <v>-500000</v>
      </c>
      <c r="G16" s="12" t="n">
        <v>-498217.9</v>
      </c>
      <c r="H16" s="0" t="n">
        <v>500000</v>
      </c>
      <c r="I16" s="0" t="n">
        <v>3.105</v>
      </c>
      <c r="J16" s="13" t="n">
        <v>2.76</v>
      </c>
      <c r="K16" s="14" t="n">
        <v>172500</v>
      </c>
      <c r="L16" s="15" t="n">
        <f aca="false">(+J16-I16)*F16</f>
        <v>172500</v>
      </c>
      <c r="M16" s="15" t="n">
        <f aca="false">(+J16-I16)*G16</f>
        <v>171885.1755</v>
      </c>
      <c r="N16" s="0" t="s">
        <v>48</v>
      </c>
      <c r="O16" s="0" t="s">
        <v>23</v>
      </c>
      <c r="P16" s="0" t="s">
        <v>27</v>
      </c>
      <c r="Q16" s="0" t="s">
        <v>49</v>
      </c>
      <c r="R16" s="0" t="s">
        <v>47</v>
      </c>
      <c r="S16" s="0" t="n">
        <v>0</v>
      </c>
      <c r="T16" s="0" t="n">
        <v>0</v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 t="n">
        <v>20069</v>
      </c>
      <c r="B17" s="0"/>
      <c r="C17" s="11" t="n">
        <v>36761</v>
      </c>
      <c r="D17" s="11" t="n">
        <v>37288</v>
      </c>
      <c r="E17" s="0" t="s">
        <v>47</v>
      </c>
      <c r="F17" s="12" t="n">
        <v>400000</v>
      </c>
      <c r="G17" s="12" t="n">
        <v>398574.32</v>
      </c>
      <c r="H17" s="0" t="n">
        <v>400000</v>
      </c>
      <c r="I17" s="0" t="n">
        <v>3.8</v>
      </c>
      <c r="J17" s="13" t="n">
        <v>2.78</v>
      </c>
      <c r="K17" s="14" t="n">
        <v>-408000</v>
      </c>
      <c r="L17" s="15" t="n">
        <f aca="false">(+J17-I17)*F17</f>
        <v>-408000</v>
      </c>
      <c r="M17" s="15" t="n">
        <f aca="false">(+J17-I17)*G17</f>
        <v>-406545.8064</v>
      </c>
      <c r="N17" s="0" t="s">
        <v>48</v>
      </c>
      <c r="O17" s="0" t="s">
        <v>23</v>
      </c>
      <c r="P17" s="0" t="s">
        <v>27</v>
      </c>
      <c r="Q17" s="0" t="s">
        <v>49</v>
      </c>
      <c r="R17" s="0" t="s">
        <v>47</v>
      </c>
      <c r="S17" s="0" t="n">
        <v>1</v>
      </c>
      <c r="T17" s="0" t="n">
        <v>0</v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 t="n">
        <v>20083</v>
      </c>
      <c r="B18" s="0"/>
      <c r="C18" s="11" t="n">
        <v>36766</v>
      </c>
      <c r="D18" s="11" t="n">
        <v>37288</v>
      </c>
      <c r="E18" s="0" t="s">
        <v>47</v>
      </c>
      <c r="F18" s="12" t="n">
        <v>200000</v>
      </c>
      <c r="G18" s="12" t="n">
        <v>199287.16</v>
      </c>
      <c r="H18" s="0" t="n">
        <v>200000</v>
      </c>
      <c r="I18" s="0" t="n">
        <v>3.79</v>
      </c>
      <c r="J18" s="13" t="n">
        <v>2.78</v>
      </c>
      <c r="K18" s="14" t="n">
        <v>-202000</v>
      </c>
      <c r="L18" s="15" t="n">
        <f aca="false">(+J18-I18)*F18</f>
        <v>-202000</v>
      </c>
      <c r="M18" s="15" t="n">
        <f aca="false">(+J18-I18)*G18</f>
        <v>-201280.0316</v>
      </c>
      <c r="N18" s="0" t="s">
        <v>48</v>
      </c>
      <c r="O18" s="0" t="s">
        <v>23</v>
      </c>
      <c r="P18" s="0" t="s">
        <v>27</v>
      </c>
      <c r="Q18" s="0" t="s">
        <v>49</v>
      </c>
      <c r="R18" s="0" t="s">
        <v>47</v>
      </c>
      <c r="S18" s="0" t="n">
        <v>1</v>
      </c>
      <c r="T18" s="0" t="n">
        <v>0</v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 t="n">
        <v>20984</v>
      </c>
      <c r="B19" s="0"/>
      <c r="C19" s="11" t="n">
        <v>36840</v>
      </c>
      <c r="D19" s="11" t="n">
        <v>37288</v>
      </c>
      <c r="E19" s="0" t="s">
        <v>47</v>
      </c>
      <c r="F19" s="12" t="n">
        <v>350000</v>
      </c>
      <c r="G19" s="12" t="n">
        <v>348752.53</v>
      </c>
      <c r="H19" s="0" t="n">
        <v>350000</v>
      </c>
      <c r="I19" s="0" t="n">
        <v>3.52</v>
      </c>
      <c r="J19" s="13" t="n">
        <v>2.78</v>
      </c>
      <c r="K19" s="14" t="n">
        <v>-259000</v>
      </c>
      <c r="L19" s="15" t="n">
        <f aca="false">(+J19-I19)*F19</f>
        <v>-259000</v>
      </c>
      <c r="M19" s="15" t="n">
        <f aca="false">(+J19-I19)*G19</f>
        <v>-258076.8722</v>
      </c>
      <c r="N19" s="0" t="s">
        <v>48</v>
      </c>
      <c r="O19" s="0" t="s">
        <v>23</v>
      </c>
      <c r="P19" s="0" t="s">
        <v>49</v>
      </c>
      <c r="Q19" s="0" t="s">
        <v>49</v>
      </c>
      <c r="R19" s="0" t="s">
        <v>47</v>
      </c>
      <c r="S19" s="0" t="n">
        <v>1</v>
      </c>
      <c r="T19" s="0" t="n">
        <v>0</v>
      </c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 t="n">
        <v>28484</v>
      </c>
      <c r="B20" s="0" t="n">
        <v>922</v>
      </c>
      <c r="C20" s="11" t="n">
        <v>37183</v>
      </c>
      <c r="D20" s="11" t="n">
        <v>37316</v>
      </c>
      <c r="E20" s="0" t="s">
        <v>47</v>
      </c>
      <c r="F20" s="12" t="n">
        <v>-200000</v>
      </c>
      <c r="G20" s="12" t="n">
        <v>-198984</v>
      </c>
      <c r="H20" s="0" t="n">
        <v>200000</v>
      </c>
      <c r="I20" s="0" t="n">
        <v>3.02</v>
      </c>
      <c r="J20" s="13" t="n">
        <v>2.76</v>
      </c>
      <c r="K20" s="14" t="n">
        <v>52000</v>
      </c>
      <c r="L20" s="15" t="n">
        <f aca="false">(+J20-I20)*F20</f>
        <v>52000</v>
      </c>
      <c r="M20" s="15" t="n">
        <f aca="false">(+J20-I20)*G20</f>
        <v>51735.8400000001</v>
      </c>
      <c r="N20" s="0" t="s">
        <v>48</v>
      </c>
      <c r="O20" s="0" t="s">
        <v>23</v>
      </c>
      <c r="P20" s="0" t="s">
        <v>27</v>
      </c>
      <c r="Q20" s="0" t="s">
        <v>49</v>
      </c>
      <c r="R20" s="0" t="s">
        <v>47</v>
      </c>
      <c r="S20" s="0" t="n">
        <v>0</v>
      </c>
      <c r="T20" s="0" t="n">
        <v>0</v>
      </c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 t="n">
        <v>28485</v>
      </c>
      <c r="B21" s="0" t="n">
        <v>923</v>
      </c>
      <c r="C21" s="11" t="n">
        <v>37183</v>
      </c>
      <c r="D21" s="11" t="n">
        <v>37316</v>
      </c>
      <c r="E21" s="0" t="s">
        <v>47</v>
      </c>
      <c r="F21" s="12" t="n">
        <v>-200000</v>
      </c>
      <c r="G21" s="12" t="n">
        <v>-198984</v>
      </c>
      <c r="H21" s="0" t="n">
        <v>200000</v>
      </c>
      <c r="I21" s="0" t="n">
        <v>3.005</v>
      </c>
      <c r="J21" s="13" t="n">
        <v>2.76</v>
      </c>
      <c r="K21" s="14" t="n">
        <v>49000</v>
      </c>
      <c r="L21" s="15" t="n">
        <f aca="false">(+J21-I21)*F21</f>
        <v>49000</v>
      </c>
      <c r="M21" s="15" t="n">
        <f aca="false">(+J21-I21)*G21</f>
        <v>48751.08</v>
      </c>
      <c r="N21" s="0" t="s">
        <v>48</v>
      </c>
      <c r="O21" s="0" t="s">
        <v>23</v>
      </c>
      <c r="P21" s="0" t="s">
        <v>27</v>
      </c>
      <c r="Q21" s="0" t="s">
        <v>49</v>
      </c>
      <c r="R21" s="0" t="s">
        <v>47</v>
      </c>
      <c r="S21" s="0" t="n">
        <v>0</v>
      </c>
      <c r="T21" s="0" t="n">
        <v>0</v>
      </c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 t="n">
        <v>20069</v>
      </c>
      <c r="B22" s="0"/>
      <c r="C22" s="11" t="n">
        <v>36761</v>
      </c>
      <c r="D22" s="11" t="n">
        <v>37316</v>
      </c>
      <c r="E22" s="0" t="s">
        <v>47</v>
      </c>
      <c r="F22" s="12" t="n">
        <v>400000</v>
      </c>
      <c r="G22" s="12" t="n">
        <v>397968.01</v>
      </c>
      <c r="H22" s="0" t="n">
        <v>400000</v>
      </c>
      <c r="I22" s="0" t="n">
        <v>3.8</v>
      </c>
      <c r="J22" s="13" t="n">
        <v>2.78</v>
      </c>
      <c r="K22" s="14" t="n">
        <v>-408000</v>
      </c>
      <c r="L22" s="15" t="n">
        <f aca="false">(+J22-I22)*F22</f>
        <v>-408000</v>
      </c>
      <c r="M22" s="15" t="n">
        <f aca="false">(+J22-I22)*G22</f>
        <v>-405927.3702</v>
      </c>
      <c r="N22" s="0" t="s">
        <v>48</v>
      </c>
      <c r="O22" s="0" t="s">
        <v>23</v>
      </c>
      <c r="P22" s="0" t="s">
        <v>27</v>
      </c>
      <c r="Q22" s="0" t="s">
        <v>49</v>
      </c>
      <c r="R22" s="0" t="s">
        <v>47</v>
      </c>
      <c r="S22" s="0" t="n">
        <v>1</v>
      </c>
      <c r="T22" s="0" t="n">
        <v>0</v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 t="n">
        <v>20984</v>
      </c>
      <c r="B23" s="0"/>
      <c r="C23" s="11" t="n">
        <v>36840</v>
      </c>
      <c r="D23" s="11" t="n">
        <v>37316</v>
      </c>
      <c r="E23" s="0" t="s">
        <v>47</v>
      </c>
      <c r="F23" s="12" t="n">
        <v>300000</v>
      </c>
      <c r="G23" s="12" t="n">
        <v>298476</v>
      </c>
      <c r="H23" s="0" t="n">
        <v>300000</v>
      </c>
      <c r="I23" s="0" t="n">
        <v>3.52</v>
      </c>
      <c r="J23" s="13" t="n">
        <v>2.78</v>
      </c>
      <c r="K23" s="14" t="n">
        <v>-222000</v>
      </c>
      <c r="L23" s="15" t="n">
        <f aca="false">(+J23-I23)*F23</f>
        <v>-222000</v>
      </c>
      <c r="M23" s="15" t="n">
        <f aca="false">(+J23-I23)*G23</f>
        <v>-220872.24</v>
      </c>
      <c r="N23" s="0" t="s">
        <v>48</v>
      </c>
      <c r="O23" s="0" t="s">
        <v>23</v>
      </c>
      <c r="P23" s="0" t="s">
        <v>49</v>
      </c>
      <c r="Q23" s="0" t="s">
        <v>49</v>
      </c>
      <c r="R23" s="0" t="s">
        <v>47</v>
      </c>
      <c r="S23" s="0" t="n">
        <v>1</v>
      </c>
      <c r="T23" s="0" t="n">
        <v>0</v>
      </c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 t="n">
        <v>20984</v>
      </c>
      <c r="B24" s="0"/>
      <c r="C24" s="11" t="n">
        <v>36840</v>
      </c>
      <c r="D24" s="11" t="n">
        <v>37347</v>
      </c>
      <c r="E24" s="0" t="s">
        <v>47</v>
      </c>
      <c r="F24" s="12" t="n">
        <v>200000</v>
      </c>
      <c r="G24" s="12" t="n">
        <v>198683.62</v>
      </c>
      <c r="H24" s="0" t="n">
        <v>200000</v>
      </c>
      <c r="I24" s="0" t="n">
        <v>3.52</v>
      </c>
      <c r="J24" s="13" t="n">
        <v>2.74</v>
      </c>
      <c r="K24" s="14" t="n">
        <v>-156000</v>
      </c>
      <c r="L24" s="15" t="n">
        <f aca="false">(+J24-I24)*F24</f>
        <v>-156000</v>
      </c>
      <c r="M24" s="15" t="n">
        <f aca="false">(+J24-I24)*G24</f>
        <v>-154973.2236</v>
      </c>
      <c r="N24" s="0" t="s">
        <v>48</v>
      </c>
      <c r="O24" s="0" t="s">
        <v>23</v>
      </c>
      <c r="P24" s="0" t="s">
        <v>49</v>
      </c>
      <c r="Q24" s="0" t="s">
        <v>49</v>
      </c>
      <c r="R24" s="0" t="s">
        <v>47</v>
      </c>
      <c r="S24" s="0" t="n">
        <v>1</v>
      </c>
      <c r="T24" s="0" t="n">
        <v>0</v>
      </c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 t="n">
        <v>20984</v>
      </c>
      <c r="B25" s="0"/>
      <c r="C25" s="11" t="n">
        <v>36840</v>
      </c>
      <c r="D25" s="11" t="n">
        <v>37377</v>
      </c>
      <c r="E25" s="0" t="s">
        <v>47</v>
      </c>
      <c r="F25" s="12" t="n">
        <v>100000</v>
      </c>
      <c r="G25" s="12" t="n">
        <v>99174.31</v>
      </c>
      <c r="H25" s="0" t="n">
        <v>100000</v>
      </c>
      <c r="I25" s="0" t="n">
        <v>3.52</v>
      </c>
      <c r="J25" s="13" t="n">
        <v>2.79</v>
      </c>
      <c r="K25" s="14" t="n">
        <v>-73000</v>
      </c>
      <c r="L25" s="15" t="n">
        <f aca="false">(+J25-I25)*F25</f>
        <v>-73000</v>
      </c>
      <c r="M25" s="15" t="n">
        <f aca="false">(+J25-I25)*G25</f>
        <v>-72397.2463</v>
      </c>
      <c r="N25" s="0" t="s">
        <v>48</v>
      </c>
      <c r="O25" s="0" t="s">
        <v>23</v>
      </c>
      <c r="P25" s="0" t="s">
        <v>49</v>
      </c>
      <c r="Q25" s="0" t="s">
        <v>49</v>
      </c>
      <c r="R25" s="0" t="s">
        <v>47</v>
      </c>
      <c r="S25" s="0" t="n">
        <v>1</v>
      </c>
      <c r="T25" s="0" t="n">
        <v>0</v>
      </c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 t="n">
        <v>20084</v>
      </c>
      <c r="B26" s="0"/>
      <c r="C26" s="11" t="n">
        <v>36766</v>
      </c>
      <c r="D26" s="11" t="n">
        <v>37408</v>
      </c>
      <c r="E26" s="0" t="s">
        <v>47</v>
      </c>
      <c r="F26" s="12" t="n">
        <v>300000</v>
      </c>
      <c r="G26" s="12" t="n">
        <v>296998.33</v>
      </c>
      <c r="H26" s="0" t="n">
        <v>300000</v>
      </c>
      <c r="I26" s="0" t="n">
        <v>3.35</v>
      </c>
      <c r="J26" s="13" t="n">
        <v>2.9</v>
      </c>
      <c r="K26" s="14" t="n">
        <v>-135000</v>
      </c>
      <c r="L26" s="15" t="n">
        <f aca="false">(+J26-I26)*F26</f>
        <v>-135000</v>
      </c>
      <c r="M26" s="15" t="n">
        <f aca="false">(+J26-I26)*G26</f>
        <v>-133649.2485</v>
      </c>
      <c r="N26" s="0" t="s">
        <v>48</v>
      </c>
      <c r="O26" s="0" t="s">
        <v>23</v>
      </c>
      <c r="P26" s="0" t="s">
        <v>27</v>
      </c>
      <c r="Q26" s="0" t="s">
        <v>49</v>
      </c>
      <c r="R26" s="0" t="s">
        <v>47</v>
      </c>
      <c r="S26" s="0" t="n">
        <v>1</v>
      </c>
      <c r="T26" s="0" t="n">
        <v>0</v>
      </c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 t="n">
        <v>20984</v>
      </c>
      <c r="B27" s="0"/>
      <c r="C27" s="11" t="n">
        <v>36840</v>
      </c>
      <c r="D27" s="11" t="n">
        <v>37408</v>
      </c>
      <c r="E27" s="0" t="s">
        <v>47</v>
      </c>
      <c r="F27" s="12" t="n">
        <v>50000</v>
      </c>
      <c r="G27" s="12" t="n">
        <v>49499.72</v>
      </c>
      <c r="H27" s="0" t="n">
        <v>50000</v>
      </c>
      <c r="I27" s="0" t="n">
        <v>3.52</v>
      </c>
      <c r="J27" s="13" t="n">
        <v>2.9</v>
      </c>
      <c r="K27" s="14" t="n">
        <v>-31000</v>
      </c>
      <c r="L27" s="15" t="n">
        <f aca="false">(+J27-I27)*F27</f>
        <v>-31000</v>
      </c>
      <c r="M27" s="15" t="n">
        <f aca="false">(+J27-I27)*G27</f>
        <v>-30689.8264</v>
      </c>
      <c r="N27" s="0" t="s">
        <v>48</v>
      </c>
      <c r="O27" s="0" t="s">
        <v>23</v>
      </c>
      <c r="P27" s="0" t="s">
        <v>49</v>
      </c>
      <c r="Q27" s="0" t="s">
        <v>49</v>
      </c>
      <c r="R27" s="0" t="s">
        <v>47</v>
      </c>
      <c r="S27" s="0" t="n">
        <v>1</v>
      </c>
      <c r="T27" s="0" t="n">
        <v>0</v>
      </c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 t="n">
        <v>20984</v>
      </c>
      <c r="B28" s="0"/>
      <c r="C28" s="11" t="n">
        <v>36840</v>
      </c>
      <c r="D28" s="11" t="n">
        <v>37438</v>
      </c>
      <c r="E28" s="0" t="s">
        <v>47</v>
      </c>
      <c r="F28" s="12" t="n">
        <v>50000</v>
      </c>
      <c r="G28" s="12" t="n">
        <v>49409.88</v>
      </c>
      <c r="H28" s="0" t="n">
        <v>50000</v>
      </c>
      <c r="I28" s="0" t="n">
        <v>3.52</v>
      </c>
      <c r="J28" s="13" t="n">
        <v>2.87</v>
      </c>
      <c r="K28" s="14" t="n">
        <v>-32500</v>
      </c>
      <c r="L28" s="15" t="n">
        <f aca="false">(+J28-I28)*F28</f>
        <v>-32500</v>
      </c>
      <c r="M28" s="15" t="n">
        <f aca="false">(+J28-I28)*G28</f>
        <v>-32116.422</v>
      </c>
      <c r="N28" s="0" t="s">
        <v>48</v>
      </c>
      <c r="O28" s="0" t="s">
        <v>23</v>
      </c>
      <c r="P28" s="0" t="s">
        <v>49</v>
      </c>
      <c r="Q28" s="0" t="s">
        <v>49</v>
      </c>
      <c r="R28" s="0" t="s">
        <v>47</v>
      </c>
      <c r="S28" s="0" t="n">
        <v>1</v>
      </c>
      <c r="T28" s="0" t="n">
        <v>0</v>
      </c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 t="n">
        <v>20984</v>
      </c>
      <c r="B29" s="0"/>
      <c r="C29" s="11" t="n">
        <v>36840</v>
      </c>
      <c r="D29" s="11" t="n">
        <v>37469</v>
      </c>
      <c r="E29" s="0" t="s">
        <v>47</v>
      </c>
      <c r="F29" s="12" t="n">
        <v>50000</v>
      </c>
      <c r="G29" s="12" t="n">
        <v>49306.82</v>
      </c>
      <c r="H29" s="0" t="n">
        <v>50000</v>
      </c>
      <c r="I29" s="0" t="n">
        <v>3.52</v>
      </c>
      <c r="J29" s="13" t="n">
        <v>2.96</v>
      </c>
      <c r="K29" s="14" t="n">
        <v>-28000</v>
      </c>
      <c r="L29" s="15" t="n">
        <f aca="false">(+J29-I29)*F29</f>
        <v>-28000</v>
      </c>
      <c r="M29" s="15" t="n">
        <f aca="false">(+J29-I29)*G29</f>
        <v>-27611.8192</v>
      </c>
      <c r="N29" s="0" t="s">
        <v>48</v>
      </c>
      <c r="O29" s="0" t="s">
        <v>23</v>
      </c>
      <c r="P29" s="0" t="s">
        <v>49</v>
      </c>
      <c r="Q29" s="0" t="s">
        <v>49</v>
      </c>
      <c r="R29" s="0" t="s">
        <v>47</v>
      </c>
      <c r="S29" s="0" t="n">
        <v>1</v>
      </c>
      <c r="T29" s="0" t="n">
        <v>0</v>
      </c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 t="n">
        <v>20984</v>
      </c>
      <c r="B30" s="0"/>
      <c r="C30" s="11" t="n">
        <v>36840</v>
      </c>
      <c r="D30" s="11" t="n">
        <v>37500</v>
      </c>
      <c r="E30" s="0" t="s">
        <v>47</v>
      </c>
      <c r="F30" s="12" t="n">
        <v>50000</v>
      </c>
      <c r="G30" s="12" t="n">
        <v>49199.57</v>
      </c>
      <c r="H30" s="0" t="n">
        <v>50000</v>
      </c>
      <c r="I30" s="0" t="n">
        <v>3.52</v>
      </c>
      <c r="J30" s="13" t="n">
        <v>2.9</v>
      </c>
      <c r="K30" s="14" t="n">
        <v>-31000</v>
      </c>
      <c r="L30" s="15" t="n">
        <f aca="false">(+J30-I30)*F30</f>
        <v>-31000</v>
      </c>
      <c r="M30" s="15" t="n">
        <f aca="false">(+J30-I30)*G30</f>
        <v>-30503.7334</v>
      </c>
      <c r="N30" s="0" t="s">
        <v>48</v>
      </c>
      <c r="O30" s="0" t="s">
        <v>23</v>
      </c>
      <c r="P30" s="0" t="s">
        <v>49</v>
      </c>
      <c r="Q30" s="0" t="s">
        <v>49</v>
      </c>
      <c r="R30" s="0" t="s">
        <v>47</v>
      </c>
      <c r="S30" s="0" t="n">
        <v>1</v>
      </c>
      <c r="T30" s="0" t="n">
        <v>0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2" customFormat="false" ht="12.75" hidden="false" customHeight="false" outlineLevel="0" collapsed="false">
      <c r="L32" s="1" t="s">
        <v>50</v>
      </c>
      <c r="M32" s="16" t="n">
        <f aca="false">SUM(M8:M30)</f>
        <v>-2404653.926</v>
      </c>
    </row>
    <row r="34" customFormat="false" ht="12.75" hidden="false" customHeight="false" outlineLevel="0" collapsed="false">
      <c r="L34" s="2" t="s">
        <v>51</v>
      </c>
      <c r="M34" s="17" t="n">
        <f aca="false">M5+M32</f>
        <v>-2033006.577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&amp;LTAB7 EES Financials - ISDA&amp;CLiquidation Value&amp;RPage&amp;P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4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3" min="3" style="0" width="13.85"/>
    <col collapsed="false" customWidth="true" hidden="false" outlineLevel="0" max="4" min="4" style="0" width="11.85"/>
    <col collapsed="false" customWidth="true" hidden="false" outlineLevel="0" max="5" min="5" style="0" width="11.28"/>
    <col collapsed="false" customWidth="true" hidden="false" outlineLevel="0" max="6" min="6" style="0" width="11.99"/>
    <col collapsed="false" customWidth="true" hidden="false" outlineLevel="0" max="13" min="7" style="0" width="11.7"/>
  </cols>
  <sheetData>
    <row r="1" customFormat="false" ht="12.75" hidden="false" customHeight="false" outlineLevel="0" collapsed="false">
      <c r="A1" s="18" t="s">
        <v>0</v>
      </c>
    </row>
    <row r="2" customFormat="false" ht="12.75" hidden="false" customHeight="false" outlineLevel="0" collapsed="false">
      <c r="A2" s="4" t="s">
        <v>52</v>
      </c>
      <c r="B2" s="4"/>
      <c r="C2" s="19"/>
      <c r="D2" s="19"/>
    </row>
    <row r="3" customFormat="false" ht="12.75" hidden="false" customHeight="false" outlineLevel="0" collapsed="false">
      <c r="A3" s="0" t="s">
        <v>16</v>
      </c>
      <c r="B3" s="0" t="s">
        <v>6</v>
      </c>
      <c r="C3" s="5" t="n">
        <v>37226</v>
      </c>
      <c r="D3" s="19" t="s">
        <v>53</v>
      </c>
    </row>
    <row r="4" customFormat="false" ht="12.75" hidden="false" customHeight="false" outlineLevel="0" collapsed="false">
      <c r="A4" s="0" t="s">
        <v>25</v>
      </c>
      <c r="B4" s="0" t="s">
        <v>22</v>
      </c>
      <c r="C4" s="0" t="n">
        <v>-16000</v>
      </c>
      <c r="D4" s="0" t="n">
        <f aca="false">C4</f>
        <v>-16000</v>
      </c>
    </row>
    <row r="5" customFormat="false" ht="12.75" hidden="false" customHeight="false" outlineLevel="0" collapsed="false">
      <c r="A5" s="0" t="s">
        <v>54</v>
      </c>
      <c r="C5" s="0" t="s">
        <v>5</v>
      </c>
    </row>
    <row r="6" customFormat="false" ht="12.75" hidden="false" customHeight="false" outlineLevel="0" collapsed="false">
      <c r="A6" s="0" t="s">
        <v>16</v>
      </c>
      <c r="B6" s="0" t="s">
        <v>6</v>
      </c>
      <c r="C6" s="11" t="n">
        <v>37226</v>
      </c>
      <c r="D6" s="0" t="s">
        <v>53</v>
      </c>
    </row>
    <row r="7" customFormat="false" ht="12.75" hidden="false" customHeight="false" outlineLevel="0" collapsed="false">
      <c r="A7" s="0" t="s">
        <v>25</v>
      </c>
      <c r="B7" s="0" t="s">
        <v>22</v>
      </c>
      <c r="C7" s="0" t="n">
        <v>34.2</v>
      </c>
      <c r="D7" s="0" t="n">
        <v>34.2</v>
      </c>
    </row>
    <row r="9" customFormat="false" ht="12.75" hidden="false" customHeight="false" outlineLevel="0" collapsed="false">
      <c r="A9" s="20" t="s">
        <v>55</v>
      </c>
    </row>
    <row r="10" customFormat="false" ht="12.75" hidden="false" customHeight="false" outlineLevel="0" collapsed="false">
      <c r="A10" s="0" t="s">
        <v>25</v>
      </c>
      <c r="B10" s="0" t="s">
        <v>22</v>
      </c>
      <c r="C10" s="15" t="n">
        <f aca="false">C7*C4*-1</f>
        <v>547200</v>
      </c>
    </row>
    <row r="11" customFormat="false" ht="12.75" hidden="false" customHeight="false" outlineLevel="0" collapsed="false">
      <c r="A11" s="0" t="s">
        <v>53</v>
      </c>
      <c r="C11" s="15" t="n">
        <f aca="false">SUM(C10)</f>
        <v>547200</v>
      </c>
    </row>
    <row r="13" customFormat="false" ht="12.75" hidden="false" customHeight="false" outlineLevel="0" collapsed="false">
      <c r="A13" s="21" t="s">
        <v>56</v>
      </c>
      <c r="B13" s="22" t="n">
        <v>0.5</v>
      </c>
      <c r="C13" s="14" t="n">
        <f aca="false">C11*B13</f>
        <v>273600</v>
      </c>
    </row>
    <row r="14" customFormat="false" ht="12.75" hidden="false" customHeight="false" outlineLevel="0" collapsed="false">
      <c r="A14" s="21"/>
      <c r="B14" s="23"/>
    </row>
    <row r="15" customFormat="false" ht="12.75" hidden="false" customHeight="false" outlineLevel="0" collapsed="false">
      <c r="A15" s="21" t="s">
        <v>57</v>
      </c>
      <c r="B15" s="23"/>
      <c r="C15" s="14" t="n">
        <f aca="false">C13</f>
        <v>273600</v>
      </c>
    </row>
    <row r="16" customFormat="false" ht="12.75" hidden="false" customHeight="false" outlineLevel="0" collapsed="false">
      <c r="A16" s="24" t="s">
        <v>58</v>
      </c>
      <c r="B16" s="25" t="n">
        <v>0.25</v>
      </c>
      <c r="C16" s="26" t="n">
        <f aca="false">C13*B16/12</f>
        <v>5700</v>
      </c>
    </row>
    <row r="17" customFormat="false" ht="12.75" hidden="false" customHeight="false" outlineLevel="0" collapsed="false">
      <c r="A17" s="24" t="s">
        <v>59</v>
      </c>
      <c r="B17" s="25" t="n">
        <v>0.03</v>
      </c>
      <c r="C17" s="26" t="n">
        <f aca="false">C16</f>
        <v>5700</v>
      </c>
    </row>
    <row r="18" customFormat="false" ht="12.75" hidden="false" customHeight="false" outlineLevel="0" collapsed="false">
      <c r="A18" s="27" t="s">
        <v>60</v>
      </c>
      <c r="B18" s="28"/>
      <c r="C18" s="29" t="n">
        <f aca="false">C17</f>
        <v>5700</v>
      </c>
    </row>
    <row r="20" customFormat="false" ht="12.75" hidden="false" customHeight="false" outlineLevel="0" collapsed="false">
      <c r="A20" s="18" t="s">
        <v>61</v>
      </c>
    </row>
    <row r="21" customFormat="false" ht="12.75" hidden="false" customHeight="false" outlineLevel="0" collapsed="false">
      <c r="A21" s="30" t="s">
        <v>62</v>
      </c>
      <c r="B21" s="31"/>
      <c r="C21" s="30" t="s">
        <v>5</v>
      </c>
      <c r="D21" s="30"/>
      <c r="E21" s="30"/>
      <c r="F21" s="30"/>
      <c r="G21" s="30"/>
      <c r="H21" s="30"/>
      <c r="I21" s="30"/>
      <c r="J21" s="30"/>
      <c r="K21" s="30"/>
      <c r="L21" s="32"/>
    </row>
    <row r="22" customFormat="false" ht="12.75" hidden="false" customHeight="false" outlineLevel="0" collapsed="false">
      <c r="A22" s="33" t="s">
        <v>41</v>
      </c>
      <c r="B22" s="34" t="s">
        <v>44</v>
      </c>
      <c r="C22" s="35" t="n">
        <v>37226</v>
      </c>
      <c r="D22" s="35" t="n">
        <v>37257</v>
      </c>
      <c r="E22" s="35" t="n">
        <v>37288</v>
      </c>
      <c r="F22" s="35" t="n">
        <v>37316</v>
      </c>
      <c r="G22" s="35" t="n">
        <v>37347</v>
      </c>
      <c r="H22" s="35" t="n">
        <v>37377</v>
      </c>
      <c r="I22" s="35" t="n">
        <v>37408</v>
      </c>
      <c r="J22" s="35" t="n">
        <v>37438</v>
      </c>
      <c r="K22" s="35" t="n">
        <v>37469</v>
      </c>
      <c r="L22" s="36" t="n">
        <v>37500</v>
      </c>
      <c r="M22" s="37" t="s">
        <v>53</v>
      </c>
    </row>
    <row r="23" customFormat="false" ht="12.75" hidden="false" customHeight="false" outlineLevel="0" collapsed="false">
      <c r="A23" s="38" t="s">
        <v>48</v>
      </c>
      <c r="B23" s="38" t="s">
        <v>49</v>
      </c>
      <c r="C23" s="39" t="n">
        <v>0</v>
      </c>
      <c r="D23" s="39" t="n">
        <v>200000</v>
      </c>
      <c r="E23" s="39" t="n">
        <v>50000</v>
      </c>
      <c r="F23" s="39" t="n">
        <v>300000</v>
      </c>
      <c r="G23" s="39" t="n">
        <v>200000</v>
      </c>
      <c r="H23" s="39" t="n">
        <v>100000</v>
      </c>
      <c r="I23" s="39" t="n">
        <v>350000</v>
      </c>
      <c r="J23" s="39" t="n">
        <v>50000</v>
      </c>
      <c r="K23" s="39" t="n">
        <v>50000</v>
      </c>
      <c r="L23" s="40" t="n">
        <v>50000</v>
      </c>
      <c r="M23" s="12" t="n">
        <v>1400000</v>
      </c>
    </row>
    <row r="24" customFormat="false" ht="12.75" hidden="false" customHeight="false" outlineLevel="0" collapsed="false">
      <c r="A24" s="41" t="s">
        <v>63</v>
      </c>
      <c r="B24" s="38"/>
      <c r="C24" s="39" t="n">
        <v>0</v>
      </c>
      <c r="D24" s="39" t="n">
        <v>200000</v>
      </c>
      <c r="E24" s="39" t="n">
        <v>50000</v>
      </c>
      <c r="F24" s="39" t="n">
        <v>300000</v>
      </c>
      <c r="G24" s="39" t="n">
        <v>200000</v>
      </c>
      <c r="H24" s="39" t="n">
        <v>100000</v>
      </c>
      <c r="I24" s="39" t="n">
        <v>350000</v>
      </c>
      <c r="J24" s="39" t="n">
        <v>50000</v>
      </c>
      <c r="K24" s="39" t="n">
        <v>50000</v>
      </c>
      <c r="L24" s="40" t="n">
        <v>50000</v>
      </c>
      <c r="M24" s="12" t="n">
        <v>1400000</v>
      </c>
    </row>
    <row r="25" customFormat="false" ht="12.75" hidden="false" customHeight="false" outlineLevel="0" collapsed="false">
      <c r="A25" s="42" t="s">
        <v>53</v>
      </c>
      <c r="B25" s="43"/>
      <c r="C25" s="44" t="n">
        <v>0</v>
      </c>
      <c r="D25" s="44" t="n">
        <v>200000</v>
      </c>
      <c r="E25" s="44" t="n">
        <v>50000</v>
      </c>
      <c r="F25" s="44" t="n">
        <v>300000</v>
      </c>
      <c r="G25" s="44" t="n">
        <v>200000</v>
      </c>
      <c r="H25" s="44" t="n">
        <v>100000</v>
      </c>
      <c r="I25" s="44" t="n">
        <v>350000</v>
      </c>
      <c r="J25" s="44" t="n">
        <v>50000</v>
      </c>
      <c r="K25" s="44" t="n">
        <v>50000</v>
      </c>
      <c r="L25" s="45" t="n">
        <v>50000</v>
      </c>
      <c r="M25" s="12" t="n">
        <v>1400000</v>
      </c>
    </row>
    <row r="27" customFormat="false" ht="12" hidden="true" customHeight="false" outlineLevel="0" collapsed="false">
      <c r="A27" s="46"/>
      <c r="B27" s="47"/>
      <c r="C27" s="46" t="s">
        <v>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8"/>
    </row>
    <row r="28" customFormat="false" ht="12.75" hidden="true" customHeight="false" outlineLevel="0" collapsed="false">
      <c r="A28" s="47" t="s">
        <v>44</v>
      </c>
      <c r="B28" s="49" t="s">
        <v>46</v>
      </c>
      <c r="C28" s="50" t="n">
        <v>37226</v>
      </c>
      <c r="D28" s="50" t="n">
        <v>37257</v>
      </c>
      <c r="E28" s="50" t="n">
        <v>37288</v>
      </c>
      <c r="F28" s="50" t="n">
        <v>37316</v>
      </c>
      <c r="G28" s="50" t="n">
        <v>37347</v>
      </c>
      <c r="H28" s="50" t="n">
        <v>37377</v>
      </c>
      <c r="I28" s="50" t="n">
        <v>37408</v>
      </c>
      <c r="J28" s="50" t="n">
        <v>37438</v>
      </c>
      <c r="K28" s="50" t="n">
        <v>37469</v>
      </c>
      <c r="L28" s="0" t="n">
        <v>37500</v>
      </c>
    </row>
    <row r="29" customFormat="false" ht="12.75" hidden="true" customHeight="false" outlineLevel="0" collapsed="false">
      <c r="A29" s="51" t="s">
        <v>49</v>
      </c>
      <c r="B29" s="52" t="n">
        <v>0</v>
      </c>
      <c r="C29" s="53"/>
      <c r="D29" s="53" t="n">
        <v>2.66</v>
      </c>
      <c r="E29" s="53" t="n">
        <v>2.76</v>
      </c>
      <c r="F29" s="53" t="n">
        <v>2.76</v>
      </c>
      <c r="G29" s="53" t="n">
        <v>2.72</v>
      </c>
      <c r="H29" s="53" t="n">
        <v>2.77</v>
      </c>
      <c r="I29" s="53" t="n">
        <v>2.88</v>
      </c>
      <c r="J29" s="53" t="n">
        <v>2.85</v>
      </c>
      <c r="K29" s="53" t="n">
        <v>2.94</v>
      </c>
      <c r="L29" s="0" t="n">
        <v>2.88</v>
      </c>
    </row>
    <row r="30" customFormat="false" ht="12.75" hidden="true" customHeight="false" outlineLevel="0" collapsed="false">
      <c r="A30" s="54"/>
      <c r="B30" s="55" t="n">
        <v>1</v>
      </c>
      <c r="C30" s="56"/>
      <c r="D30" s="56" t="n">
        <v>2.68000000000001</v>
      </c>
      <c r="E30" s="56" t="n">
        <v>2.78</v>
      </c>
      <c r="F30" s="56" t="n">
        <v>2.78</v>
      </c>
      <c r="G30" s="56" t="n">
        <v>2.74</v>
      </c>
      <c r="H30" s="56" t="n">
        <v>2.79</v>
      </c>
      <c r="I30" s="56" t="n">
        <v>2.9</v>
      </c>
      <c r="J30" s="56" t="n">
        <v>2.87</v>
      </c>
      <c r="K30" s="56" t="n">
        <v>2.96</v>
      </c>
      <c r="L30" s="0" t="n">
        <v>2.9</v>
      </c>
    </row>
    <row r="32" customFormat="false" ht="13.5" hidden="false" customHeight="false" outlineLevel="0" collapsed="false">
      <c r="A32" s="57" t="s">
        <v>41</v>
      </c>
      <c r="B32" s="58" t="s">
        <v>44</v>
      </c>
      <c r="C32" s="58"/>
      <c r="D32" s="58"/>
      <c r="E32" s="58"/>
      <c r="F32" s="58"/>
      <c r="G32" s="58"/>
      <c r="H32" s="58"/>
      <c r="I32" s="58"/>
      <c r="J32" s="58"/>
      <c r="K32" s="58"/>
    </row>
    <row r="33" customFormat="false" ht="12.75" hidden="false" customHeight="false" outlineLevel="0" collapsed="false">
      <c r="A33" s="59" t="s">
        <v>48</v>
      </c>
      <c r="B33" s="60" t="s">
        <v>49</v>
      </c>
      <c r="C33" s="60"/>
      <c r="D33" s="60" t="n">
        <v>536000.000000001</v>
      </c>
      <c r="E33" s="60" t="n">
        <v>139000</v>
      </c>
      <c r="F33" s="60" t="n">
        <v>834000</v>
      </c>
      <c r="G33" s="60" t="n">
        <v>548000</v>
      </c>
      <c r="H33" s="60" t="n">
        <v>279000</v>
      </c>
      <c r="I33" s="60" t="n">
        <v>1015000</v>
      </c>
      <c r="J33" s="60" t="n">
        <v>143500</v>
      </c>
      <c r="K33" s="60" t="n">
        <v>148000</v>
      </c>
      <c r="L33" s="26" t="n">
        <v>145000</v>
      </c>
      <c r="M33" s="61" t="n">
        <v>3787500</v>
      </c>
    </row>
    <row r="34" customFormat="false" ht="13.5" hidden="false" customHeight="false" outlineLevel="0" collapsed="false">
      <c r="A34" s="62" t="s">
        <v>63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customFormat="false" ht="12.75" hidden="false" customHeight="false" outlineLevel="0" collapsed="false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customFormat="false" ht="12.75" hidden="false" customHeight="false" outlineLevel="0" collapsed="false">
      <c r="A36" s="23" t="s">
        <v>64</v>
      </c>
      <c r="B36" s="22"/>
      <c r="C36" s="63" t="n">
        <v>0.5</v>
      </c>
      <c r="D36" s="64" t="n">
        <v>268000.000000001</v>
      </c>
      <c r="E36" s="64" t="n">
        <v>69500</v>
      </c>
      <c r="F36" s="64" t="n">
        <v>417000</v>
      </c>
      <c r="G36" s="64" t="n">
        <v>274000</v>
      </c>
      <c r="H36" s="64" t="n">
        <v>139500</v>
      </c>
      <c r="I36" s="64" t="n">
        <v>507500</v>
      </c>
      <c r="J36" s="64" t="n">
        <v>71750</v>
      </c>
      <c r="K36" s="64" t="n">
        <v>74000</v>
      </c>
      <c r="L36" s="61" t="n">
        <v>72500</v>
      </c>
    </row>
    <row r="37" customFormat="false" ht="12.75" hidden="false" customHeight="false" outlineLevel="0" collapsed="false">
      <c r="A37" s="23" t="s">
        <v>57</v>
      </c>
      <c r="B37" s="23"/>
      <c r="C37" s="65"/>
      <c r="D37" s="65" t="n">
        <v>1893750</v>
      </c>
      <c r="E37" s="65" t="n">
        <v>1625750</v>
      </c>
      <c r="F37" s="65" t="n">
        <v>1556250</v>
      </c>
      <c r="G37" s="65" t="n">
        <v>1139250</v>
      </c>
      <c r="H37" s="65" t="n">
        <v>865250</v>
      </c>
      <c r="I37" s="65" t="n">
        <v>725750</v>
      </c>
      <c r="J37" s="65" t="n">
        <v>218250</v>
      </c>
      <c r="K37" s="65" t="n">
        <v>146500</v>
      </c>
      <c r="L37" s="61" t="n">
        <v>72500</v>
      </c>
    </row>
    <row r="38" customFormat="false" ht="12.75" hidden="false" customHeight="false" outlineLevel="0" collapsed="false">
      <c r="A38" s="64" t="s">
        <v>58</v>
      </c>
      <c r="B38" s="25"/>
      <c r="C38" s="63" t="n">
        <v>0.25</v>
      </c>
      <c r="D38" s="64" t="n">
        <v>39453.125</v>
      </c>
      <c r="E38" s="64" t="n">
        <v>33869.7916666667</v>
      </c>
      <c r="F38" s="64" t="n">
        <v>32421.875</v>
      </c>
      <c r="G38" s="64" t="n">
        <v>23734.375</v>
      </c>
      <c r="H38" s="64" t="n">
        <v>18026.0416666667</v>
      </c>
      <c r="I38" s="64" t="n">
        <v>15119.7916666667</v>
      </c>
      <c r="J38" s="64" t="n">
        <v>4546.875</v>
      </c>
      <c r="K38" s="64" t="n">
        <v>3052.08333333333</v>
      </c>
      <c r="L38" s="61" t="n">
        <v>1510.41666666667</v>
      </c>
    </row>
    <row r="39" customFormat="false" ht="12.75" hidden="false" customHeight="false" outlineLevel="0" collapsed="false">
      <c r="A39" s="64" t="s">
        <v>59</v>
      </c>
      <c r="B39" s="25"/>
      <c r="C39" s="63" t="n">
        <v>0.03</v>
      </c>
      <c r="D39" s="64" t="n">
        <v>39453.125</v>
      </c>
      <c r="E39" s="64" t="n">
        <v>33785.3283458022</v>
      </c>
      <c r="F39" s="64" t="n">
        <v>32260.3715151025</v>
      </c>
      <c r="G39" s="64" t="n">
        <v>23557.2535319248</v>
      </c>
      <c r="H39" s="64" t="n">
        <v>17846.9022690129</v>
      </c>
      <c r="I39" s="64" t="n">
        <v>14932.2035238239</v>
      </c>
      <c r="J39" s="64" t="n">
        <v>4479.26469609589</v>
      </c>
      <c r="K39" s="64" t="n">
        <v>2999.20200862357</v>
      </c>
      <c r="L39" s="61" t="n">
        <v>1480.54536440611</v>
      </c>
    </row>
    <row r="40" customFormat="false" ht="12.75" hidden="false" customHeight="false" outlineLevel="0" collapsed="false">
      <c r="A40" s="28" t="s">
        <v>60</v>
      </c>
      <c r="B40" s="28"/>
      <c r="C40" s="66" t="n">
        <v>170794.196254792</v>
      </c>
      <c r="D40" s="23"/>
      <c r="E40" s="23"/>
      <c r="F40" s="23"/>
      <c r="G40" s="23"/>
      <c r="H40" s="23"/>
      <c r="I40" s="23"/>
      <c r="J40" s="23"/>
      <c r="K40" s="23"/>
    </row>
    <row r="41" customFormat="false" ht="12.75" hidden="false" customHeight="fals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customFormat="false" ht="12.75" hidden="true" customHeight="false" outlineLevel="0" collapsed="false">
      <c r="A42" s="23"/>
      <c r="B42" s="23"/>
      <c r="C42" s="23"/>
      <c r="D42" s="23"/>
      <c r="E42" s="23" t="n">
        <v>0</v>
      </c>
      <c r="F42" s="23" t="n">
        <v>1</v>
      </c>
      <c r="G42" s="23" t="n">
        <v>2</v>
      </c>
      <c r="H42" s="23" t="n">
        <v>3</v>
      </c>
      <c r="I42" s="23" t="n">
        <v>4</v>
      </c>
      <c r="J42" s="23" t="n">
        <v>5</v>
      </c>
      <c r="K42" s="23" t="n">
        <v>6</v>
      </c>
      <c r="L42" s="23" t="n">
        <v>7</v>
      </c>
      <c r="M42" s="0" t="n">
        <v>8</v>
      </c>
    </row>
    <row r="43" customFormat="false" ht="12.75" hidden="false" customHeight="false" outlineLevel="0" collapsed="false">
      <c r="B43" s="18" t="s">
        <v>65</v>
      </c>
      <c r="C43" s="67" t="n">
        <f aca="false">C40+C18</f>
        <v>176494.196254792</v>
      </c>
    </row>
  </sheetData>
  <printOptions headings="false" gridLines="false" gridLinesSet="true" horizontalCentered="false" verticalCentered="false"/>
  <pageMargins left="0.490277777777778" right="0.170138888888889" top="0.984027777777778" bottom="0.64027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&amp;LTAB7 EES Financials - ISDA&amp;C&amp;9Replacement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N5" activeCellId="0" sqref="N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3" min="13" style="0" width="47.99"/>
    <col collapsed="false" customWidth="true" hidden="false" outlineLevel="0" max="14" min="14" style="0" width="16.7"/>
    <col collapsed="false" customWidth="true" hidden="false" outlineLevel="0" max="15" min="15" style="0" width="16.84"/>
    <col collapsed="false" customWidth="true" hidden="false" outlineLevel="0" max="16" min="16" style="0" width="12.28"/>
  </cols>
  <sheetData>
    <row r="1" customFormat="false" ht="12.75" hidden="false" customHeight="false" outlineLevel="0" collapsed="false">
      <c r="M1" s="0" t="s">
        <v>66</v>
      </c>
    </row>
    <row r="2" customFormat="false" ht="12.75" hidden="false" customHeight="false" outlineLevel="0" collapsed="false">
      <c r="M2" s="0" t="s">
        <v>67</v>
      </c>
      <c r="N2" s="0" t="s">
        <v>67</v>
      </c>
      <c r="O2" s="0" t="s">
        <v>68</v>
      </c>
      <c r="P2" s="0" t="s">
        <v>69</v>
      </c>
    </row>
    <row r="3" customFormat="false" ht="12.75" hidden="false" customHeight="false" outlineLevel="0" collapsed="false">
      <c r="M3" s="0" t="s">
        <v>70</v>
      </c>
      <c r="O3" s="15"/>
      <c r="P3" s="15" t="n">
        <v>763700</v>
      </c>
    </row>
    <row r="4" customFormat="false" ht="12.75" hidden="false" customHeight="false" outlineLevel="0" collapsed="false">
      <c r="O4" s="15"/>
      <c r="P4" s="15"/>
    </row>
    <row r="5" customFormat="false" ht="12.75" hidden="false" customHeight="false" outlineLevel="0" collapsed="false">
      <c r="M5" s="0" t="s">
        <v>71</v>
      </c>
      <c r="O5" s="15"/>
      <c r="P5" s="15"/>
    </row>
    <row r="6" customFormat="false" ht="12.75" hidden="false" customHeight="false" outlineLevel="0" collapsed="false">
      <c r="O6" s="15"/>
      <c r="P6" s="15"/>
    </row>
    <row r="7" customFormat="false" ht="12.75" hidden="false" customHeight="false" outlineLevel="0" collapsed="false">
      <c r="M7" s="0" t="s">
        <v>70</v>
      </c>
      <c r="O7" s="15" t="n">
        <v>-367659.72</v>
      </c>
      <c r="P7" s="15"/>
    </row>
    <row r="9" customFormat="false" ht="12.75" hidden="false" customHeight="false" outlineLevel="0" collapsed="false">
      <c r="N9" s="0" t="s">
        <v>72</v>
      </c>
      <c r="O9" s="14" t="n">
        <f aca="false">O7+P3</f>
        <v>396040.28</v>
      </c>
      <c r="P9" s="0" t="s">
        <v>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2002-01-02T19:22:17Z</cp:lastPrinted>
  <cp:revision>0</cp:revision>
  <dc:subject/>
  <dc:title/>
</cp:coreProperties>
</file>