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<sst xmlns="http://schemas.openxmlformats.org/spreadsheetml/2006/main" count="43" uniqueCount="27">
  <si>
    <t xml:space="preserve">Enron North America &amp; ENA Upstream</t>
  </si>
  <si>
    <t xml:space="preserve">Purchase from Superior Natural Gas</t>
  </si>
  <si>
    <t xml:space="preserve">August 2001</t>
  </si>
  <si>
    <t xml:space="preserve">Enron North America</t>
  </si>
  <si>
    <t xml:space="preserve">ENA Upstream</t>
  </si>
  <si>
    <t xml:space="preserve">Deal 933354</t>
  </si>
  <si>
    <t xml:space="preserve">Deal 778088</t>
  </si>
  <si>
    <t xml:space="preserve">Deal 939542</t>
  </si>
  <si>
    <t xml:space="preserve"> Deal 939300</t>
  </si>
  <si>
    <t xml:space="preserve">Deal 939300</t>
  </si>
  <si>
    <t xml:space="preserve">Deal 949430</t>
  </si>
  <si>
    <t xml:space="preserve">Firm - EFP</t>
  </si>
  <si>
    <t xml:space="preserve">Firm</t>
  </si>
  <si>
    <t xml:space="preserve">Daily</t>
  </si>
  <si>
    <t xml:space="preserve">Meter</t>
  </si>
  <si>
    <t xml:space="preserve">400,000/mth</t>
  </si>
  <si>
    <t xml:space="preserve">5,000/day</t>
  </si>
  <si>
    <t xml:space="preserve">2,000/day</t>
  </si>
  <si>
    <t xml:space="preserve">15,000/day - Sonat SLA GDP</t>
  </si>
  <si>
    <t xml:space="preserve">Day</t>
  </si>
  <si>
    <t xml:space="preserve">PSNG 1223</t>
  </si>
  <si>
    <t xml:space="preserve">PSNG 1220</t>
  </si>
  <si>
    <t xml:space="preserve">Total</t>
  </si>
  <si>
    <t xml:space="preserve">Qty</t>
  </si>
  <si>
    <t xml:space="preserve">Price</t>
  </si>
  <si>
    <t xml:space="preserve">Amt</t>
  </si>
  <si>
    <t xml:space="preserve">PSNG 2569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</si>
</sst>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00_);[RED]&quot;($&quot;#,##0.0000\)"/>
    <numFmt numFmtId="166" formatCode="m/d/yy"/>
    <numFmt numFmtId="167" formatCode="[$-409]#,##0_);\(#,##0\)"/>
    <numFmt numFmtId="168" formatCode="\$#,##0.0000_);&quot;($&quot;#,##0.0000\)"/>
    <numFmt numFmtId="169" formatCode="\$#,##0.00_);&quot;($&quot;#,##0.00\)"/>
    <numFmt numFmtId="170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85"/>
    <col collapsed="false" customWidth="true" hidden="false" outlineLevel="0" max="5" min="5" style="0" width="13.41"/>
    <col collapsed="false" customWidth="true" hidden="false" outlineLevel="0" max="6" min="6" style="0" width="12.28"/>
    <col collapsed="false" customWidth="true" hidden="false" outlineLevel="0" max="8" min="7" style="0" width="11.7"/>
    <col collapsed="false" customWidth="true" hidden="false" outlineLevel="0" max="10" min="10" style="0" width="13.41"/>
    <col collapsed="false" customWidth="true" hidden="false" outlineLevel="0" max="11" min="11" style="0" width="10.85"/>
    <col collapsed="false" customWidth="true" hidden="false" outlineLevel="0" max="14" min="14" style="0" width="11.7"/>
    <col collapsed="false" customWidth="true" hidden="false" outlineLevel="0" max="15" min="15" style="0" width="10.85"/>
    <col collapsed="false" customWidth="true" hidden="false" outlineLevel="0" max="18" min="18" style="0" width="13.41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customFormat="false" ht="15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customFormat="false" ht="13.5" hidden="false" customHeight="false" outlineLevel="0" collapsed="false"/>
    <row r="6" customFormat="false" ht="13.5" hidden="false" customHeight="false" outlineLevel="0" collapsed="false">
      <c r="B6" s="2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 t="s">
        <v>4</v>
      </c>
      <c r="P6" s="2"/>
      <c r="Q6" s="2"/>
      <c r="R6" s="2"/>
    </row>
    <row r="7" customFormat="false" ht="12.75" hidden="false" customHeight="false" outlineLevel="0" collapsed="false">
      <c r="E7" s="3" t="s">
        <v>5</v>
      </c>
      <c r="F7" s="3" t="s">
        <v>6</v>
      </c>
      <c r="G7" s="3" t="s">
        <v>7</v>
      </c>
      <c r="H7" s="3" t="s">
        <v>8</v>
      </c>
      <c r="I7" s="3"/>
      <c r="J7" s="3"/>
      <c r="L7" s="3" t="s">
        <v>9</v>
      </c>
      <c r="M7" s="3"/>
      <c r="N7" s="3"/>
      <c r="P7" s="3" t="s">
        <v>10</v>
      </c>
      <c r="Q7" s="3"/>
      <c r="R7" s="3"/>
    </row>
    <row r="8" customFormat="false" ht="13.5" hidden="false" customHeight="false" outlineLevel="0" collapsed="false">
      <c r="E8" s="3" t="s">
        <v>11</v>
      </c>
      <c r="F8" s="3" t="s">
        <v>12</v>
      </c>
      <c r="G8" s="3" t="s">
        <v>12</v>
      </c>
      <c r="H8" s="3" t="s">
        <v>13</v>
      </c>
      <c r="I8" s="3"/>
      <c r="J8" s="3"/>
      <c r="L8" s="3" t="s">
        <v>13</v>
      </c>
      <c r="M8" s="3"/>
      <c r="N8" s="3"/>
      <c r="P8" s="3" t="s">
        <v>13</v>
      </c>
      <c r="Q8" s="3"/>
      <c r="R8" s="3"/>
    </row>
    <row r="9" customFormat="false" ht="13.5" hidden="false" customHeight="false" outlineLevel="0" collapsed="false">
      <c r="B9" s="4" t="s">
        <v>14</v>
      </c>
      <c r="C9" s="4" t="s">
        <v>14</v>
      </c>
      <c r="D9" s="4" t="s">
        <v>14</v>
      </c>
      <c r="E9" s="3" t="s">
        <v>15</v>
      </c>
      <c r="F9" s="3" t="s">
        <v>16</v>
      </c>
      <c r="G9" s="3" t="s">
        <v>17</v>
      </c>
      <c r="H9" s="3" t="s">
        <v>18</v>
      </c>
      <c r="I9" s="3"/>
      <c r="J9" s="3"/>
      <c r="K9" s="4" t="s">
        <v>14</v>
      </c>
      <c r="L9" s="3" t="s">
        <v>18</v>
      </c>
      <c r="M9" s="3"/>
      <c r="N9" s="3"/>
      <c r="O9" s="4" t="s">
        <v>14</v>
      </c>
      <c r="P9" s="3" t="s">
        <v>18</v>
      </c>
      <c r="Q9" s="3"/>
      <c r="R9" s="3"/>
    </row>
    <row r="10" customFormat="false" ht="13.5" hidden="false" customHeight="false" outlineLevel="0" collapsed="false">
      <c r="A10" s="4" t="s">
        <v>19</v>
      </c>
      <c r="B10" s="4" t="s">
        <v>20</v>
      </c>
      <c r="C10" s="4" t="s">
        <v>21</v>
      </c>
      <c r="D10" s="5" t="s">
        <v>22</v>
      </c>
      <c r="E10" s="6" t="n">
        <v>2.895</v>
      </c>
      <c r="F10" s="6" t="n">
        <v>4.425</v>
      </c>
      <c r="G10" s="6" t="n">
        <v>3.1</v>
      </c>
      <c r="H10" s="7" t="s">
        <v>23</v>
      </c>
      <c r="I10" s="8" t="s">
        <v>24</v>
      </c>
      <c r="J10" s="9" t="s">
        <v>25</v>
      </c>
      <c r="K10" s="4" t="s">
        <v>21</v>
      </c>
      <c r="L10" s="7" t="s">
        <v>23</v>
      </c>
      <c r="M10" s="8" t="s">
        <v>24</v>
      </c>
      <c r="N10" s="9" t="s">
        <v>25</v>
      </c>
      <c r="O10" s="4" t="s">
        <v>26</v>
      </c>
      <c r="P10" s="7" t="s">
        <v>23</v>
      </c>
      <c r="Q10" s="8" t="s">
        <v>24</v>
      </c>
      <c r="R10" s="9" t="s">
        <v>25</v>
      </c>
    </row>
    <row r="11" customFormat="false" ht="12.75" hidden="false" customHeight="false" outlineLevel="0" collapsed="false">
      <c r="A11" s="10" t="n">
        <v>37104</v>
      </c>
      <c r="B11" s="11" t="n">
        <v>23903</v>
      </c>
      <c r="C11" s="12"/>
      <c r="D11" s="12" t="n">
        <f aca="false">+B11+C11</f>
        <v>23903</v>
      </c>
      <c r="E11" s="12" t="n">
        <f aca="false">IF(D11&gt;12903,12903,D11)</f>
        <v>12903</v>
      </c>
      <c r="F11" s="13" t="n">
        <f aca="false">IF((D11-E11)&gt;5000,5000,D11-E11)</f>
        <v>5000</v>
      </c>
      <c r="G11" s="13" t="n">
        <f aca="false">IF((D11-E11-F11)&gt;2000,2000,D11-E11-F11)</f>
        <v>2000</v>
      </c>
      <c r="H11" s="13" t="n">
        <f aca="false">IF((D11-E11-F11-G11)&gt;0,D11-E11-F11-G11,0)</f>
        <v>4000</v>
      </c>
      <c r="I11" s="14" t="n">
        <v>3.27</v>
      </c>
      <c r="J11" s="15" t="n">
        <f aca="false">+H11*I11</f>
        <v>13080</v>
      </c>
      <c r="K11" s="11" t="n">
        <v>11000</v>
      </c>
      <c r="L11" s="12" t="n">
        <f aca="false">K11</f>
        <v>11000</v>
      </c>
      <c r="M11" s="14" t="n">
        <v>3.27</v>
      </c>
      <c r="N11" s="15" t="n">
        <f aca="false">+L11*M11</f>
        <v>35970</v>
      </c>
      <c r="O11" s="11" t="n">
        <v>15000</v>
      </c>
      <c r="P11" s="12" t="n">
        <f aca="false">O11</f>
        <v>15000</v>
      </c>
      <c r="Q11" s="14" t="n">
        <v>3.27</v>
      </c>
      <c r="R11" s="15" t="n">
        <f aca="false">+P11*Q11</f>
        <v>49050</v>
      </c>
    </row>
    <row r="12" customFormat="false" ht="12.75" hidden="false" customHeight="false" outlineLevel="0" collapsed="false">
      <c r="A12" s="16" t="n">
        <v>37105</v>
      </c>
      <c r="B12" s="17" t="n">
        <v>27403</v>
      </c>
      <c r="C12" s="18"/>
      <c r="D12" s="18" t="n">
        <f aca="false">+B12+C12</f>
        <v>27403</v>
      </c>
      <c r="E12" s="18" t="n">
        <f aca="false">IF(D12&gt;12903,12903,D12)</f>
        <v>12903</v>
      </c>
      <c r="F12" s="19" t="n">
        <f aca="false">IF((D12-E12)&gt;5000,5000,D12-E12)</f>
        <v>5000</v>
      </c>
      <c r="G12" s="19" t="n">
        <f aca="false">IF((D12-E12-F12)&gt;2000,2000,D12-E12-F12)</f>
        <v>2000</v>
      </c>
      <c r="H12" s="19" t="n">
        <f aca="false">IF((D12-E12-F12-G12)&gt;0,D12-E12-F12-G12,0)</f>
        <v>7500</v>
      </c>
      <c r="I12" s="20" t="n">
        <v>3.205</v>
      </c>
      <c r="J12" s="21" t="n">
        <f aca="false">+H12*I12</f>
        <v>24037.5</v>
      </c>
      <c r="K12" s="17" t="n">
        <v>11000</v>
      </c>
      <c r="L12" s="18" t="n">
        <f aca="false">K12</f>
        <v>11000</v>
      </c>
      <c r="M12" s="20" t="n">
        <v>3.205</v>
      </c>
      <c r="N12" s="21" t="n">
        <f aca="false">+L12*M12</f>
        <v>35255</v>
      </c>
      <c r="O12" s="17" t="n">
        <v>15000</v>
      </c>
      <c r="P12" s="18" t="n">
        <f aca="false">O12</f>
        <v>15000</v>
      </c>
      <c r="Q12" s="20" t="n">
        <v>3.205</v>
      </c>
      <c r="R12" s="21" t="n">
        <f aca="false">+P12*Q12</f>
        <v>48075</v>
      </c>
    </row>
    <row r="13" customFormat="false" ht="12.75" hidden="false" customHeight="false" outlineLevel="0" collapsed="false">
      <c r="A13" s="16" t="n">
        <v>37106</v>
      </c>
      <c r="B13" s="17" t="n">
        <v>13588</v>
      </c>
      <c r="C13" s="18"/>
      <c r="D13" s="18" t="n">
        <f aca="false">+B13+C13</f>
        <v>13588</v>
      </c>
      <c r="E13" s="18" t="n">
        <f aca="false">IF(D13&gt;12903,12903,D13)</f>
        <v>12903</v>
      </c>
      <c r="F13" s="19" t="n">
        <f aca="false">IF((D13-E13)&gt;5000,5000,D13-E13)</f>
        <v>685</v>
      </c>
      <c r="G13" s="19" t="n">
        <f aca="false">IF((D13-E13-F13)&gt;2000,2000,D13-E13-F13)</f>
        <v>0</v>
      </c>
      <c r="H13" s="19" t="n">
        <f aca="false">IF((D13-E13-F13-G13)&gt;0,D13-E13-F13-G13,0)</f>
        <v>0</v>
      </c>
      <c r="I13" s="20" t="n">
        <v>3.095</v>
      </c>
      <c r="J13" s="21" t="n">
        <f aca="false">+H13*I13</f>
        <v>0</v>
      </c>
      <c r="K13" s="17" t="n">
        <v>11000</v>
      </c>
      <c r="L13" s="18" t="n">
        <f aca="false">K13</f>
        <v>11000</v>
      </c>
      <c r="M13" s="20" t="n">
        <v>3.095</v>
      </c>
      <c r="N13" s="21" t="n">
        <f aca="false">+L13*M13</f>
        <v>34045</v>
      </c>
      <c r="O13" s="17" t="n">
        <v>15000</v>
      </c>
      <c r="P13" s="18" t="n">
        <f aca="false">O13</f>
        <v>15000</v>
      </c>
      <c r="Q13" s="20" t="n">
        <v>3.095</v>
      </c>
      <c r="R13" s="21" t="n">
        <f aca="false">+P13*Q13</f>
        <v>46425</v>
      </c>
    </row>
    <row r="14" customFormat="false" ht="12.75" hidden="false" customHeight="false" outlineLevel="0" collapsed="false">
      <c r="A14" s="16" t="n">
        <v>37107</v>
      </c>
      <c r="B14" s="17" t="n">
        <v>2834</v>
      </c>
      <c r="C14" s="18"/>
      <c r="D14" s="18" t="n">
        <f aca="false">+B14+C14</f>
        <v>2834</v>
      </c>
      <c r="E14" s="18" t="n">
        <f aca="false">IF(D14&gt;12903,12903,D14)</f>
        <v>2834</v>
      </c>
      <c r="F14" s="19" t="n">
        <f aca="false">IF((D14-E14)&gt;5000,5000,D14-E14)</f>
        <v>0</v>
      </c>
      <c r="G14" s="19" t="n">
        <f aca="false">IF((D14-E14-F14)&gt;2000,2000,D14-E14-F14)</f>
        <v>0</v>
      </c>
      <c r="H14" s="19" t="n">
        <f aca="false">IF((D14-E14-F14-G14)&gt;0,D14-E14-F14-G14,0)</f>
        <v>0</v>
      </c>
      <c r="I14" s="20" t="n">
        <v>3.015</v>
      </c>
      <c r="J14" s="21" t="n">
        <f aca="false">+H14*I14</f>
        <v>0</v>
      </c>
      <c r="K14" s="17" t="n">
        <v>5500</v>
      </c>
      <c r="L14" s="18" t="n">
        <f aca="false">K14</f>
        <v>5500</v>
      </c>
      <c r="M14" s="20" t="n">
        <v>3.015</v>
      </c>
      <c r="N14" s="21" t="n">
        <f aca="false">+L14*M14</f>
        <v>16582.5</v>
      </c>
      <c r="O14" s="17" t="n">
        <v>7500</v>
      </c>
      <c r="P14" s="18" t="n">
        <f aca="false">O14</f>
        <v>7500</v>
      </c>
      <c r="Q14" s="20" t="n">
        <v>3.015</v>
      </c>
      <c r="R14" s="21" t="n">
        <f aca="false">+P14*Q14</f>
        <v>22612.5</v>
      </c>
    </row>
    <row r="15" customFormat="false" ht="12.75" hidden="false" customHeight="false" outlineLevel="0" collapsed="false">
      <c r="A15" s="16" t="n">
        <v>37108</v>
      </c>
      <c r="B15" s="17" t="n">
        <v>5668</v>
      </c>
      <c r="C15" s="18"/>
      <c r="D15" s="18" t="n">
        <f aca="false">+B15+C15</f>
        <v>5668</v>
      </c>
      <c r="E15" s="18" t="n">
        <f aca="false">IF(D15&gt;12903,12903,D15)</f>
        <v>5668</v>
      </c>
      <c r="F15" s="19" t="n">
        <f aca="false">IF((D15-E15)&gt;5000,5000,D15-E15)</f>
        <v>0</v>
      </c>
      <c r="G15" s="19" t="n">
        <f aca="false">IF((D15-E15-F15)&gt;2000,2000,D15-E15-F15)</f>
        <v>0</v>
      </c>
      <c r="H15" s="19" t="n">
        <f aca="false">IF((D15-E15-F15-G15)&gt;0,D15-E15-F15-G15,0)</f>
        <v>0</v>
      </c>
      <c r="I15" s="20" t="n">
        <v>3.015</v>
      </c>
      <c r="J15" s="21" t="n">
        <f aca="false">+H15*I15</f>
        <v>0</v>
      </c>
      <c r="K15" s="17" t="n">
        <v>0</v>
      </c>
      <c r="L15" s="22" t="n">
        <f aca="false">K15</f>
        <v>0</v>
      </c>
      <c r="M15" s="20" t="n">
        <v>3.015</v>
      </c>
      <c r="N15" s="21" t="n">
        <f aca="false">+L15*M15</f>
        <v>0</v>
      </c>
      <c r="O15" s="17" t="n">
        <v>0</v>
      </c>
      <c r="P15" s="22" t="n">
        <f aca="false">O15</f>
        <v>0</v>
      </c>
      <c r="Q15" s="20" t="n">
        <v>3.015</v>
      </c>
      <c r="R15" s="21" t="n">
        <f aca="false">+P15*Q15</f>
        <v>0</v>
      </c>
    </row>
    <row r="16" customFormat="false" ht="12.75" hidden="false" customHeight="false" outlineLevel="0" collapsed="false">
      <c r="A16" s="16" t="n">
        <v>37109</v>
      </c>
      <c r="B16" s="17" t="n">
        <v>8358</v>
      </c>
      <c r="C16" s="18" t="n">
        <v>11000</v>
      </c>
      <c r="D16" s="18" t="n">
        <f aca="false">+B16+C16</f>
        <v>19358</v>
      </c>
      <c r="E16" s="18" t="n">
        <v>19358</v>
      </c>
      <c r="F16" s="19" t="n">
        <f aca="false">IF((D16-E16)&gt;5000,5000,D16-E16)</f>
        <v>0</v>
      </c>
      <c r="G16" s="19" t="n">
        <f aca="false">IF((D16-E16-F16)&gt;2000,2000,D16-E16-F16)</f>
        <v>0</v>
      </c>
      <c r="H16" s="19" t="n">
        <f aca="false">IF((D16-E16-F16-G16)&gt;0,D16-E16-F16-G16,0)</f>
        <v>0</v>
      </c>
      <c r="I16" s="20" t="n">
        <v>3.015</v>
      </c>
      <c r="J16" s="21" t="n">
        <f aca="false">+H16*I16</f>
        <v>0</v>
      </c>
      <c r="K16" s="23" t="n">
        <v>0</v>
      </c>
      <c r="L16" s="22" t="n">
        <f aca="false">K16</f>
        <v>0</v>
      </c>
      <c r="M16" s="24" t="n">
        <v>3.015</v>
      </c>
      <c r="N16" s="25" t="n">
        <f aca="false">+L16*M16</f>
        <v>0</v>
      </c>
      <c r="O16" s="17" t="n">
        <v>15000</v>
      </c>
      <c r="P16" s="18" t="n">
        <f aca="false">O16</f>
        <v>15000</v>
      </c>
      <c r="Q16" s="20" t="n">
        <v>3.015</v>
      </c>
      <c r="R16" s="21" t="n">
        <f aca="false">+P16*Q16</f>
        <v>45225</v>
      </c>
    </row>
    <row r="17" customFormat="false" ht="12.75" hidden="false" customHeight="false" outlineLevel="0" collapsed="false">
      <c r="A17" s="16" t="n">
        <v>37110</v>
      </c>
      <c r="B17" s="17" t="n">
        <v>28761</v>
      </c>
      <c r="C17" s="18"/>
      <c r="D17" s="18" t="n">
        <f aca="false">+B17+C17</f>
        <v>28761</v>
      </c>
      <c r="E17" s="18" t="n">
        <f aca="false">IF(D17&gt;12903,12903,D17)</f>
        <v>12903</v>
      </c>
      <c r="F17" s="19" t="n">
        <f aca="false">IF((D17-E17)&gt;5000,5000,D17-E17)</f>
        <v>5000</v>
      </c>
      <c r="G17" s="19" t="n">
        <f aca="false">IF((D17-E17-F17)&gt;2000,2000,D17-E17-F17)</f>
        <v>2000</v>
      </c>
      <c r="H17" s="19" t="n">
        <f aca="false">IF((D17-E17-F17-G17)&gt;0,D17-E17-F17-G17,0)</f>
        <v>8858</v>
      </c>
      <c r="I17" s="20" t="n">
        <v>3.04</v>
      </c>
      <c r="J17" s="21" t="n">
        <f aca="false">+H17*I17</f>
        <v>26928.32</v>
      </c>
      <c r="K17" s="17" t="n">
        <v>0</v>
      </c>
      <c r="L17" s="18" t="n">
        <f aca="false">K17</f>
        <v>0</v>
      </c>
      <c r="M17" s="20" t="n">
        <v>3.04</v>
      </c>
      <c r="N17" s="21" t="n">
        <f aca="false">+L17*M17</f>
        <v>0</v>
      </c>
      <c r="O17" s="17" t="n">
        <v>15000</v>
      </c>
      <c r="P17" s="18" t="n">
        <f aca="false">O17</f>
        <v>15000</v>
      </c>
      <c r="Q17" s="20" t="n">
        <v>3.04</v>
      </c>
      <c r="R17" s="21" t="n">
        <f aca="false">+P17*Q17</f>
        <v>45600</v>
      </c>
    </row>
    <row r="18" customFormat="false" ht="12.75" hidden="false" customHeight="false" outlineLevel="0" collapsed="false">
      <c r="A18" s="16" t="n">
        <v>37111</v>
      </c>
      <c r="B18" s="17" t="n">
        <v>42903</v>
      </c>
      <c r="C18" s="18"/>
      <c r="D18" s="18" t="n">
        <f aca="false">+B18+C18</f>
        <v>42903</v>
      </c>
      <c r="E18" s="18" t="n">
        <f aca="false">IF(D18&gt;12903,12903,D18)</f>
        <v>12903</v>
      </c>
      <c r="F18" s="19" t="n">
        <f aca="false">IF((D18-E18)&gt;5000,5000,D18-E18)</f>
        <v>5000</v>
      </c>
      <c r="G18" s="19" t="n">
        <f aca="false">IF((D18-E18-F18)&gt;2000,2000,D18-E18-F18)</f>
        <v>2000</v>
      </c>
      <c r="H18" s="19" t="n">
        <f aca="false">IF((D18-E18-F18-G18)&gt;0,D18-E18-F18-G18,0)</f>
        <v>23000</v>
      </c>
      <c r="I18" s="20" t="n">
        <v>3.09</v>
      </c>
      <c r="J18" s="21" t="n">
        <f aca="false">+H18*I18</f>
        <v>71070</v>
      </c>
      <c r="K18" s="17" t="n">
        <v>0</v>
      </c>
      <c r="L18" s="18" t="n">
        <f aca="false">K18</f>
        <v>0</v>
      </c>
      <c r="M18" s="20" t="n">
        <v>3.09</v>
      </c>
      <c r="N18" s="21" t="n">
        <f aca="false">+L18*M18</f>
        <v>0</v>
      </c>
      <c r="O18" s="17" t="n">
        <v>15000</v>
      </c>
      <c r="P18" s="18" t="n">
        <f aca="false">O18</f>
        <v>15000</v>
      </c>
      <c r="Q18" s="20" t="n">
        <v>3.09</v>
      </c>
      <c r="R18" s="21" t="n">
        <f aca="false">+P18*Q18</f>
        <v>46350</v>
      </c>
    </row>
    <row r="19" customFormat="false" ht="12.75" hidden="false" customHeight="false" outlineLevel="0" collapsed="false">
      <c r="A19" s="16" t="n">
        <v>37112</v>
      </c>
      <c r="B19" s="17" t="n">
        <v>48903</v>
      </c>
      <c r="C19" s="18"/>
      <c r="D19" s="18" t="n">
        <f aca="false">+B19+C19</f>
        <v>48903</v>
      </c>
      <c r="E19" s="18" t="n">
        <f aca="false">IF(D19&gt;12903,12903,D19)</f>
        <v>12903</v>
      </c>
      <c r="F19" s="19" t="n">
        <f aca="false">IF((D19-E19)&gt;5000,5000,D19-E19)</f>
        <v>5000</v>
      </c>
      <c r="G19" s="19" t="n">
        <f aca="false">IF((D19-E19-F19)&gt;2000,2000,D19-E19-F19)</f>
        <v>2000</v>
      </c>
      <c r="H19" s="19" t="n">
        <f aca="false">IF((D19-E19-F19-G19)&gt;0,D19-E19-F19-G19,0)</f>
        <v>29000</v>
      </c>
      <c r="I19" s="20" t="n">
        <v>3.075</v>
      </c>
      <c r="J19" s="21" t="n">
        <f aca="false">+H19*I19</f>
        <v>89175</v>
      </c>
      <c r="K19" s="17" t="n">
        <v>0</v>
      </c>
      <c r="L19" s="18" t="n">
        <f aca="false">K19</f>
        <v>0</v>
      </c>
      <c r="M19" s="20" t="n">
        <v>3.075</v>
      </c>
      <c r="N19" s="21" t="n">
        <f aca="false">+L19*M19</f>
        <v>0</v>
      </c>
      <c r="O19" s="17" t="n">
        <v>15000</v>
      </c>
      <c r="P19" s="18" t="n">
        <f aca="false">O19</f>
        <v>15000</v>
      </c>
      <c r="Q19" s="20" t="n">
        <v>3.075</v>
      </c>
      <c r="R19" s="21" t="n">
        <f aca="false">+P19*Q19</f>
        <v>46125</v>
      </c>
    </row>
    <row r="20" customFormat="false" ht="12.75" hidden="false" customHeight="false" outlineLevel="0" collapsed="false">
      <c r="A20" s="16" t="n">
        <v>37113</v>
      </c>
      <c r="B20" s="17" t="n">
        <v>53403</v>
      </c>
      <c r="C20" s="18"/>
      <c r="D20" s="18" t="n">
        <f aca="false">+B20+C20</f>
        <v>53403</v>
      </c>
      <c r="E20" s="18" t="n">
        <f aca="false">IF(D20&gt;12903,12903,D20)</f>
        <v>12903</v>
      </c>
      <c r="F20" s="19" t="n">
        <f aca="false">IF((D20-E20)&gt;5000,5000,D20-E20)</f>
        <v>5000</v>
      </c>
      <c r="G20" s="19" t="n">
        <f aca="false">IF((D20-E20-F20)&gt;2000,2000,D20-E20-F20)</f>
        <v>2000</v>
      </c>
      <c r="H20" s="19" t="n">
        <f aca="false">IF((D20-E20-F20-G20)&gt;0,D20-E20-F20-G20,0)</f>
        <v>33500</v>
      </c>
      <c r="I20" s="20" t="n">
        <v>3.08</v>
      </c>
      <c r="J20" s="21" t="n">
        <f aca="false">+H20*I20</f>
        <v>103180</v>
      </c>
      <c r="K20" s="17" t="n">
        <v>0</v>
      </c>
      <c r="L20" s="18" t="n">
        <f aca="false">K20</f>
        <v>0</v>
      </c>
      <c r="M20" s="20" t="n">
        <v>3.08</v>
      </c>
      <c r="N20" s="21" t="n">
        <f aca="false">+L20*M20</f>
        <v>0</v>
      </c>
      <c r="O20" s="17" t="n">
        <v>15000</v>
      </c>
      <c r="P20" s="18" t="n">
        <f aca="false">O20</f>
        <v>15000</v>
      </c>
      <c r="Q20" s="20" t="n">
        <v>3.08</v>
      </c>
      <c r="R20" s="21" t="n">
        <f aca="false">+P20*Q20</f>
        <v>46200</v>
      </c>
    </row>
    <row r="21" customFormat="false" ht="12.75" hidden="false" customHeight="false" outlineLevel="0" collapsed="false">
      <c r="A21" s="16" t="n">
        <v>37114</v>
      </c>
      <c r="B21" s="17" t="n">
        <v>68403</v>
      </c>
      <c r="C21" s="18"/>
      <c r="D21" s="18" t="n">
        <f aca="false">+B21+C21</f>
        <v>68403</v>
      </c>
      <c r="E21" s="18" t="n">
        <f aca="false">IF(D21&gt;12903,12903,D21)</f>
        <v>12903</v>
      </c>
      <c r="F21" s="19" t="n">
        <f aca="false">IF((D21-E21)&gt;5000,5000,D21-E21)</f>
        <v>5000</v>
      </c>
      <c r="G21" s="19" t="n">
        <f aca="false">IF((D21-E21-F21)&gt;2000,2000,D21-E21-F21)</f>
        <v>2000</v>
      </c>
      <c r="H21" s="19" t="n">
        <f aca="false">IF((D21-E21-F21-G21)&gt;0,D21-E21-F21-G21,0)</f>
        <v>48500</v>
      </c>
      <c r="I21" s="20" t="n">
        <v>2.92</v>
      </c>
      <c r="J21" s="21" t="n">
        <f aca="false">+H21*I21</f>
        <v>141620</v>
      </c>
      <c r="K21" s="17" t="n">
        <v>0</v>
      </c>
      <c r="L21" s="18" t="n">
        <f aca="false">K21</f>
        <v>0</v>
      </c>
      <c r="M21" s="20" t="n">
        <v>2.92</v>
      </c>
      <c r="N21" s="21" t="n">
        <f aca="false">+L21*M21</f>
        <v>0</v>
      </c>
      <c r="O21" s="17" t="n">
        <v>15000</v>
      </c>
      <c r="P21" s="18" t="n">
        <f aca="false">O21</f>
        <v>15000</v>
      </c>
      <c r="Q21" s="20" t="n">
        <v>2.92</v>
      </c>
      <c r="R21" s="21" t="n">
        <f aca="false">+P21*Q21</f>
        <v>43800</v>
      </c>
    </row>
    <row r="22" customFormat="false" ht="12.75" hidden="false" customHeight="false" outlineLevel="0" collapsed="false">
      <c r="A22" s="16" t="n">
        <v>37115</v>
      </c>
      <c r="B22" s="17" t="n">
        <v>68403</v>
      </c>
      <c r="C22" s="18"/>
      <c r="D22" s="18" t="n">
        <f aca="false">+B22+C22</f>
        <v>68403</v>
      </c>
      <c r="E22" s="18" t="n">
        <f aca="false">IF(D22&gt;12903,12903,D22)</f>
        <v>12903</v>
      </c>
      <c r="F22" s="19" t="n">
        <f aca="false">IF((D22-E22)&gt;5000,5000,D22-E22)</f>
        <v>5000</v>
      </c>
      <c r="G22" s="19" t="n">
        <f aca="false">IF((D22-E22-F22)&gt;2000,2000,D22-E22-F22)</f>
        <v>2000</v>
      </c>
      <c r="H22" s="19" t="n">
        <f aca="false">IF((D22-E22-F22-G22)&gt;0,D22-E22-F22-G22,0)</f>
        <v>48500</v>
      </c>
      <c r="I22" s="20" t="n">
        <v>2.92</v>
      </c>
      <c r="J22" s="21" t="n">
        <f aca="false">+H22*I22</f>
        <v>141620</v>
      </c>
      <c r="K22" s="17" t="n">
        <v>0</v>
      </c>
      <c r="L22" s="18" t="n">
        <f aca="false">K22</f>
        <v>0</v>
      </c>
      <c r="M22" s="20" t="n">
        <v>2.92</v>
      </c>
      <c r="N22" s="21" t="n">
        <f aca="false">+L22*M22</f>
        <v>0</v>
      </c>
      <c r="O22" s="17" t="n">
        <v>15000</v>
      </c>
      <c r="P22" s="18" t="n">
        <f aca="false">O22</f>
        <v>15000</v>
      </c>
      <c r="Q22" s="20" t="n">
        <v>2.92</v>
      </c>
      <c r="R22" s="21" t="n">
        <f aca="false">+P22*Q22</f>
        <v>43800</v>
      </c>
    </row>
    <row r="23" customFormat="false" ht="12.75" hidden="false" customHeight="false" outlineLevel="0" collapsed="false">
      <c r="A23" s="16" t="n">
        <v>37116</v>
      </c>
      <c r="B23" s="17" t="n">
        <v>68403</v>
      </c>
      <c r="C23" s="18"/>
      <c r="D23" s="18" t="n">
        <f aca="false">+B23+C23</f>
        <v>68403</v>
      </c>
      <c r="E23" s="18" t="n">
        <f aca="false">IF(D23&gt;12903,12903,D23)</f>
        <v>12903</v>
      </c>
      <c r="F23" s="19" t="n">
        <f aca="false">IF((D23-E23)&gt;5000,5000,D23-E23)</f>
        <v>5000</v>
      </c>
      <c r="G23" s="19" t="n">
        <f aca="false">IF((D23-E23-F23)&gt;2000,2000,D23-E23-F23)</f>
        <v>2000</v>
      </c>
      <c r="H23" s="19" t="n">
        <f aca="false">IF((D23-E23-F23-G23)&gt;0,D23-E23-F23-G23,0)</f>
        <v>48500</v>
      </c>
      <c r="I23" s="20" t="n">
        <v>2.92</v>
      </c>
      <c r="J23" s="21" t="n">
        <f aca="false">+H23*I23</f>
        <v>141620</v>
      </c>
      <c r="K23" s="17" t="n">
        <v>0</v>
      </c>
      <c r="L23" s="18" t="n">
        <f aca="false">K23</f>
        <v>0</v>
      </c>
      <c r="M23" s="20" t="n">
        <v>2.92</v>
      </c>
      <c r="N23" s="21" t="n">
        <f aca="false">+L23*M23</f>
        <v>0</v>
      </c>
      <c r="O23" s="17" t="n">
        <v>15000</v>
      </c>
      <c r="P23" s="18" t="n">
        <f aca="false">O23</f>
        <v>15000</v>
      </c>
      <c r="Q23" s="20" t="n">
        <v>2.92</v>
      </c>
      <c r="R23" s="21" t="n">
        <f aca="false">+P23*Q23</f>
        <v>43800</v>
      </c>
    </row>
    <row r="24" customFormat="false" ht="12.75" hidden="false" customHeight="false" outlineLevel="0" collapsed="false">
      <c r="A24" s="16" t="n">
        <v>37117</v>
      </c>
      <c r="B24" s="17" t="n">
        <v>43403</v>
      </c>
      <c r="C24" s="18"/>
      <c r="D24" s="18" t="n">
        <f aca="false">+B24+C24</f>
        <v>43403</v>
      </c>
      <c r="E24" s="18" t="n">
        <f aca="false">IF(D24&gt;12903,12903,D24)</f>
        <v>12903</v>
      </c>
      <c r="F24" s="19" t="n">
        <f aca="false">IF((D24-E24)&gt;5000,5000,D24-E24)</f>
        <v>5000</v>
      </c>
      <c r="G24" s="19" t="n">
        <f aca="false">IF((D24-E24-F24)&gt;2000,2000,D24-E24-F24)</f>
        <v>2000</v>
      </c>
      <c r="H24" s="19" t="n">
        <f aca="false">IF((D24-E24-F24-G24)&gt;0,D24-E24-F24-G24,0)</f>
        <v>23500</v>
      </c>
      <c r="I24" s="20" t="n">
        <v>2.955</v>
      </c>
      <c r="J24" s="21" t="n">
        <f aca="false">+H24*I24</f>
        <v>69442.5</v>
      </c>
      <c r="K24" s="17" t="n">
        <v>0</v>
      </c>
      <c r="L24" s="18" t="n">
        <f aca="false">K24</f>
        <v>0</v>
      </c>
      <c r="M24" s="20" t="n">
        <v>2.955</v>
      </c>
      <c r="N24" s="21" t="n">
        <f aca="false">+L24*M24</f>
        <v>0</v>
      </c>
      <c r="O24" s="17" t="n">
        <v>15000</v>
      </c>
      <c r="P24" s="18" t="n">
        <f aca="false">O24</f>
        <v>15000</v>
      </c>
      <c r="Q24" s="20" t="n">
        <v>2.955</v>
      </c>
      <c r="R24" s="21" t="n">
        <f aca="false">+P24*Q24</f>
        <v>44325</v>
      </c>
    </row>
    <row r="25" customFormat="false" ht="12.75" hidden="false" customHeight="false" outlineLevel="0" collapsed="false">
      <c r="A25" s="16" t="n">
        <v>37118</v>
      </c>
      <c r="B25" s="17" t="n">
        <v>36403</v>
      </c>
      <c r="C25" s="18"/>
      <c r="D25" s="18" t="n">
        <f aca="false">+B25+C25</f>
        <v>36403</v>
      </c>
      <c r="E25" s="18" t="n">
        <f aca="false">IF(D25&gt;12903,12903,D25)</f>
        <v>12903</v>
      </c>
      <c r="F25" s="19" t="n">
        <f aca="false">IF((D25-E25)&gt;5000,5000,D25-E25)</f>
        <v>5000</v>
      </c>
      <c r="G25" s="19" t="n">
        <f aca="false">IF((D25-E25-F25)&gt;2000,2000,D25-E25-F25)</f>
        <v>2000</v>
      </c>
      <c r="H25" s="19" t="n">
        <f aca="false">IF((D25-E25-F25-G25)&gt;0,D25-E25-F25-G25,0)</f>
        <v>16500</v>
      </c>
      <c r="I25" s="20" t="n">
        <v>3</v>
      </c>
      <c r="J25" s="21" t="n">
        <f aca="false">+H25*I25</f>
        <v>49500</v>
      </c>
      <c r="K25" s="17" t="n">
        <v>0</v>
      </c>
      <c r="L25" s="18" t="n">
        <f aca="false">K25</f>
        <v>0</v>
      </c>
      <c r="M25" s="20" t="n">
        <v>3</v>
      </c>
      <c r="N25" s="21" t="n">
        <f aca="false">+L25*M25</f>
        <v>0</v>
      </c>
      <c r="O25" s="17" t="n">
        <v>15000</v>
      </c>
      <c r="P25" s="18" t="n">
        <f aca="false">O25</f>
        <v>15000</v>
      </c>
      <c r="Q25" s="20" t="n">
        <v>3</v>
      </c>
      <c r="R25" s="21" t="n">
        <f aca="false">+P25*Q25</f>
        <v>45000</v>
      </c>
    </row>
    <row r="26" customFormat="false" ht="12.75" hidden="false" customHeight="false" outlineLevel="0" collapsed="false">
      <c r="A26" s="16" t="n">
        <v>37119</v>
      </c>
      <c r="B26" s="17" t="n">
        <v>36403</v>
      </c>
      <c r="C26" s="18"/>
      <c r="D26" s="18" t="n">
        <f aca="false">+B26+C26</f>
        <v>36403</v>
      </c>
      <c r="E26" s="18" t="n">
        <f aca="false">IF(D26&gt;12903,12903,D26)</f>
        <v>12903</v>
      </c>
      <c r="F26" s="19" t="n">
        <f aca="false">IF((D26-E26)&gt;5000,5000,D26-E26)</f>
        <v>5000</v>
      </c>
      <c r="G26" s="19" t="n">
        <f aca="false">IF((D26-E26-F26)&gt;2000,2000,D26-E26-F26)</f>
        <v>2000</v>
      </c>
      <c r="H26" s="19" t="n">
        <f aca="false">IF((D26-E26-F26-G26)&gt;0,D26-E26-F26-G26,0)</f>
        <v>16500</v>
      </c>
      <c r="I26" s="20" t="n">
        <v>3.105</v>
      </c>
      <c r="J26" s="21" t="n">
        <f aca="false">+H26*I26</f>
        <v>51232.5</v>
      </c>
      <c r="K26" s="17" t="n">
        <v>0</v>
      </c>
      <c r="L26" s="18" t="n">
        <f aca="false">K26</f>
        <v>0</v>
      </c>
      <c r="M26" s="20" t="n">
        <v>3.105</v>
      </c>
      <c r="N26" s="21" t="n">
        <f aca="false">+L26*M26</f>
        <v>0</v>
      </c>
      <c r="O26" s="17" t="n">
        <v>15000</v>
      </c>
      <c r="P26" s="18" t="n">
        <f aca="false">O26</f>
        <v>15000</v>
      </c>
      <c r="Q26" s="20" t="n">
        <v>3.105</v>
      </c>
      <c r="R26" s="21" t="n">
        <f aca="false">+P26*Q26</f>
        <v>46575</v>
      </c>
    </row>
    <row r="27" customFormat="false" ht="12.75" hidden="false" customHeight="false" outlineLevel="0" collapsed="false">
      <c r="A27" s="16" t="n">
        <v>37120</v>
      </c>
      <c r="B27" s="17" t="n">
        <v>36403</v>
      </c>
      <c r="C27" s="18"/>
      <c r="D27" s="18" t="n">
        <f aca="false">+B27+C27</f>
        <v>36403</v>
      </c>
      <c r="E27" s="18" t="n">
        <f aca="false">IF(D27&gt;12903,12903,D27)</f>
        <v>12903</v>
      </c>
      <c r="F27" s="19" t="n">
        <f aca="false">IF((D27-E27)&gt;5000,5000,D27-E27)</f>
        <v>5000</v>
      </c>
      <c r="G27" s="19" t="n">
        <f aca="false">IF((D27-E27-F27)&gt;2000,2000,D27-E27-F27)</f>
        <v>2000</v>
      </c>
      <c r="H27" s="19" t="n">
        <f aca="false">IF((D27-E27-F27-G27)&gt;0,D27-E27-F27-G27,0)</f>
        <v>16500</v>
      </c>
      <c r="I27" s="20" t="n">
        <v>3.37</v>
      </c>
      <c r="J27" s="21" t="n">
        <f aca="false">+H27*I27</f>
        <v>55605</v>
      </c>
      <c r="K27" s="17" t="n">
        <v>0</v>
      </c>
      <c r="L27" s="18" t="n">
        <f aca="false">K27</f>
        <v>0</v>
      </c>
      <c r="M27" s="20" t="n">
        <v>3.37</v>
      </c>
      <c r="N27" s="21" t="n">
        <f aca="false">+L27*M27</f>
        <v>0</v>
      </c>
      <c r="O27" s="17" t="n">
        <v>15000</v>
      </c>
      <c r="P27" s="18" t="n">
        <f aca="false">O27</f>
        <v>15000</v>
      </c>
      <c r="Q27" s="20" t="n">
        <v>3.37</v>
      </c>
      <c r="R27" s="21" t="n">
        <f aca="false">+P27*Q27</f>
        <v>50550</v>
      </c>
    </row>
    <row r="28" customFormat="false" ht="12.75" hidden="false" customHeight="false" outlineLevel="0" collapsed="false">
      <c r="A28" s="16" t="n">
        <v>37121</v>
      </c>
      <c r="B28" s="17" t="n">
        <v>39403</v>
      </c>
      <c r="C28" s="18"/>
      <c r="D28" s="18" t="n">
        <f aca="false">+B28+C28</f>
        <v>39403</v>
      </c>
      <c r="E28" s="18" t="n">
        <f aca="false">IF(D28&gt;12903,12903,D28)</f>
        <v>12903</v>
      </c>
      <c r="F28" s="19" t="n">
        <f aca="false">IF((D28-E28)&gt;5000,5000,D28-E28)</f>
        <v>5000</v>
      </c>
      <c r="G28" s="19" t="n">
        <f aca="false">IF((D28-E28-F28)&gt;2000,2000,D28-E28-F28)</f>
        <v>2000</v>
      </c>
      <c r="H28" s="19" t="n">
        <f aca="false">IF((D28-E28-F28-G28)&gt;0,D28-E28-F28-G28,0)</f>
        <v>19500</v>
      </c>
      <c r="I28" s="20" t="n">
        <v>3.16</v>
      </c>
      <c r="J28" s="21" t="n">
        <f aca="false">+H28*I28</f>
        <v>61620</v>
      </c>
      <c r="K28" s="17" t="n">
        <v>0</v>
      </c>
      <c r="L28" s="18" t="n">
        <f aca="false">K28</f>
        <v>0</v>
      </c>
      <c r="M28" s="20" t="n">
        <v>3.16</v>
      </c>
      <c r="N28" s="21" t="n">
        <f aca="false">+L28*M28</f>
        <v>0</v>
      </c>
      <c r="O28" s="17" t="n">
        <v>15000</v>
      </c>
      <c r="P28" s="18" t="n">
        <f aca="false">O28</f>
        <v>15000</v>
      </c>
      <c r="Q28" s="20" t="n">
        <v>3.16</v>
      </c>
      <c r="R28" s="21" t="n">
        <f aca="false">+P28*Q28</f>
        <v>47400</v>
      </c>
    </row>
    <row r="29" customFormat="false" ht="12.75" hidden="false" customHeight="false" outlineLevel="0" collapsed="false">
      <c r="A29" s="16" t="n">
        <v>37122</v>
      </c>
      <c r="B29" s="17" t="n">
        <v>39403</v>
      </c>
      <c r="C29" s="18"/>
      <c r="D29" s="18" t="n">
        <f aca="false">+B29+C29</f>
        <v>39403</v>
      </c>
      <c r="E29" s="18" t="n">
        <f aca="false">IF(D29&gt;12903,12903,D29)</f>
        <v>12903</v>
      </c>
      <c r="F29" s="19" t="n">
        <f aca="false">IF((D29-E29)&gt;5000,5000,D29-E29)</f>
        <v>5000</v>
      </c>
      <c r="G29" s="19" t="n">
        <f aca="false">IF((D29-E29-F29)&gt;2000,2000,D29-E29-F29)</f>
        <v>2000</v>
      </c>
      <c r="H29" s="19" t="n">
        <f aca="false">IF((D29-E29-F29-G29)&gt;0,D29-E29-F29-G29,0)</f>
        <v>19500</v>
      </c>
      <c r="I29" s="20" t="n">
        <v>3.16</v>
      </c>
      <c r="J29" s="21" t="n">
        <f aca="false">+H29*I29</f>
        <v>61620</v>
      </c>
      <c r="K29" s="17" t="n">
        <v>0</v>
      </c>
      <c r="L29" s="18" t="n">
        <f aca="false">K29</f>
        <v>0</v>
      </c>
      <c r="M29" s="20" t="n">
        <v>3.16</v>
      </c>
      <c r="N29" s="21" t="n">
        <f aca="false">+L29*M29</f>
        <v>0</v>
      </c>
      <c r="O29" s="17" t="n">
        <v>15000</v>
      </c>
      <c r="P29" s="18" t="n">
        <f aca="false">O29</f>
        <v>15000</v>
      </c>
      <c r="Q29" s="20" t="n">
        <v>3.16</v>
      </c>
      <c r="R29" s="21" t="n">
        <f aca="false">+P29*Q29</f>
        <v>47400</v>
      </c>
    </row>
    <row r="30" customFormat="false" ht="12.75" hidden="false" customHeight="false" outlineLevel="0" collapsed="false">
      <c r="A30" s="16" t="n">
        <v>37123</v>
      </c>
      <c r="B30" s="17" t="n">
        <v>39403</v>
      </c>
      <c r="C30" s="18"/>
      <c r="D30" s="18" t="n">
        <f aca="false">+B30+C30</f>
        <v>39403</v>
      </c>
      <c r="E30" s="18" t="n">
        <f aca="false">IF(D30&gt;12903,12903,D30)</f>
        <v>12903</v>
      </c>
      <c r="F30" s="19" t="n">
        <f aca="false">IF((D30-E30)&gt;5000,5000,D30-E30)</f>
        <v>5000</v>
      </c>
      <c r="G30" s="19" t="n">
        <f aca="false">IF((D30-E30-F30)&gt;2000,2000,D30-E30-F30)</f>
        <v>2000</v>
      </c>
      <c r="H30" s="19" t="n">
        <f aca="false">IF((D30-E30-F30-G30)&gt;0,D30-E30-F30-G30,0)</f>
        <v>19500</v>
      </c>
      <c r="I30" s="20" t="n">
        <v>3.16</v>
      </c>
      <c r="J30" s="21" t="n">
        <f aca="false">+H30*I30</f>
        <v>61620</v>
      </c>
      <c r="K30" s="17" t="n">
        <v>0</v>
      </c>
      <c r="L30" s="18" t="n">
        <f aca="false">K30</f>
        <v>0</v>
      </c>
      <c r="M30" s="20" t="n">
        <v>3.16</v>
      </c>
      <c r="N30" s="21" t="n">
        <f aca="false">+L30*M30</f>
        <v>0</v>
      </c>
      <c r="O30" s="17" t="n">
        <v>15000</v>
      </c>
      <c r="P30" s="18" t="n">
        <f aca="false">O30</f>
        <v>15000</v>
      </c>
      <c r="Q30" s="20" t="n">
        <v>3.16</v>
      </c>
      <c r="R30" s="21" t="n">
        <f aca="false">+P30*Q30</f>
        <v>47400</v>
      </c>
    </row>
    <row r="31" customFormat="false" ht="12.75" hidden="false" customHeight="false" outlineLevel="0" collapsed="false">
      <c r="A31" s="16" t="n">
        <v>37124</v>
      </c>
      <c r="B31" s="17" t="n">
        <v>39403</v>
      </c>
      <c r="C31" s="18"/>
      <c r="D31" s="18" t="n">
        <f aca="false">+B31+C31</f>
        <v>39403</v>
      </c>
      <c r="E31" s="18" t="n">
        <f aca="false">IF(D31&gt;12903,12903,D31)</f>
        <v>12903</v>
      </c>
      <c r="F31" s="19" t="n">
        <f aca="false">IF((D31-E31)&gt;5000,5000,D31-E31)</f>
        <v>5000</v>
      </c>
      <c r="G31" s="19" t="n">
        <f aca="false">IF((D31-E31-F31)&gt;2000,2000,D31-E31-F31)</f>
        <v>2000</v>
      </c>
      <c r="H31" s="19" t="n">
        <f aca="false">IF((D31-E31-F31-G31)&gt;0,D31-E31-F31-G31,0)</f>
        <v>19500</v>
      </c>
      <c r="I31" s="20" t="n">
        <v>3.125</v>
      </c>
      <c r="J31" s="21" t="n">
        <f aca="false">+H31*I31</f>
        <v>60937.5</v>
      </c>
      <c r="K31" s="17" t="n">
        <v>0</v>
      </c>
      <c r="L31" s="18" t="n">
        <f aca="false">K31</f>
        <v>0</v>
      </c>
      <c r="M31" s="20" t="n">
        <v>3.125</v>
      </c>
      <c r="N31" s="21" t="n">
        <f aca="false">+L31*M31</f>
        <v>0</v>
      </c>
      <c r="O31" s="17" t="n">
        <v>15000</v>
      </c>
      <c r="P31" s="18" t="n">
        <f aca="false">O31</f>
        <v>15000</v>
      </c>
      <c r="Q31" s="20" t="n">
        <v>3.125</v>
      </c>
      <c r="R31" s="21" t="n">
        <f aca="false">+P31*Q31</f>
        <v>46875</v>
      </c>
    </row>
    <row r="32" customFormat="false" ht="12.75" hidden="false" customHeight="false" outlineLevel="0" collapsed="false">
      <c r="A32" s="16" t="n">
        <v>37125</v>
      </c>
      <c r="B32" s="17" t="n">
        <v>39403</v>
      </c>
      <c r="C32" s="18"/>
      <c r="D32" s="18" t="n">
        <f aca="false">+B32+C32</f>
        <v>39403</v>
      </c>
      <c r="E32" s="18" t="n">
        <f aca="false">IF(D32&gt;12903,12903,D32)</f>
        <v>12903</v>
      </c>
      <c r="F32" s="19" t="n">
        <f aca="false">IF((D32-E32)&gt;5000,5000,D32-E32)</f>
        <v>5000</v>
      </c>
      <c r="G32" s="19" t="n">
        <f aca="false">IF((D32-E32-F32)&gt;2000,2000,D32-E32-F32)</f>
        <v>2000</v>
      </c>
      <c r="H32" s="19" t="n">
        <f aca="false">IF((D32-E32-F32-G32)&gt;0,D32-E32-F32-G32,0)</f>
        <v>19500</v>
      </c>
      <c r="I32" s="20" t="n">
        <v>3.135</v>
      </c>
      <c r="J32" s="21" t="n">
        <f aca="false">+H32*I32</f>
        <v>61132.5</v>
      </c>
      <c r="K32" s="17" t="n">
        <v>0</v>
      </c>
      <c r="L32" s="18" t="n">
        <f aca="false">K32</f>
        <v>0</v>
      </c>
      <c r="M32" s="20" t="n">
        <v>3.135</v>
      </c>
      <c r="N32" s="21" t="n">
        <f aca="false">+L32*M32</f>
        <v>0</v>
      </c>
      <c r="O32" s="17" t="n">
        <v>15000</v>
      </c>
      <c r="P32" s="18" t="n">
        <f aca="false">O32</f>
        <v>15000</v>
      </c>
      <c r="Q32" s="20" t="n">
        <v>3.135</v>
      </c>
      <c r="R32" s="21" t="n">
        <f aca="false">+P32*Q32</f>
        <v>47025</v>
      </c>
    </row>
    <row r="33" customFormat="false" ht="12.75" hidden="false" customHeight="false" outlineLevel="0" collapsed="false">
      <c r="A33" s="16" t="n">
        <v>37126</v>
      </c>
      <c r="B33" s="17" t="n">
        <v>39403</v>
      </c>
      <c r="C33" s="18"/>
      <c r="D33" s="18" t="n">
        <f aca="false">+B33+C33</f>
        <v>39403</v>
      </c>
      <c r="E33" s="18" t="n">
        <f aca="false">IF(D33&gt;12903,12903,D33)</f>
        <v>12903</v>
      </c>
      <c r="F33" s="19" t="n">
        <f aca="false">IF((D33-E33)&gt;5000,5000,D33-E33)</f>
        <v>5000</v>
      </c>
      <c r="G33" s="19" t="n">
        <f aca="false">IF((D33-E33-F33)&gt;2000,2000,D33-E33-F33)</f>
        <v>2000</v>
      </c>
      <c r="H33" s="19" t="n">
        <f aca="false">IF((D33-E33-F33-G33)&gt;0,D33-E33-F33-G33,0)</f>
        <v>19500</v>
      </c>
      <c r="I33" s="20" t="n">
        <v>3.155</v>
      </c>
      <c r="J33" s="21" t="n">
        <f aca="false">+H33*I33</f>
        <v>61522.5</v>
      </c>
      <c r="K33" s="17" t="n">
        <v>0</v>
      </c>
      <c r="L33" s="18" t="n">
        <f aca="false">K33</f>
        <v>0</v>
      </c>
      <c r="M33" s="20" t="n">
        <v>3.155</v>
      </c>
      <c r="N33" s="21" t="n">
        <f aca="false">+L33*M33</f>
        <v>0</v>
      </c>
      <c r="O33" s="17" t="n">
        <v>15000</v>
      </c>
      <c r="P33" s="18" t="n">
        <f aca="false">O33</f>
        <v>15000</v>
      </c>
      <c r="Q33" s="20" t="n">
        <v>3.155</v>
      </c>
      <c r="R33" s="21" t="n">
        <f aca="false">+P33*Q33</f>
        <v>47325</v>
      </c>
    </row>
    <row r="34" customFormat="false" ht="12.75" hidden="false" customHeight="false" outlineLevel="0" collapsed="false">
      <c r="A34" s="16" t="n">
        <v>37127</v>
      </c>
      <c r="B34" s="17" t="n">
        <v>40403</v>
      </c>
      <c r="C34" s="18"/>
      <c r="D34" s="18" t="n">
        <f aca="false">+B34+C34</f>
        <v>40403</v>
      </c>
      <c r="E34" s="18" t="n">
        <f aca="false">IF(D34&gt;12903,12903,D34)</f>
        <v>12903</v>
      </c>
      <c r="F34" s="19" t="n">
        <f aca="false">IF((D34-E34)&gt;5000,5000,D34-E34)</f>
        <v>5000</v>
      </c>
      <c r="G34" s="19" t="n">
        <f aca="false">IF((D34-E34-F34)&gt;2000,2000,D34-E34-F34)</f>
        <v>2000</v>
      </c>
      <c r="H34" s="19" t="n">
        <f aca="false">IF((D34-E34-F34-G34)&gt;0,D34-E34-F34-G34,0)</f>
        <v>20500</v>
      </c>
      <c r="I34" s="20" t="n">
        <v>2.875</v>
      </c>
      <c r="J34" s="21" t="n">
        <f aca="false">+H34*I34</f>
        <v>58937.5</v>
      </c>
      <c r="K34" s="17" t="n">
        <v>0</v>
      </c>
      <c r="L34" s="18" t="n">
        <f aca="false">K34</f>
        <v>0</v>
      </c>
      <c r="M34" s="20" t="n">
        <v>2.875</v>
      </c>
      <c r="N34" s="21" t="n">
        <f aca="false">+L34*M34</f>
        <v>0</v>
      </c>
      <c r="O34" s="17" t="n">
        <v>15000</v>
      </c>
      <c r="P34" s="18" t="n">
        <f aca="false">O34</f>
        <v>15000</v>
      </c>
      <c r="Q34" s="20" t="n">
        <v>2.875</v>
      </c>
      <c r="R34" s="21" t="n">
        <f aca="false">+P34*Q34</f>
        <v>43125</v>
      </c>
    </row>
    <row r="35" customFormat="false" ht="12.75" hidden="false" customHeight="false" outlineLevel="0" collapsed="false">
      <c r="A35" s="16" t="n">
        <v>37128</v>
      </c>
      <c r="B35" s="17" t="n">
        <v>41403</v>
      </c>
      <c r="C35" s="18"/>
      <c r="D35" s="18" t="n">
        <f aca="false">+B35+C35</f>
        <v>41403</v>
      </c>
      <c r="E35" s="18" t="n">
        <f aca="false">IF(D35&gt;12903,12903,D35)</f>
        <v>12903</v>
      </c>
      <c r="F35" s="19" t="n">
        <f aca="false">IF((D35-E35)&gt;5000,5000,D35-E35)</f>
        <v>5000</v>
      </c>
      <c r="G35" s="19" t="n">
        <f aca="false">IF((D35-E35-F35)&gt;2000,2000,D35-E35-F35)</f>
        <v>2000</v>
      </c>
      <c r="H35" s="19" t="n">
        <f aca="false">IF((D35-E35-F35-G35)&gt;0,D35-E35-F35-G35,0)</f>
        <v>21500</v>
      </c>
      <c r="I35" s="20" t="n">
        <v>2.73</v>
      </c>
      <c r="J35" s="21" t="n">
        <f aca="false">+H35*I35</f>
        <v>58695</v>
      </c>
      <c r="K35" s="17" t="n">
        <v>0</v>
      </c>
      <c r="L35" s="18" t="n">
        <f aca="false">K35</f>
        <v>0</v>
      </c>
      <c r="M35" s="20" t="n">
        <v>2.73</v>
      </c>
      <c r="N35" s="21" t="n">
        <f aca="false">+L35*M35</f>
        <v>0</v>
      </c>
      <c r="O35" s="17" t="n">
        <v>15000</v>
      </c>
      <c r="P35" s="18" t="n">
        <f aca="false">O35</f>
        <v>15000</v>
      </c>
      <c r="Q35" s="20" t="n">
        <v>2.73</v>
      </c>
      <c r="R35" s="21" t="n">
        <f aca="false">+P35*Q35</f>
        <v>40950</v>
      </c>
    </row>
    <row r="36" customFormat="false" ht="12.75" hidden="false" customHeight="false" outlineLevel="0" collapsed="false">
      <c r="A36" s="16" t="n">
        <v>37129</v>
      </c>
      <c r="B36" s="17" t="n">
        <v>41403</v>
      </c>
      <c r="C36" s="18"/>
      <c r="D36" s="18" t="n">
        <f aca="false">+B36+C36</f>
        <v>41403</v>
      </c>
      <c r="E36" s="18" t="n">
        <f aca="false">IF(D36&gt;12903,12903,D36)</f>
        <v>12903</v>
      </c>
      <c r="F36" s="19" t="n">
        <f aca="false">IF((D36-E36)&gt;5000,5000,D36-E36)</f>
        <v>5000</v>
      </c>
      <c r="G36" s="19" t="n">
        <f aca="false">IF((D36-E36-F36)&gt;2000,2000,D36-E36-F36)</f>
        <v>2000</v>
      </c>
      <c r="H36" s="19" t="n">
        <f aca="false">IF((D36-E36-F36-G36)&gt;0,D36-E36-F36-G36,0)</f>
        <v>21500</v>
      </c>
      <c r="I36" s="20" t="n">
        <v>2.73</v>
      </c>
      <c r="J36" s="21" t="n">
        <f aca="false">+H36*I36</f>
        <v>58695</v>
      </c>
      <c r="K36" s="17" t="n">
        <v>0</v>
      </c>
      <c r="L36" s="18" t="n">
        <f aca="false">K36</f>
        <v>0</v>
      </c>
      <c r="M36" s="20" t="n">
        <v>2.73</v>
      </c>
      <c r="N36" s="21" t="n">
        <f aca="false">+L36*M36</f>
        <v>0</v>
      </c>
      <c r="O36" s="17" t="n">
        <v>15000</v>
      </c>
      <c r="P36" s="18" t="n">
        <f aca="false">O36</f>
        <v>15000</v>
      </c>
      <c r="Q36" s="20" t="n">
        <v>2.73</v>
      </c>
      <c r="R36" s="21" t="n">
        <f aca="false">+P36*Q36</f>
        <v>40950</v>
      </c>
    </row>
    <row r="37" customFormat="false" ht="12.75" hidden="false" customHeight="false" outlineLevel="0" collapsed="false">
      <c r="A37" s="16" t="n">
        <v>37130</v>
      </c>
      <c r="B37" s="17" t="n">
        <v>41403</v>
      </c>
      <c r="C37" s="18"/>
      <c r="D37" s="18" t="n">
        <f aca="false">+B37+C37</f>
        <v>41403</v>
      </c>
      <c r="E37" s="18" t="n">
        <f aca="false">IF(D37&gt;12903,12903,D37)</f>
        <v>12903</v>
      </c>
      <c r="F37" s="19" t="n">
        <f aca="false">IF((D37-E37)&gt;5000,5000,D37-E37)</f>
        <v>5000</v>
      </c>
      <c r="G37" s="19" t="n">
        <f aca="false">IF((D37-E37-F37)&gt;2000,2000,D37-E37-F37)</f>
        <v>2000</v>
      </c>
      <c r="H37" s="19" t="n">
        <f aca="false">IF((D37-E37-F37-G37)&gt;0,D37-E37-F37-G37,0)</f>
        <v>21500</v>
      </c>
      <c r="I37" s="20" t="n">
        <v>2.73</v>
      </c>
      <c r="J37" s="21" t="n">
        <f aca="false">+H37*I37</f>
        <v>58695</v>
      </c>
      <c r="K37" s="17" t="n">
        <v>0</v>
      </c>
      <c r="L37" s="18" t="n">
        <f aca="false">K37</f>
        <v>0</v>
      </c>
      <c r="M37" s="20" t="n">
        <v>2.73</v>
      </c>
      <c r="N37" s="21" t="n">
        <f aca="false">+L37*M37</f>
        <v>0</v>
      </c>
      <c r="O37" s="17" t="n">
        <v>15000</v>
      </c>
      <c r="P37" s="18" t="n">
        <f aca="false">O37</f>
        <v>15000</v>
      </c>
      <c r="Q37" s="20" t="n">
        <v>2.73</v>
      </c>
      <c r="R37" s="21" t="n">
        <f aca="false">+P37*Q37</f>
        <v>40950</v>
      </c>
    </row>
    <row r="38" customFormat="false" ht="12.75" hidden="false" customHeight="false" outlineLevel="0" collapsed="false">
      <c r="A38" s="16" t="n">
        <v>37131</v>
      </c>
      <c r="B38" s="17" t="n">
        <v>33903</v>
      </c>
      <c r="C38" s="18"/>
      <c r="D38" s="18" t="n">
        <f aca="false">+B38+C38</f>
        <v>33903</v>
      </c>
      <c r="E38" s="18" t="n">
        <f aca="false">IF(D38&gt;12903,12903,D38)</f>
        <v>12903</v>
      </c>
      <c r="F38" s="19" t="n">
        <f aca="false">IF((D38-E38)&gt;5000,5000,D38-E38)</f>
        <v>5000</v>
      </c>
      <c r="G38" s="19" t="n">
        <f aca="false">IF((D38-E38-F38)&gt;2000,2000,D38-E38-F38)</f>
        <v>2000</v>
      </c>
      <c r="H38" s="19" t="n">
        <f aca="false">IF((D38-E38-F38-G38)&gt;0,D38-E38-F38-G38,0)</f>
        <v>14000</v>
      </c>
      <c r="I38" s="20" t="n">
        <v>2.61</v>
      </c>
      <c r="J38" s="21" t="n">
        <f aca="false">+H38*I38</f>
        <v>36540</v>
      </c>
      <c r="K38" s="17" t="n">
        <v>0</v>
      </c>
      <c r="L38" s="18" t="n">
        <f aca="false">K38</f>
        <v>0</v>
      </c>
      <c r="M38" s="20" t="n">
        <v>2.61</v>
      </c>
      <c r="N38" s="21" t="n">
        <f aca="false">+L38*M38</f>
        <v>0</v>
      </c>
      <c r="O38" s="17" t="n">
        <v>15000</v>
      </c>
      <c r="P38" s="18" t="n">
        <f aca="false">O38</f>
        <v>15000</v>
      </c>
      <c r="Q38" s="20" t="n">
        <v>2.61</v>
      </c>
      <c r="R38" s="21" t="n">
        <f aca="false">+P38*Q38</f>
        <v>39150</v>
      </c>
    </row>
    <row r="39" customFormat="false" ht="12.75" hidden="false" customHeight="false" outlineLevel="0" collapsed="false">
      <c r="A39" s="16" t="n">
        <v>37132</v>
      </c>
      <c r="B39" s="17" t="n">
        <v>31903</v>
      </c>
      <c r="C39" s="18"/>
      <c r="D39" s="18" t="n">
        <f aca="false">+B39+C39</f>
        <v>31903</v>
      </c>
      <c r="E39" s="18" t="n">
        <f aca="false">IF(D39&gt;12903,12903,D39)</f>
        <v>12903</v>
      </c>
      <c r="F39" s="19" t="n">
        <f aca="false">IF((D39-E39)&gt;5000,5000,D39-E39)</f>
        <v>5000</v>
      </c>
      <c r="G39" s="19" t="n">
        <f aca="false">IF((D39-E39-F39)&gt;2000,2000,D39-E39-F39)</f>
        <v>2000</v>
      </c>
      <c r="H39" s="19" t="n">
        <f aca="false">IF((D39-E39-F39-G39)&gt;0,D39-E39-F39-G39,0)</f>
        <v>12000</v>
      </c>
      <c r="I39" s="20" t="n">
        <v>2.56</v>
      </c>
      <c r="J39" s="21" t="n">
        <f aca="false">+H39*I39</f>
        <v>30720</v>
      </c>
      <c r="K39" s="17" t="n">
        <v>0</v>
      </c>
      <c r="L39" s="18" t="n">
        <f aca="false">K39</f>
        <v>0</v>
      </c>
      <c r="M39" s="20" t="n">
        <v>2.56</v>
      </c>
      <c r="N39" s="21" t="n">
        <f aca="false">+L39*M39</f>
        <v>0</v>
      </c>
      <c r="O39" s="17" t="n">
        <v>15000</v>
      </c>
      <c r="P39" s="18" t="n">
        <f aca="false">O39</f>
        <v>15000</v>
      </c>
      <c r="Q39" s="20" t="n">
        <v>2.56</v>
      </c>
      <c r="R39" s="21" t="n">
        <f aca="false">+P39*Q39</f>
        <v>38400</v>
      </c>
    </row>
    <row r="40" customFormat="false" ht="12.75" hidden="false" customHeight="false" outlineLevel="0" collapsed="false">
      <c r="A40" s="16" t="n">
        <v>37133</v>
      </c>
      <c r="B40" s="17" t="n">
        <v>29403</v>
      </c>
      <c r="C40" s="18"/>
      <c r="D40" s="18" t="n">
        <f aca="false">+B40+C40</f>
        <v>29403</v>
      </c>
      <c r="E40" s="18" t="n">
        <f aca="false">IF(D40&gt;12903,12903,D40)</f>
        <v>12903</v>
      </c>
      <c r="F40" s="19" t="n">
        <f aca="false">IF((D40-E40)&gt;5000,5000,D40-E40)</f>
        <v>5000</v>
      </c>
      <c r="G40" s="19" t="n">
        <f aca="false">IF((D40-E40-F40)&gt;2000,2000,D40-E40-F40)</f>
        <v>2000</v>
      </c>
      <c r="H40" s="19" t="n">
        <f aca="false">IF((D40-E40-F40-G40)&gt;0,D40-E40-F40-G40,0)</f>
        <v>9500</v>
      </c>
      <c r="I40" s="20" t="n">
        <v>2.465</v>
      </c>
      <c r="J40" s="21" t="n">
        <f aca="false">+H40*I40</f>
        <v>23417.5</v>
      </c>
      <c r="K40" s="17" t="n">
        <v>0</v>
      </c>
      <c r="L40" s="18" t="n">
        <f aca="false">K40</f>
        <v>0</v>
      </c>
      <c r="M40" s="20" t="n">
        <v>2.465</v>
      </c>
      <c r="N40" s="21" t="n">
        <f aca="false">+L40*M40</f>
        <v>0</v>
      </c>
      <c r="O40" s="17" t="n">
        <v>15000</v>
      </c>
      <c r="P40" s="18" t="n">
        <f aca="false">O40</f>
        <v>15000</v>
      </c>
      <c r="Q40" s="20" t="n">
        <v>2.465</v>
      </c>
      <c r="R40" s="21" t="n">
        <f aca="false">+P40*Q40</f>
        <v>36975</v>
      </c>
    </row>
    <row r="41" customFormat="false" ht="12.75" hidden="false" customHeight="false" outlineLevel="0" collapsed="false">
      <c r="A41" s="16" t="n">
        <v>37134</v>
      </c>
      <c r="B41" s="17" t="n">
        <v>29403</v>
      </c>
      <c r="C41" s="18"/>
      <c r="D41" s="18" t="n">
        <f aca="false">+B41+C41</f>
        <v>29403</v>
      </c>
      <c r="E41" s="26" t="n">
        <f aca="false">IF(D41&gt;12903,12903,D41)</f>
        <v>12903</v>
      </c>
      <c r="F41" s="27" t="n">
        <f aca="false">IF((D41-E41)&gt;5000,5000,D41-E41)</f>
        <v>5000</v>
      </c>
      <c r="G41" s="27" t="n">
        <f aca="false">IF((D41-E41-F41)&gt;2000,2000,D41-E41-F41)</f>
        <v>2000</v>
      </c>
      <c r="H41" s="19" t="n">
        <f aca="false">IF((D41-E41-F41-G41)&gt;0,D41-E41-F41-G41,0)</f>
        <v>9500</v>
      </c>
      <c r="I41" s="20" t="n">
        <v>2.45</v>
      </c>
      <c r="J41" s="21" t="n">
        <f aca="false">+H41*I41</f>
        <v>23275</v>
      </c>
      <c r="K41" s="17" t="n">
        <v>0</v>
      </c>
      <c r="L41" s="18" t="n">
        <f aca="false">K41</f>
        <v>0</v>
      </c>
      <c r="M41" s="20" t="n">
        <v>2.45</v>
      </c>
      <c r="N41" s="21" t="n">
        <f aca="false">+L41*M41</f>
        <v>0</v>
      </c>
      <c r="O41" s="17" t="n">
        <v>15000</v>
      </c>
      <c r="P41" s="18" t="n">
        <f aca="false">O41</f>
        <v>15000</v>
      </c>
      <c r="Q41" s="20" t="n">
        <v>2.45</v>
      </c>
      <c r="R41" s="21" t="n">
        <f aca="false">+P41*Q41</f>
        <v>36750</v>
      </c>
    </row>
    <row r="42" customFormat="false" ht="13.5" hidden="false" customHeight="false" outlineLevel="0" collapsed="false">
      <c r="A42" s="28"/>
      <c r="B42" s="29" t="n">
        <f aca="false">SUM(B11:B41)</f>
        <v>1139187</v>
      </c>
      <c r="C42" s="18"/>
      <c r="D42" s="18"/>
      <c r="E42" s="18" t="n">
        <f aca="false">SUM(E11:E41)</f>
        <v>389144</v>
      </c>
      <c r="F42" s="19" t="n">
        <f aca="false">SUM(F11:F41)</f>
        <v>135685</v>
      </c>
      <c r="G42" s="19" t="n">
        <f aca="false">SUM(G11:G41)</f>
        <v>54000</v>
      </c>
      <c r="H42" s="30" t="n">
        <f aca="false">SUM(H11:H41)</f>
        <v>571358</v>
      </c>
      <c r="I42" s="31"/>
      <c r="J42" s="32" t="n">
        <f aca="false">SUM(J11:J41)</f>
        <v>1695538.32</v>
      </c>
      <c r="K42" s="29" t="n">
        <f aca="false">SUM(K11:K41)</f>
        <v>38500</v>
      </c>
      <c r="L42" s="33" t="n">
        <f aca="false">SUM(L11:L41)</f>
        <v>38500</v>
      </c>
      <c r="M42" s="31"/>
      <c r="N42" s="32" t="n">
        <f aca="false">SUM(N11:N41)</f>
        <v>121852.5</v>
      </c>
      <c r="O42" s="29" t="n">
        <f aca="false">SUM(O11:O41)</f>
        <v>442500</v>
      </c>
      <c r="P42" s="33" t="n">
        <f aca="false">SUM(P11:P41)</f>
        <v>442500</v>
      </c>
      <c r="Q42" s="31"/>
      <c r="R42" s="32" t="n">
        <f aca="false">SUM(R11:R41)</f>
        <v>1314187.5</v>
      </c>
    </row>
    <row r="43" customFormat="false" ht="13.5" hidden="false" customHeight="false" outlineLevel="0" collapsed="false">
      <c r="A43" s="28"/>
      <c r="B43" s="28"/>
      <c r="C43" s="34"/>
      <c r="D43" s="34"/>
      <c r="E43" s="35" t="n">
        <f aca="false">E10</f>
        <v>2.895</v>
      </c>
      <c r="F43" s="36" t="n">
        <f aca="false">F10</f>
        <v>4.425</v>
      </c>
      <c r="G43" s="36" t="n">
        <f aca="false">G10</f>
        <v>3.1</v>
      </c>
      <c r="H43" s="31"/>
      <c r="I43" s="31"/>
      <c r="J43" s="37"/>
      <c r="K43" s="28"/>
      <c r="L43" s="34"/>
      <c r="M43" s="31"/>
      <c r="N43" s="37"/>
      <c r="O43" s="28"/>
      <c r="P43" s="34"/>
      <c r="Q43" s="31"/>
      <c r="R43" s="37"/>
    </row>
    <row r="44" customFormat="false" ht="13.5" hidden="false" customHeight="false" outlineLevel="0" collapsed="false">
      <c r="A44" s="28"/>
      <c r="B44" s="28"/>
      <c r="C44" s="34"/>
      <c r="D44" s="34"/>
      <c r="E44" s="38" t="n">
        <f aca="false">+E42*E43</f>
        <v>1126571.88</v>
      </c>
      <c r="F44" s="39" t="n">
        <f aca="false">+F42*F43</f>
        <v>600406.125</v>
      </c>
      <c r="G44" s="39" t="n">
        <f aca="false">+G42*G43</f>
        <v>167400</v>
      </c>
      <c r="H44" s="31"/>
      <c r="I44" s="31"/>
      <c r="J44" s="37"/>
      <c r="K44" s="28"/>
      <c r="L44" s="34"/>
      <c r="M44" s="31"/>
      <c r="N44" s="37"/>
      <c r="O44" s="28"/>
      <c r="P44" s="34"/>
      <c r="Q44" s="31"/>
      <c r="R44" s="37"/>
    </row>
    <row r="45" customFormat="false" ht="14.25" hidden="false" customHeight="false" outlineLevel="0" collapsed="false">
      <c r="A45" s="40"/>
      <c r="B45" s="40"/>
      <c r="C45" s="41"/>
      <c r="D45" s="41"/>
      <c r="E45" s="41"/>
      <c r="F45" s="42"/>
      <c r="G45" s="42"/>
      <c r="H45" s="42"/>
      <c r="I45" s="42"/>
      <c r="J45" s="43"/>
      <c r="K45" s="40"/>
      <c r="L45" s="41"/>
      <c r="M45" s="42"/>
      <c r="N45" s="43"/>
      <c r="O45" s="40"/>
      <c r="P45" s="41"/>
      <c r="Q45" s="42"/>
      <c r="R45" s="43"/>
    </row>
  </sheetData>
  <mergeCells count="14">
    <mergeCell ref="A1:R1"/>
    <mergeCell ref="A2:R2"/>
    <mergeCell ref="A3:R3"/>
    <mergeCell ref="B6:N6"/>
    <mergeCell ref="O6:R6"/>
    <mergeCell ref="H7:J7"/>
    <mergeCell ref="L7:N7"/>
    <mergeCell ref="P7:R7"/>
    <mergeCell ref="H8:J8"/>
    <mergeCell ref="L8:N8"/>
    <mergeCell ref="P8:R8"/>
    <mergeCell ref="H9:J9"/>
    <mergeCell ref="L9:N9"/>
    <mergeCell ref="P9:R9"/>
  </mergeCells>
  <printOptions headings="false" gridLines="false" gridLinesSet="true" horizontalCentered="tru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2001-09-24T15:42:37Z</dcterms:created>
  <dc:creator>lellis3</dc:creator>
  <dc:description/>
  <dc:language>en-US</dc:language>
  <cp:lastModifiedBy>lellis3</cp:lastModifiedBy>
  <cp:lastPrinted>2001-09-24T17:18:19Z</cp:lastPrinted>
  <dcterms:modified xsi:type="dcterms:W3CDTF">2001-09-27T16:41:46Z</dcterms:modified>
  <cp:revision>0</cp:revision>
  <dc:subject/>
  <dc:title/>
</cp:coreProperties>
</file>