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market Chart" sheetId="1" state="visible" r:id="rId3"/>
    <sheet name="Non-gas CALI_deal_sum" sheetId="2" state="visible" r:id="rId4"/>
    <sheet name="Gas Deal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<sst xmlns="http://schemas.openxmlformats.org/spreadsheetml/2006/main" count="204" uniqueCount="76">
  <si>
    <t xml:space="preserve">Mark-to-Market of</t>
  </si>
  <si>
    <t xml:space="preserve">DWR Contracts By Counter Party</t>
  </si>
  <si>
    <t xml:space="preserve">($s, negative number means contract is above market)</t>
  </si>
  <si>
    <t xml:space="preserve">Calpine</t>
  </si>
  <si>
    <t xml:space="preserve">Sempra</t>
  </si>
  <si>
    <t xml:space="preserve">Coral</t>
  </si>
  <si>
    <t xml:space="preserve">Dynegy</t>
  </si>
  <si>
    <t xml:space="preserve">Williams</t>
  </si>
  <si>
    <t xml:space="preserve">High Desert</t>
  </si>
  <si>
    <t xml:space="preserve">GWF</t>
  </si>
  <si>
    <t xml:space="preserve">Mirant</t>
  </si>
  <si>
    <t xml:space="preserve">Pacificorp</t>
  </si>
  <si>
    <t xml:space="preserve">Constellation</t>
  </si>
  <si>
    <t xml:space="preserve">El Paso </t>
  </si>
  <si>
    <t xml:space="preserve">Morgan Stanley</t>
  </si>
  <si>
    <t xml:space="preserve">Alliant</t>
  </si>
  <si>
    <t xml:space="preserve">PG&amp;E Gen</t>
  </si>
  <si>
    <t xml:space="preserve">Clearwood</t>
  </si>
  <si>
    <t xml:space="preserve">Allegheny</t>
  </si>
  <si>
    <t xml:space="preserve">IID</t>
  </si>
  <si>
    <t xml:space="preserve">Total Overmarket PV</t>
  </si>
  <si>
    <t xml:space="preserve">10/1/01 using 9/28/01 Curves</t>
  </si>
  <si>
    <t xml:space="preserve">Trade</t>
  </si>
  <si>
    <t xml:space="preserve">Start</t>
  </si>
  <si>
    <t xml:space="preserve">End</t>
  </si>
  <si>
    <t xml:space="preserve">Deal</t>
  </si>
  <si>
    <t xml:space="preserve">Counter</t>
  </si>
  <si>
    <t xml:space="preserve">Date</t>
  </si>
  <si>
    <t xml:space="preserve">Delivery</t>
  </si>
  <si>
    <t xml:space="preserve">PV'd</t>
  </si>
  <si>
    <t xml:space="preserve">Swap Vol</t>
  </si>
  <si>
    <t xml:space="preserve">Notional</t>
  </si>
  <si>
    <t xml:space="preserve">Deal Vol</t>
  </si>
  <si>
    <t xml:space="preserve">MTM P/L</t>
  </si>
  <si>
    <t xml:space="preserve">Number</t>
  </si>
  <si>
    <t xml:space="preserve">Party</t>
  </si>
  <si>
    <t xml:space="preserve">MM/DD/YY</t>
  </si>
  <si>
    <t xml:space="preserve">Point</t>
  </si>
  <si>
    <t xml:space="preserve">Peak</t>
  </si>
  <si>
    <t xml:space="preserve">Off Peak</t>
  </si>
  <si>
    <t xml:space="preserve">Total</t>
  </si>
  <si>
    <t xml:space="preserve">Total Mid</t>
  </si>
  <si>
    <t xml:space="preserve">---------</t>
  </si>
  <si>
    <t xml:space="preserve">------------------</t>
  </si>
  <si>
    <t xml:space="preserve">--------</t>
  </si>
  <si>
    <t xml:space="preserve">------------</t>
  </si>
  <si>
    <t xml:space="preserve">($/MWh)</t>
  </si>
  <si>
    <t xml:space="preserve">NP-15</t>
  </si>
  <si>
    <t xml:space="preserve">El Paso</t>
  </si>
  <si>
    <t xml:space="preserve">-------------</t>
  </si>
  <si>
    <t xml:space="preserve">Total for</t>
  </si>
  <si>
    <t xml:space="preserve">Region R10</t>
  </si>
  <si>
    <t xml:space="preserve">============</t>
  </si>
  <si>
    <t xml:space="preserve">=============</t>
  </si>
  <si>
    <t xml:space="preserve">Alleghany</t>
  </si>
  <si>
    <t xml:space="preserve">SP-15</t>
  </si>
  <si>
    <t xml:space="preserve">Alliance</t>
  </si>
  <si>
    <t xml:space="preserve">Imperial Valley</t>
  </si>
  <si>
    <t xml:space="preserve">PG&amp;E</t>
  </si>
  <si>
    <t xml:space="preserve">Williams </t>
  </si>
  <si>
    <t xml:space="preserve">Region R11</t>
  </si>
  <si>
    <t xml:space="preserve">BPA</t>
  </si>
  <si>
    <t xml:space="preserve">COB</t>
  </si>
  <si>
    <t xml:space="preserve">Region R8</t>
  </si>
  <si>
    <t xml:space="preserve">Total Power</t>
  </si>
  <si>
    <t xml:space="preserve">Price Book</t>
  </si>
  <si>
    <t xml:space="preserve">Mark to Market - CDWR tolling contracts based on 8/22/01 ENE Curves</t>
  </si>
  <si>
    <t xml:space="preserve">(Compares Capacity Payments * Demand Charge Divisors)</t>
  </si>
  <si>
    <t xml:space="preserve">Original Contract</t>
  </si>
  <si>
    <t xml:space="preserve">Current Premium</t>
  </si>
  <si>
    <t xml:space="preserve">Out of Money</t>
  </si>
  <si>
    <t xml:space="preserve">*</t>
  </si>
  <si>
    <t xml:space="preserve">Sunrise</t>
  </si>
  <si>
    <t xml:space="preserve">Wellhead</t>
  </si>
  <si>
    <t xml:space="preserve">Total Gas Contracts (PV Dollars)</t>
  </si>
  <si>
    <t xml:space="preserve">*not including Aug  &amp; Sep 01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</si>
</sst>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\$#,##0"/>
    <numFmt numFmtId="167" formatCode="_(* #,##0_);_(* \(#,##0\);_(* \-??_);_(@_)"/>
    <numFmt numFmtId="168" formatCode="[$-409]m/d/yyyy"/>
    <numFmt numFmtId="169" formatCode="#,##0"/>
    <numFmt numFmtId="170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sz val="10"/>
      <name val="Courier New"/>
      <family val="3"/>
    </font>
    <font>
      <b val="true"/>
      <sz val="10"/>
      <name val="Courier New"/>
      <family val="3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DWR Contracts: Shares of Over Market Costs by Supplier:  Total overmarket is $16.9 billion PV</a:t>
            </a:r>
          </a:p>
        </c:rich>
      </c:tx>
      <c:layout>
        <c:manualLayout>
          <c:xMode val="edge"/>
          <c:yMode val="edge"/>
          <c:x val="0.204585769660338"/>
          <c:y val="0.79338026429541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709874515472"/>
          <c:y val="0.256761763616154"/>
          <c:w val="0.425267722225872"/>
          <c:h val="0.62115598369766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spPr>
              <a:solidFill>
                <a:srgbClr val="8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spPr>
              <a:solidFill>
                <a:srgbClr val="8000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spPr>
              <a:solidFill>
                <a:srgbClr val="00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spPr>
              <a:solidFill>
                <a:srgbClr val="00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7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8"/>
            <c:spPr>
              <a:solidFill>
                <a:srgbClr val="ccff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'Overmarket Chart'!$B$4:$B$22</c:f>
              <c:strCache>
                <c:ptCount val="19"/>
                <c:pt idx="0">
                  <c:v>Calpine</c:v>
                </c:pt>
                <c:pt idx="1">
                  <c:v>Sempra</c:v>
                </c:pt>
                <c:pt idx="2">
                  <c:v>Coral</c:v>
                </c:pt>
                <c:pt idx="3">
                  <c:v>Dynegy</c:v>
                </c:pt>
                <c:pt idx="4">
                  <c:v>Williams</c:v>
                </c:pt>
                <c:pt idx="5">
                  <c:v>High Desert</c:v>
                </c:pt>
                <c:pt idx="6">
                  <c:v>Sunrise</c:v>
                </c:pt>
                <c:pt idx="7">
                  <c:v>Dynegy</c:v>
                </c:pt>
                <c:pt idx="8">
                  <c:v>GWF</c:v>
                </c:pt>
                <c:pt idx="9">
                  <c:v>Mirant</c:v>
                </c:pt>
                <c:pt idx="10">
                  <c:v>Pacificorp</c:v>
                </c:pt>
                <c:pt idx="11">
                  <c:v>Constellation</c:v>
                </c:pt>
                <c:pt idx="12">
                  <c:v>El Paso </c:v>
                </c:pt>
                <c:pt idx="13">
                  <c:v>Morgan Stanley</c:v>
                </c:pt>
                <c:pt idx="14">
                  <c:v>Alliant</c:v>
                </c:pt>
                <c:pt idx="15">
                  <c:v>PG&amp;E Gen</c:v>
                </c:pt>
                <c:pt idx="16">
                  <c:v>Clearwood</c:v>
                </c:pt>
                <c:pt idx="17">
                  <c:v>Allegheny</c:v>
                </c:pt>
                <c:pt idx="18">
                  <c:v>IID</c:v>
                </c:pt>
              </c:strCache>
            </c:strRef>
          </c:cat>
          <c:val>
            <c:numRef>
              <c:f>'Overmarket Chart'!$C$4:$C$22</c:f>
              <c:numCache>
                <c:formatCode>\$#,##0</c:formatCode>
                <c:ptCount val="19"/>
                <c:pt idx="0">
                  <c:v>-5487755635.95768</c:v>
                </c:pt>
                <c:pt idx="1">
                  <c:v>-2563244042.74809</c:v>
                </c:pt>
                <c:pt idx="2">
                  <c:v>-1643664568.83917</c:v>
                </c:pt>
                <c:pt idx="3">
                  <c:v>-1734205883.57425</c:v>
                </c:pt>
                <c:pt idx="4">
                  <c:v>-1513842814</c:v>
                </c:pt>
                <c:pt idx="5">
                  <c:v>-988655168</c:v>
                </c:pt>
                <c:pt idx="6">
                  <c:v>-563782995.41035</c:v>
                </c:pt>
                <c:pt idx="7">
                  <c:v>-495959141.574249</c:v>
                </c:pt>
                <c:pt idx="8">
                  <c:v>-459518437.077333</c:v>
                </c:pt>
                <c:pt idx="9">
                  <c:v>-342719013</c:v>
                </c:pt>
                <c:pt idx="10">
                  <c:v>-288007014.023104</c:v>
                </c:pt>
                <c:pt idx="11">
                  <c:v>-198854961</c:v>
                </c:pt>
                <c:pt idx="12">
                  <c:v>-159043691</c:v>
                </c:pt>
                <c:pt idx="13">
                  <c:v>-107460535</c:v>
                </c:pt>
                <c:pt idx="14">
                  <c:v>-84213305</c:v>
                </c:pt>
                <c:pt idx="15">
                  <c:v>-114549360</c:v>
                </c:pt>
                <c:pt idx="16">
                  <c:v>-55183513</c:v>
                </c:pt>
                <c:pt idx="17">
                  <c:v>-25343320</c:v>
                </c:pt>
                <c:pt idx="18">
                  <c:v>-18676515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311760</xdr:colOff>
      <xdr:row>0</xdr:row>
      <xdr:rowOff>142920</xdr:rowOff>
    </xdr:from>
    <xdr:to>
      <xdr:col>11</xdr:col>
      <xdr:colOff>549000</xdr:colOff>
      <xdr:row>36</xdr:row>
      <xdr:rowOff>142920</xdr:rowOff>
    </xdr:to>
    <xdr:graphicFrame>
      <xdr:nvGraphicFramePr>
        <xdr:cNvPr id="0" name="Chart 1"/>
        <xdr:cNvGraphicFramePr/>
      </xdr:nvGraphicFramePr>
      <xdr:xfrm>
        <a:off x="3918600" y="142920"/>
        <a:ext cx="5479200" cy="582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1" width="16.56"/>
    <col collapsed="false" customWidth="true" hidden="false" outlineLevel="0" max="4" min="4" style="0" width="10.99"/>
  </cols>
  <sheetData>
    <row r="1" customFormat="false" ht="12.75" hidden="false" customHeight="false" outlineLevel="0" collapsed="false">
      <c r="B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2</v>
      </c>
    </row>
    <row r="4" customFormat="false" ht="12.75" hidden="false" customHeight="false" outlineLevel="0" collapsed="false">
      <c r="B4" s="0" t="s">
        <v>3</v>
      </c>
      <c r="C4" s="1" t="n">
        <f aca="false">+SUM('Non-gas CALI_deal_sum'!L12:L14)-'Gas Deals'!C13</f>
        <v>-5487755635.95768</v>
      </c>
    </row>
    <row r="5" customFormat="false" ht="12.75" hidden="false" customHeight="false" outlineLevel="0" collapsed="false">
      <c r="B5" s="0" t="s">
        <v>4</v>
      </c>
      <c r="C5" s="1" t="n">
        <f aca="false">-'Gas Deals'!C33</f>
        <v>-2563244042.74809</v>
      </c>
      <c r="D5" s="2"/>
    </row>
    <row r="6" customFormat="false" ht="12.75" hidden="false" customHeight="false" outlineLevel="0" collapsed="false">
      <c r="B6" s="0" t="s">
        <v>5</v>
      </c>
      <c r="C6" s="1" t="n">
        <f aca="false">+'Non-gas CALI_deal_sum'!L16-'Gas Deals'!C23</f>
        <v>-1643664568.83917</v>
      </c>
    </row>
    <row r="7" customFormat="false" ht="12.75" hidden="false" customHeight="false" outlineLevel="0" collapsed="false">
      <c r="B7" s="0" t="s">
        <v>6</v>
      </c>
      <c r="C7" s="1" t="n">
        <f aca="false">+'Non-gas CALI_deal_sum'!L26-'Gas Deals'!C18</f>
        <v>-1734205883.57425</v>
      </c>
    </row>
    <row r="8" customFormat="false" ht="12.75" hidden="false" customHeight="false" outlineLevel="0" collapsed="false">
      <c r="B8" s="0" t="s">
        <v>7</v>
      </c>
      <c r="C8" s="1" t="n">
        <f aca="false">+SUM('Non-gas CALI_deal_sum'!L32:L35)</f>
        <v>-1513842814</v>
      </c>
    </row>
    <row r="9" customFormat="false" ht="12.75" hidden="false" customHeight="false" outlineLevel="0" collapsed="false">
      <c r="B9" s="0" t="s">
        <v>8</v>
      </c>
      <c r="C9" s="1" t="n">
        <f aca="false">+'Non-gas CALI_deal_sum'!L28</f>
        <v>-988655168</v>
      </c>
    </row>
    <row r="10" customFormat="false" ht="12.75" hidden="false" customHeight="false" outlineLevel="0" collapsed="false">
      <c r="B10" s="0" t="str">
        <f aca="false">+'Gas Deals'!B25</f>
        <v>Sunrise</v>
      </c>
      <c r="C10" s="1" t="n">
        <f aca="false">-'Gas Deals'!C28</f>
        <v>-563782995.41035</v>
      </c>
    </row>
    <row r="11" customFormat="false" ht="12.75" hidden="false" customHeight="false" outlineLevel="0" collapsed="false">
      <c r="B11" s="0" t="str">
        <f aca="false">+'Gas Deals'!B15</f>
        <v>Dynegy</v>
      </c>
      <c r="C11" s="1" t="n">
        <f aca="false">-'Gas Deals'!C18</f>
        <v>-495959141.574249</v>
      </c>
    </row>
    <row r="12" customFormat="false" ht="12.75" hidden="false" customHeight="false" outlineLevel="0" collapsed="false">
      <c r="B12" s="0" t="s">
        <v>9</v>
      </c>
      <c r="C12" s="1" t="n">
        <f aca="false">-'Gas Deals'!C7</f>
        <v>-459518437.077333</v>
      </c>
    </row>
    <row r="13" customFormat="false" ht="12.75" hidden="false" customHeight="false" outlineLevel="0" collapsed="false">
      <c r="B13" s="0" t="s">
        <v>10</v>
      </c>
      <c r="C13" s="1" t="n">
        <f aca="false">+'Non-gas CALI_deal_sum'!L18+'Non-gas CALI_deal_sum'!L19</f>
        <v>-342719013</v>
      </c>
    </row>
    <row r="14" customFormat="false" ht="12.75" hidden="false" customHeight="false" outlineLevel="0" collapsed="false">
      <c r="B14" s="0" t="s">
        <v>11</v>
      </c>
      <c r="C14" s="1" t="n">
        <f aca="false">-'Gas Deals'!C43</f>
        <v>-288007014.023104</v>
      </c>
    </row>
    <row r="15" customFormat="false" ht="12.75" hidden="false" customHeight="false" outlineLevel="0" collapsed="false">
      <c r="B15" s="0" t="s">
        <v>12</v>
      </c>
      <c r="C15" s="1" t="n">
        <f aca="false">+'Non-gas CALI_deal_sum'!L25</f>
        <v>-198854961</v>
      </c>
    </row>
    <row r="16" customFormat="false" ht="12.75" hidden="false" customHeight="false" outlineLevel="0" collapsed="false">
      <c r="B16" s="0" t="s">
        <v>13</v>
      </c>
      <c r="C16" s="1" t="n">
        <f aca="false">+'Non-gas CALI_deal_sum'!L17+'Non-gas CALI_deal_sum'!L27</f>
        <v>-159043691</v>
      </c>
    </row>
    <row r="17" customFormat="false" ht="12.75" hidden="false" customHeight="false" outlineLevel="0" collapsed="false">
      <c r="B17" s="0" t="s">
        <v>14</v>
      </c>
      <c r="C17" s="1" t="n">
        <f aca="false">+'Non-gas CALI_deal_sum'!L30</f>
        <v>-107460535</v>
      </c>
    </row>
    <row r="18" customFormat="false" ht="12.75" hidden="false" customHeight="false" outlineLevel="0" collapsed="false">
      <c r="B18" s="0" t="s">
        <v>15</v>
      </c>
      <c r="C18" s="1" t="n">
        <f aca="false">+'Non-gas CALI_deal_sum'!L24</f>
        <v>-84213305</v>
      </c>
    </row>
    <row r="19" customFormat="false" ht="12.75" hidden="false" customHeight="false" outlineLevel="0" collapsed="false">
      <c r="B19" s="0" t="s">
        <v>16</v>
      </c>
      <c r="C19" s="1" t="n">
        <f aca="false">+'Non-gas CALI_deal_sum'!L31</f>
        <v>-114549360</v>
      </c>
    </row>
    <row r="20" customFormat="false" ht="12.75" hidden="false" customHeight="false" outlineLevel="0" collapsed="false">
      <c r="B20" s="0" t="s">
        <v>17</v>
      </c>
      <c r="C20" s="1" t="n">
        <f aca="false">+'Non-gas CALI_deal_sum'!L15</f>
        <v>-55183513</v>
      </c>
    </row>
    <row r="21" customFormat="false" ht="12.75" hidden="false" customHeight="false" outlineLevel="0" collapsed="false">
      <c r="B21" s="0" t="s">
        <v>18</v>
      </c>
      <c r="C21" s="1" t="n">
        <f aca="false">+'Non-gas CALI_deal_sum'!L11</f>
        <v>-25343320</v>
      </c>
    </row>
    <row r="22" customFormat="false" ht="12.75" hidden="false" customHeight="false" outlineLevel="0" collapsed="false">
      <c r="B22" s="0" t="s">
        <v>19</v>
      </c>
      <c r="C22" s="1" t="n">
        <f aca="false">+'Non-gas CALI_deal_sum'!L29</f>
        <v>-18676515</v>
      </c>
    </row>
    <row r="24" customFormat="false" ht="12.75" hidden="false" customHeight="false" outlineLevel="0" collapsed="false">
      <c r="B24" s="0" t="s">
        <v>20</v>
      </c>
      <c r="C24" s="1" t="n">
        <f aca="false">SUM(C4:C22)</f>
        <v>-16844679914.2042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F10" activePane="bottomRight" state="frozen"/>
      <selection pane="topLeft" activeCell="A1" activeCellId="0" sqref="A1"/>
      <selection pane="topRight" activeCell="F1" activeCellId="0" sqref="F1"/>
      <selection pane="bottomLeft" activeCell="A10" activeCellId="0" sqref="A10"/>
      <selection pane="bottomRight" activeCell="A2" activeCellId="0" sqref="A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" width="13.85"/>
    <col collapsed="false" customWidth="true" hidden="false" outlineLevel="0" max="2" min="2" style="3" width="15.41"/>
    <col collapsed="false" customWidth="true" hidden="false" outlineLevel="0" max="3" min="3" style="3" width="10.13"/>
    <col collapsed="false" customWidth="true" hidden="false" outlineLevel="0" max="4" min="4" style="3" width="11.42"/>
    <col collapsed="false" customWidth="true" hidden="false" outlineLevel="0" max="5" min="5" style="3" width="12.56"/>
    <col collapsed="false" customWidth="true" hidden="false" outlineLevel="0" max="6" min="6" style="3" width="12.42"/>
    <col collapsed="false" customWidth="true" hidden="false" outlineLevel="0" max="10" min="7" style="3" width="13.7"/>
    <col collapsed="false" customWidth="true" hidden="false" outlineLevel="0" max="11" min="11" style="3" width="15.13"/>
    <col collapsed="false" customWidth="true" hidden="false" outlineLevel="0" max="12" min="12" style="3" width="18.41"/>
    <col collapsed="false" customWidth="true" hidden="false" outlineLevel="0" max="13" min="13" style="4" width="16.7"/>
    <col collapsed="false" customWidth="false" hidden="false" outlineLevel="0" max="257" min="14" style="3" width="9.14"/>
  </cols>
  <sheetData>
    <row r="1" customFormat="false" ht="12" hidden="false" customHeight="false" outlineLevel="0" collapsed="false">
      <c r="A1" s="5" t="s">
        <v>21</v>
      </c>
    </row>
    <row r="6" customFormat="false" ht="12" hidden="false" customHeight="false" outlineLevel="0" collapsed="false">
      <c r="C6" s="3" t="s">
        <v>22</v>
      </c>
      <c r="D6" s="3" t="s">
        <v>23</v>
      </c>
      <c r="E6" s="3" t="s">
        <v>24</v>
      </c>
    </row>
    <row r="7" customFormat="false" ht="12" hidden="false" customHeight="false" outlineLevel="0" collapsed="false">
      <c r="A7" s="3" t="s">
        <v>25</v>
      </c>
      <c r="B7" s="3" t="s">
        <v>26</v>
      </c>
      <c r="C7" s="3" t="s">
        <v>27</v>
      </c>
      <c r="D7" s="3" t="s">
        <v>27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  <c r="J7" s="3" t="s">
        <v>32</v>
      </c>
      <c r="K7" s="3" t="s">
        <v>31</v>
      </c>
      <c r="L7" s="3" t="s">
        <v>33</v>
      </c>
      <c r="M7" s="4" t="s">
        <v>33</v>
      </c>
    </row>
    <row r="8" customFormat="false" ht="12" hidden="false" customHeight="false" outlineLevel="0" collapsed="false">
      <c r="A8" s="3" t="s">
        <v>34</v>
      </c>
      <c r="B8" s="3" t="s">
        <v>35</v>
      </c>
      <c r="C8" s="3" t="s">
        <v>36</v>
      </c>
      <c r="D8" s="3" t="s">
        <v>36</v>
      </c>
      <c r="E8" s="3" t="s">
        <v>36</v>
      </c>
      <c r="F8" s="3" t="s">
        <v>37</v>
      </c>
      <c r="G8" s="3" t="s">
        <v>38</v>
      </c>
      <c r="H8" s="3" t="s">
        <v>39</v>
      </c>
      <c r="I8" s="3" t="s">
        <v>38</v>
      </c>
      <c r="J8" s="3" t="s">
        <v>39</v>
      </c>
      <c r="K8" s="3" t="s">
        <v>40</v>
      </c>
      <c r="L8" s="3" t="s">
        <v>41</v>
      </c>
      <c r="M8" s="4" t="s">
        <v>41</v>
      </c>
    </row>
    <row r="9" customFormat="false" ht="12" hidden="false" customHeight="false" outlineLevel="0" collapsed="false">
      <c r="A9" s="3" t="s">
        <v>42</v>
      </c>
      <c r="B9" s="3" t="s">
        <v>43</v>
      </c>
      <c r="C9" s="3" t="s">
        <v>44</v>
      </c>
      <c r="D9" s="3" t="s">
        <v>44</v>
      </c>
      <c r="E9" s="3" t="s">
        <v>44</v>
      </c>
      <c r="F9" s="3" t="s">
        <v>42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4" t="s">
        <v>46</v>
      </c>
    </row>
    <row r="11" customFormat="false" ht="12" hidden="false" customHeight="false" outlineLevel="0" collapsed="false">
      <c r="A11" s="3" t="n">
        <v>662938</v>
      </c>
      <c r="B11" s="3" t="s">
        <v>18</v>
      </c>
      <c r="C11" s="6" t="n">
        <v>37078</v>
      </c>
      <c r="D11" s="6" t="n">
        <v>37622</v>
      </c>
      <c r="E11" s="6" t="n">
        <v>37986</v>
      </c>
      <c r="F11" s="3" t="s">
        <v>47</v>
      </c>
      <c r="G11" s="7" t="n">
        <v>694001</v>
      </c>
      <c r="H11" s="3" t="n">
        <v>0</v>
      </c>
      <c r="I11" s="7" t="n">
        <v>736800</v>
      </c>
      <c r="J11" s="3" t="n">
        <v>0</v>
      </c>
      <c r="K11" s="7" t="n">
        <f aca="false">SUM(I11:J11)</f>
        <v>736800</v>
      </c>
      <c r="L11" s="7" t="n">
        <v>-25343320</v>
      </c>
      <c r="M11" s="4" t="n">
        <f aca="false">+L11/K11</f>
        <v>-34.3964712269273</v>
      </c>
    </row>
    <row r="12" customFormat="false" ht="12" hidden="false" customHeight="false" outlineLevel="0" collapsed="false">
      <c r="A12" s="3" t="n">
        <v>662940</v>
      </c>
      <c r="B12" s="3" t="s">
        <v>3</v>
      </c>
      <c r="C12" s="6" t="n">
        <v>37078</v>
      </c>
      <c r="D12" s="6" t="n">
        <v>37165</v>
      </c>
      <c r="E12" s="6" t="n">
        <v>40908</v>
      </c>
      <c r="F12" s="3" t="s">
        <v>47</v>
      </c>
      <c r="G12" s="7" t="n">
        <v>33826556</v>
      </c>
      <c r="H12" s="7" t="n">
        <v>26513315</v>
      </c>
      <c r="I12" s="7" t="n">
        <v>44221600</v>
      </c>
      <c r="J12" s="7" t="n">
        <v>34665400</v>
      </c>
      <c r="K12" s="7" t="n">
        <f aca="false">SUM(I12:J12)</f>
        <v>78887000</v>
      </c>
      <c r="L12" s="7" t="n">
        <v>-1458468802</v>
      </c>
      <c r="M12" s="4" t="n">
        <f aca="false">+L12/K12</f>
        <v>-18.4880753736357</v>
      </c>
    </row>
    <row r="13" customFormat="false" ht="12" hidden="false" customHeight="false" outlineLevel="0" collapsed="false">
      <c r="A13" s="3" t="n">
        <v>662940</v>
      </c>
      <c r="B13" s="3" t="s">
        <v>3</v>
      </c>
      <c r="C13" s="6" t="n">
        <v>37078</v>
      </c>
      <c r="D13" s="6" t="n">
        <v>37073</v>
      </c>
      <c r="E13" s="6" t="n">
        <v>40908</v>
      </c>
      <c r="F13" s="3" t="s">
        <v>47</v>
      </c>
      <c r="G13" s="7" t="n">
        <v>36870109</v>
      </c>
      <c r="H13" s="7" t="n">
        <v>28914870</v>
      </c>
      <c r="I13" s="7" t="n">
        <v>47420800</v>
      </c>
      <c r="J13" s="7" t="n">
        <v>37189800</v>
      </c>
      <c r="K13" s="7" t="n">
        <f aca="false">SUM(I13:J13)</f>
        <v>84610600</v>
      </c>
      <c r="L13" s="7" t="n">
        <v>-1767495280</v>
      </c>
      <c r="M13" s="4" t="n">
        <f aca="false">+L13/K13</f>
        <v>-20.8897618028947</v>
      </c>
    </row>
    <row r="14" customFormat="false" ht="12" hidden="false" customHeight="false" outlineLevel="0" collapsed="false">
      <c r="A14" s="3" t="n">
        <v>662940</v>
      </c>
      <c r="B14" s="3" t="s">
        <v>3</v>
      </c>
      <c r="C14" s="6" t="n">
        <v>37078</v>
      </c>
      <c r="D14" s="6" t="n">
        <v>37104</v>
      </c>
      <c r="E14" s="6" t="n">
        <v>44408</v>
      </c>
      <c r="F14" s="3" t="s">
        <v>47</v>
      </c>
      <c r="G14" s="7" t="n">
        <v>28910516</v>
      </c>
      <c r="H14" s="3" t="n">
        <v>0</v>
      </c>
      <c r="I14" s="7" t="n">
        <v>47304720</v>
      </c>
      <c r="J14" s="3" t="n">
        <v>0</v>
      </c>
      <c r="K14" s="7" t="n">
        <f aca="false">SUM(I14:J14)</f>
        <v>47304720</v>
      </c>
      <c r="L14" s="7" t="n">
        <v>-2147483648</v>
      </c>
      <c r="M14" s="4" t="n">
        <f aca="false">+L14/K14</f>
        <v>-45.3968155397601</v>
      </c>
    </row>
    <row r="15" customFormat="false" ht="12" hidden="false" customHeight="false" outlineLevel="0" collapsed="false">
      <c r="A15" s="3" t="n">
        <v>662978</v>
      </c>
      <c r="B15" s="3" t="s">
        <v>17</v>
      </c>
      <c r="C15" s="6" t="n">
        <v>37081</v>
      </c>
      <c r="D15" s="6" t="n">
        <v>37407</v>
      </c>
      <c r="E15" s="6" t="n">
        <v>41060</v>
      </c>
      <c r="F15" s="3" t="s">
        <v>47</v>
      </c>
      <c r="G15" s="7" t="n">
        <v>942993</v>
      </c>
      <c r="H15" s="7" t="n">
        <v>739520</v>
      </c>
      <c r="I15" s="7" t="n">
        <v>1228800</v>
      </c>
      <c r="J15" s="7" t="n">
        <v>963600</v>
      </c>
      <c r="K15" s="7" t="n">
        <f aca="false">SUM(I15:J15)</f>
        <v>2192400</v>
      </c>
      <c r="L15" s="7" t="n">
        <v>-55183513</v>
      </c>
      <c r="M15" s="4" t="n">
        <f aca="false">+L15/K15</f>
        <v>-25.1703671775224</v>
      </c>
    </row>
    <row r="16" customFormat="false" ht="12" hidden="false" customHeight="false" outlineLevel="0" collapsed="false">
      <c r="A16" s="3" t="n">
        <v>663030</v>
      </c>
      <c r="B16" s="3" t="s">
        <v>5</v>
      </c>
      <c r="C16" s="6" t="n">
        <v>37081</v>
      </c>
      <c r="D16" s="6" t="n">
        <v>37165</v>
      </c>
      <c r="E16" s="6" t="n">
        <v>38717</v>
      </c>
      <c r="F16" s="3" t="s">
        <v>47</v>
      </c>
      <c r="G16" s="7" t="n">
        <v>11077111</v>
      </c>
      <c r="H16" s="3" t="n">
        <v>0</v>
      </c>
      <c r="I16" s="7" t="n">
        <v>12293600</v>
      </c>
      <c r="J16" s="3" t="n">
        <v>0</v>
      </c>
      <c r="K16" s="7" t="n">
        <f aca="false">SUM(I16:J16)</f>
        <v>12293600</v>
      </c>
      <c r="L16" s="7" t="n">
        <v>-740647039</v>
      </c>
      <c r="M16" s="4" t="n">
        <f aca="false">+L16/K16</f>
        <v>-60.2465542233357</v>
      </c>
    </row>
    <row r="17" customFormat="false" ht="12" hidden="false" customHeight="false" outlineLevel="0" collapsed="false">
      <c r="A17" s="3" t="n">
        <v>662990</v>
      </c>
      <c r="B17" s="3" t="s">
        <v>48</v>
      </c>
      <c r="C17" s="6" t="n">
        <v>37081</v>
      </c>
      <c r="D17" s="6" t="n">
        <v>37081</v>
      </c>
      <c r="E17" s="6" t="n">
        <v>38717</v>
      </c>
      <c r="F17" s="3" t="s">
        <v>47</v>
      </c>
      <c r="G17" s="7" t="n">
        <v>961704</v>
      </c>
      <c r="H17" s="3" t="n">
        <v>0</v>
      </c>
      <c r="I17" s="7" t="n">
        <v>1044000</v>
      </c>
      <c r="J17" s="3" t="n">
        <v>0</v>
      </c>
      <c r="K17" s="7" t="n">
        <f aca="false">SUM(I17:J17)</f>
        <v>1044000</v>
      </c>
      <c r="L17" s="7" t="n">
        <v>-85415179</v>
      </c>
      <c r="M17" s="4" t="n">
        <f aca="false">+L17/K17</f>
        <v>-81.8153055555556</v>
      </c>
    </row>
    <row r="18" customFormat="false" ht="12" hidden="false" customHeight="false" outlineLevel="0" collapsed="false">
      <c r="A18" s="3" t="n">
        <v>663001</v>
      </c>
      <c r="B18" s="3" t="s">
        <v>10</v>
      </c>
      <c r="C18" s="6" t="n">
        <v>37081</v>
      </c>
      <c r="D18" s="6" t="n">
        <v>37043</v>
      </c>
      <c r="E18" s="6" t="n">
        <v>37621</v>
      </c>
      <c r="F18" s="3" t="s">
        <v>47</v>
      </c>
      <c r="G18" s="7" t="n">
        <v>3005752</v>
      </c>
      <c r="H18" s="3" t="n">
        <v>0</v>
      </c>
      <c r="I18" s="7" t="n">
        <v>3064000</v>
      </c>
      <c r="J18" s="3" t="n">
        <v>0</v>
      </c>
      <c r="K18" s="7" t="n">
        <f aca="false">SUM(I18:J18)</f>
        <v>3064000</v>
      </c>
      <c r="L18" s="7" t="n">
        <v>-342719013</v>
      </c>
      <c r="M18" s="4" t="n">
        <f aca="false">+L18/K18</f>
        <v>-111.853463772846</v>
      </c>
    </row>
    <row r="19" customFormat="false" ht="12" hidden="false" customHeight="false" outlineLevel="0" collapsed="false">
      <c r="C19" s="6"/>
      <c r="D19" s="6"/>
      <c r="E19" s="6"/>
      <c r="G19" s="7"/>
      <c r="I19" s="7"/>
      <c r="K19" s="7"/>
      <c r="L19" s="7"/>
    </row>
    <row r="20" customFormat="false" ht="12" hidden="false" customHeight="false" outlineLevel="0" collapsed="false">
      <c r="G20" s="3" t="s">
        <v>45</v>
      </c>
      <c r="H20" s="3" t="s">
        <v>49</v>
      </c>
      <c r="I20" s="3" t="s">
        <v>45</v>
      </c>
      <c r="J20" s="3" t="s">
        <v>49</v>
      </c>
      <c r="K20" s="3" t="s">
        <v>49</v>
      </c>
      <c r="L20" s="3" t="s">
        <v>49</v>
      </c>
    </row>
    <row r="21" customFormat="false" ht="12" hidden="false" customHeight="false" outlineLevel="0" collapsed="false">
      <c r="A21" s="3" t="s">
        <v>50</v>
      </c>
      <c r="B21" s="3" t="s">
        <v>51</v>
      </c>
      <c r="G21" s="7" t="n">
        <f aca="false">SUM(G11:G18)</f>
        <v>116288742</v>
      </c>
      <c r="H21" s="7" t="n">
        <f aca="false">SUM(H11:H18)</f>
        <v>56167705</v>
      </c>
      <c r="I21" s="7" t="n">
        <f aca="false">SUM(I11:I18)</f>
        <v>157314320</v>
      </c>
      <c r="J21" s="7" t="n">
        <f aca="false">SUM(J11:J18)</f>
        <v>72818800</v>
      </c>
      <c r="K21" s="7" t="n">
        <f aca="false">SUM(K11:K20)</f>
        <v>230133120</v>
      </c>
      <c r="L21" s="7" t="n">
        <f aca="false">SUM(L11:L18)</f>
        <v>-6622755794</v>
      </c>
      <c r="M21" s="4" t="n">
        <f aca="false">+L21/K21</f>
        <v>-28.7779342408429</v>
      </c>
    </row>
    <row r="22" customFormat="false" ht="12" hidden="false" customHeight="false" outlineLevel="0" collapsed="false">
      <c r="G22" s="3" t="s">
        <v>52</v>
      </c>
      <c r="H22" s="3" t="s">
        <v>53</v>
      </c>
      <c r="I22" s="3" t="s">
        <v>52</v>
      </c>
      <c r="J22" s="3" t="s">
        <v>53</v>
      </c>
      <c r="K22" s="3" t="s">
        <v>53</v>
      </c>
      <c r="L22" s="3" t="s">
        <v>53</v>
      </c>
    </row>
    <row r="23" customFormat="false" ht="12" hidden="false" customHeight="false" outlineLevel="0" collapsed="false">
      <c r="A23" s="3" t="n">
        <v>662937</v>
      </c>
      <c r="B23" s="3" t="s">
        <v>54</v>
      </c>
      <c r="C23" s="6" t="n">
        <v>37078</v>
      </c>
      <c r="D23" s="6" t="n">
        <v>37165</v>
      </c>
      <c r="E23" s="6" t="n">
        <v>40908</v>
      </c>
      <c r="F23" s="3" t="s">
        <v>55</v>
      </c>
      <c r="G23" s="7" t="n">
        <v>29577065</v>
      </c>
      <c r="H23" s="7" t="n">
        <v>23187706</v>
      </c>
      <c r="I23" s="7" t="n">
        <v>39608000</v>
      </c>
      <c r="J23" s="7" t="n">
        <v>31054250</v>
      </c>
      <c r="K23" s="7" t="n">
        <f aca="false">SUM(I23:J23)</f>
        <v>70662250</v>
      </c>
      <c r="L23" s="7" t="n">
        <v>-1406259825</v>
      </c>
      <c r="M23" s="4" t="n">
        <f aca="false">+L23/K23</f>
        <v>-19.9011470056501</v>
      </c>
    </row>
    <row r="24" customFormat="false" ht="12" hidden="false" customHeight="false" outlineLevel="0" collapsed="false">
      <c r="A24" s="3" t="n">
        <v>662975</v>
      </c>
      <c r="B24" s="3" t="s">
        <v>56</v>
      </c>
      <c r="C24" s="6" t="n">
        <v>37081</v>
      </c>
      <c r="D24" s="6" t="n">
        <v>37104</v>
      </c>
      <c r="E24" s="6" t="n">
        <v>40360</v>
      </c>
      <c r="F24" s="3" t="s">
        <v>55</v>
      </c>
      <c r="G24" s="7" t="n">
        <v>494209</v>
      </c>
      <c r="H24" s="3" t="n">
        <v>0</v>
      </c>
      <c r="I24" s="7" t="n">
        <v>596173</v>
      </c>
      <c r="J24" s="3" t="n">
        <v>0</v>
      </c>
      <c r="K24" s="7" t="n">
        <f aca="false">SUM(I24:J24)</f>
        <v>596173</v>
      </c>
      <c r="L24" s="7" t="n">
        <v>-84213305</v>
      </c>
      <c r="M24" s="4" t="n">
        <f aca="false">+L24/K24</f>
        <v>-141.256489307634</v>
      </c>
    </row>
    <row r="25" customFormat="false" ht="12" hidden="false" customHeight="false" outlineLevel="0" collapsed="false">
      <c r="A25" s="3" t="n">
        <v>662987</v>
      </c>
      <c r="B25" s="3" t="s">
        <v>12</v>
      </c>
      <c r="C25" s="6" t="n">
        <v>37081</v>
      </c>
      <c r="D25" s="6" t="n">
        <v>36983</v>
      </c>
      <c r="E25" s="6" t="n">
        <v>37802</v>
      </c>
      <c r="F25" s="3" t="s">
        <v>55</v>
      </c>
      <c r="G25" s="7" t="n">
        <v>1668632</v>
      </c>
      <c r="H25" s="3" t="n">
        <v>0</v>
      </c>
      <c r="I25" s="7" t="n">
        <v>1715200</v>
      </c>
      <c r="J25" s="3" t="n">
        <v>0</v>
      </c>
      <c r="K25" s="7" t="n">
        <f aca="false">SUM(I25:J25)</f>
        <v>1715200</v>
      </c>
      <c r="L25" s="7" t="n">
        <v>-198854961</v>
      </c>
      <c r="M25" s="4" t="n">
        <f aca="false">+L25/K25</f>
        <v>-115.936894239739</v>
      </c>
    </row>
    <row r="26" customFormat="false" ht="12" hidden="false" customHeight="false" outlineLevel="0" collapsed="false">
      <c r="A26" s="3" t="n">
        <v>663042</v>
      </c>
      <c r="B26" s="3" t="s">
        <v>6</v>
      </c>
      <c r="C26" s="6" t="n">
        <v>37081</v>
      </c>
      <c r="D26" s="6" t="n">
        <v>37257</v>
      </c>
      <c r="E26" s="6" t="n">
        <v>38352</v>
      </c>
      <c r="F26" s="3" t="s">
        <v>55</v>
      </c>
      <c r="G26" s="7" t="n">
        <v>11079925</v>
      </c>
      <c r="H26" s="7" t="n">
        <v>3736431</v>
      </c>
      <c r="I26" s="7" t="n">
        <v>11801600</v>
      </c>
      <c r="J26" s="7" t="n">
        <v>3980800</v>
      </c>
      <c r="K26" s="7" t="n">
        <f aca="false">SUM(I26:J26)</f>
        <v>15782400</v>
      </c>
      <c r="L26" s="7" t="n">
        <v>-1238246742</v>
      </c>
      <c r="M26" s="4" t="n">
        <f aca="false">+L26/K26</f>
        <v>-78.4574425942822</v>
      </c>
    </row>
    <row r="27" customFormat="false" ht="12" hidden="false" customHeight="false" outlineLevel="0" collapsed="false">
      <c r="A27" s="3" t="n">
        <v>662990</v>
      </c>
      <c r="B27" s="3" t="s">
        <v>48</v>
      </c>
      <c r="C27" s="6" t="n">
        <v>37081</v>
      </c>
      <c r="D27" s="6" t="n">
        <v>36983</v>
      </c>
      <c r="E27" s="6" t="n">
        <v>38717</v>
      </c>
      <c r="F27" s="3" t="s">
        <v>55</v>
      </c>
      <c r="G27" s="7" t="n">
        <v>961704</v>
      </c>
      <c r="H27" s="3" t="n">
        <v>0</v>
      </c>
      <c r="I27" s="7" t="n">
        <v>1044000</v>
      </c>
      <c r="J27" s="3" t="n">
        <v>0</v>
      </c>
      <c r="K27" s="7" t="n">
        <f aca="false">SUM(I27:J27)</f>
        <v>1044000</v>
      </c>
      <c r="L27" s="7" t="n">
        <v>-73628512</v>
      </c>
      <c r="M27" s="4" t="n">
        <f aca="false">+L27/K27</f>
        <v>-70.5253946360153</v>
      </c>
    </row>
    <row r="28" customFormat="false" ht="12" hidden="false" customHeight="false" outlineLevel="0" collapsed="false">
      <c r="A28" s="3" t="n">
        <v>662991</v>
      </c>
      <c r="B28" s="3" t="s">
        <v>8</v>
      </c>
      <c r="C28" s="6" t="n">
        <v>37081</v>
      </c>
      <c r="D28" s="6" t="n">
        <v>37803</v>
      </c>
      <c r="E28" s="6" t="n">
        <v>40816</v>
      </c>
      <c r="F28" s="3" t="s">
        <v>55</v>
      </c>
      <c r="G28" s="7" t="n">
        <v>23584293</v>
      </c>
      <c r="H28" s="7" t="n">
        <v>18520908</v>
      </c>
      <c r="I28" s="7" t="n">
        <v>31137360</v>
      </c>
      <c r="J28" s="7" t="n">
        <v>24449240</v>
      </c>
      <c r="K28" s="7" t="n">
        <f aca="false">SUM(I28:J28)</f>
        <v>55586600</v>
      </c>
      <c r="L28" s="7" t="n">
        <v>-988655168</v>
      </c>
      <c r="M28" s="4" t="n">
        <f aca="false">+L28/K28</f>
        <v>-17.7858542886235</v>
      </c>
    </row>
    <row r="29" customFormat="false" ht="12" hidden="false" customHeight="false" outlineLevel="0" collapsed="false">
      <c r="A29" s="3" t="n">
        <v>663046</v>
      </c>
      <c r="B29" s="3" t="s">
        <v>57</v>
      </c>
      <c r="C29" s="6" t="n">
        <v>37081</v>
      </c>
      <c r="D29" s="6" t="n">
        <v>37043</v>
      </c>
      <c r="E29" s="6" t="n">
        <v>37986</v>
      </c>
      <c r="F29" s="3" t="s">
        <v>55</v>
      </c>
      <c r="G29" s="7" t="n">
        <v>170211</v>
      </c>
      <c r="H29" s="7" t="n">
        <v>133579</v>
      </c>
      <c r="I29" s="7" t="n">
        <v>176640</v>
      </c>
      <c r="J29" s="7" t="n">
        <v>138640</v>
      </c>
      <c r="K29" s="7" t="n">
        <f aca="false">SUM(I29:J29)</f>
        <v>315280</v>
      </c>
      <c r="L29" s="7" t="n">
        <v>-18676515</v>
      </c>
      <c r="M29" s="4" t="n">
        <f aca="false">+L29/K29</f>
        <v>-59.2378679269221</v>
      </c>
    </row>
    <row r="30" customFormat="false" ht="12" hidden="false" customHeight="false" outlineLevel="0" collapsed="false">
      <c r="A30" s="3" t="n">
        <v>663003</v>
      </c>
      <c r="B30" s="3" t="s">
        <v>14</v>
      </c>
      <c r="C30" s="6" t="n">
        <v>37081</v>
      </c>
      <c r="D30" s="6" t="n">
        <v>36983</v>
      </c>
      <c r="E30" s="6" t="n">
        <v>38717</v>
      </c>
      <c r="F30" s="3" t="s">
        <v>55</v>
      </c>
      <c r="G30" s="7" t="n">
        <v>961704</v>
      </c>
      <c r="H30" s="7" t="n">
        <v>753894</v>
      </c>
      <c r="I30" s="7" t="n">
        <v>1044000</v>
      </c>
      <c r="J30" s="7" t="n">
        <v>818450</v>
      </c>
      <c r="K30" s="7" t="n">
        <f aca="false">SUM(I30:J30)</f>
        <v>1862450</v>
      </c>
      <c r="L30" s="7" t="n">
        <v>-107460535</v>
      </c>
      <c r="M30" s="4" t="n">
        <f aca="false">+L30/K30</f>
        <v>-57.6984804961207</v>
      </c>
    </row>
    <row r="31" customFormat="false" ht="12" hidden="false" customHeight="false" outlineLevel="0" collapsed="false">
      <c r="A31" s="3" t="n">
        <v>663013</v>
      </c>
      <c r="B31" s="3" t="s">
        <v>58</v>
      </c>
      <c r="C31" s="6" t="n">
        <v>37081</v>
      </c>
      <c r="D31" s="6" t="n">
        <v>37165</v>
      </c>
      <c r="E31" s="6" t="n">
        <v>40816</v>
      </c>
      <c r="F31" s="3" t="s">
        <v>55</v>
      </c>
      <c r="G31" s="7" t="n">
        <v>2600740</v>
      </c>
      <c r="H31" s="7" t="n">
        <v>2038679</v>
      </c>
      <c r="I31" s="7" t="n">
        <v>3271392</v>
      </c>
      <c r="J31" s="7" t="n">
        <v>2564366</v>
      </c>
      <c r="K31" s="7" t="n">
        <f aca="false">SUM(I31:J31)</f>
        <v>5835758</v>
      </c>
      <c r="L31" s="7" t="n">
        <v>-114549360</v>
      </c>
      <c r="M31" s="4" t="n">
        <f aca="false">+L31/K31</f>
        <v>-19.6288742610643</v>
      </c>
    </row>
    <row r="32" customFormat="false" ht="12" hidden="false" customHeight="false" outlineLevel="0" collapsed="false">
      <c r="A32" s="3" t="n">
        <v>663004</v>
      </c>
      <c r="B32" s="3" t="s">
        <v>59</v>
      </c>
      <c r="C32" s="6" t="n">
        <v>37081</v>
      </c>
      <c r="D32" s="6" t="n">
        <v>37165</v>
      </c>
      <c r="E32" s="6" t="n">
        <v>40543</v>
      </c>
      <c r="F32" s="3" t="s">
        <v>55</v>
      </c>
      <c r="G32" s="7" t="n">
        <v>11854876</v>
      </c>
      <c r="H32" s="7" t="n">
        <v>9296947</v>
      </c>
      <c r="I32" s="7" t="n">
        <v>16161280</v>
      </c>
      <c r="J32" s="7" t="n">
        <v>12675240</v>
      </c>
      <c r="K32" s="7" t="n">
        <f aca="false">SUM(I32:J32)</f>
        <v>28836520</v>
      </c>
      <c r="L32" s="7" t="n">
        <v>-592038956</v>
      </c>
      <c r="M32" s="4" t="n">
        <f aca="false">+L32/K32</f>
        <v>-20.5308739057279</v>
      </c>
    </row>
    <row r="33" customFormat="false" ht="12" hidden="false" customHeight="false" outlineLevel="0" collapsed="false">
      <c r="A33" s="3" t="n">
        <v>663004</v>
      </c>
      <c r="B33" s="3" t="s">
        <v>7</v>
      </c>
      <c r="C33" s="6" t="n">
        <v>37081</v>
      </c>
      <c r="D33" s="6" t="n">
        <v>37165</v>
      </c>
      <c r="E33" s="6" t="n">
        <v>40543</v>
      </c>
      <c r="F33" s="3" t="s">
        <v>55</v>
      </c>
      <c r="G33" s="7" t="n">
        <v>9999526</v>
      </c>
      <c r="H33" s="3" t="n">
        <v>0</v>
      </c>
      <c r="I33" s="7" t="n">
        <v>12527200</v>
      </c>
      <c r="J33" s="3" t="n">
        <v>0</v>
      </c>
      <c r="K33" s="7" t="n">
        <f aca="false">SUM(I33:J33)</f>
        <v>12527200</v>
      </c>
      <c r="L33" s="7" t="n">
        <v>-468660256</v>
      </c>
      <c r="M33" s="4" t="n">
        <f aca="false">+L33/K33</f>
        <v>-37.4114132447794</v>
      </c>
    </row>
    <row r="34" customFormat="false" ht="12" hidden="false" customHeight="false" outlineLevel="0" collapsed="false">
      <c r="A34" s="3" t="n">
        <v>663004</v>
      </c>
      <c r="B34" s="3" t="s">
        <v>7</v>
      </c>
      <c r="C34" s="6" t="n">
        <v>37081</v>
      </c>
      <c r="D34" s="6" t="n">
        <v>37165</v>
      </c>
      <c r="E34" s="6" t="n">
        <v>38717</v>
      </c>
      <c r="F34" s="3" t="s">
        <v>55</v>
      </c>
      <c r="G34" s="7" t="n">
        <v>5156949</v>
      </c>
      <c r="H34" s="3" t="n">
        <v>0</v>
      </c>
      <c r="I34" s="7" t="n">
        <v>5701120</v>
      </c>
      <c r="J34" s="3" t="n">
        <v>0</v>
      </c>
      <c r="K34" s="7" t="n">
        <f aca="false">SUM(I34:J34)</f>
        <v>5701120</v>
      </c>
      <c r="L34" s="7" t="n">
        <v>-119975014</v>
      </c>
      <c r="M34" s="4" t="n">
        <f aca="false">+L34/K34</f>
        <v>-21.0441130865514</v>
      </c>
    </row>
    <row r="35" customFormat="false" ht="12" hidden="false" customHeight="false" outlineLevel="0" collapsed="false">
      <c r="A35" s="3" t="n">
        <v>663004</v>
      </c>
      <c r="B35" s="3" t="s">
        <v>7</v>
      </c>
      <c r="C35" s="6" t="n">
        <v>37081</v>
      </c>
      <c r="D35" s="6" t="n">
        <v>37622</v>
      </c>
      <c r="E35" s="6" t="n">
        <v>40543</v>
      </c>
      <c r="F35" s="3" t="s">
        <v>55</v>
      </c>
      <c r="G35" s="7" t="n">
        <v>15415990</v>
      </c>
      <c r="H35" s="3" t="n">
        <v>0</v>
      </c>
      <c r="I35" s="7" t="n">
        <v>19656000</v>
      </c>
      <c r="J35" s="3" t="n">
        <v>0</v>
      </c>
      <c r="K35" s="7" t="n">
        <f aca="false">SUM(I35:J35)</f>
        <v>19656000</v>
      </c>
      <c r="L35" s="7" t="n">
        <v>-333168588</v>
      </c>
      <c r="M35" s="4" t="n">
        <f aca="false">+L35/K35</f>
        <v>-16.9499688644689</v>
      </c>
    </row>
    <row r="36" customFormat="false" ht="12" hidden="false" customHeight="false" outlineLevel="0" collapsed="false">
      <c r="G36" s="3" t="s">
        <v>45</v>
      </c>
      <c r="H36" s="3" t="s">
        <v>49</v>
      </c>
      <c r="I36" s="3" t="s">
        <v>45</v>
      </c>
      <c r="J36" s="3" t="s">
        <v>49</v>
      </c>
      <c r="K36" s="3" t="s">
        <v>49</v>
      </c>
      <c r="L36" s="3" t="s">
        <v>49</v>
      </c>
      <c r="M36" s="3" t="s">
        <v>49</v>
      </c>
    </row>
    <row r="37" customFormat="false" ht="12" hidden="false" customHeight="false" outlineLevel="0" collapsed="false">
      <c r="A37" s="3" t="s">
        <v>50</v>
      </c>
      <c r="B37" s="3" t="s">
        <v>60</v>
      </c>
      <c r="G37" s="7" t="n">
        <f aca="false">SUM(G23:G35)</f>
        <v>113525824</v>
      </c>
      <c r="H37" s="7" t="n">
        <f aca="false">SUM(H23:H35)</f>
        <v>57668144</v>
      </c>
      <c r="I37" s="7" t="n">
        <f aca="false">SUM(I23:I35)</f>
        <v>144439965</v>
      </c>
      <c r="J37" s="7" t="n">
        <f aca="false">SUM(J23:J35)</f>
        <v>75680986</v>
      </c>
      <c r="K37" s="7" t="n">
        <f aca="false">SUM(K23:K36)</f>
        <v>220120951</v>
      </c>
      <c r="L37" s="7" t="n">
        <f aca="false">SUM(L23:L35)</f>
        <v>-5744387737</v>
      </c>
      <c r="M37" s="4" t="n">
        <f aca="false">+L37/K37</f>
        <v>-26.0965060840574</v>
      </c>
    </row>
    <row r="38" customFormat="false" ht="12" hidden="false" customHeight="false" outlineLevel="0" collapsed="false">
      <c r="G38" s="3" t="s">
        <v>52</v>
      </c>
      <c r="H38" s="3" t="s">
        <v>53</v>
      </c>
      <c r="I38" s="3" t="s">
        <v>52</v>
      </c>
      <c r="J38" s="3" t="s">
        <v>53</v>
      </c>
      <c r="K38" s="3" t="s">
        <v>53</v>
      </c>
      <c r="L38" s="3" t="s">
        <v>53</v>
      </c>
      <c r="M38" s="3" t="s">
        <v>53</v>
      </c>
    </row>
    <row r="39" customFormat="false" ht="12" hidden="false" customHeight="false" outlineLevel="0" collapsed="false">
      <c r="A39" s="3" t="n">
        <v>663011</v>
      </c>
      <c r="B39" s="3" t="s">
        <v>61</v>
      </c>
      <c r="C39" s="6" t="n">
        <v>37081</v>
      </c>
      <c r="D39" s="6" t="n">
        <v>36983</v>
      </c>
      <c r="E39" s="6" t="n">
        <v>37376</v>
      </c>
      <c r="F39" s="3" t="s">
        <v>62</v>
      </c>
      <c r="G39" s="7" t="n">
        <v>50755</v>
      </c>
      <c r="H39" s="7" t="n">
        <v>39494</v>
      </c>
      <c r="I39" s="7" t="n">
        <v>51264</v>
      </c>
      <c r="J39" s="7" t="n">
        <v>39888</v>
      </c>
      <c r="K39" s="7" t="n">
        <f aca="false">SUM(I39:J39)</f>
        <v>91152</v>
      </c>
      <c r="L39" s="7" t="n">
        <v>-2544240</v>
      </c>
      <c r="M39" s="4" t="n">
        <f aca="false">+L39/K39</f>
        <v>-27.9120589784097</v>
      </c>
    </row>
    <row r="40" customFormat="false" ht="12" hidden="false" customHeight="false" outlineLevel="0" collapsed="false">
      <c r="G40" s="3" t="s">
        <v>45</v>
      </c>
      <c r="H40" s="3" t="s">
        <v>49</v>
      </c>
      <c r="I40" s="3" t="s">
        <v>45</v>
      </c>
      <c r="J40" s="3" t="s">
        <v>49</v>
      </c>
      <c r="K40" s="3" t="s">
        <v>49</v>
      </c>
      <c r="L40" s="3" t="s">
        <v>49</v>
      </c>
      <c r="M40" s="3" t="s">
        <v>49</v>
      </c>
    </row>
    <row r="41" customFormat="false" ht="12" hidden="false" customHeight="false" outlineLevel="0" collapsed="false">
      <c r="A41" s="3" t="s">
        <v>50</v>
      </c>
      <c r="B41" s="3" t="s">
        <v>63</v>
      </c>
      <c r="G41" s="7" t="n">
        <v>59547</v>
      </c>
      <c r="H41" s="7" t="n">
        <v>46794</v>
      </c>
      <c r="I41" s="7" t="n">
        <v>60480</v>
      </c>
      <c r="J41" s="7" t="n">
        <v>47520</v>
      </c>
      <c r="K41" s="7" t="n">
        <f aca="false">SUM(I41:J41)</f>
        <v>108000</v>
      </c>
      <c r="L41" s="7" t="n">
        <v>-1872822</v>
      </c>
      <c r="M41" s="4" t="n">
        <f aca="false">+L41/K41</f>
        <v>-17.3409444444444</v>
      </c>
    </row>
    <row r="42" customFormat="false" ht="12" hidden="false" customHeight="false" outlineLevel="0" collapsed="false">
      <c r="G42" s="3" t="s">
        <v>52</v>
      </c>
      <c r="H42" s="3" t="s">
        <v>53</v>
      </c>
      <c r="I42" s="3" t="s">
        <v>52</v>
      </c>
      <c r="J42" s="3" t="s">
        <v>53</v>
      </c>
      <c r="K42" s="3" t="s">
        <v>53</v>
      </c>
      <c r="L42" s="3" t="s">
        <v>53</v>
      </c>
      <c r="M42" s="3" t="s">
        <v>53</v>
      </c>
    </row>
    <row r="43" customFormat="false" ht="12" hidden="false" customHeight="false" outlineLevel="0" collapsed="false">
      <c r="A43" s="3" t="s">
        <v>64</v>
      </c>
      <c r="B43" s="3" t="s">
        <v>65</v>
      </c>
      <c r="G43" s="7" t="n">
        <v>222542842</v>
      </c>
      <c r="H43" s="7" t="n">
        <v>109694416</v>
      </c>
      <c r="I43" s="7" t="n">
        <v>302792496</v>
      </c>
      <c r="J43" s="7" t="n">
        <v>148679103</v>
      </c>
      <c r="K43" s="7" t="e">
        <f aca="false">K41+#REF!+K37+K21</f>
        <v>#REF!</v>
      </c>
      <c r="L43" s="7" t="e">
        <f aca="false">SUM(L21+L37+#REF!+L41)</f>
        <v>#REF!</v>
      </c>
      <c r="M43" s="4" t="e">
        <f aca="false">+L43/K43</f>
        <v>#REF!</v>
      </c>
    </row>
    <row r="44" customFormat="false" ht="12" hidden="false" customHeight="false" outlineLevel="0" collapsed="false">
      <c r="G44" s="3" t="s">
        <v>52</v>
      </c>
      <c r="H44" s="3" t="s">
        <v>53</v>
      </c>
      <c r="I44" s="3" t="s">
        <v>52</v>
      </c>
      <c r="J44" s="3" t="s">
        <v>53</v>
      </c>
      <c r="K44" s="3" t="s">
        <v>53</v>
      </c>
      <c r="L44" s="3" t="s">
        <v>53</v>
      </c>
      <c r="M44" s="3" t="s">
        <v>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C41" activeCellId="0" sqref="C41: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15.13"/>
    <col collapsed="false" customWidth="true" hidden="false" outlineLevel="0" max="3" min="3" style="8" width="17.7"/>
    <col collapsed="false" customWidth="true" hidden="false" outlineLevel="0" max="5" min="5" style="0" width="17.7"/>
  </cols>
  <sheetData>
    <row r="1" customFormat="false" ht="12.75" hidden="false" customHeight="false" outlineLevel="0" collapsed="false">
      <c r="A1" s="0" t="s">
        <v>66</v>
      </c>
    </row>
    <row r="2" customFormat="false" ht="12.75" hidden="false" customHeight="false" outlineLevel="0" collapsed="false">
      <c r="A2" s="9" t="s">
        <v>67</v>
      </c>
    </row>
    <row r="4" customFormat="false" ht="12.75" hidden="false" customHeight="false" outlineLevel="0" collapsed="false">
      <c r="B4" s="0" t="s">
        <v>9</v>
      </c>
    </row>
    <row r="5" customFormat="false" ht="12.75" hidden="false" customHeight="false" outlineLevel="0" collapsed="false">
      <c r="B5" s="0" t="s">
        <v>68</v>
      </c>
      <c r="C5" s="8" t="n">
        <v>553688026.905167</v>
      </c>
    </row>
    <row r="6" customFormat="false" ht="12.75" hidden="false" customHeight="false" outlineLevel="0" collapsed="false">
      <c r="B6" s="0" t="s">
        <v>69</v>
      </c>
      <c r="C6" s="8" t="n">
        <v>94169589.8278339</v>
      </c>
    </row>
    <row r="7" customFormat="false" ht="12.75" hidden="false" customHeight="false" outlineLevel="0" collapsed="false">
      <c r="B7" s="0" t="s">
        <v>70</v>
      </c>
      <c r="C7" s="8" t="n">
        <v>459518437.077333</v>
      </c>
    </row>
    <row r="8" customFormat="false" ht="12.75" hidden="false" customHeight="false" outlineLevel="0" collapsed="false">
      <c r="C8" s="0"/>
    </row>
    <row r="9" customFormat="false" ht="12.75" hidden="false" customHeight="false" outlineLevel="0" collapsed="false">
      <c r="C9" s="0"/>
    </row>
    <row r="10" customFormat="false" ht="12.75" hidden="false" customHeight="false" outlineLevel="0" collapsed="false">
      <c r="B10" s="0" t="s">
        <v>3</v>
      </c>
      <c r="C10" s="0"/>
    </row>
    <row r="11" customFormat="false" ht="12.75" hidden="false" customHeight="false" outlineLevel="0" collapsed="false">
      <c r="B11" s="0" t="s">
        <v>68</v>
      </c>
      <c r="C11" s="8" t="n">
        <v>142326190.851209</v>
      </c>
    </row>
    <row r="12" customFormat="false" ht="12.75" hidden="false" customHeight="false" outlineLevel="0" collapsed="false">
      <c r="B12" s="0" t="s">
        <v>69</v>
      </c>
      <c r="C12" s="8" t="n">
        <v>28018284.8935258</v>
      </c>
    </row>
    <row r="13" customFormat="false" ht="12.75" hidden="false" customHeight="false" outlineLevel="0" collapsed="false">
      <c r="B13" s="0" t="s">
        <v>70</v>
      </c>
      <c r="C13" s="8" t="n">
        <v>114307905.957683</v>
      </c>
    </row>
    <row r="14" customFormat="false" ht="12.75" hidden="false" customHeight="false" outlineLevel="0" collapsed="false">
      <c r="C14" s="0"/>
    </row>
    <row r="15" customFormat="false" ht="12.75" hidden="false" customHeight="false" outlineLevel="0" collapsed="false">
      <c r="B15" s="0" t="s">
        <v>6</v>
      </c>
      <c r="C15" s="0"/>
    </row>
    <row r="16" customFormat="false" ht="12.75" hidden="false" customHeight="false" outlineLevel="0" collapsed="false">
      <c r="B16" s="0" t="s">
        <v>68</v>
      </c>
      <c r="C16" s="8" t="n">
        <v>552431025.14777</v>
      </c>
      <c r="D16" s="0" t="s">
        <v>71</v>
      </c>
    </row>
    <row r="17" customFormat="false" ht="12.75" hidden="false" customHeight="false" outlineLevel="0" collapsed="false">
      <c r="B17" s="0" t="s">
        <v>69</v>
      </c>
      <c r="C17" s="8" t="n">
        <v>56471883.5735212</v>
      </c>
    </row>
    <row r="18" customFormat="false" ht="12.75" hidden="false" customHeight="false" outlineLevel="0" collapsed="false">
      <c r="B18" s="0" t="s">
        <v>70</v>
      </c>
      <c r="C18" s="8" t="n">
        <v>495959141.574249</v>
      </c>
    </row>
    <row r="19" customFormat="false" ht="12.75" hidden="false" customHeight="false" outlineLevel="0" collapsed="false">
      <c r="C19" s="0"/>
    </row>
    <row r="20" customFormat="false" ht="12.75" hidden="false" customHeight="false" outlineLevel="0" collapsed="false">
      <c r="B20" s="0" t="s">
        <v>5</v>
      </c>
      <c r="C20" s="0"/>
    </row>
    <row r="21" customFormat="false" ht="12.75" hidden="false" customHeight="false" outlineLevel="0" collapsed="false">
      <c r="B21" s="0" t="s">
        <v>68</v>
      </c>
      <c r="C21" s="8" t="n">
        <v>1213009375.22844</v>
      </c>
    </row>
    <row r="22" customFormat="false" ht="12.75" hidden="false" customHeight="false" outlineLevel="0" collapsed="false">
      <c r="B22" s="0" t="s">
        <v>69</v>
      </c>
      <c r="C22" s="8" t="n">
        <v>309991845.389275</v>
      </c>
    </row>
    <row r="23" customFormat="false" ht="12.75" hidden="false" customHeight="false" outlineLevel="0" collapsed="false">
      <c r="B23" s="0" t="s">
        <v>70</v>
      </c>
      <c r="C23" s="8" t="n">
        <v>903017529.839167</v>
      </c>
    </row>
    <row r="24" customFormat="false" ht="12.75" hidden="false" customHeight="false" outlineLevel="0" collapsed="false">
      <c r="C24" s="0"/>
    </row>
    <row r="25" customFormat="false" ht="12.75" hidden="false" customHeight="false" outlineLevel="0" collapsed="false">
      <c r="B25" s="0" t="s">
        <v>72</v>
      </c>
      <c r="C25" s="0"/>
    </row>
    <row r="26" customFormat="false" ht="12.75" hidden="false" customHeight="false" outlineLevel="0" collapsed="false">
      <c r="B26" s="0" t="s">
        <v>68</v>
      </c>
      <c r="C26" s="8" t="n">
        <v>707162998.292066</v>
      </c>
      <c r="D26" s="0" t="s">
        <v>71</v>
      </c>
    </row>
    <row r="27" customFormat="false" ht="12.75" hidden="false" customHeight="false" outlineLevel="0" collapsed="false">
      <c r="B27" s="0" t="s">
        <v>69</v>
      </c>
      <c r="C27" s="8" t="n">
        <v>143380002.881717</v>
      </c>
    </row>
    <row r="28" customFormat="false" ht="12.75" hidden="false" customHeight="false" outlineLevel="0" collapsed="false">
      <c r="B28" s="0" t="s">
        <v>70</v>
      </c>
      <c r="C28" s="8" t="n">
        <v>563782995.41035</v>
      </c>
    </row>
    <row r="29" customFormat="false" ht="12.75" hidden="false" customHeight="false" outlineLevel="0" collapsed="false">
      <c r="C29" s="0"/>
    </row>
    <row r="30" customFormat="false" ht="12.75" hidden="false" customHeight="false" outlineLevel="0" collapsed="false">
      <c r="B30" s="0" t="s">
        <v>4</v>
      </c>
      <c r="C30" s="0"/>
    </row>
    <row r="31" customFormat="false" ht="12.75" hidden="false" customHeight="false" outlineLevel="0" collapsed="false">
      <c r="B31" s="0" t="s">
        <v>68</v>
      </c>
      <c r="C31" s="8" t="n">
        <v>3684710058.1544</v>
      </c>
    </row>
    <row r="32" customFormat="false" ht="12.75" hidden="false" customHeight="false" outlineLevel="0" collapsed="false">
      <c r="B32" s="0" t="s">
        <v>69</v>
      </c>
      <c r="C32" s="8" t="n">
        <v>1154035895.2405</v>
      </c>
    </row>
    <row r="33" customFormat="false" ht="12.75" hidden="false" customHeight="false" outlineLevel="0" collapsed="false">
      <c r="B33" s="0" t="s">
        <v>70</v>
      </c>
      <c r="C33" s="8" t="n">
        <v>2563244042.74809</v>
      </c>
    </row>
    <row r="34" customFormat="false" ht="12.75" hidden="false" customHeight="false" outlineLevel="0" collapsed="false">
      <c r="C34" s="0"/>
    </row>
    <row r="35" customFormat="false" ht="12.75" hidden="false" customHeight="false" outlineLevel="0" collapsed="false">
      <c r="B35" s="0" t="s">
        <v>73</v>
      </c>
      <c r="C35" s="0"/>
    </row>
    <row r="36" customFormat="false" ht="12.75" hidden="false" customHeight="false" outlineLevel="0" collapsed="false">
      <c r="B36" s="0" t="s">
        <v>68</v>
      </c>
      <c r="C36" s="8" t="n">
        <v>46584472.2105411</v>
      </c>
    </row>
    <row r="37" customFormat="false" ht="12.75" hidden="false" customHeight="false" outlineLevel="0" collapsed="false">
      <c r="B37" s="0" t="s">
        <v>69</v>
      </c>
      <c r="C37" s="8" t="n">
        <v>13859653.8508558</v>
      </c>
    </row>
    <row r="38" customFormat="false" ht="12.75" hidden="false" customHeight="false" outlineLevel="0" collapsed="false">
      <c r="B38" s="0" t="s">
        <v>70</v>
      </c>
      <c r="C38" s="8" t="n">
        <v>32724818.3596852</v>
      </c>
    </row>
    <row r="40" customFormat="false" ht="12.75" hidden="false" customHeight="false" outlineLevel="0" collapsed="false">
      <c r="B40" s="0" t="s">
        <v>11</v>
      </c>
    </row>
    <row r="41" customFormat="false" ht="12.75" hidden="false" customHeight="false" outlineLevel="0" collapsed="false">
      <c r="B41" s="0" t="s">
        <v>68</v>
      </c>
      <c r="C41" s="8" t="n">
        <v>450798067.932684</v>
      </c>
    </row>
    <row r="42" customFormat="false" ht="12.75" hidden="false" customHeight="false" outlineLevel="0" collapsed="false">
      <c r="B42" s="0" t="s">
        <v>69</v>
      </c>
      <c r="C42" s="8" t="n">
        <v>162791053.90958</v>
      </c>
    </row>
    <row r="43" customFormat="false" ht="12.75" hidden="false" customHeight="false" outlineLevel="0" collapsed="false">
      <c r="B43" s="0" t="s">
        <v>70</v>
      </c>
      <c r="C43" s="8" t="n">
        <v>288007014.023104</v>
      </c>
    </row>
    <row r="45" customFormat="false" ht="13.5" hidden="false" customHeight="false" outlineLevel="0" collapsed="false">
      <c r="B45" s="0" t="s">
        <v>74</v>
      </c>
    </row>
    <row r="46" customFormat="false" ht="12.75" hidden="false" customHeight="false" outlineLevel="0" collapsed="false">
      <c r="B46" s="10" t="s">
        <v>68</v>
      </c>
      <c r="C46" s="11" t="n">
        <f aca="false">C5+C11+C16+C21+C26+C31+C41+C36</f>
        <v>7350710214.72228</v>
      </c>
    </row>
    <row r="47" customFormat="false" ht="12.75" hidden="false" customHeight="false" outlineLevel="0" collapsed="false">
      <c r="B47" s="12" t="s">
        <v>69</v>
      </c>
      <c r="C47" s="13" t="n">
        <f aca="false">C6+C12+C17+C22+C27+C32+C42+C37</f>
        <v>1962718209.56681</v>
      </c>
    </row>
    <row r="48" customFormat="false" ht="13.5" hidden="false" customHeight="false" outlineLevel="0" collapsed="false">
      <c r="B48" s="14" t="s">
        <v>70</v>
      </c>
      <c r="C48" s="15" t="n">
        <f aca="false">C7+C13+C18+C23+C28+C33+C43+C38</f>
        <v>5420561884.98966</v>
      </c>
    </row>
    <row r="50" customFormat="false" ht="12.75" hidden="false" customHeight="false" outlineLevel="0" collapsed="false">
      <c r="C50" s="0" t="s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2001-07-10T16:05:43Z</dcterms:created>
  <dc:creator>heather dunton</dc:creator>
  <dc:description/>
  <dc:language>en-US</dc:language>
  <cp:lastModifiedBy>Mo Elafandi</cp:lastModifiedBy>
  <cp:lastPrinted>2001-07-11T18:37:36Z</cp:lastPrinted>
  <dcterms:modified xsi:type="dcterms:W3CDTF">2001-10-02T11:32:07Z</dcterms:modified>
  <cp:revision>0</cp:revision>
  <dc:subject/>
  <dc:title/>
</cp:coreProperties>
</file>