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<sst xmlns="http://schemas.openxmlformats.org/spreadsheetml/2006/main" count="127" uniqueCount="66">
  <si>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</si>
  <si>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</si>
  <si>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</si>
  <si>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</si>
  <si>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</si>
  <si>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</si>
  <si>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</si>
  <si>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</si>
  <si>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</si>
  <si>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</si>
  <si>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</si>
  <si>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</si>
  <si>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</si>
  <si>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</si>
  <si>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</si>
  <si>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</si>
  <si>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</si>
  <si>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</si>
  <si>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</si>
  <si>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</si>
  <si>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</si>
  <si>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</si>
  <si>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</si>
  <si>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</si>
  <si>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</si>
  <si>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</si>
  <si>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</si>
  <si>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</si>
  <si>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</si>
  <si>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</si>
  <si>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</si>
  <si>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</si>
  <si>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</si>
  <si>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</si>
  <si>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</si>
  <si>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</si>
  <si>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</si>
  <si>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</si>
  <si>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</si>
  <si>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</si>
  <si>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</si>
  <si>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</si>
  <si>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</si>
  <si>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</si>
  <si>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</si>
  <si>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</si>
  <si>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</si>
  <si>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</si>
  <si>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</si>
  <si>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</si>
  <si>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</si>
  <si>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</si>
  <si>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</si>
  <si>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</si>
  <si>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</si>
  <si>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</si>
  <si>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</si>
  <si>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</si>
  <si>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</si>
  <si>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</si>
  <si>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</si>
  <si>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B</t>
  </si>
  <si>
    <t xml:space="preserve">C</t>
  </si>
  <si>
    <t xml:space="preserve">A- EIA  December 00 REVISED ESTIMATE</t>
  </si>
  <si>
    <t xml:space="preserve">B- EIA   January 01 ESTIMATE</t>
  </si>
  <si>
    <t xml:space="preserve">C- EIA  January 01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</si>
</sst>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2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-105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-101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2774</v>
      </c>
      <c r="O22" s="2" t="n">
        <f aca="false">(N22-L22)/31</f>
        <v>9.70967741935484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2" t="n">
        <f aca="false">IF(J20=0,T50,J20)-(-K28*0.0001)</f>
        <v>2698.00089882698</v>
      </c>
      <c r="K23" s="33" t="n">
        <f aca="false">IF(J20=0,(-T50+J23)/0.0001,(-J20+J23)/0.0001)</f>
        <v>8.98826979664591</v>
      </c>
      <c r="L23" s="32" t="n">
        <f aca="false">IF(L20=0,V50,L20)-(-M28*0.0001)</f>
        <v>2928.00095060606</v>
      </c>
      <c r="M23" s="2" t="n">
        <f aca="false">IF(L20=0,(-V50+L23)/0.0001,(-L20+L23)/0.0001)</f>
        <v>9.50606060541759</v>
      </c>
      <c r="N23" s="32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2" t="n">
        <f aca="false">IF(J20=0,T50,J20)-(-K29*0.0001)</f>
        <v>2698.00092688172</v>
      </c>
      <c r="K24" s="33" t="n">
        <f aca="false">IF(J20=0,(-T50+J24)/0.0001,(-J20+J24)/0.0001)</f>
        <v>9.26881720261008</v>
      </c>
      <c r="L24" s="32" t="n">
        <f aca="false">IF(L20=0,V50,L20)-(-M29*0.0001)</f>
        <v>2928.00111222222</v>
      </c>
      <c r="M24" s="2" t="n">
        <f aca="false">IF(L20=0,(-V50+L24)/0.0001,(-L20+L24)/0.0001)</f>
        <v>11.1222222221841</v>
      </c>
      <c r="N24" s="32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2" t="n">
        <f aca="false">IF(J20=0,T50,J20)-(-K13*0.0001)</f>
        <v>2698.00067419355</v>
      </c>
      <c r="K25" s="33" t="n">
        <f aca="false">IF(J20=0,(-T50+J25)/0.0001,(-J20+J25)/0.0001)</f>
        <v>6.74193548547919</v>
      </c>
      <c r="L25" s="32" t="n">
        <f aca="false">IF(L20=0,V50,L20)-(-M13*0.0001)</f>
        <v>2928.00072666667</v>
      </c>
      <c r="M25" s="2" t="n">
        <f aca="false">IF(L20=0,(-V50+L25)/0.0001,(-L20+L25)/0.0001)</f>
        <v>7.26666666650999</v>
      </c>
      <c r="N25" s="32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2"/>
      <c r="K26" s="33"/>
      <c r="L26" s="32"/>
      <c r="M26" s="2"/>
      <c r="N26" s="32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5" t="s">
        <v>33</v>
      </c>
      <c r="B27" s="36"/>
      <c r="C27" s="37"/>
      <c r="D27" s="36"/>
      <c r="E27" s="37"/>
      <c r="F27" s="36"/>
      <c r="G27" s="37"/>
      <c r="H27" s="36"/>
      <c r="I27" s="37"/>
      <c r="J27" s="36"/>
      <c r="K27" s="36"/>
      <c r="L27" s="36"/>
      <c r="M27" s="37"/>
      <c r="N27" s="36"/>
      <c r="O27" s="37"/>
      <c r="P27" s="38"/>
      <c r="Q27" s="0"/>
      <c r="S27" s="0"/>
      <c r="U27" s="0"/>
      <c r="W27" s="0"/>
      <c r="Y27" s="0"/>
    </row>
    <row r="28" customFormat="false" ht="12.75" hidden="true" customHeight="false" outlineLevel="0" collapsed="false">
      <c r="A28" s="39" t="s">
        <v>34</v>
      </c>
      <c r="B28" s="32" t="n">
        <f aca="false">AVERAGE(B9:B19)</f>
        <v>1514.63636363636</v>
      </c>
      <c r="C28" s="33" t="n">
        <f aca="false">AVERAGE(C9:C19)</f>
        <v>2.91589743589744</v>
      </c>
      <c r="D28" s="40" t="n">
        <f aca="false">AVERAGE(D9:D19)</f>
        <v>1806.63636363636</v>
      </c>
      <c r="E28" s="33" t="n">
        <f aca="false">AVERAGE(E9:E19)</f>
        <v>9.41935483870968</v>
      </c>
      <c r="F28" s="40" t="n">
        <f aca="false">AVERAGE(F9:F19)</f>
        <v>2123.54545454545</v>
      </c>
      <c r="G28" s="33" t="n">
        <f aca="false">AVERAGE(G9:G19)</f>
        <v>10.5636363636364</v>
      </c>
      <c r="H28" s="40" t="n">
        <f aca="false">AVERAGE(H9:H19)</f>
        <v>2417.72727272727</v>
      </c>
      <c r="I28" s="33" t="n">
        <f aca="false">AVERAGE(I9:I19)</f>
        <v>9.48973607038123</v>
      </c>
      <c r="J28" s="40" t="n">
        <f aca="false">AVERAGE(J9:J19)</f>
        <v>2696.36363636364</v>
      </c>
      <c r="K28" s="33" t="n">
        <f aca="false">AVERAGE(K9:K19)</f>
        <v>8.98826979472141</v>
      </c>
      <c r="L28" s="40" t="n">
        <f aca="false">AVERAGE(L9:L19)</f>
        <v>2981.54545454545</v>
      </c>
      <c r="M28" s="33" t="n">
        <f aca="false">AVERAGE(M9:M19)</f>
        <v>9.50606060606061</v>
      </c>
      <c r="N28" s="40" t="n">
        <f aca="false">AVERAGE(N9:N19)</f>
        <v>3128.72727272727</v>
      </c>
      <c r="O28" s="33" t="n">
        <f aca="false">AVERAGE(O9:O19)</f>
        <v>4.74780058651026</v>
      </c>
      <c r="P28" s="33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39" t="s">
        <v>35</v>
      </c>
      <c r="B29" s="32" t="n">
        <f aca="false">AVERAGE(B9:B17)</f>
        <v>1639.55555555556</v>
      </c>
      <c r="C29" s="41" t="n">
        <f aca="false">AVERAGE(C17:C19)</f>
        <v>2.43076923076923</v>
      </c>
      <c r="D29" s="32" t="n">
        <f aca="false">AVERAGE(D9:D17)</f>
        <v>1927.44444444444</v>
      </c>
      <c r="E29" s="41" t="n">
        <f aca="false">AVERAGE(E17:E19)</f>
        <v>9.78494623655914</v>
      </c>
      <c r="F29" s="32" t="n">
        <f aca="false">AVERAGE(F9:F17)</f>
        <v>2233.22222222222</v>
      </c>
      <c r="G29" s="41" t="n">
        <f aca="false">AVERAGE(G17:G19)</f>
        <v>12</v>
      </c>
      <c r="H29" s="32" t="n">
        <f aca="false">AVERAGE(H9:H17)</f>
        <v>2520</v>
      </c>
      <c r="I29" s="41" t="n">
        <f aca="false">AVERAGE(I17:I19)</f>
        <v>10.1290322580645</v>
      </c>
      <c r="J29" s="32" t="n">
        <f aca="false">AVERAGE(J9:J17)</f>
        <v>2786.33333333333</v>
      </c>
      <c r="K29" s="41" t="n">
        <f aca="false">AVERAGE(K17:K19)</f>
        <v>9.26881720430107</v>
      </c>
      <c r="L29" s="32" t="n">
        <f aca="false">AVERAGE(L9:L17)</f>
        <v>3057.77777777778</v>
      </c>
      <c r="M29" s="41" t="n">
        <f aca="false">AVERAGE(M17:M19)</f>
        <v>11.1222222222222</v>
      </c>
      <c r="N29" s="32" t="n">
        <f aca="false">AVERAGE(N9:N17)</f>
        <v>3191.11111111111</v>
      </c>
      <c r="O29" s="41" t="n">
        <f aca="false">AVERAGE(O17:O19)</f>
        <v>6.59139784946237</v>
      </c>
      <c r="P29" s="41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39" t="s">
        <v>36</v>
      </c>
      <c r="B30" s="32"/>
      <c r="C30" s="33"/>
      <c r="D30" s="32"/>
      <c r="E30" s="33"/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42"/>
      <c r="Q30" s="0"/>
      <c r="S30" s="0"/>
      <c r="U30" s="0"/>
      <c r="W30" s="0"/>
      <c r="Y30" s="0"/>
    </row>
    <row r="31" customFormat="false" ht="12.75" hidden="true" customHeight="false" outlineLevel="0" collapsed="false">
      <c r="A31" s="39" t="s">
        <v>37</v>
      </c>
      <c r="B31" s="32"/>
      <c r="C31" s="33"/>
      <c r="D31" s="32"/>
      <c r="E31" s="33"/>
      <c r="F31" s="32"/>
      <c r="G31" s="33"/>
      <c r="H31" s="32"/>
      <c r="I31" s="33"/>
      <c r="J31" s="32"/>
      <c r="K31" s="33"/>
      <c r="L31" s="32"/>
      <c r="M31" s="33"/>
      <c r="N31" s="32"/>
      <c r="O31" s="33"/>
      <c r="P31" s="42"/>
      <c r="Q31" s="0"/>
      <c r="S31" s="0"/>
      <c r="U31" s="0"/>
      <c r="W31" s="0"/>
      <c r="Y31" s="0"/>
    </row>
    <row r="32" customFormat="false" ht="12.75" hidden="true" customHeight="false" outlineLevel="0" collapsed="false">
      <c r="A32" s="39" t="s">
        <v>34</v>
      </c>
      <c r="B32" s="43" t="n">
        <f aca="false">(B28-L54)/($N$28-$L$54)</f>
        <v>0.0736537849499393</v>
      </c>
      <c r="C32" s="32"/>
      <c r="D32" s="43" t="n">
        <f aca="false">(D28-B28)/($N$28-$L$54)</f>
        <v>0.167582317248144</v>
      </c>
      <c r="E32" s="32"/>
      <c r="F32" s="43" t="n">
        <f aca="false">(F28-D28)/($N$28-$L$54)</f>
        <v>0.181877944560096</v>
      </c>
      <c r="G32" s="32"/>
      <c r="H32" s="43" t="n">
        <f aca="false">(H28-F28)/($N$28-$L$54)</f>
        <v>0.168834488983497</v>
      </c>
      <c r="I32" s="32"/>
      <c r="J32" s="43" t="n">
        <f aca="false">(J28-H28)/($N$28-$L$54)</f>
        <v>0.159912765369104</v>
      </c>
      <c r="K32" s="32"/>
      <c r="L32" s="43" t="n">
        <f aca="false">(L28-J28)/($N$28-$L$54)</f>
        <v>0.163669280575164</v>
      </c>
      <c r="M32" s="32"/>
      <c r="N32" s="43" t="n">
        <f aca="false">(N28-L28)/($N$28-$L$54)</f>
        <v>0.084469418314055</v>
      </c>
      <c r="O32" s="44" t="n">
        <f aca="false">SUM(B32:N32)</f>
        <v>1</v>
      </c>
      <c r="P32" s="42"/>
      <c r="Q32" s="0"/>
      <c r="S32" s="0"/>
      <c r="U32" s="0"/>
      <c r="W32" s="0"/>
      <c r="Y32" s="0"/>
    </row>
    <row r="33" customFormat="false" ht="12.75" hidden="true" customHeight="false" outlineLevel="0" collapsed="false">
      <c r="A33" s="39" t="s">
        <v>38</v>
      </c>
      <c r="B33" s="43" t="n">
        <f aca="false">(B29-L55)/($N$29-$L$55)</f>
        <v>0.33039225088712</v>
      </c>
      <c r="C33" s="36"/>
      <c r="D33" s="43" t="n">
        <f aca="false">(D29-B29)/($N$29-$L$55)</f>
        <v>0.124244749208785</v>
      </c>
      <c r="E33" s="36"/>
      <c r="F33" s="43" t="n">
        <f aca="false">(F29-D29)/($N$29-$L$55)</f>
        <v>0.131965090630095</v>
      </c>
      <c r="G33" s="36"/>
      <c r="H33" s="43" t="n">
        <f aca="false">(H29-F29)/($N$29-$L$55)</f>
        <v>0.123765224896902</v>
      </c>
      <c r="I33" s="36"/>
      <c r="J33" s="43" t="n">
        <f aca="false">(J29-H29)/($N$29-$L$55)</f>
        <v>0.114941977558262</v>
      </c>
      <c r="K33" s="36"/>
      <c r="L33" s="43" t="n">
        <f aca="false">(L29-J29)/($N$29-$L$55)</f>
        <v>0.117147789392922</v>
      </c>
      <c r="M33" s="36"/>
      <c r="N33" s="43" t="n">
        <f aca="false">(N29-L29)/($N$29-$L$55)</f>
        <v>0.0575429174259136</v>
      </c>
      <c r="O33" s="44" t="n">
        <f aca="false">SUM(B33:N33)</f>
        <v>1</v>
      </c>
      <c r="P33" s="42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5" t="s">
        <v>39</v>
      </c>
      <c r="B34" s="46" t="n">
        <f aca="false">(B18-L48)/($N$18-$L$48)</f>
        <v>0.0467836257309942</v>
      </c>
      <c r="C34" s="47"/>
      <c r="D34" s="46" t="n">
        <f aca="false">(D18-B18)/($N$18-$L$48)</f>
        <v>0.149610136452242</v>
      </c>
      <c r="E34" s="47"/>
      <c r="F34" s="46" t="n">
        <f aca="false">(F18-D18)/($N$18-$L$48)</f>
        <v>0.179337231968811</v>
      </c>
      <c r="G34" s="47"/>
      <c r="H34" s="46" t="n">
        <f aca="false">(H18-F18)/($N$18-$L$48)</f>
        <v>0.179824561403509</v>
      </c>
      <c r="I34" s="47"/>
      <c r="J34" s="46" t="n">
        <f aca="false">(J18-H18)/($N$18-$L$48)</f>
        <v>0.169103313840156</v>
      </c>
      <c r="K34" s="47"/>
      <c r="L34" s="46" t="n">
        <f aca="false">(L18-J18)/($N$18-$L$48)</f>
        <v>0.175438596491228</v>
      </c>
      <c r="M34" s="47"/>
      <c r="N34" s="46" t="n">
        <f aca="false">(N18-L18)/($N$18-$L$48)</f>
        <v>0.0999025341130604</v>
      </c>
      <c r="O34" s="48" t="n">
        <f aca="false">SUM(B34:N34)</f>
        <v>1</v>
      </c>
      <c r="P34" s="49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40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33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0" t="s">
        <v>41</v>
      </c>
      <c r="E37" s="50"/>
      <c r="F37" s="50" t="s">
        <v>42</v>
      </c>
      <c r="G37" s="50"/>
      <c r="H37" s="50" t="s">
        <v>43</v>
      </c>
      <c r="I37" s="50"/>
      <c r="J37" s="50" t="s">
        <v>44</v>
      </c>
      <c r="K37" s="50"/>
      <c r="L37" s="50" t="s">
        <v>45</v>
      </c>
      <c r="M37" s="50"/>
      <c r="N37" s="22" t="s">
        <v>46</v>
      </c>
      <c r="P37" s="21" t="s">
        <v>47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1" t="s">
        <v>48</v>
      </c>
      <c r="P38" s="24" t="s">
        <v>49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50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2" t="n">
        <f aca="false">(H40-F40)/31</f>
        <v>-16.9677419354839</v>
      </c>
      <c r="J40" s="30" t="n">
        <v>1827</v>
      </c>
      <c r="K40" s="52" t="n">
        <f aca="false">(J40-H40)/28</f>
        <v>-14.3571428571429</v>
      </c>
      <c r="L40" s="30" t="n">
        <v>1684</v>
      </c>
      <c r="M40" s="52" t="n">
        <f aca="false">(L40-J40)/31</f>
        <v>-4.61290322580645</v>
      </c>
      <c r="N40" s="53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2" t="n">
        <f aca="false">(H41-F41)/31</f>
        <v>-11</v>
      </c>
      <c r="J41" s="30" t="n">
        <v>1994</v>
      </c>
      <c r="K41" s="52" t="n">
        <f aca="false">(J41-H41)/28</f>
        <v>-18.3928571428571</v>
      </c>
      <c r="L41" s="30" t="n">
        <v>1776</v>
      </c>
      <c r="M41" s="52" t="n">
        <f aca="false">(L41-J41)/31</f>
        <v>-7.03225806451613</v>
      </c>
      <c r="N41" s="53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2" t="n">
        <f aca="false">(H42-F42)/31</f>
        <v>-7.90322580645161</v>
      </c>
      <c r="J42" s="30" t="n">
        <v>1999</v>
      </c>
      <c r="K42" s="52" t="n">
        <f aca="false">(J42-H42)/28</f>
        <v>-9.60714285714286</v>
      </c>
      <c r="L42" s="30" t="n">
        <v>1867</v>
      </c>
      <c r="M42" s="52" t="n">
        <f aca="false">(L42-J42)/31</f>
        <v>-4.25806451612903</v>
      </c>
      <c r="N42" s="53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2" t="n">
        <f aca="false">(H43-F43)/31</f>
        <v>-22.6451612903226</v>
      </c>
      <c r="J43" s="30" t="n">
        <v>2089</v>
      </c>
      <c r="K43" s="52" t="n">
        <f aca="false">(J43-H43)/28</f>
        <v>-9.96428571428571</v>
      </c>
      <c r="L43" s="30" t="n">
        <v>1924</v>
      </c>
      <c r="M43" s="52" t="n">
        <f aca="false">(L43-J43)/31</f>
        <v>-5.32258064516129</v>
      </c>
      <c r="N43" s="53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2" t="n">
        <f aca="false">(H44-F44)/31</f>
        <v>-19.6129032258065</v>
      </c>
      <c r="J44" s="30" t="n">
        <v>1837</v>
      </c>
      <c r="K44" s="52" t="n">
        <f aca="false">(J44-H44)/28</f>
        <v>-13.5357142857143</v>
      </c>
      <c r="L44" s="30" t="n">
        <v>1545</v>
      </c>
      <c r="M44" s="52" t="n">
        <f aca="false">(L44-J44)/31</f>
        <v>-9.41935483870968</v>
      </c>
      <c r="N44" s="53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3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3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3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3" t="n">
        <f aca="false">L48/N17</f>
        <v>0.253004005340454</v>
      </c>
      <c r="O48" s="54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3" t="n">
        <f aca="false">L49/N18</f>
        <v>0.352313167259786</v>
      </c>
      <c r="O49" s="54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33" t="n">
        <f aca="false">(F50-D50)/31</f>
        <v>-16.9032258064516</v>
      </c>
      <c r="H50" s="32" t="n">
        <v>1712</v>
      </c>
      <c r="I50" s="33" t="n">
        <f aca="false">(H50-F50)/31</f>
        <v>-14.9354838709677</v>
      </c>
      <c r="J50" s="32" t="n">
        <v>1426</v>
      </c>
      <c r="K50" s="33" t="n">
        <f aca="false">(J50-H50)/28</f>
        <v>-10.2142857142857</v>
      </c>
      <c r="L50" s="32" t="n">
        <v>1183</v>
      </c>
      <c r="M50" s="33" t="n">
        <f aca="false">(L50-J50)/31</f>
        <v>-7.83870967741936</v>
      </c>
      <c r="N50" s="53" t="n">
        <f aca="false">L50/N19</f>
        <v>0.40990990990991</v>
      </c>
      <c r="O50" s="54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3" t="n">
        <f aca="false">L51/N20</f>
        <v>0.448135380758383</v>
      </c>
      <c r="O51" s="54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51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5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52</v>
      </c>
      <c r="B53" s="56"/>
      <c r="C53" s="56"/>
      <c r="D53" s="32"/>
      <c r="E53" s="2" t="n">
        <f aca="false">(D53-N22)/30</f>
        <v>-92.4666666666667</v>
      </c>
      <c r="F53" s="32"/>
      <c r="G53" s="2" t="n">
        <f aca="false">(F53-D53)/31</f>
        <v>0</v>
      </c>
      <c r="H53" s="57"/>
      <c r="I53" s="58"/>
      <c r="J53" s="32"/>
      <c r="K53" s="58"/>
      <c r="L53" s="32"/>
      <c r="M53" s="58"/>
      <c r="N53" s="37"/>
      <c r="O53" s="37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53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55" t="n">
        <f aca="false">AVERAGE(H40:H49)</f>
        <v>1999.9</v>
      </c>
      <c r="I54" s="41" t="n">
        <f aca="false">AVERAGE(I40:I49)</f>
        <v>-19.3447890818859</v>
      </c>
      <c r="J54" s="32" t="n">
        <f aca="false">AVERAGE(J40:J49)</f>
        <v>1584.2</v>
      </c>
      <c r="K54" s="41" t="n">
        <f aca="false">AVERAGE(K40:K49)</f>
        <v>-14.7414285714286</v>
      </c>
      <c r="L54" s="32" t="n">
        <f aca="false">AVERAGE(L40:L49)</f>
        <v>1386.3</v>
      </c>
      <c r="M54" s="41" t="n">
        <f aca="false">AVERAGE(M40:M49)</f>
        <v>-6.38387096774194</v>
      </c>
      <c r="N54" s="36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54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55" t="n">
        <f aca="false">AVERAGE(H48:H49)</f>
        <v>1479</v>
      </c>
      <c r="I55" s="41" t="n">
        <f aca="false">AVERAGE(I48:I49)</f>
        <v>-24.2078163771712</v>
      </c>
      <c r="J55" s="32" t="n">
        <f aca="false">AVERAGE(J48:J49)</f>
        <v>1080</v>
      </c>
      <c r="K55" s="41" t="n">
        <f aca="false">AVERAGE(K48:K49)</f>
        <v>-13.725</v>
      </c>
      <c r="L55" s="32" t="n">
        <f aca="false">AVERAGE(L48:L49)</f>
        <v>874</v>
      </c>
      <c r="M55" s="41" t="n">
        <f aca="false">AVERAGE(M48:M49)</f>
        <v>-6.64516129032258</v>
      </c>
      <c r="N55" s="36"/>
      <c r="O55" s="36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55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55"/>
      <c r="I56" s="33"/>
      <c r="J56" s="32"/>
      <c r="K56" s="33"/>
      <c r="L56" s="32"/>
      <c r="M56" s="33"/>
      <c r="N56" s="36"/>
      <c r="O56" s="36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56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55"/>
      <c r="I57" s="33"/>
      <c r="J57" s="32"/>
      <c r="K57" s="33"/>
      <c r="L57" s="32"/>
      <c r="M57" s="33"/>
      <c r="N57" s="36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57</v>
      </c>
      <c r="B58" s="59"/>
      <c r="C58" s="59"/>
      <c r="D58" s="43" t="n">
        <f aca="false">(N28-D54)/($N$28-$L$54)</f>
        <v>0.0668190142278011</v>
      </c>
      <c r="E58" s="2" t="n">
        <f aca="false">(D58-N27)/30</f>
        <v>0.00222730047426004</v>
      </c>
      <c r="F58" s="43" t="n">
        <f aca="false">(D54-F54)/($N$28-$L$54)</f>
        <v>0.244486531327772</v>
      </c>
      <c r="G58" s="2" t="n">
        <f aca="false">(F58-D58)/31</f>
        <v>0.00573121022903131</v>
      </c>
      <c r="H58" s="60" t="n">
        <f aca="false">(F54-H54)/($N$28-$L$54)</f>
        <v>0.336542023405177</v>
      </c>
      <c r="I58" s="43"/>
      <c r="J58" s="43" t="n">
        <f aca="false">(H54-J54)/($N$28-$L$54)</f>
        <v>0.238575237260457</v>
      </c>
      <c r="K58" s="43"/>
      <c r="L58" s="43" t="n">
        <f aca="false">(J54-L54)/($N$28-$L$54)</f>
        <v>0.113577193778794</v>
      </c>
      <c r="M58" s="43"/>
      <c r="N58" s="43" t="n">
        <f aca="false">SUM(D58:M58)</f>
        <v>1.00795851070329</v>
      </c>
      <c r="O58" s="61"/>
      <c r="Q58" s="62"/>
      <c r="R58" s="63"/>
      <c r="S58" s="62"/>
      <c r="T58" s="63"/>
      <c r="U58" s="62"/>
      <c r="V58" s="63"/>
      <c r="W58" s="62"/>
      <c r="X58" s="63"/>
      <c r="Y58" s="62"/>
      <c r="Z58" s="61"/>
    </row>
    <row r="59" customFormat="false" ht="12" hidden="true" customHeight="true" outlineLevel="0" collapsed="false">
      <c r="A59" s="1" t="s">
        <v>58</v>
      </c>
      <c r="B59" s="59"/>
      <c r="C59" s="59"/>
      <c r="D59" s="43" t="n">
        <f aca="false">(N29-D55)/($N$29-$L$55)</f>
        <v>0.238491416514817</v>
      </c>
      <c r="E59" s="2" t="n">
        <f aca="false">(D59-N28)/30</f>
        <v>-104.282959377025</v>
      </c>
      <c r="F59" s="43" t="n">
        <f aca="false">(D55-F55)/($N$29-$L$55)</f>
        <v>0.205212429270164</v>
      </c>
      <c r="G59" s="2" t="n">
        <f aca="false">(F59-D59)/31</f>
        <v>-0.00107351571756946</v>
      </c>
      <c r="H59" s="60" t="n">
        <f aca="false">(F55-H55)/($N$29-$L$55)</f>
        <v>0.295195166394936</v>
      </c>
      <c r="I59" s="43"/>
      <c r="J59" s="43" t="n">
        <f aca="false">(H55-J55)/($N$29-$L$55)</f>
        <v>0.172197180397046</v>
      </c>
      <c r="K59" s="43"/>
      <c r="L59" s="43" t="n">
        <f aca="false">(J55-L55)/($N$29-$L$55)</f>
        <v>0.0889038074230363</v>
      </c>
      <c r="M59" s="43"/>
      <c r="N59" s="43" t="n">
        <f aca="false">SUM(D59:M59)</f>
        <v>-103.284032892743</v>
      </c>
      <c r="O59" s="61"/>
      <c r="Q59" s="62"/>
      <c r="R59" s="63"/>
      <c r="S59" s="62"/>
      <c r="T59" s="63"/>
      <c r="U59" s="62"/>
      <c r="V59" s="63"/>
      <c r="W59" s="62"/>
      <c r="X59" s="63"/>
      <c r="Y59" s="62"/>
      <c r="Z59" s="61"/>
    </row>
    <row r="60" customFormat="false" ht="12" hidden="true" customHeight="true" outlineLevel="0" collapsed="false">
      <c r="A60" s="1" t="s">
        <v>59</v>
      </c>
      <c r="B60" s="64"/>
      <c r="C60" s="64"/>
      <c r="D60" s="43" t="n">
        <f aca="false">(N16-D48)/($N$16-$L$48)</f>
        <v>0.149762624082866</v>
      </c>
      <c r="E60" s="2" t="n">
        <f aca="false">(D60-N29)/30</f>
        <v>-106.365378282901</v>
      </c>
      <c r="F60" s="43" t="n">
        <f aca="false">(D48-F48)/($N$16-$L$48)</f>
        <v>0.248165731549417</v>
      </c>
      <c r="G60" s="2" t="n">
        <f aca="false">(F60-D60)/31</f>
        <v>0.0031742937892436</v>
      </c>
      <c r="H60" s="60" t="n">
        <f aca="false">(F48-H48)/($N$16-$L$48)</f>
        <v>0.298230470435909</v>
      </c>
      <c r="I60" s="65"/>
      <c r="J60" s="43" t="n">
        <f aca="false">(H48-J48)/($N$16-$L$48)</f>
        <v>0.190332326283988</v>
      </c>
      <c r="K60" s="65"/>
      <c r="L60" s="43" t="n">
        <f aca="false">(J48-L48)/($N$16-$L$48)</f>
        <v>0.11350884764782</v>
      </c>
      <c r="M60" s="65"/>
      <c r="N60" s="46" t="n">
        <f aca="false">SUM(D60:M60)</f>
        <v>-105.362203989112</v>
      </c>
      <c r="O60" s="64"/>
      <c r="Q60" s="62"/>
      <c r="R60" s="63"/>
      <c r="S60" s="62"/>
      <c r="T60" s="63"/>
      <c r="U60" s="62"/>
      <c r="V60" s="63"/>
      <c r="W60" s="62"/>
      <c r="X60" s="63"/>
      <c r="Y60" s="62"/>
      <c r="Z60" s="61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32" t="n">
        <v>2517</v>
      </c>
      <c r="E62" s="2" t="n">
        <f aca="false">(D62-N22)/30</f>
        <v>-8.56666666666667</v>
      </c>
      <c r="F62" s="66" t="n">
        <v>1759</v>
      </c>
      <c r="G62" s="2" t="n">
        <f aca="false">(F62-D62)/31</f>
        <v>-24.4516129032258</v>
      </c>
      <c r="H62" s="66" t="n">
        <v>1247</v>
      </c>
      <c r="I62" s="2" t="n">
        <f aca="false">(H62-F62)/31</f>
        <v>-16.5161290322581</v>
      </c>
      <c r="J62" s="66" t="n">
        <f aca="false">H62+[1]STOR951!$E$25/7*2-95-81+[2]STOR951!$E$25</f>
        <v>940</v>
      </c>
      <c r="K62" s="2" t="n">
        <f aca="false">(J62-H62)/23</f>
        <v>-13.3478260869565</v>
      </c>
      <c r="L62" s="67"/>
    </row>
    <row r="63" customFormat="false" ht="12.75" hidden="false" customHeight="false" outlineLevel="0" collapsed="false">
      <c r="A63" s="61"/>
      <c r="C63" s="68"/>
      <c r="D63" s="32"/>
      <c r="F63" s="69" t="s">
        <v>60</v>
      </c>
      <c r="H63" s="69" t="s">
        <v>61</v>
      </c>
      <c r="J63" s="69" t="s">
        <v>62</v>
      </c>
    </row>
    <row r="64" customFormat="false" ht="12.75" hidden="false" customHeight="false" outlineLevel="0" collapsed="false">
      <c r="A64" s="61" t="s">
        <v>63</v>
      </c>
      <c r="C64" s="68"/>
    </row>
    <row r="65" customFormat="false" ht="12.75" hidden="false" customHeight="false" outlineLevel="0" collapsed="false">
      <c r="A65" s="61" t="s">
        <v>64</v>
      </c>
      <c r="C65" s="68"/>
    </row>
    <row r="66" customFormat="false" ht="12.75" hidden="false" customHeight="false" outlineLevel="0" collapsed="false">
      <c r="A66" s="61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2001-02-21T16:32:55Z</cp:lastPrinted>
  <cp:revision>0</cp:revision>
  <dc:subject/>
  <dc:title/>
</cp:coreProperties>
</file>