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externalReferences>
    <externalReference r:id="rId4"/>
    <externalReference r:id="rId5"/>
  </externalReferences>
  <definedNames>
    <definedName function="false" hidden="false" localSheetId="0" name="_xlnm.Print_Area" vbProcedure="false">Sheet1!$A$1:$P$68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<sst xmlns="http://schemas.openxmlformats.org/spreadsheetml/2006/main" count="128" uniqueCount="67">
  <si>
    <t xml:space="preserve">                                ECTR Storage Book </t>
  </si>
  <si>
    <t xml:space="preserve">                               Historical Balances By Month(1987 - 1997)</t>
  </si>
  <si>
    <t xml:space="preserve">Injection Cycle</t>
  </si>
  <si>
    <t xml:space="preserve">April</t>
  </si>
  <si>
    <t xml:space="preserve">May</t>
  </si>
  <si>
    <t xml:space="preserve">June</t>
  </si>
  <si>
    <t xml:space="preserve">July</t>
  </si>
  <si>
    <t xml:space="preserve">August</t>
  </si>
  <si>
    <t xml:space="preserve">September</t>
  </si>
  <si>
    <t xml:space="preserve">October</t>
  </si>
  <si>
    <t xml:space="preserve">Apr-Oct</t>
  </si>
  <si>
    <t xml:space="preserve">End of MO</t>
  </si>
  <si>
    <t xml:space="preserve">Average</t>
  </si>
  <si>
    <t xml:space="preserve">Injection</t>
  </si>
  <si>
    <t xml:space="preserve">TBTU</t>
  </si>
  <si>
    <t xml:space="preserve">Daily Vol</t>
  </si>
  <si>
    <t xml:space="preserve">1987/88</t>
  </si>
  <si>
    <t xml:space="preserve">1988/89</t>
  </si>
  <si>
    <t xml:space="preserve">1989/90</t>
  </si>
  <si>
    <t xml:space="preserve">1990/91</t>
  </si>
  <si>
    <t xml:space="preserve">1991/92</t>
  </si>
  <si>
    <t xml:space="preserve">1992/93</t>
  </si>
  <si>
    <t xml:space="preserve">1993/94</t>
  </si>
  <si>
    <t xml:space="preserve">1994/95</t>
  </si>
  <si>
    <t xml:space="preserve">1995/96</t>
  </si>
  <si>
    <t xml:space="preserve">1996/97</t>
  </si>
  <si>
    <t xml:space="preserve">1997/98</t>
  </si>
  <si>
    <t xml:space="preserve">1998/99</t>
  </si>
  <si>
    <t xml:space="preserve">1999/100</t>
  </si>
  <si>
    <t xml:space="preserve">2000/01</t>
  </si>
  <si>
    <t xml:space="preserve">2001/02</t>
  </si>
  <si>
    <t xml:space="preserve">B</t>
  </si>
  <si>
    <t xml:space="preserve">C</t>
  </si>
  <si>
    <t xml:space="preserve">Balance Assuming 1987-97 Avg. Injections</t>
  </si>
  <si>
    <t xml:space="preserve">Balance Assuming 1994-97 Avg. Injections</t>
  </si>
  <si>
    <t xml:space="preserve">Balance Assuming 1987-97 Max. Injections</t>
  </si>
  <si>
    <t xml:space="preserve">Monthly &amp; Daily Volume</t>
  </si>
  <si>
    <t xml:space="preserve">     Average 1987- 1997</t>
  </si>
  <si>
    <t xml:space="preserve">     Average 1995- 1997</t>
  </si>
  <si>
    <t xml:space="preserve">Monthly Injection as a %</t>
  </si>
  <si>
    <t xml:space="preserve">         of Total Injections:</t>
  </si>
  <si>
    <t xml:space="preserve">     Average 1994- 1997</t>
  </si>
  <si>
    <t xml:space="preserve">     Average 1996</t>
  </si>
  <si>
    <t xml:space="preserve">Withdrawal Cycle</t>
  </si>
  <si>
    <t xml:space="preserve">November</t>
  </si>
  <si>
    <t xml:space="preserve">December</t>
  </si>
  <si>
    <t xml:space="preserve">January</t>
  </si>
  <si>
    <t xml:space="preserve">February</t>
  </si>
  <si>
    <t xml:space="preserve">March</t>
  </si>
  <si>
    <t xml:space="preserve">% of Vol</t>
  </si>
  <si>
    <t xml:space="preserve">Nov-Mar</t>
  </si>
  <si>
    <t xml:space="preserve">Not</t>
  </si>
  <si>
    <t xml:space="preserve">Withdrawal</t>
  </si>
  <si>
    <t xml:space="preserve">Withdrawn</t>
  </si>
  <si>
    <t xml:space="preserve">1998/100</t>
  </si>
  <si>
    <t xml:space="preserve">1998/101</t>
  </si>
  <si>
    <t xml:space="preserve">1998/102</t>
  </si>
  <si>
    <t xml:space="preserve">1998/103</t>
  </si>
  <si>
    <t xml:space="preserve">1998/104</t>
  </si>
  <si>
    <t xml:space="preserve">1998/105</t>
  </si>
  <si>
    <t xml:space="preserve">1998/106</t>
  </si>
  <si>
    <t xml:space="preserve">1998/107</t>
  </si>
  <si>
    <t xml:space="preserve">1998/108</t>
  </si>
  <si>
    <t xml:space="preserve">A</t>
  </si>
  <si>
    <t xml:space="preserve">A- EIA  March 01 REVISED ESTIMATE</t>
  </si>
  <si>
    <t xml:space="preserve">B- EIA  April 01 ESTIMATE</t>
  </si>
  <si>
    <t xml:space="preserve">C- EIA  April 01 ESTIMATE plus AGA Weekly Volumes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</si>
</sst>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[$-409]#,##0.00_);\(#,##0.00\)"/>
    <numFmt numFmtId="166" formatCode="[$-409]m/d/yyyy"/>
    <numFmt numFmtId="167" formatCode="0"/>
    <numFmt numFmtId="168" formatCode="0%"/>
    <numFmt numFmtId="169" formatCode="[$-409]mmm\-yy"/>
    <numFmt numFmtId="170" formatCode="[$-409]#,##0_);[RED]\(#,##0\)"/>
    <numFmt numFmtId="171" formatCode="[$-409]#,##0_);\(#,##0\)"/>
    <numFmt numFmtId="172" formatCode="[$-409]#,##0.00_);[RED]\(#,##0.00\)"/>
    <numFmt numFmtId="173" formatCode="[$-409]d\-mmm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2"/>
    </font>
    <font>
      <sz val="8"/>
      <name val="Arial"/>
      <family val="2"/>
    </font>
    <font>
      <b val="true"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9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dashed"/>
      <right/>
      <top style="dashed"/>
      <bottom/>
      <diagonal/>
    </border>
    <border diagonalUp="false" diagonalDown="false">
      <left/>
      <right/>
      <top style="dashed"/>
      <bottom/>
      <diagonal/>
    </border>
    <border diagonalUp="false" diagonalDown="false">
      <left/>
      <right style="dashed"/>
      <top style="dashed"/>
      <bottom/>
      <diagonal/>
    </border>
    <border diagonalUp="false" diagonalDown="false">
      <left style="dashed"/>
      <right/>
      <top/>
      <bottom/>
      <diagonal/>
    </border>
    <border diagonalUp="false" diagonalDown="false">
      <left/>
      <right style="dashed"/>
      <top/>
      <bottom/>
      <diagonal/>
    </border>
    <border diagonalUp="false" diagonalDown="false">
      <left/>
      <right/>
      <top/>
      <bottom style="dashed"/>
      <diagonal/>
    </border>
    <border diagonalUp="false" diagonalDown="false">
      <left/>
      <right style="dashed"/>
      <top/>
      <bottom style="dashed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hair"/>
      <right style="hair"/>
      <top/>
      <bottom/>
      <diagonal/>
    </border>
    <border diagonalUp="false" diagonalDown="false">
      <left style="hair"/>
      <right style="hair"/>
      <top style="dashed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1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1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8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0" fillId="0" borderId="14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70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STOR9830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STOR983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25">
          <cell r="E25">
            <v>108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25">
          <cell r="E25">
            <v>119</v>
          </cell>
        </row>
      </sheetData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Z6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23.28"/>
    <col collapsed="false" customWidth="true" hidden="false" outlineLevel="0" max="11" min="2" style="0" width="8.28"/>
    <col collapsed="false" customWidth="true" hidden="false" outlineLevel="0" max="12" min="12" style="0" width="8.7"/>
    <col collapsed="false" customWidth="true" hidden="false" outlineLevel="0" max="13" min="13" style="0" width="8.28"/>
    <col collapsed="false" customWidth="true" hidden="false" outlineLevel="0" max="14" min="14" style="0" width="8.7"/>
    <col collapsed="false" customWidth="true" hidden="false" outlineLevel="0" max="15" min="15" style="0" width="8.28"/>
    <col collapsed="false" customWidth="true" hidden="false" outlineLevel="0" max="16" min="16" style="2" width="10.13"/>
    <col collapsed="false" customWidth="true" hidden="false" outlineLevel="0" max="17" min="17" style="3" width="7.28"/>
    <col collapsed="false" customWidth="true" hidden="false" outlineLevel="0" max="18" min="18" style="0" width="8.28"/>
    <col collapsed="false" customWidth="true" hidden="false" outlineLevel="0" max="19" min="19" style="3" width="7.7"/>
    <col collapsed="false" customWidth="true" hidden="false" outlineLevel="0" max="20" min="20" style="0" width="8.28"/>
    <col collapsed="false" customWidth="true" hidden="false" outlineLevel="0" max="21" min="21" style="3" width="7.7"/>
    <col collapsed="false" customWidth="true" hidden="false" outlineLevel="0" max="22" min="22" style="0" width="8.28"/>
    <col collapsed="false" customWidth="true" hidden="false" outlineLevel="0" max="23" min="23" style="3" width="7.7"/>
    <col collapsed="false" customWidth="true" hidden="false" outlineLevel="0" max="24" min="24" style="0" width="8.28"/>
    <col collapsed="false" customWidth="true" hidden="false" outlineLevel="0" max="25" min="25" style="3" width="7.28"/>
    <col collapsed="false" customWidth="true" hidden="false" outlineLevel="0" max="26" min="26" style="0" width="8.28"/>
  </cols>
  <sheetData>
    <row r="1" customFormat="false" ht="18" hidden="false" customHeight="false" outlineLevel="0" collapsed="false">
      <c r="A1" s="4"/>
      <c r="B1" s="5"/>
      <c r="E1" s="6" t="s">
        <v>0</v>
      </c>
      <c r="G1" s="6"/>
      <c r="H1" s="6"/>
      <c r="I1" s="6"/>
      <c r="J1" s="6"/>
      <c r="K1" s="6"/>
      <c r="L1" s="6"/>
      <c r="M1" s="6"/>
      <c r="N1" s="7"/>
      <c r="O1" s="6"/>
      <c r="P1" s="8"/>
      <c r="Q1" s="8"/>
      <c r="R1" s="9"/>
      <c r="S1" s="8"/>
      <c r="T1" s="9"/>
      <c r="U1" s="8"/>
      <c r="V1" s="9"/>
      <c r="W1" s="8"/>
      <c r="Y1" s="8"/>
      <c r="Z1" s="9"/>
    </row>
    <row r="2" customFormat="false" ht="12.75" hidden="false" customHeight="false" outlineLevel="0" collapsed="false">
      <c r="A2" s="0"/>
      <c r="B2" s="10"/>
      <c r="E2" s="11" t="s">
        <v>1</v>
      </c>
      <c r="G2" s="11"/>
      <c r="H2" s="11"/>
      <c r="I2" s="11"/>
      <c r="J2" s="11"/>
      <c r="K2" s="11"/>
      <c r="L2" s="11"/>
      <c r="M2" s="11"/>
      <c r="N2" s="11"/>
      <c r="O2" s="11"/>
      <c r="P2" s="12"/>
      <c r="Q2" s="12"/>
      <c r="R2" s="13"/>
      <c r="S2" s="12"/>
      <c r="T2" s="13"/>
      <c r="U2" s="12"/>
      <c r="V2" s="13"/>
      <c r="W2" s="12"/>
      <c r="X2" s="13"/>
      <c r="Y2" s="12"/>
      <c r="Z2" s="14"/>
    </row>
    <row r="3" customFormat="false" ht="10.5" hidden="false" customHeight="true" outlineLevel="0" collapsed="false">
      <c r="C3" s="15"/>
    </row>
    <row r="4" customFormat="false" ht="13.5" hidden="false" customHeight="false" outlineLevel="0" collapsed="false">
      <c r="A4" s="16"/>
      <c r="B4" s="17" t="s">
        <v>2</v>
      </c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8"/>
      <c r="Q4" s="0"/>
      <c r="S4" s="0"/>
      <c r="U4" s="0"/>
      <c r="W4" s="0"/>
      <c r="Y4" s="0"/>
    </row>
    <row r="5" customFormat="false" ht="13.5" hidden="false" customHeight="false" outlineLevel="0" collapsed="false">
      <c r="B5" s="19" t="s">
        <v>3</v>
      </c>
      <c r="C5" s="19"/>
      <c r="D5" s="20" t="s">
        <v>4</v>
      </c>
      <c r="E5" s="20"/>
      <c r="F5" s="19" t="s">
        <v>5</v>
      </c>
      <c r="G5" s="19"/>
      <c r="H5" s="19" t="s">
        <v>6</v>
      </c>
      <c r="I5" s="19"/>
      <c r="J5" s="19" t="s">
        <v>7</v>
      </c>
      <c r="K5" s="19"/>
      <c r="L5" s="19" t="s">
        <v>8</v>
      </c>
      <c r="M5" s="19"/>
      <c r="N5" s="19" t="s">
        <v>9</v>
      </c>
      <c r="O5" s="19"/>
      <c r="P5" s="21" t="s">
        <v>10</v>
      </c>
      <c r="Q5" s="0"/>
      <c r="S5" s="0"/>
      <c r="U5" s="0"/>
      <c r="W5" s="0"/>
      <c r="Y5" s="0"/>
    </row>
    <row r="6" customFormat="false" ht="12.75" hidden="false" customHeight="false" outlineLevel="0" collapsed="false">
      <c r="A6" s="7"/>
      <c r="B6" s="22" t="s">
        <v>11</v>
      </c>
      <c r="C6" s="23" t="s">
        <v>12</v>
      </c>
      <c r="D6" s="22" t="s">
        <v>11</v>
      </c>
      <c r="E6" s="23" t="s">
        <v>12</v>
      </c>
      <c r="F6" s="22" t="s">
        <v>11</v>
      </c>
      <c r="G6" s="23" t="s">
        <v>12</v>
      </c>
      <c r="H6" s="22" t="s">
        <v>11</v>
      </c>
      <c r="I6" s="23" t="s">
        <v>12</v>
      </c>
      <c r="J6" s="22" t="s">
        <v>11</v>
      </c>
      <c r="K6" s="23" t="s">
        <v>12</v>
      </c>
      <c r="L6" s="22" t="s">
        <v>11</v>
      </c>
      <c r="M6" s="23" t="s">
        <v>12</v>
      </c>
      <c r="N6" s="22" t="s">
        <v>11</v>
      </c>
      <c r="O6" s="23" t="s">
        <v>12</v>
      </c>
      <c r="P6" s="24" t="s">
        <v>13</v>
      </c>
      <c r="Q6" s="0"/>
      <c r="S6" s="0"/>
      <c r="U6" s="0"/>
      <c r="W6" s="0"/>
      <c r="Y6" s="0"/>
    </row>
    <row r="7" customFormat="false" ht="13.5" hidden="false" customHeight="false" outlineLevel="0" collapsed="false">
      <c r="A7" s="7"/>
      <c r="B7" s="25" t="s">
        <v>14</v>
      </c>
      <c r="C7" s="26" t="s">
        <v>15</v>
      </c>
      <c r="D7" s="25" t="s">
        <v>14</v>
      </c>
      <c r="E7" s="26" t="s">
        <v>15</v>
      </c>
      <c r="F7" s="25" t="s">
        <v>14</v>
      </c>
      <c r="G7" s="26" t="s">
        <v>15</v>
      </c>
      <c r="H7" s="25" t="s">
        <v>14</v>
      </c>
      <c r="I7" s="26" t="s">
        <v>15</v>
      </c>
      <c r="J7" s="25" t="s">
        <v>14</v>
      </c>
      <c r="K7" s="26" t="s">
        <v>15</v>
      </c>
      <c r="L7" s="25" t="s">
        <v>14</v>
      </c>
      <c r="M7" s="26" t="s">
        <v>15</v>
      </c>
      <c r="N7" s="25" t="s">
        <v>14</v>
      </c>
      <c r="O7" s="26" t="s">
        <v>15</v>
      </c>
      <c r="P7" s="27" t="s">
        <v>12</v>
      </c>
      <c r="Q7" s="0"/>
      <c r="S7" s="0"/>
      <c r="U7" s="0"/>
      <c r="W7" s="0"/>
      <c r="Y7" s="0"/>
    </row>
    <row r="8" customFormat="false" ht="3.75" hidden="false" customHeight="true" outlineLevel="0" collapsed="false">
      <c r="A8" s="7"/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Q8" s="0"/>
      <c r="S8" s="0"/>
      <c r="U8" s="0"/>
      <c r="W8" s="0"/>
      <c r="Y8" s="0"/>
    </row>
    <row r="9" customFormat="false" ht="12" hidden="false" customHeight="true" outlineLevel="0" collapsed="false">
      <c r="A9" s="29" t="s">
        <v>16</v>
      </c>
      <c r="B9" s="30" t="n">
        <v>1938</v>
      </c>
      <c r="C9" s="2"/>
      <c r="D9" s="30" t="n">
        <v>2206</v>
      </c>
      <c r="E9" s="2" t="n">
        <f aca="false">(D9-B9)/31</f>
        <v>8.64516129032258</v>
      </c>
      <c r="F9" s="30" t="n">
        <v>2437</v>
      </c>
      <c r="G9" s="2" t="n">
        <f aca="false">(F9-D9)/30</f>
        <v>7.7</v>
      </c>
      <c r="H9" s="30" t="n">
        <v>2636</v>
      </c>
      <c r="I9" s="2" t="n">
        <f aca="false">(H9-F9)/31</f>
        <v>6.41935483870968</v>
      </c>
      <c r="J9" s="30" t="n">
        <v>2836</v>
      </c>
      <c r="K9" s="2" t="n">
        <f aca="false">(J9-H9)/31</f>
        <v>6.45161290322581</v>
      </c>
      <c r="L9" s="30" t="n">
        <v>3049</v>
      </c>
      <c r="M9" s="2" t="n">
        <f aca="false">(L9-J9)/30</f>
        <v>7.1</v>
      </c>
      <c r="N9" s="30" t="n">
        <v>3106</v>
      </c>
      <c r="O9" s="2" t="n">
        <f aca="false">(N9-L9)/31</f>
        <v>1.83870967741935</v>
      </c>
      <c r="P9" s="2" t="n">
        <f aca="false">(C9+E9+G9+I9+K9+O9)/6</f>
        <v>5.1758064516129</v>
      </c>
      <c r="Q9" s="0"/>
      <c r="S9" s="0"/>
      <c r="U9" s="0"/>
      <c r="W9" s="0"/>
      <c r="Y9" s="0"/>
    </row>
    <row r="10" customFormat="false" ht="12" hidden="false" customHeight="true" outlineLevel="0" collapsed="false">
      <c r="A10" s="29" t="s">
        <v>17</v>
      </c>
      <c r="B10" s="30" t="n">
        <v>1769</v>
      </c>
      <c r="C10" s="2" t="n">
        <f aca="false">(B10-L42)/30</f>
        <v>2.83333333333333</v>
      </c>
      <c r="D10" s="30" t="n">
        <v>2027</v>
      </c>
      <c r="E10" s="2" t="n">
        <f aca="false">(D10-B10)/31</f>
        <v>8.32258064516129</v>
      </c>
      <c r="F10" s="30" t="n">
        <v>2293</v>
      </c>
      <c r="G10" s="2" t="n">
        <f aca="false">(F10-D10)/30</f>
        <v>8.86666666666667</v>
      </c>
      <c r="H10" s="30" t="n">
        <v>2567</v>
      </c>
      <c r="I10" s="2" t="n">
        <f aca="false">(H10-F10)/31</f>
        <v>8.83870967741935</v>
      </c>
      <c r="J10" s="30" t="n">
        <v>2835</v>
      </c>
      <c r="K10" s="2" t="n">
        <f aca="false">(J10-H10)/31</f>
        <v>8.64516129032258</v>
      </c>
      <c r="L10" s="30" t="n">
        <v>3120</v>
      </c>
      <c r="M10" s="2" t="n">
        <f aca="false">(L10-J10)/30</f>
        <v>9.5</v>
      </c>
      <c r="N10" s="30" t="n">
        <v>3243</v>
      </c>
      <c r="O10" s="2" t="n">
        <f aca="false">(N10-L10)/31</f>
        <v>3.96774193548387</v>
      </c>
      <c r="P10" s="2" t="n">
        <f aca="false">(C10+E10+G10+I10+K10+O10)/6</f>
        <v>6.91236559139785</v>
      </c>
      <c r="Q10" s="0"/>
      <c r="S10" s="0"/>
      <c r="U10" s="0"/>
      <c r="W10" s="0"/>
      <c r="Y10" s="0"/>
    </row>
    <row r="11" customFormat="false" ht="12" hidden="false" customHeight="true" outlineLevel="0" collapsed="false">
      <c r="A11" s="29" t="s">
        <v>18</v>
      </c>
      <c r="B11" s="30" t="n">
        <v>1823</v>
      </c>
      <c r="C11" s="2" t="n">
        <f aca="false">(B11-L43)/30</f>
        <v>1.56666666666667</v>
      </c>
      <c r="D11" s="30" t="n">
        <v>2062</v>
      </c>
      <c r="E11" s="2" t="n">
        <f aca="false">(D11-B11)/31</f>
        <v>7.70967741935484</v>
      </c>
      <c r="F11" s="30" t="n">
        <v>2374</v>
      </c>
      <c r="G11" s="2" t="n">
        <f aca="false">(F11-D11)/30</f>
        <v>10.4</v>
      </c>
      <c r="H11" s="30" t="n">
        <v>2644</v>
      </c>
      <c r="I11" s="2" t="n">
        <f aca="false">(H11-F11)/31</f>
        <v>8.70967741935484</v>
      </c>
      <c r="J11" s="30" t="n">
        <v>2938</v>
      </c>
      <c r="K11" s="2" t="n">
        <f aca="false">(J11-H11)/31</f>
        <v>9.48387096774194</v>
      </c>
      <c r="L11" s="30" t="n">
        <v>3187</v>
      </c>
      <c r="M11" s="2" t="n">
        <f aca="false">(L11-J11)/30</f>
        <v>8.3</v>
      </c>
      <c r="N11" s="30" t="n">
        <v>3268</v>
      </c>
      <c r="O11" s="2" t="n">
        <f aca="false">(N11-L11)/31</f>
        <v>2.61290322580645</v>
      </c>
      <c r="P11" s="2" t="n">
        <f aca="false">(C11+E11+G11+I11+K11+O11)/6</f>
        <v>6.74713261648746</v>
      </c>
      <c r="Q11" s="0"/>
      <c r="S11" s="0"/>
      <c r="U11" s="0"/>
      <c r="W11" s="0"/>
      <c r="Y11" s="0"/>
    </row>
    <row r="12" customFormat="false" ht="12" hidden="false" customHeight="true" outlineLevel="0" collapsed="false">
      <c r="A12" s="29" t="s">
        <v>19</v>
      </c>
      <c r="B12" s="30" t="n">
        <v>1939</v>
      </c>
      <c r="C12" s="2" t="n">
        <f aca="false">(B12-L44)/30</f>
        <v>2.4</v>
      </c>
      <c r="D12" s="30" t="n">
        <v>2175</v>
      </c>
      <c r="E12" s="2" t="n">
        <f aca="false">(D12-B12)/31</f>
        <v>7.61290322580645</v>
      </c>
      <c r="F12" s="30" t="n">
        <v>2482</v>
      </c>
      <c r="G12" s="2" t="n">
        <f aca="false">(F12-D12)/30</f>
        <v>10.2333333333333</v>
      </c>
      <c r="H12" s="30" t="n">
        <v>2790</v>
      </c>
      <c r="I12" s="2" t="n">
        <f aca="false">(H12-F12)/31</f>
        <v>9.93548387096774</v>
      </c>
      <c r="J12" s="30" t="n">
        <v>3073</v>
      </c>
      <c r="K12" s="2" t="n">
        <f aca="false">(J12-H12)/31</f>
        <v>9.12903225806452</v>
      </c>
      <c r="L12" s="30" t="n">
        <v>3326</v>
      </c>
      <c r="M12" s="2" t="n">
        <f aca="false">(L12-J12)/30</f>
        <v>8.43333333333333</v>
      </c>
      <c r="N12" s="30" t="n">
        <v>3474</v>
      </c>
      <c r="O12" s="2" t="n">
        <f aca="false">(N12-L12)/31</f>
        <v>4.7741935483871</v>
      </c>
      <c r="P12" s="2" t="n">
        <f aca="false">(C12+E12+G12+I12+K12+O12)/6</f>
        <v>7.34749103942652</v>
      </c>
      <c r="Q12" s="0"/>
      <c r="S12" s="0"/>
      <c r="U12" s="0"/>
      <c r="W12" s="0"/>
      <c r="Y12" s="0"/>
    </row>
    <row r="13" customFormat="false" ht="12" hidden="false" customHeight="true" outlineLevel="0" collapsed="false">
      <c r="A13" s="29" t="s">
        <v>20</v>
      </c>
      <c r="B13" s="30" t="n">
        <v>2043</v>
      </c>
      <c r="C13" s="2" t="n">
        <f aca="false">(B13-L45)/30</f>
        <v>3.96666666666667</v>
      </c>
      <c r="D13" s="30" t="n">
        <v>2286</v>
      </c>
      <c r="E13" s="2" t="n">
        <f aca="false">(D13-B13)/31</f>
        <v>7.83870967741936</v>
      </c>
      <c r="F13" s="30" t="n">
        <v>2555</v>
      </c>
      <c r="G13" s="2" t="n">
        <f aca="false">(F13-D13)/30</f>
        <v>8.96666666666667</v>
      </c>
      <c r="H13" s="30" t="n">
        <v>2769</v>
      </c>
      <c r="I13" s="2" t="n">
        <f aca="false">(H13-F13)/31</f>
        <v>6.90322580645161</v>
      </c>
      <c r="J13" s="30" t="n">
        <v>2978</v>
      </c>
      <c r="K13" s="2" t="n">
        <f aca="false">(J13-H13)/31</f>
        <v>6.74193548387097</v>
      </c>
      <c r="L13" s="30" t="n">
        <v>3196</v>
      </c>
      <c r="M13" s="2" t="n">
        <f aca="false">(L13-J13)/30</f>
        <v>7.26666666666667</v>
      </c>
      <c r="N13" s="30" t="n">
        <v>3357</v>
      </c>
      <c r="O13" s="2" t="n">
        <f aca="false">(N13-L13)/31</f>
        <v>5.19354838709677</v>
      </c>
      <c r="P13" s="2" t="n">
        <f aca="false">(C13+E13+G13+I13+K13+O13)/6</f>
        <v>6.60179211469534</v>
      </c>
      <c r="Q13" s="0"/>
      <c r="S13" s="0"/>
      <c r="U13" s="0"/>
      <c r="W13" s="0"/>
      <c r="Y13" s="0"/>
    </row>
    <row r="14" customFormat="false" ht="12.75" hidden="false" customHeight="false" outlineLevel="0" collapsed="false">
      <c r="A14" s="1" t="s">
        <v>21</v>
      </c>
      <c r="B14" s="31" t="n">
        <v>1573</v>
      </c>
      <c r="C14" s="2" t="n">
        <f aca="false">(B14-L46)/30</f>
        <v>0.933333333333333</v>
      </c>
      <c r="D14" s="31" t="n">
        <v>1848</v>
      </c>
      <c r="E14" s="2" t="n">
        <f aca="false">(D14-B14)/31</f>
        <v>8.87096774193548</v>
      </c>
      <c r="F14" s="31" t="n">
        <v>2153</v>
      </c>
      <c r="G14" s="2" t="n">
        <f aca="false">(F14-D14)/30</f>
        <v>10.1666666666667</v>
      </c>
      <c r="H14" s="31" t="n">
        <v>2460</v>
      </c>
      <c r="I14" s="2" t="n">
        <f aca="false">(H14-F14)/31</f>
        <v>9.90322580645161</v>
      </c>
      <c r="J14" s="31" t="n">
        <v>2761</v>
      </c>
      <c r="K14" s="2" t="n">
        <f aca="false">(J14-H14)/31</f>
        <v>9.70967741935484</v>
      </c>
      <c r="L14" s="31" t="n">
        <v>3044</v>
      </c>
      <c r="M14" s="2" t="n">
        <f aca="false">(L14-J14)/30</f>
        <v>9.43333333333333</v>
      </c>
      <c r="N14" s="31" t="n">
        <v>3223</v>
      </c>
      <c r="O14" s="2" t="n">
        <f aca="false">(N14-L14)/31</f>
        <v>5.7741935483871</v>
      </c>
      <c r="P14" s="2" t="n">
        <f aca="false">(C14+E14+G14+I14+K14+O14)/6</f>
        <v>7.55967741935484</v>
      </c>
      <c r="Q14" s="0"/>
      <c r="S14" s="0"/>
      <c r="U14" s="0"/>
      <c r="W14" s="0"/>
      <c r="Y14" s="0"/>
    </row>
    <row r="15" customFormat="false" ht="12.75" hidden="false" customHeight="false" outlineLevel="0" collapsed="false">
      <c r="A15" s="1" t="s">
        <v>22</v>
      </c>
      <c r="B15" s="31" t="n">
        <v>1120</v>
      </c>
      <c r="C15" s="2" t="n">
        <f aca="false">(B15-L47)/30</f>
        <v>3.03333333333333</v>
      </c>
      <c r="D15" s="31" t="n">
        <v>1521</v>
      </c>
      <c r="E15" s="2" t="n">
        <f aca="false">(D15-B15)/31</f>
        <v>12.9354838709677</v>
      </c>
      <c r="F15" s="31" t="n">
        <v>1895</v>
      </c>
      <c r="G15" s="2" t="n">
        <f aca="false">(F15-D15)/30</f>
        <v>12.4666666666667</v>
      </c>
      <c r="H15" s="31" t="n">
        <v>2240</v>
      </c>
      <c r="I15" s="2" t="n">
        <f aca="false">(H15-F15)/31</f>
        <v>11.1290322580645</v>
      </c>
      <c r="J15" s="31" t="n">
        <v>2554</v>
      </c>
      <c r="K15" s="2" t="n">
        <f aca="false">(J15-H15)/31</f>
        <v>10.1290322580645</v>
      </c>
      <c r="L15" s="31" t="n">
        <v>2884</v>
      </c>
      <c r="M15" s="2" t="n">
        <f aca="false">(L15-J15)/30</f>
        <v>11</v>
      </c>
      <c r="N15" s="31" t="n">
        <v>2978</v>
      </c>
      <c r="O15" s="2" t="n">
        <f aca="false">(N15-L15)/31</f>
        <v>3.03225806451613</v>
      </c>
      <c r="P15" s="2" t="n">
        <f aca="false">(C15+E15+G15+I15+K15+O15)/6</f>
        <v>8.78763440860215</v>
      </c>
      <c r="Q15" s="0"/>
      <c r="S15" s="0"/>
      <c r="U15" s="0"/>
      <c r="W15" s="0"/>
      <c r="Y15" s="0"/>
    </row>
    <row r="16" customFormat="false" ht="12.75" hidden="false" customHeight="false" outlineLevel="0" collapsed="false">
      <c r="A16" s="1" t="s">
        <v>23</v>
      </c>
      <c r="B16" s="31" t="n">
        <v>1172</v>
      </c>
      <c r="C16" s="2" t="n">
        <f aca="false">(B16-L48)/30</f>
        <v>7.13333333333333</v>
      </c>
      <c r="D16" s="31" t="n">
        <v>1554</v>
      </c>
      <c r="E16" s="2" t="n">
        <f aca="false">(D16-B16)/31</f>
        <v>12.3225806451613</v>
      </c>
      <c r="F16" s="31" t="n">
        <v>1896</v>
      </c>
      <c r="G16" s="2" t="n">
        <f aca="false">(F16-D16)/30</f>
        <v>11.4</v>
      </c>
      <c r="H16" s="31" t="n">
        <v>2273</v>
      </c>
      <c r="I16" s="2" t="n">
        <f aca="false">(H16-F16)/31</f>
        <v>12.1612903225806</v>
      </c>
      <c r="J16" s="31" t="n">
        <v>2607</v>
      </c>
      <c r="K16" s="2" t="n">
        <f aca="false">(J16-H16)/31</f>
        <v>10.7741935483871</v>
      </c>
      <c r="L16" s="31" t="n">
        <v>2912</v>
      </c>
      <c r="M16" s="2" t="n">
        <f aca="false">(L16-J16)/30</f>
        <v>10.1666666666667</v>
      </c>
      <c r="N16" s="31" t="n">
        <v>3075</v>
      </c>
      <c r="O16" s="2" t="n">
        <f aca="false">(N16-L16)/31</f>
        <v>5.25806451612903</v>
      </c>
      <c r="P16" s="2" t="n">
        <f aca="false">(C16+E16+G16+I16+K16+O16)/6</f>
        <v>9.8415770609319</v>
      </c>
      <c r="Q16" s="0"/>
      <c r="S16" s="0"/>
      <c r="U16" s="0"/>
      <c r="W16" s="0"/>
      <c r="Y16" s="0"/>
    </row>
    <row r="17" customFormat="false" ht="12.75" hidden="false" customHeight="false" outlineLevel="0" collapsed="false">
      <c r="A17" s="1" t="s">
        <v>24</v>
      </c>
      <c r="B17" s="31" t="n">
        <v>1379</v>
      </c>
      <c r="C17" s="2" t="n">
        <f aca="false">(B17-L49)/30</f>
        <v>1.56666666666667</v>
      </c>
      <c r="D17" s="31" t="n">
        <v>1668</v>
      </c>
      <c r="E17" s="2" t="n">
        <f aca="false">(D17-B17)/31</f>
        <v>9.32258064516129</v>
      </c>
      <c r="F17" s="31" t="n">
        <v>2014</v>
      </c>
      <c r="G17" s="2" t="n">
        <f aca="false">(F17-D17)/30</f>
        <v>11.5333333333333</v>
      </c>
      <c r="H17" s="31" t="n">
        <v>2301</v>
      </c>
      <c r="I17" s="2" t="n">
        <f aca="false">(H17-F17)/31</f>
        <v>9.25806451612903</v>
      </c>
      <c r="J17" s="31" t="n">
        <v>2495</v>
      </c>
      <c r="K17" s="2" t="n">
        <f aca="false">(J17-H17)/31</f>
        <v>6.25806451612903</v>
      </c>
      <c r="L17" s="31" t="n">
        <v>2802</v>
      </c>
      <c r="M17" s="2" t="n">
        <f aca="false">(L17-J17)/30</f>
        <v>10.2333333333333</v>
      </c>
      <c r="N17" s="31" t="n">
        <v>2996</v>
      </c>
      <c r="O17" s="2" t="n">
        <f aca="false">(N17-L17)/31</f>
        <v>6.25806451612903</v>
      </c>
      <c r="P17" s="2" t="n">
        <f aca="false">(C17+E17+G17+I17+K17+O17)/6</f>
        <v>7.36612903225807</v>
      </c>
      <c r="Q17" s="0"/>
      <c r="S17" s="0"/>
      <c r="U17" s="0"/>
      <c r="W17" s="0"/>
      <c r="Y17" s="0"/>
    </row>
    <row r="18" customFormat="false" ht="12.75" hidden="false" customHeight="false" outlineLevel="0" collapsed="false">
      <c r="A18" s="1" t="s">
        <v>25</v>
      </c>
      <c r="B18" s="31" t="n">
        <v>854</v>
      </c>
      <c r="C18" s="2" t="n">
        <f aca="false">(B18-L50)/26</f>
        <v>3.69230769230769</v>
      </c>
      <c r="D18" s="31" t="n">
        <v>1161</v>
      </c>
      <c r="E18" s="2" t="n">
        <f aca="false">(D18-B18)/31</f>
        <v>9.90322580645161</v>
      </c>
      <c r="F18" s="31" t="n">
        <v>1529</v>
      </c>
      <c r="G18" s="2" t="n">
        <f aca="false">(F18-D18)/30</f>
        <v>12.2666666666667</v>
      </c>
      <c r="H18" s="31" t="n">
        <v>1898</v>
      </c>
      <c r="I18" s="2" t="n">
        <f aca="false">(H18-F18)/31</f>
        <v>11.9032258064516</v>
      </c>
      <c r="J18" s="31" t="n">
        <v>2245</v>
      </c>
      <c r="K18" s="2" t="n">
        <f aca="false">(J18-H18)/31</f>
        <v>11.1935483870968</v>
      </c>
      <c r="L18" s="31" t="n">
        <v>2605</v>
      </c>
      <c r="M18" s="2" t="n">
        <f aca="false">(L18-J18)/30</f>
        <v>12</v>
      </c>
      <c r="N18" s="31" t="n">
        <v>2810</v>
      </c>
      <c r="O18" s="2" t="n">
        <f aca="false">(N18-L18)/31</f>
        <v>6.61290322580645</v>
      </c>
      <c r="P18" s="2" t="n">
        <f aca="false">(C18+E18+G18+I18+K18+O18)/6</f>
        <v>9.26197959746347</v>
      </c>
      <c r="Q18" s="0"/>
      <c r="S18" s="0"/>
      <c r="U18" s="0"/>
      <c r="W18" s="0"/>
      <c r="Y18" s="0"/>
    </row>
    <row r="19" customFormat="false" ht="12.75" hidden="false" customHeight="false" outlineLevel="0" collapsed="false">
      <c r="A19" s="1" t="s">
        <v>26</v>
      </c>
      <c r="B19" s="31" t="n">
        <v>1051</v>
      </c>
      <c r="C19" s="2" t="n">
        <f aca="false">(B19-L51)/30</f>
        <v>2.03333333333333</v>
      </c>
      <c r="D19" s="31" t="n">
        <v>1365</v>
      </c>
      <c r="E19" s="2" t="n">
        <f aca="false">(D19-B19)/31</f>
        <v>10.1290322580645</v>
      </c>
      <c r="F19" s="32" t="n">
        <v>1731</v>
      </c>
      <c r="G19" s="2" t="n">
        <f aca="false">(F19-D19)/30</f>
        <v>12.2</v>
      </c>
      <c r="H19" s="32" t="n">
        <v>2017</v>
      </c>
      <c r="I19" s="2" t="n">
        <f aca="false">(H19-F19)/31</f>
        <v>9.2258064516129</v>
      </c>
      <c r="J19" s="32" t="n">
        <v>2338</v>
      </c>
      <c r="K19" s="2" t="n">
        <f aca="false">(J19-H19)/31</f>
        <v>10.3548387096774</v>
      </c>
      <c r="L19" s="32" t="n">
        <v>2672</v>
      </c>
      <c r="M19" s="2" t="n">
        <f aca="false">(L19-J19)/30</f>
        <v>11.1333333333333</v>
      </c>
      <c r="N19" s="32" t="n">
        <v>2886</v>
      </c>
      <c r="O19" s="2" t="n">
        <f aca="false">(N19-L19)/31</f>
        <v>6.90322580645161</v>
      </c>
      <c r="P19" s="2" t="n">
        <f aca="false">(C19+E19+G19+I19+K19+O19)/6</f>
        <v>8.47437275985663</v>
      </c>
      <c r="Q19" s="0"/>
      <c r="S19" s="0"/>
      <c r="U19" s="0"/>
      <c r="W19" s="0"/>
      <c r="Y19" s="0"/>
    </row>
    <row r="20" customFormat="false" ht="12.75" hidden="false" customHeight="false" outlineLevel="0" collapsed="false">
      <c r="A20" s="1" t="s">
        <v>27</v>
      </c>
      <c r="B20" s="32" t="n">
        <v>1386</v>
      </c>
      <c r="C20" s="2" t="n">
        <f aca="false">(B20-L52)/30</f>
        <v>6.76666666666667</v>
      </c>
      <c r="D20" s="32" t="n">
        <v>1774</v>
      </c>
      <c r="E20" s="2" t="n">
        <f aca="false">(D20-B20)/31</f>
        <v>12.5161290322581</v>
      </c>
      <c r="F20" s="32" t="n">
        <v>2114</v>
      </c>
      <c r="G20" s="2" t="n">
        <f aca="false">(F20-D20)/30</f>
        <v>11.3333333333333</v>
      </c>
      <c r="H20" s="32" t="n">
        <v>2428</v>
      </c>
      <c r="I20" s="2" t="n">
        <f aca="false">(H20-F20)/31</f>
        <v>10.1290322580645</v>
      </c>
      <c r="J20" s="32" t="n">
        <v>2698</v>
      </c>
      <c r="K20" s="2" t="n">
        <f aca="false">(J20-H20)/31</f>
        <v>8.70967741935484</v>
      </c>
      <c r="L20" s="32" t="n">
        <v>2928</v>
      </c>
      <c r="M20" s="2" t="n">
        <f aca="false">(L20-J20)/30</f>
        <v>7.66666666666667</v>
      </c>
      <c r="N20" s="32" t="n">
        <v>3191</v>
      </c>
      <c r="O20" s="2" t="n">
        <f aca="false">(N20-L20)/31</f>
        <v>8.48387096774194</v>
      </c>
      <c r="P20" s="2" t="n">
        <f aca="false">(C20+E20+G20+I20+K20+O20)/6</f>
        <v>9.65645161290323</v>
      </c>
      <c r="Q20" s="0"/>
      <c r="S20" s="0"/>
      <c r="U20" s="0"/>
      <c r="W20" s="0"/>
      <c r="Y20" s="0"/>
    </row>
    <row r="21" customFormat="false" ht="12.75" hidden="false" customHeight="false" outlineLevel="0" collapsed="false">
      <c r="A21" s="1" t="s">
        <v>28</v>
      </c>
      <c r="B21" s="32" t="n">
        <v>1514</v>
      </c>
      <c r="C21" s="2" t="n">
        <f aca="false">(B21-L53)/30</f>
        <v>2.8</v>
      </c>
      <c r="D21" s="32" t="n">
        <v>1847</v>
      </c>
      <c r="E21" s="2" t="n">
        <f aca="false">(D21-B21)/31</f>
        <v>10.741935483871</v>
      </c>
      <c r="F21" s="32" t="n">
        <v>2157</v>
      </c>
      <c r="G21" s="2" t="n">
        <f aca="false">(F21-D21)/30</f>
        <v>10.3333333333333</v>
      </c>
      <c r="H21" s="32" t="n">
        <v>2390</v>
      </c>
      <c r="I21" s="2" t="n">
        <f aca="false">(H21-F21)/31</f>
        <v>7.51612903225807</v>
      </c>
      <c r="J21" s="32" t="n">
        <v>2632</v>
      </c>
      <c r="K21" s="2" t="n">
        <f aca="false">(J21-H21)/31</f>
        <v>7.80645161290323</v>
      </c>
      <c r="L21" s="32" t="n">
        <v>2884</v>
      </c>
      <c r="M21" s="2" t="n">
        <f aca="false">(L21-J21)/30</f>
        <v>8.4</v>
      </c>
      <c r="N21" s="32" t="n">
        <v>3026</v>
      </c>
      <c r="O21" s="2" t="n">
        <f aca="false">(N21-L21)/31</f>
        <v>4.58064516129032</v>
      </c>
      <c r="P21" s="2" t="n">
        <f aca="false">(C21+E21+G21+I21+K21+O21)/6</f>
        <v>7.29641577060932</v>
      </c>
      <c r="Q21" s="0"/>
      <c r="S21" s="0"/>
      <c r="U21" s="0"/>
      <c r="W21" s="0"/>
      <c r="Y21" s="0"/>
    </row>
    <row r="22" customFormat="false" ht="12.75" hidden="false" customHeight="false" outlineLevel="0" collapsed="false">
      <c r="A22" s="1" t="s">
        <v>29</v>
      </c>
      <c r="B22" s="32" t="n">
        <v>1184</v>
      </c>
      <c r="C22" s="2" t="n">
        <f aca="false">(B22-L63)/30</f>
        <v>1.13333333333333</v>
      </c>
      <c r="D22" s="32" t="n">
        <v>1426</v>
      </c>
      <c r="E22" s="2" t="n">
        <f aca="false">(D22-B22)/31</f>
        <v>7.80645161290323</v>
      </c>
      <c r="F22" s="32" t="n">
        <v>1706</v>
      </c>
      <c r="G22" s="2" t="n">
        <f aca="false">(F22-D22)/30</f>
        <v>9.33333333333333</v>
      </c>
      <c r="H22" s="32" t="n">
        <v>1996</v>
      </c>
      <c r="I22" s="2" t="n">
        <f aca="false">(H22-F22)/31</f>
        <v>9.35483870967742</v>
      </c>
      <c r="J22" s="32" t="n">
        <v>2190</v>
      </c>
      <c r="K22" s="33" t="n">
        <f aca="false">(J22-H22)/31</f>
        <v>6.25806451612903</v>
      </c>
      <c r="L22" s="32" t="n">
        <v>2473</v>
      </c>
      <c r="M22" s="2" t="n">
        <f aca="false">(L22-J22)/30</f>
        <v>9.43333333333333</v>
      </c>
      <c r="N22" s="32" t="n">
        <v>2699</v>
      </c>
      <c r="O22" s="2" t="n">
        <f aca="false">(N22-L22)/31</f>
        <v>7.29032258064516</v>
      </c>
      <c r="P22" s="2" t="n">
        <f aca="false">(C22+E22+G22+I22+K22+O22)/6</f>
        <v>6.86272401433692</v>
      </c>
      <c r="Q22" s="0"/>
      <c r="S22" s="0"/>
      <c r="U22" s="0"/>
      <c r="W22" s="0"/>
      <c r="Y22" s="0"/>
    </row>
    <row r="23" customFormat="false" ht="12.75" hidden="false" customHeight="false" outlineLevel="0" collapsed="false">
      <c r="A23" s="1" t="s">
        <v>30</v>
      </c>
      <c r="B23" s="34" t="n">
        <v>979</v>
      </c>
      <c r="C23" s="2" t="n">
        <f aca="false">(B23-L64)/30</f>
        <v>8.16666666666667</v>
      </c>
      <c r="D23" s="34" t="n">
        <f aca="false">B23+[1]STOR951!$E$25/7*4+[2]STOR951!$E$25</f>
        <v>1159.71428571429</v>
      </c>
      <c r="E23" s="2" t="n">
        <f aca="false">(D23-B23)/11</f>
        <v>16.4285714285714</v>
      </c>
      <c r="F23" s="32"/>
      <c r="G23" s="2"/>
      <c r="H23" s="32"/>
      <c r="I23" s="2"/>
      <c r="J23" s="32"/>
      <c r="K23" s="33"/>
      <c r="L23" s="32"/>
      <c r="M23" s="2"/>
      <c r="N23" s="32"/>
      <c r="O23" s="2"/>
      <c r="Q23" s="0"/>
      <c r="S23" s="0"/>
      <c r="U23" s="0"/>
      <c r="W23" s="0"/>
      <c r="Y23" s="0"/>
    </row>
    <row r="24" customFormat="false" ht="12.75" hidden="false" customHeight="false" outlineLevel="0" collapsed="false">
      <c r="B24" s="35" t="s">
        <v>31</v>
      </c>
      <c r="C24" s="2"/>
      <c r="D24" s="35" t="s">
        <v>32</v>
      </c>
      <c r="E24" s="2"/>
      <c r="F24" s="32"/>
      <c r="G24" s="2"/>
      <c r="H24" s="32"/>
      <c r="I24" s="2"/>
      <c r="J24" s="32"/>
      <c r="K24" s="33"/>
      <c r="L24" s="32"/>
      <c r="M24" s="2"/>
      <c r="N24" s="32"/>
      <c r="O24" s="2"/>
      <c r="Q24" s="0"/>
      <c r="S24" s="0"/>
      <c r="U24" s="0"/>
      <c r="W24" s="0"/>
      <c r="Y24" s="0"/>
    </row>
    <row r="25" customFormat="false" ht="22.5" hidden="true" customHeight="false" outlineLevel="0" collapsed="false">
      <c r="A25" s="36" t="s">
        <v>33</v>
      </c>
      <c r="B25" s="32" t="n">
        <f aca="false">IF(B20=0,L52,B20)-(-C30*0.0001)</f>
        <v>1386.00029158974</v>
      </c>
      <c r="C25" s="2" t="n">
        <f aca="false">IF(B20=0,(-L52+B25)/0.0001,(-B20+B25)/0.0001)</f>
        <v>2.915897434832</v>
      </c>
      <c r="D25" s="32" t="n">
        <f aca="false">IF(D20=0,N52,D20)-(-E30*0.0001)</f>
        <v>1774.00094193548</v>
      </c>
      <c r="E25" s="2" t="n">
        <f aca="false">IF(D20=0,(-N52+D25)/0.0001,(-D20+D25)/0.0001)</f>
        <v>9.4193548397925</v>
      </c>
      <c r="F25" s="32" t="n">
        <f aca="false">IF(F20=0,P52,F20)-(-G30*0.0001)</f>
        <v>2114.00105636364</v>
      </c>
      <c r="G25" s="2" t="n">
        <f aca="false">IF(F20=0,(-P52+F25)/0.0001,(-F20+F25)/0.0001)</f>
        <v>10.5636363650774</v>
      </c>
      <c r="H25" s="32" t="n">
        <f aca="false">IF(H20=0,R52,H20)-(-I30*0.0001)</f>
        <v>2428.00094897361</v>
      </c>
      <c r="I25" s="2" t="n">
        <f aca="false">IF(H20=0,(-R52+H25)/0.0001,(-H20+H25)/0.0001)</f>
        <v>9.48973607137305</v>
      </c>
      <c r="J25" s="32" t="n">
        <f aca="false">IF(J20=0,T52,J20)-(-K30*0.0001)</f>
        <v>2698.00089882698</v>
      </c>
      <c r="K25" s="33" t="n">
        <f aca="false">IF(J20=0,(-T52+J25)/0.0001,(-J20+J25)/0.0001)</f>
        <v>8.98826979664591</v>
      </c>
      <c r="L25" s="32" t="n">
        <f aca="false">IF(L20=0,V52,L20)-(-M30*0.0001)</f>
        <v>2928.00095060606</v>
      </c>
      <c r="M25" s="2" t="n">
        <f aca="false">IF(L20=0,(-V52+L25)/0.0001,(-L20+L25)/0.0001)</f>
        <v>9.50606060541759</v>
      </c>
      <c r="N25" s="32" t="n">
        <f aca="false">IF(N20=0,X52,N20)-(-O30*0.0001)</f>
        <v>3191.00047478006</v>
      </c>
      <c r="O25" s="2" t="n">
        <f aca="false">IF(N20=0,(-X52+N25)/0.0001,(-N20+N25)/0.0001)</f>
        <v>4.74780058539182</v>
      </c>
      <c r="P25" s="2" t="n">
        <f aca="false">(C25+E25+G25+I25+K25+O25)/6</f>
        <v>7.68744918218545</v>
      </c>
      <c r="Q25" s="0"/>
      <c r="S25" s="0"/>
      <c r="U25" s="0"/>
      <c r="W25" s="0"/>
      <c r="Y25" s="0"/>
    </row>
    <row r="26" customFormat="false" ht="22.5" hidden="true" customHeight="false" outlineLevel="0" collapsed="false">
      <c r="A26" s="36" t="s">
        <v>34</v>
      </c>
      <c r="B26" s="32" t="n">
        <f aca="false">IF(B20=0,L52,B20)-(-C31*0.0001)</f>
        <v>1386.00024307692</v>
      </c>
      <c r="C26" s="2" t="n">
        <f aca="false">IF(B20=0,(-L52+B26)/0.0001,(-B20+B26)/0.0001)</f>
        <v>2.43076922970431</v>
      </c>
      <c r="D26" s="32" t="n">
        <f aca="false">IF(D20=0,N52,D20)-(-E31*0.0001)</f>
        <v>1774.00097849462</v>
      </c>
      <c r="E26" s="2" t="n">
        <f aca="false">IF(D20=0,(-N52+D26)/0.0001,(-D20+D26)/0.0001)</f>
        <v>9.78494623723236</v>
      </c>
      <c r="F26" s="32" t="n">
        <f aca="false">IF(F20=0,P52,F20)-(-G31*0.0001)</f>
        <v>2114.0012</v>
      </c>
      <c r="G26" s="2" t="n">
        <f aca="false">IF(F20=0,(-P52+F26)/0.0001,(-F20+F26)/0.0001)</f>
        <v>12.0000000015352</v>
      </c>
      <c r="H26" s="32" t="n">
        <f aca="false">IF(H20=0,R52,H20)-(-I31*0.0001)</f>
        <v>2428.00101290323</v>
      </c>
      <c r="I26" s="2" t="n">
        <f aca="false">IF(H20=0,(-R52+H26)/0.0001,(-H20+H26)/0.0001)</f>
        <v>10.1290322572822</v>
      </c>
      <c r="J26" s="32" t="n">
        <f aca="false">IF(J20=0,T52,J20)-(-K31*0.0001)</f>
        <v>2698.00092688172</v>
      </c>
      <c r="K26" s="33" t="n">
        <f aca="false">IF(J20=0,(-T52+J26)/0.0001,(-J20+J26)/0.0001)</f>
        <v>9.26881720261008</v>
      </c>
      <c r="L26" s="32" t="n">
        <f aca="false">IF(L20=0,V52,L20)-(-M31*0.0001)</f>
        <v>2928.00111222222</v>
      </c>
      <c r="M26" s="2" t="n">
        <f aca="false">IF(L20=0,(-V52+L26)/0.0001,(-L20+L26)/0.0001)</f>
        <v>11.1222222221841</v>
      </c>
      <c r="N26" s="32" t="n">
        <f aca="false">IF(N20=0,X52,N20)-(-O31*0.0001)</f>
        <v>3191.00065913979</v>
      </c>
      <c r="O26" s="2" t="n">
        <f aca="false">IF(N20=0,(-X52+N26)/0.0001,(-N20+N26)/0.0001)</f>
        <v>6.5913978505705</v>
      </c>
      <c r="P26" s="2" t="n">
        <f aca="false">(C26+E26+G26+I26+K26+O26)/6</f>
        <v>8.36749379648912</v>
      </c>
      <c r="Q26" s="0"/>
      <c r="S26" s="0"/>
      <c r="U26" s="0"/>
      <c r="W26" s="0"/>
      <c r="Y26" s="0"/>
    </row>
    <row r="27" customFormat="false" ht="22.5" hidden="true" customHeight="false" outlineLevel="0" collapsed="false">
      <c r="A27" s="36" t="s">
        <v>35</v>
      </c>
      <c r="B27" s="32" t="n">
        <f aca="false">IF(B20=0,L52,B20)-(-C13*0.0001)</f>
        <v>1386.00039666667</v>
      </c>
      <c r="C27" s="2" t="n">
        <f aca="false">IF(B20=0,(-L52+B27)/0.0001,(-B20+B27)/0.0001)</f>
        <v>3.96666666574674</v>
      </c>
      <c r="D27" s="32" t="n">
        <f aca="false">IF(D20=0,N52,D20)-(-E13*0.0001)</f>
        <v>1774.00078387097</v>
      </c>
      <c r="E27" s="2" t="n">
        <f aca="false">IF(D20=0,(-N52+D27)/0.0001,(-D20+D27)/0.0001)</f>
        <v>7.83870967779876</v>
      </c>
      <c r="F27" s="32" t="n">
        <f aca="false">IF(F20=0,P52,F20)-(-G13*0.0001)</f>
        <v>2114.00089666667</v>
      </c>
      <c r="G27" s="2" t="n">
        <f aca="false">IF(F20=0,(-P52+F27)/0.0001,(-F20+F27)/0.0001)</f>
        <v>8.96666666449164</v>
      </c>
      <c r="H27" s="32" t="n">
        <f aca="false">IF(H20=0,R52,H20)-(-I13*0.0001)</f>
        <v>2428.00069032258</v>
      </c>
      <c r="I27" s="2" t="n">
        <f aca="false">IF(H20=0,(-R52+H27)/0.0001,(-H20+H27)/0.0001)</f>
        <v>6.903225807946</v>
      </c>
      <c r="J27" s="32" t="n">
        <f aca="false">IF(J20=0,T52,J20)-(-K13*0.0001)</f>
        <v>2698.00067419355</v>
      </c>
      <c r="K27" s="33" t="n">
        <f aca="false">IF(J20=0,(-T52+J27)/0.0001,(-J20+J27)/0.0001)</f>
        <v>6.74193548547919</v>
      </c>
      <c r="L27" s="32" t="n">
        <f aca="false">IF(L20=0,V52,L20)-(-M13*0.0001)</f>
        <v>2928.00072666667</v>
      </c>
      <c r="M27" s="2" t="n">
        <f aca="false">IF(L20=0,(-V52+L27)/0.0001,(-L20+L27)/0.0001)</f>
        <v>7.26666666650999</v>
      </c>
      <c r="N27" s="32" t="n">
        <f aca="false">IF(N20=0,X52,N20)-(-O13*0.0001)</f>
        <v>3191.00051935484</v>
      </c>
      <c r="O27" s="2" t="n">
        <f aca="false">IF(N20=0,(-X52+N27)/0.0001,(-N20+N27)/0.0001)</f>
        <v>5.19354838615982</v>
      </c>
      <c r="P27" s="2" t="n">
        <f aca="false">(C27+E27+G27+I27+K27+O27)/6</f>
        <v>6.60179211460369</v>
      </c>
      <c r="Q27" s="0"/>
      <c r="S27" s="0"/>
      <c r="U27" s="0"/>
      <c r="W27" s="0"/>
      <c r="Y27" s="0"/>
    </row>
    <row r="28" customFormat="false" ht="12.75" hidden="true" customHeight="false" outlineLevel="0" collapsed="false">
      <c r="B28" s="32"/>
      <c r="C28" s="2"/>
      <c r="D28" s="32"/>
      <c r="E28" s="2"/>
      <c r="F28" s="32"/>
      <c r="G28" s="2"/>
      <c r="H28" s="32"/>
      <c r="I28" s="2"/>
      <c r="J28" s="32"/>
      <c r="K28" s="33"/>
      <c r="L28" s="32"/>
      <c r="M28" s="2"/>
      <c r="N28" s="32"/>
      <c r="O28" s="2"/>
      <c r="Q28" s="0"/>
      <c r="S28" s="0"/>
      <c r="U28" s="0"/>
      <c r="W28" s="0"/>
      <c r="Y28" s="0"/>
    </row>
    <row r="29" customFormat="false" ht="12.75" hidden="true" customHeight="false" outlineLevel="0" collapsed="false">
      <c r="A29" s="37" t="s">
        <v>36</v>
      </c>
      <c r="B29" s="38"/>
      <c r="C29" s="39"/>
      <c r="D29" s="38"/>
      <c r="E29" s="39"/>
      <c r="F29" s="38"/>
      <c r="G29" s="39"/>
      <c r="H29" s="38"/>
      <c r="I29" s="39"/>
      <c r="J29" s="38"/>
      <c r="K29" s="38"/>
      <c r="L29" s="38"/>
      <c r="M29" s="39"/>
      <c r="N29" s="38"/>
      <c r="O29" s="39"/>
      <c r="P29" s="40"/>
      <c r="Q29" s="0"/>
      <c r="S29" s="0"/>
      <c r="U29" s="0"/>
      <c r="W29" s="0"/>
      <c r="Y29" s="0"/>
    </row>
    <row r="30" customFormat="false" ht="12.75" hidden="true" customHeight="false" outlineLevel="0" collapsed="false">
      <c r="A30" s="41" t="s">
        <v>37</v>
      </c>
      <c r="B30" s="32" t="n">
        <f aca="false">AVERAGE(B9:B19)</f>
        <v>1514.63636363636</v>
      </c>
      <c r="C30" s="33" t="n">
        <f aca="false">AVERAGE(C9:C19)</f>
        <v>2.91589743589744</v>
      </c>
      <c r="D30" s="42" t="n">
        <f aca="false">AVERAGE(D9:D19)</f>
        <v>1806.63636363636</v>
      </c>
      <c r="E30" s="33" t="n">
        <f aca="false">AVERAGE(E9:E19)</f>
        <v>9.41935483870968</v>
      </c>
      <c r="F30" s="42" t="n">
        <f aca="false">AVERAGE(F9:F19)</f>
        <v>2123.54545454545</v>
      </c>
      <c r="G30" s="33" t="n">
        <f aca="false">AVERAGE(G9:G19)</f>
        <v>10.5636363636364</v>
      </c>
      <c r="H30" s="42" t="n">
        <f aca="false">AVERAGE(H9:H19)</f>
        <v>2417.72727272727</v>
      </c>
      <c r="I30" s="33" t="n">
        <f aca="false">AVERAGE(I9:I19)</f>
        <v>9.48973607038123</v>
      </c>
      <c r="J30" s="42" t="n">
        <f aca="false">AVERAGE(J9:J19)</f>
        <v>2696.36363636364</v>
      </c>
      <c r="K30" s="33" t="n">
        <f aca="false">AVERAGE(K9:K19)</f>
        <v>8.98826979472141</v>
      </c>
      <c r="L30" s="42" t="n">
        <f aca="false">AVERAGE(L9:L19)</f>
        <v>2981.54545454545</v>
      </c>
      <c r="M30" s="33" t="n">
        <f aca="false">AVERAGE(M9:M19)</f>
        <v>9.50606060606061</v>
      </c>
      <c r="N30" s="42" t="n">
        <f aca="false">AVERAGE(N9:N19)</f>
        <v>3128.72727272727</v>
      </c>
      <c r="O30" s="33" t="n">
        <f aca="false">AVERAGE(O9:O19)</f>
        <v>4.74780058651026</v>
      </c>
      <c r="P30" s="33" t="n">
        <f aca="false">AVERAGE(P9:P19)</f>
        <v>7.64326891746247</v>
      </c>
      <c r="Q30" s="0"/>
      <c r="S30" s="0"/>
      <c r="U30" s="0"/>
      <c r="W30" s="0"/>
      <c r="Y30" s="0"/>
    </row>
    <row r="31" customFormat="false" ht="12.75" hidden="true" customHeight="false" outlineLevel="0" collapsed="false">
      <c r="A31" s="41" t="s">
        <v>38</v>
      </c>
      <c r="B31" s="32" t="n">
        <f aca="false">AVERAGE(B9:B17)</f>
        <v>1639.55555555556</v>
      </c>
      <c r="C31" s="43" t="n">
        <f aca="false">AVERAGE(C17:C19)</f>
        <v>2.43076923076923</v>
      </c>
      <c r="D31" s="32" t="n">
        <f aca="false">AVERAGE(D9:D17)</f>
        <v>1927.44444444444</v>
      </c>
      <c r="E31" s="43" t="n">
        <f aca="false">AVERAGE(E17:E19)</f>
        <v>9.78494623655914</v>
      </c>
      <c r="F31" s="32" t="n">
        <f aca="false">AVERAGE(F9:F17)</f>
        <v>2233.22222222222</v>
      </c>
      <c r="G31" s="43" t="n">
        <f aca="false">AVERAGE(G17:G19)</f>
        <v>12</v>
      </c>
      <c r="H31" s="32" t="n">
        <f aca="false">AVERAGE(H9:H17)</f>
        <v>2520</v>
      </c>
      <c r="I31" s="43" t="n">
        <f aca="false">AVERAGE(I17:I19)</f>
        <v>10.1290322580645</v>
      </c>
      <c r="J31" s="32" t="n">
        <f aca="false">AVERAGE(J9:J17)</f>
        <v>2786.33333333333</v>
      </c>
      <c r="K31" s="43" t="n">
        <f aca="false">AVERAGE(K17:K19)</f>
        <v>9.26881720430107</v>
      </c>
      <c r="L31" s="32" t="n">
        <f aca="false">AVERAGE(L9:L17)</f>
        <v>3057.77777777778</v>
      </c>
      <c r="M31" s="43" t="n">
        <f aca="false">AVERAGE(M17:M19)</f>
        <v>11.1222222222222</v>
      </c>
      <c r="N31" s="32" t="n">
        <f aca="false">AVERAGE(N9:N17)</f>
        <v>3191.11111111111</v>
      </c>
      <c r="O31" s="43" t="n">
        <f aca="false">AVERAGE(O17:O19)</f>
        <v>6.59139784946237</v>
      </c>
      <c r="P31" s="43" t="n">
        <f aca="false">AVERAGE(P17:P19)</f>
        <v>8.36749379652606</v>
      </c>
      <c r="Q31" s="0"/>
      <c r="S31" s="0"/>
      <c r="U31" s="0"/>
      <c r="W31" s="0"/>
      <c r="Y31" s="0"/>
    </row>
    <row r="32" customFormat="false" ht="12.75" hidden="true" customHeight="false" outlineLevel="0" collapsed="false">
      <c r="A32" s="41" t="s">
        <v>39</v>
      </c>
      <c r="B32" s="32"/>
      <c r="C32" s="33"/>
      <c r="D32" s="32"/>
      <c r="E32" s="33"/>
      <c r="F32" s="32"/>
      <c r="G32" s="33"/>
      <c r="H32" s="32"/>
      <c r="I32" s="33"/>
      <c r="J32" s="32"/>
      <c r="K32" s="33"/>
      <c r="L32" s="32"/>
      <c r="M32" s="33"/>
      <c r="N32" s="32"/>
      <c r="O32" s="33"/>
      <c r="P32" s="44"/>
      <c r="Q32" s="0"/>
      <c r="S32" s="0"/>
      <c r="U32" s="0"/>
      <c r="W32" s="0"/>
      <c r="Y32" s="0"/>
    </row>
    <row r="33" customFormat="false" ht="12.75" hidden="true" customHeight="false" outlineLevel="0" collapsed="false">
      <c r="A33" s="41" t="s">
        <v>40</v>
      </c>
      <c r="B33" s="32"/>
      <c r="C33" s="33"/>
      <c r="D33" s="32"/>
      <c r="E33" s="33"/>
      <c r="F33" s="32"/>
      <c r="G33" s="33"/>
      <c r="H33" s="32"/>
      <c r="I33" s="33"/>
      <c r="J33" s="32"/>
      <c r="K33" s="33"/>
      <c r="L33" s="32"/>
      <c r="M33" s="33"/>
      <c r="N33" s="32"/>
      <c r="O33" s="33"/>
      <c r="P33" s="44"/>
      <c r="Q33" s="0"/>
      <c r="S33" s="0"/>
      <c r="U33" s="0"/>
      <c r="W33" s="0"/>
      <c r="Y33" s="0"/>
    </row>
    <row r="34" customFormat="false" ht="12.75" hidden="true" customHeight="false" outlineLevel="0" collapsed="false">
      <c r="A34" s="41" t="s">
        <v>37</v>
      </c>
      <c r="B34" s="45" t="n">
        <f aca="false">(B30-L56)/($N$30-$L$56)</f>
        <v>0.0736537849499393</v>
      </c>
      <c r="C34" s="32"/>
      <c r="D34" s="45" t="n">
        <f aca="false">(D30-B30)/($N$30-$L$56)</f>
        <v>0.167582317248144</v>
      </c>
      <c r="E34" s="32"/>
      <c r="F34" s="45" t="n">
        <f aca="false">(F30-D30)/($N$30-$L$56)</f>
        <v>0.181877944560096</v>
      </c>
      <c r="G34" s="32"/>
      <c r="H34" s="45" t="n">
        <f aca="false">(H30-F30)/($N$30-$L$56)</f>
        <v>0.168834488983497</v>
      </c>
      <c r="I34" s="32"/>
      <c r="J34" s="45" t="n">
        <f aca="false">(J30-H30)/($N$30-$L$56)</f>
        <v>0.159912765369104</v>
      </c>
      <c r="K34" s="32"/>
      <c r="L34" s="45" t="n">
        <f aca="false">(L30-J30)/($N$30-$L$56)</f>
        <v>0.163669280575164</v>
      </c>
      <c r="M34" s="32"/>
      <c r="N34" s="45" t="n">
        <f aca="false">(N30-L30)/($N$30-$L$56)</f>
        <v>0.084469418314055</v>
      </c>
      <c r="O34" s="46" t="n">
        <f aca="false">SUM(B34:N34)</f>
        <v>1</v>
      </c>
      <c r="P34" s="44"/>
      <c r="Q34" s="0"/>
      <c r="S34" s="0"/>
      <c r="U34" s="0"/>
      <c r="W34" s="0"/>
      <c r="Y34" s="0"/>
    </row>
    <row r="35" customFormat="false" ht="12.75" hidden="true" customHeight="false" outlineLevel="0" collapsed="false">
      <c r="A35" s="41" t="s">
        <v>41</v>
      </c>
      <c r="B35" s="45" t="n">
        <f aca="false">(B31-L57)/($N$31-$L$57)</f>
        <v>0.33039225088712</v>
      </c>
      <c r="C35" s="38"/>
      <c r="D35" s="45" t="n">
        <f aca="false">(D31-B31)/($N$31-$L$57)</f>
        <v>0.124244749208785</v>
      </c>
      <c r="E35" s="38"/>
      <c r="F35" s="45" t="n">
        <f aca="false">(F31-D31)/($N$31-$L$57)</f>
        <v>0.131965090630095</v>
      </c>
      <c r="G35" s="38"/>
      <c r="H35" s="45" t="n">
        <f aca="false">(H31-F31)/($N$31-$L$57)</f>
        <v>0.123765224896902</v>
      </c>
      <c r="I35" s="38"/>
      <c r="J35" s="45" t="n">
        <f aca="false">(J31-H31)/($N$31-$L$57)</f>
        <v>0.114941977558262</v>
      </c>
      <c r="K35" s="38"/>
      <c r="L35" s="45" t="n">
        <f aca="false">(L31-J31)/($N$31-$L$57)</f>
        <v>0.117147789392922</v>
      </c>
      <c r="M35" s="38"/>
      <c r="N35" s="45" t="n">
        <f aca="false">(N31-L31)/($N$31-$L$57)</f>
        <v>0.0575429174259136</v>
      </c>
      <c r="O35" s="46" t="n">
        <f aca="false">SUM(B35:N35)</f>
        <v>1</v>
      </c>
      <c r="P35" s="44"/>
      <c r="Q35" s="0"/>
      <c r="S35" s="0"/>
      <c r="U35" s="0"/>
      <c r="W35" s="0"/>
      <c r="Y35" s="0"/>
    </row>
    <row r="36" customFormat="false" ht="12.75" hidden="true" customHeight="false" outlineLevel="0" collapsed="false">
      <c r="A36" s="47" t="s">
        <v>42</v>
      </c>
      <c r="B36" s="48" t="n">
        <f aca="false">(B18-L50)/($N$18-$L$50)</f>
        <v>0.0467836257309942</v>
      </c>
      <c r="C36" s="49"/>
      <c r="D36" s="48" t="n">
        <f aca="false">(D18-B18)/($N$18-$L$50)</f>
        <v>0.149610136452242</v>
      </c>
      <c r="E36" s="49"/>
      <c r="F36" s="48" t="n">
        <f aca="false">(F18-D18)/($N$18-$L$50)</f>
        <v>0.179337231968811</v>
      </c>
      <c r="G36" s="49"/>
      <c r="H36" s="48" t="n">
        <f aca="false">(H18-F18)/($N$18-$L$50)</f>
        <v>0.179824561403509</v>
      </c>
      <c r="I36" s="49"/>
      <c r="J36" s="48" t="n">
        <f aca="false">(J18-H18)/($N$18-$L$50)</f>
        <v>0.169103313840156</v>
      </c>
      <c r="K36" s="49"/>
      <c r="L36" s="48" t="n">
        <f aca="false">(L18-J18)/($N$18-$L$50)</f>
        <v>0.175438596491228</v>
      </c>
      <c r="M36" s="49"/>
      <c r="N36" s="48" t="n">
        <f aca="false">(N18-L18)/($N$18-$L$50)</f>
        <v>0.0999025341130604</v>
      </c>
      <c r="O36" s="50" t="n">
        <f aca="false">SUM(B36:N36)</f>
        <v>1</v>
      </c>
      <c r="P36" s="51"/>
      <c r="Q36" s="0"/>
      <c r="S36" s="0"/>
      <c r="U36" s="0"/>
      <c r="W36" s="0"/>
      <c r="Y36" s="0"/>
    </row>
    <row r="37" customFormat="false" ht="6" hidden="false" customHeight="true" outlineLevel="0" collapsed="false">
      <c r="B37" s="31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Q37" s="2"/>
      <c r="R37" s="31"/>
      <c r="S37" s="2"/>
      <c r="T37" s="31"/>
      <c r="U37" s="2"/>
      <c r="V37" s="31"/>
      <c r="W37" s="2"/>
      <c r="X37" s="31"/>
      <c r="Y37" s="2"/>
    </row>
    <row r="38" customFormat="false" ht="12" hidden="false" customHeight="true" outlineLevel="0" collapsed="false">
      <c r="B38" s="31"/>
      <c r="C38" s="31"/>
      <c r="D38" s="17" t="s">
        <v>43</v>
      </c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33"/>
      <c r="Q38" s="0"/>
      <c r="R38" s="31"/>
      <c r="S38" s="2"/>
      <c r="T38" s="31"/>
      <c r="U38" s="2"/>
      <c r="V38" s="31"/>
      <c r="W38" s="2"/>
      <c r="X38" s="31"/>
      <c r="Y38" s="2"/>
    </row>
    <row r="39" customFormat="false" ht="12" hidden="false" customHeight="true" outlineLevel="0" collapsed="false">
      <c r="B39" s="31"/>
      <c r="C39" s="31"/>
      <c r="D39" s="52" t="s">
        <v>44</v>
      </c>
      <c r="E39" s="52"/>
      <c r="F39" s="52" t="s">
        <v>45</v>
      </c>
      <c r="G39" s="52"/>
      <c r="H39" s="52" t="s">
        <v>46</v>
      </c>
      <c r="I39" s="52"/>
      <c r="J39" s="52" t="s">
        <v>47</v>
      </c>
      <c r="K39" s="52"/>
      <c r="L39" s="52" t="s">
        <v>48</v>
      </c>
      <c r="M39" s="52"/>
      <c r="N39" s="22" t="s">
        <v>49</v>
      </c>
      <c r="P39" s="21" t="s">
        <v>50</v>
      </c>
      <c r="Q39" s="2"/>
      <c r="R39" s="31"/>
      <c r="S39" s="2"/>
      <c r="T39" s="31"/>
      <c r="U39" s="2"/>
      <c r="V39" s="31"/>
      <c r="W39" s="2"/>
      <c r="X39" s="31"/>
      <c r="Y39" s="2"/>
    </row>
    <row r="40" customFormat="false" ht="12" hidden="false" customHeight="true" outlineLevel="0" collapsed="false">
      <c r="B40" s="31"/>
      <c r="C40" s="31"/>
      <c r="D40" s="22" t="s">
        <v>11</v>
      </c>
      <c r="E40" s="23" t="s">
        <v>12</v>
      </c>
      <c r="F40" s="22" t="s">
        <v>11</v>
      </c>
      <c r="G40" s="23" t="s">
        <v>12</v>
      </c>
      <c r="H40" s="22" t="s">
        <v>11</v>
      </c>
      <c r="I40" s="23" t="s">
        <v>12</v>
      </c>
      <c r="J40" s="22" t="s">
        <v>11</v>
      </c>
      <c r="K40" s="23" t="s">
        <v>12</v>
      </c>
      <c r="L40" s="22" t="s">
        <v>11</v>
      </c>
      <c r="M40" s="23" t="s">
        <v>12</v>
      </c>
      <c r="N40" s="53" t="s">
        <v>51</v>
      </c>
      <c r="P40" s="24" t="s">
        <v>52</v>
      </c>
      <c r="Q40" s="2"/>
      <c r="R40" s="31"/>
      <c r="S40" s="2"/>
      <c r="T40" s="31"/>
      <c r="U40" s="2"/>
      <c r="V40" s="31"/>
      <c r="W40" s="2"/>
      <c r="X40" s="31"/>
      <c r="Y40" s="2"/>
    </row>
    <row r="41" customFormat="false" ht="12" hidden="false" customHeight="true" outlineLevel="0" collapsed="false">
      <c r="B41" s="31"/>
      <c r="C41" s="31"/>
      <c r="D41" s="25" t="s">
        <v>14</v>
      </c>
      <c r="E41" s="26" t="s">
        <v>15</v>
      </c>
      <c r="F41" s="25" t="s">
        <v>14</v>
      </c>
      <c r="G41" s="26" t="s">
        <v>15</v>
      </c>
      <c r="H41" s="25" t="s">
        <v>14</v>
      </c>
      <c r="I41" s="26" t="s">
        <v>15</v>
      </c>
      <c r="J41" s="25" t="s">
        <v>14</v>
      </c>
      <c r="K41" s="26" t="s">
        <v>15</v>
      </c>
      <c r="L41" s="25" t="s">
        <v>14</v>
      </c>
      <c r="M41" s="26" t="s">
        <v>15</v>
      </c>
      <c r="N41" s="25" t="s">
        <v>53</v>
      </c>
      <c r="P41" s="27" t="s">
        <v>12</v>
      </c>
      <c r="Q41" s="2"/>
      <c r="R41" s="31"/>
      <c r="S41" s="2"/>
      <c r="T41" s="31"/>
      <c r="U41" s="2"/>
      <c r="V41" s="31"/>
      <c r="W41" s="2"/>
      <c r="X41" s="31"/>
      <c r="Y41" s="2"/>
    </row>
    <row r="42" customFormat="false" ht="12" hidden="false" customHeight="true" outlineLevel="0" collapsed="false">
      <c r="A42" s="29" t="s">
        <v>16</v>
      </c>
      <c r="B42" s="31"/>
      <c r="C42" s="31"/>
      <c r="D42" s="30" t="n">
        <v>3059</v>
      </c>
      <c r="E42" s="2" t="n">
        <f aca="false">(D42-N9)/30</f>
        <v>-1.56666666666667</v>
      </c>
      <c r="F42" s="30" t="n">
        <v>2755</v>
      </c>
      <c r="G42" s="2" t="n">
        <f aca="false">(F42-D42)/31</f>
        <v>-9.80645161290323</v>
      </c>
      <c r="H42" s="30" t="n">
        <v>2229</v>
      </c>
      <c r="I42" s="54" t="n">
        <f aca="false">(H42-F42)/31</f>
        <v>-16.9677419354839</v>
      </c>
      <c r="J42" s="30" t="n">
        <v>1827</v>
      </c>
      <c r="K42" s="54" t="n">
        <f aca="false">(J42-H42)/28</f>
        <v>-14.3571428571429</v>
      </c>
      <c r="L42" s="30" t="n">
        <v>1684</v>
      </c>
      <c r="M42" s="54" t="n">
        <f aca="false">(L42-J42)/31</f>
        <v>-4.61290322580645</v>
      </c>
      <c r="N42" s="55" t="n">
        <f aca="false">L42/N9</f>
        <v>0.542176432710882</v>
      </c>
      <c r="P42" s="2" t="n">
        <f aca="false">(E42+G42+I42+K42+M42)/5</f>
        <v>-9.46218125960062</v>
      </c>
      <c r="Q42" s="2"/>
      <c r="R42" s="31"/>
      <c r="S42" s="2"/>
      <c r="T42" s="31"/>
      <c r="U42" s="2"/>
      <c r="V42" s="31"/>
      <c r="W42" s="2"/>
      <c r="X42" s="31"/>
      <c r="Y42" s="2"/>
    </row>
    <row r="43" customFormat="false" ht="12" hidden="false" customHeight="true" outlineLevel="0" collapsed="false">
      <c r="A43" s="29" t="s">
        <v>17</v>
      </c>
      <c r="B43" s="31"/>
      <c r="C43" s="31"/>
      <c r="D43" s="30" t="n">
        <v>3171</v>
      </c>
      <c r="E43" s="2" t="n">
        <f aca="false">(D43-N10)/30</f>
        <v>-2.4</v>
      </c>
      <c r="F43" s="30" t="n">
        <v>2850</v>
      </c>
      <c r="G43" s="2" t="n">
        <f aca="false">(F43-D43)/31</f>
        <v>-10.3548387096774</v>
      </c>
      <c r="H43" s="30" t="n">
        <v>2509</v>
      </c>
      <c r="I43" s="54" t="n">
        <f aca="false">(H43-F43)/31</f>
        <v>-11</v>
      </c>
      <c r="J43" s="30" t="n">
        <v>1994</v>
      </c>
      <c r="K43" s="54" t="n">
        <f aca="false">(J43-H43)/28</f>
        <v>-18.3928571428571</v>
      </c>
      <c r="L43" s="30" t="n">
        <v>1776</v>
      </c>
      <c r="M43" s="54" t="n">
        <f aca="false">(L43-J43)/31</f>
        <v>-7.03225806451613</v>
      </c>
      <c r="N43" s="55" t="n">
        <f aca="false">L43/N10</f>
        <v>0.547641073080481</v>
      </c>
      <c r="P43" s="2" t="n">
        <f aca="false">(E43+G43+I43+K43+M43)/5</f>
        <v>-9.83599078341014</v>
      </c>
      <c r="Q43" s="2"/>
      <c r="R43" s="31"/>
      <c r="S43" s="2"/>
      <c r="T43" s="31"/>
      <c r="U43" s="2"/>
      <c r="V43" s="31"/>
      <c r="W43" s="2"/>
      <c r="X43" s="31"/>
      <c r="Y43" s="2"/>
    </row>
    <row r="44" customFormat="false" ht="12" hidden="false" customHeight="true" outlineLevel="0" collapsed="false">
      <c r="A44" s="29" t="s">
        <v>18</v>
      </c>
      <c r="B44" s="31"/>
      <c r="C44" s="31"/>
      <c r="D44" s="30" t="n">
        <v>3199</v>
      </c>
      <c r="E44" s="2" t="n">
        <f aca="false">(D44-N11)/30</f>
        <v>-2.3</v>
      </c>
      <c r="F44" s="30" t="n">
        <v>2513</v>
      </c>
      <c r="G44" s="2" t="n">
        <f aca="false">(F44-D44)/31</f>
        <v>-22.1290322580645</v>
      </c>
      <c r="H44" s="30" t="n">
        <v>2268</v>
      </c>
      <c r="I44" s="54" t="n">
        <f aca="false">(H44-F44)/31</f>
        <v>-7.90322580645161</v>
      </c>
      <c r="J44" s="30" t="n">
        <v>1999</v>
      </c>
      <c r="K44" s="54" t="n">
        <f aca="false">(J44-H44)/28</f>
        <v>-9.60714285714286</v>
      </c>
      <c r="L44" s="30" t="n">
        <v>1867</v>
      </c>
      <c r="M44" s="54" t="n">
        <f aca="false">(L44-J44)/31</f>
        <v>-4.25806451612903</v>
      </c>
      <c r="N44" s="55" t="n">
        <f aca="false">L44/N11</f>
        <v>0.571297429620563</v>
      </c>
      <c r="P44" s="2" t="n">
        <f aca="false">(E44+G44+I44+K44+M44)/5</f>
        <v>-9.2394930875576</v>
      </c>
      <c r="Q44" s="2"/>
      <c r="R44" s="31"/>
      <c r="S44" s="2"/>
      <c r="T44" s="31"/>
      <c r="U44" s="2"/>
      <c r="V44" s="31"/>
      <c r="W44" s="2"/>
      <c r="X44" s="31"/>
      <c r="Y44" s="2"/>
    </row>
    <row r="45" customFormat="false" ht="12" hidden="false" customHeight="true" outlineLevel="0" collapsed="false">
      <c r="A45" s="29" t="s">
        <v>19</v>
      </c>
      <c r="B45" s="31"/>
      <c r="C45" s="31"/>
      <c r="D45" s="30" t="n">
        <v>3478</v>
      </c>
      <c r="E45" s="2" t="n">
        <f aca="false">(D45-N12)/30</f>
        <v>0.133333333333333</v>
      </c>
      <c r="F45" s="30" t="n">
        <v>3070</v>
      </c>
      <c r="G45" s="2" t="n">
        <f aca="false">(F45-D45)/31</f>
        <v>-13.1612903225806</v>
      </c>
      <c r="H45" s="30" t="n">
        <v>2368</v>
      </c>
      <c r="I45" s="54" t="n">
        <f aca="false">(H45-F45)/31</f>
        <v>-22.6451612903226</v>
      </c>
      <c r="J45" s="30" t="n">
        <v>2089</v>
      </c>
      <c r="K45" s="54" t="n">
        <f aca="false">(J45-H45)/28</f>
        <v>-9.96428571428571</v>
      </c>
      <c r="L45" s="30" t="n">
        <v>1924</v>
      </c>
      <c r="M45" s="54" t="n">
        <f aca="false">(L45-J45)/31</f>
        <v>-5.32258064516129</v>
      </c>
      <c r="N45" s="55" t="n">
        <f aca="false">L45/N12</f>
        <v>0.553828439838803</v>
      </c>
      <c r="P45" s="2" t="n">
        <f aca="false">(E45+G45+I45+K45+M45)/5</f>
        <v>-10.1919969278034</v>
      </c>
      <c r="Q45" s="2"/>
      <c r="R45" s="31"/>
      <c r="S45" s="2"/>
      <c r="T45" s="31"/>
      <c r="U45" s="2"/>
      <c r="V45" s="31"/>
      <c r="W45" s="2"/>
      <c r="X45" s="31"/>
      <c r="Y45" s="2"/>
    </row>
    <row r="46" customFormat="false" ht="12" hidden="false" customHeight="true" outlineLevel="0" collapsed="false">
      <c r="A46" s="29" t="s">
        <v>20</v>
      </c>
      <c r="B46" s="31"/>
      <c r="C46" s="31"/>
      <c r="D46" s="30" t="n">
        <v>3145</v>
      </c>
      <c r="E46" s="2" t="n">
        <f aca="false">(D46-N13)/30</f>
        <v>-7.06666666666667</v>
      </c>
      <c r="F46" s="30" t="n">
        <v>2824</v>
      </c>
      <c r="G46" s="2" t="n">
        <f aca="false">(F46-D46)/31</f>
        <v>-10.3548387096774</v>
      </c>
      <c r="H46" s="30" t="n">
        <f aca="false">2216</f>
        <v>2216</v>
      </c>
      <c r="I46" s="54" t="n">
        <f aca="false">(H46-F46)/31</f>
        <v>-19.6129032258065</v>
      </c>
      <c r="J46" s="30" t="n">
        <v>1837</v>
      </c>
      <c r="K46" s="54" t="n">
        <f aca="false">(J46-H46)/28</f>
        <v>-13.5357142857143</v>
      </c>
      <c r="L46" s="30" t="n">
        <v>1545</v>
      </c>
      <c r="M46" s="54" t="n">
        <f aca="false">(L46-J46)/31</f>
        <v>-9.41935483870968</v>
      </c>
      <c r="N46" s="55" t="n">
        <f aca="false">L46/N13</f>
        <v>0.460232350312779</v>
      </c>
      <c r="P46" s="2" t="n">
        <f aca="false">(E46+G46+I46+K46+M46)/5</f>
        <v>-11.9978955453149</v>
      </c>
      <c r="Q46" s="2"/>
      <c r="R46" s="31"/>
      <c r="S46" s="2"/>
      <c r="T46" s="31"/>
      <c r="U46" s="2"/>
      <c r="V46" s="31"/>
      <c r="W46" s="2"/>
      <c r="X46" s="31"/>
      <c r="Y46" s="2"/>
    </row>
    <row r="47" customFormat="false" ht="12" hidden="false" customHeight="true" outlineLevel="0" collapsed="false">
      <c r="A47" s="1" t="s">
        <v>21</v>
      </c>
      <c r="B47" s="31"/>
      <c r="C47" s="31"/>
      <c r="D47" s="31" t="n">
        <v>3054</v>
      </c>
      <c r="E47" s="2" t="n">
        <f aca="false">(D47-N14)/30</f>
        <v>-5.63333333333333</v>
      </c>
      <c r="F47" s="31" t="n">
        <v>2597</v>
      </c>
      <c r="G47" s="2" t="n">
        <f aca="false">(F47-D47)/31</f>
        <v>-14.741935483871</v>
      </c>
      <c r="H47" s="31" t="n">
        <v>1827</v>
      </c>
      <c r="I47" s="2" t="n">
        <f aca="false">(H47-F47)/31</f>
        <v>-24.8387096774194</v>
      </c>
      <c r="J47" s="31" t="n">
        <v>1303</v>
      </c>
      <c r="K47" s="2" t="n">
        <f aca="false">(J47-H47)/28</f>
        <v>-18.7142857142857</v>
      </c>
      <c r="L47" s="31" t="n">
        <v>1029</v>
      </c>
      <c r="M47" s="2" t="n">
        <f aca="false">(L47-J47)/31</f>
        <v>-8.83870967741935</v>
      </c>
      <c r="N47" s="55" t="n">
        <f aca="false">L47/N14</f>
        <v>0.31926776295377</v>
      </c>
      <c r="P47" s="2" t="n">
        <f aca="false">(E47+G47+I47+K47+M47)/5</f>
        <v>-14.5533947772657</v>
      </c>
      <c r="Q47" s="2"/>
      <c r="R47" s="31"/>
      <c r="S47" s="2"/>
      <c r="T47" s="31"/>
      <c r="U47" s="2"/>
      <c r="V47" s="31"/>
      <c r="W47" s="2"/>
      <c r="X47" s="31"/>
      <c r="Y47" s="2"/>
    </row>
    <row r="48" customFormat="false" ht="12" hidden="false" customHeight="true" outlineLevel="0" collapsed="false">
      <c r="A48" s="1" t="s">
        <v>22</v>
      </c>
      <c r="B48" s="31"/>
      <c r="C48" s="31"/>
      <c r="D48" s="31" t="n">
        <v>2762</v>
      </c>
      <c r="E48" s="2" t="n">
        <f aca="false">(D48-N15)/30</f>
        <v>-7.2</v>
      </c>
      <c r="F48" s="31" t="n">
        <v>2322</v>
      </c>
      <c r="G48" s="2" t="n">
        <f aca="false">(F48-D48)/31</f>
        <v>-14.1935483870968</v>
      </c>
      <c r="H48" s="31" t="n">
        <v>1579</v>
      </c>
      <c r="I48" s="2" t="n">
        <f aca="false">(H48-F48)/31</f>
        <v>-23.9677419354839</v>
      </c>
      <c r="J48" s="31" t="n">
        <v>1091</v>
      </c>
      <c r="K48" s="2" t="n">
        <f aca="false">(J48-H48)/28</f>
        <v>-17.4285714285714</v>
      </c>
      <c r="L48" s="31" t="n">
        <v>958</v>
      </c>
      <c r="M48" s="2" t="n">
        <f aca="false">(L48-J48)/31</f>
        <v>-4.29032258064516</v>
      </c>
      <c r="N48" s="55" t="n">
        <f aca="false">L48/N15</f>
        <v>0.321692411014103</v>
      </c>
      <c r="P48" s="2" t="n">
        <f aca="false">(E48+G48+I48+K48+M48)/5</f>
        <v>-13.4160368663594</v>
      </c>
      <c r="Q48" s="2"/>
      <c r="R48" s="31"/>
      <c r="S48" s="2"/>
      <c r="T48" s="31"/>
      <c r="U48" s="2"/>
      <c r="V48" s="31"/>
      <c r="W48" s="2"/>
      <c r="X48" s="31"/>
      <c r="Y48" s="2"/>
    </row>
    <row r="49" customFormat="false" ht="12" hidden="false" customHeight="true" outlineLevel="0" collapsed="false">
      <c r="A49" s="1" t="s">
        <v>23</v>
      </c>
      <c r="B49" s="31"/>
      <c r="C49" s="31"/>
      <c r="D49" s="31" t="n">
        <v>2978</v>
      </c>
      <c r="E49" s="2" t="n">
        <f aca="false">(D49-N16)/30</f>
        <v>-3.23333333333333</v>
      </c>
      <c r="F49" s="31" t="n">
        <v>2606</v>
      </c>
      <c r="G49" s="2" t="n">
        <f aca="false">(F49-D49)/31</f>
        <v>-12</v>
      </c>
      <c r="H49" s="31" t="n">
        <v>2045</v>
      </c>
      <c r="I49" s="2" t="n">
        <f aca="false">(H49-F49)/31</f>
        <v>-18.0967741935484</v>
      </c>
      <c r="J49" s="31" t="n">
        <v>1542</v>
      </c>
      <c r="K49" s="2" t="n">
        <f aca="false">(J49-H49)/28</f>
        <v>-17.9642857142857</v>
      </c>
      <c r="L49" s="31" t="n">
        <v>1332</v>
      </c>
      <c r="M49" s="2" t="n">
        <f aca="false">(L49-J49)/31</f>
        <v>-6.7741935483871</v>
      </c>
      <c r="N49" s="55" t="n">
        <f aca="false">L49/N16</f>
        <v>0.433170731707317</v>
      </c>
      <c r="P49" s="2" t="n">
        <f aca="false">(E49+G49+I49+K49+M49)/5</f>
        <v>-11.6137173579109</v>
      </c>
      <c r="Q49" s="2"/>
      <c r="R49" s="31"/>
      <c r="S49" s="2"/>
      <c r="T49" s="31"/>
      <c r="U49" s="2"/>
      <c r="V49" s="31"/>
      <c r="W49" s="2"/>
      <c r="X49" s="31"/>
      <c r="Y49" s="2"/>
    </row>
    <row r="50" customFormat="false" ht="12" hidden="false" customHeight="true" outlineLevel="0" collapsed="false">
      <c r="A50" s="1" t="s">
        <v>24</v>
      </c>
      <c r="B50" s="31"/>
      <c r="C50" s="31"/>
      <c r="D50" s="31" t="n">
        <v>2728</v>
      </c>
      <c r="E50" s="2" t="n">
        <f aca="false">(D50-N17)/30</f>
        <v>-8.93333333333333</v>
      </c>
      <c r="F50" s="31" t="n">
        <v>2153</v>
      </c>
      <c r="G50" s="2" t="n">
        <f aca="false">(F50-D50)/29</f>
        <v>-19.8275862068966</v>
      </c>
      <c r="H50" s="31" t="n">
        <v>1462</v>
      </c>
      <c r="I50" s="2" t="n">
        <f aca="false">(H50-F50)/26</f>
        <v>-26.5769230769231</v>
      </c>
      <c r="J50" s="31" t="n">
        <v>1021</v>
      </c>
      <c r="K50" s="2" t="n">
        <f aca="false">(J50-H50)/30</f>
        <v>-14.7</v>
      </c>
      <c r="L50" s="31" t="n">
        <v>758</v>
      </c>
      <c r="M50" s="2" t="n">
        <f aca="false">(L50-J50)/31</f>
        <v>-8.48387096774194</v>
      </c>
      <c r="N50" s="55" t="n">
        <f aca="false">L50/N17</f>
        <v>0.253004005340454</v>
      </c>
      <c r="O50" s="56"/>
      <c r="P50" s="2" t="n">
        <f aca="false">(E50+G50+I50+K50+M50)/5</f>
        <v>-15.704342716979</v>
      </c>
      <c r="Q50" s="2"/>
      <c r="R50" s="31"/>
      <c r="S50" s="2"/>
      <c r="T50" s="31"/>
      <c r="U50" s="2"/>
      <c r="V50" s="31"/>
      <c r="W50" s="2"/>
      <c r="X50" s="31"/>
      <c r="Y50" s="2"/>
    </row>
    <row r="51" customFormat="false" ht="12" hidden="false" customHeight="true" outlineLevel="0" collapsed="false">
      <c r="A51" s="1" t="s">
        <v>25</v>
      </c>
      <c r="B51" s="31"/>
      <c r="C51" s="31"/>
      <c r="D51" s="31" t="n">
        <v>2549</v>
      </c>
      <c r="E51" s="2" t="n">
        <f aca="false">(D51-N18)/30</f>
        <v>-8.7</v>
      </c>
      <c r="F51" s="31" t="n">
        <v>2173</v>
      </c>
      <c r="G51" s="2" t="n">
        <f aca="false">(F51-D51)/31</f>
        <v>-12.1290322580645</v>
      </c>
      <c r="H51" s="31" t="n">
        <v>1496</v>
      </c>
      <c r="I51" s="2" t="n">
        <f aca="false">(H51-F51)/31</f>
        <v>-21.8387096774194</v>
      </c>
      <c r="J51" s="31" t="n">
        <v>1139</v>
      </c>
      <c r="K51" s="2" t="n">
        <f aca="false">(J51-H51)/28</f>
        <v>-12.75</v>
      </c>
      <c r="L51" s="31" t="n">
        <v>990</v>
      </c>
      <c r="M51" s="2" t="n">
        <f aca="false">(L51-J51)/31</f>
        <v>-4.80645161290323</v>
      </c>
      <c r="N51" s="55" t="n">
        <f aca="false">L51/N18</f>
        <v>0.352313167259786</v>
      </c>
      <c r="O51" s="56"/>
      <c r="P51" s="2" t="n">
        <f aca="false">(E51+G51+I51+K51+M51)/5</f>
        <v>-12.0448387096774</v>
      </c>
      <c r="Q51" s="2"/>
      <c r="R51" s="31"/>
      <c r="S51" s="2"/>
      <c r="T51" s="31"/>
      <c r="U51" s="2"/>
      <c r="V51" s="31"/>
      <c r="W51" s="2"/>
      <c r="X51" s="31"/>
      <c r="Y51" s="2"/>
    </row>
    <row r="52" customFormat="false" ht="12" hidden="false" customHeight="true" outlineLevel="0" collapsed="false">
      <c r="A52" s="1" t="s">
        <v>26</v>
      </c>
      <c r="B52" s="31"/>
      <c r="C52" s="31"/>
      <c r="D52" s="32" t="n">
        <v>2699</v>
      </c>
      <c r="E52" s="2" t="n">
        <f aca="false">(D52-N19)/30</f>
        <v>-6.23333333333333</v>
      </c>
      <c r="F52" s="32" t="n">
        <v>2175</v>
      </c>
      <c r="G52" s="33" t="n">
        <f aca="false">(F52-D52)/31</f>
        <v>-16.9032258064516</v>
      </c>
      <c r="H52" s="32" t="n">
        <v>1712</v>
      </c>
      <c r="I52" s="33" t="n">
        <f aca="false">(H52-F52)/31</f>
        <v>-14.9354838709677</v>
      </c>
      <c r="J52" s="32" t="n">
        <v>1426</v>
      </c>
      <c r="K52" s="33" t="n">
        <f aca="false">(J52-H52)/28</f>
        <v>-10.2142857142857</v>
      </c>
      <c r="L52" s="32" t="n">
        <v>1183</v>
      </c>
      <c r="M52" s="33" t="n">
        <f aca="false">(L52-J52)/31</f>
        <v>-7.83870967741936</v>
      </c>
      <c r="N52" s="55" t="n">
        <f aca="false">L52/N19</f>
        <v>0.40990990990991</v>
      </c>
      <c r="O52" s="56"/>
      <c r="P52" s="2" t="n">
        <f aca="false">(E52+G52+I52+K52+M52)/5</f>
        <v>-11.2250076804916</v>
      </c>
      <c r="Q52" s="2"/>
      <c r="R52" s="31"/>
      <c r="S52" s="2"/>
      <c r="T52" s="31"/>
      <c r="U52" s="2"/>
      <c r="V52" s="31"/>
      <c r="W52" s="2"/>
      <c r="X52" s="31"/>
      <c r="Y52" s="2"/>
    </row>
    <row r="53" customFormat="false" ht="12" hidden="false" customHeight="true" outlineLevel="0" collapsed="false">
      <c r="A53" s="1" t="s">
        <v>27</v>
      </c>
      <c r="B53" s="31"/>
      <c r="C53" s="31"/>
      <c r="D53" s="32" t="n">
        <v>3155</v>
      </c>
      <c r="E53" s="2" t="n">
        <f aca="false">(D53-N20)/30</f>
        <v>-1.2</v>
      </c>
      <c r="F53" s="32" t="n">
        <v>2730</v>
      </c>
      <c r="G53" s="2" t="n">
        <f aca="false">(F53-D53)/31</f>
        <v>-13.7096774193548</v>
      </c>
      <c r="H53" s="32" t="n">
        <v>2094</v>
      </c>
      <c r="I53" s="2" t="n">
        <f aca="false">(H53-F53)/31</f>
        <v>-20.5161290322581</v>
      </c>
      <c r="J53" s="32" t="n">
        <v>1792</v>
      </c>
      <c r="K53" s="2" t="n">
        <f aca="false">(J53-H53)/28</f>
        <v>-10.7857142857143</v>
      </c>
      <c r="L53" s="32" t="n">
        <v>1430</v>
      </c>
      <c r="M53" s="2" t="n">
        <f aca="false">(L53-J53)/31</f>
        <v>-11.6774193548387</v>
      </c>
      <c r="N53" s="55" t="n">
        <f aca="false">L53/N20</f>
        <v>0.448135380758383</v>
      </c>
      <c r="O53" s="56"/>
      <c r="P53" s="2" t="n">
        <f aca="false">(E53+G53+I53+K53+M53)/5</f>
        <v>-11.5777880184332</v>
      </c>
      <c r="Q53" s="2"/>
      <c r="R53" s="31"/>
      <c r="S53" s="2"/>
      <c r="T53" s="31"/>
      <c r="U53" s="2"/>
      <c r="V53" s="31"/>
      <c r="W53" s="2"/>
      <c r="X53" s="31"/>
      <c r="Y53" s="2"/>
    </row>
    <row r="54" customFormat="false" ht="12" hidden="true" customHeight="true" outlineLevel="0" collapsed="false">
      <c r="A54" s="1" t="s">
        <v>54</v>
      </c>
      <c r="B54" s="31"/>
      <c r="C54" s="31"/>
      <c r="D54" s="32" t="n">
        <f aca="false">IF(D52=0,N19,D52)-(-E56*0.0001)</f>
        <v>2698.99940433175</v>
      </c>
      <c r="E54" s="2" t="n">
        <f aca="false">(D54-N21)/30</f>
        <v>-10.9000198556083</v>
      </c>
      <c r="F54" s="32" t="n">
        <f aca="false">IF(F52=0,D51,F52)-(-G56*0.0001)</f>
        <v>2174.99862580645</v>
      </c>
      <c r="G54" s="2" t="n">
        <f aca="false">(F54-D54)/31</f>
        <v>-16.9032509201709</v>
      </c>
      <c r="H54" s="57" t="n">
        <f aca="false">IF(H52=0,F51,H52)-(-I56*0.0001)</f>
        <v>1711.99806552109</v>
      </c>
      <c r="I54" s="2" t="n">
        <f aca="false">IF(H52=0,(-F51+H54)/0.0001,(-H52+H54)/0.0001)</f>
        <v>-19.3447890819698</v>
      </c>
      <c r="J54" s="32" t="n">
        <f aca="false">IF(J52=0,H51,J52)-(-K56*0.0001)</f>
        <v>1425.99852585714</v>
      </c>
      <c r="K54" s="2" t="n">
        <f aca="false">IF(J52=0,(-H51+J54)/0.0001,(-J52+J54)/0.0001)</f>
        <v>-14.7414285720515</v>
      </c>
      <c r="L54" s="32" t="n">
        <f aca="false">IF(L52=0,J51,L52)-(-M56*0.001)</f>
        <v>1182.99361612903</v>
      </c>
      <c r="M54" s="2" t="n">
        <f aca="false">IF(L52=0,(-J51+L54)/0.001,(-L52+L54)/0.001)</f>
        <v>-6.3838709677384</v>
      </c>
      <c r="P54" s="2" t="n">
        <f aca="false">(E54+G54+I54+K54+M54)/5</f>
        <v>-13.6546718795078</v>
      </c>
      <c r="Q54" s="2"/>
      <c r="R54" s="31"/>
      <c r="S54" s="2"/>
      <c r="T54" s="31"/>
      <c r="U54" s="2"/>
      <c r="V54" s="31"/>
      <c r="W54" s="2"/>
      <c r="X54" s="31"/>
      <c r="Y54" s="2"/>
    </row>
    <row r="55" customFormat="false" ht="12" hidden="true" customHeight="true" outlineLevel="0" collapsed="false">
      <c r="A55" s="1" t="s">
        <v>55</v>
      </c>
      <c r="B55" s="58"/>
      <c r="C55" s="58"/>
      <c r="D55" s="32"/>
      <c r="E55" s="2" t="n">
        <f aca="false">(D55-N22)/30</f>
        <v>-89.9666666666667</v>
      </c>
      <c r="F55" s="32"/>
      <c r="G55" s="2" t="n">
        <f aca="false">(F55-D55)/31</f>
        <v>0</v>
      </c>
      <c r="H55" s="59"/>
      <c r="I55" s="60"/>
      <c r="J55" s="32"/>
      <c r="K55" s="60"/>
      <c r="L55" s="32"/>
      <c r="M55" s="60"/>
      <c r="N55" s="39"/>
      <c r="O55" s="39"/>
      <c r="Q55" s="2"/>
      <c r="R55" s="31"/>
      <c r="S55" s="2"/>
      <c r="T55" s="31"/>
      <c r="U55" s="2"/>
      <c r="V55" s="31"/>
      <c r="W55" s="2"/>
      <c r="X55" s="31"/>
      <c r="Y55" s="2"/>
    </row>
    <row r="56" customFormat="false" ht="12" hidden="true" customHeight="true" outlineLevel="0" collapsed="false">
      <c r="A56" s="1" t="s">
        <v>56</v>
      </c>
      <c r="B56" s="32"/>
      <c r="C56" s="32"/>
      <c r="D56" s="32" t="n">
        <f aca="false">AVERAGE(D42:D51)</f>
        <v>3012.3</v>
      </c>
      <c r="E56" s="2" t="n">
        <f aca="false">(D56-N25)/30</f>
        <v>-5.95668249266861</v>
      </c>
      <c r="F56" s="32" t="n">
        <f aca="false">AVERAGE(F42:F51)</f>
        <v>2586.3</v>
      </c>
      <c r="G56" s="2" t="n">
        <f aca="false">(F56-D56)/31</f>
        <v>-13.741935483871</v>
      </c>
      <c r="H56" s="57" t="n">
        <f aca="false">AVERAGE(H42:H51)</f>
        <v>1999.9</v>
      </c>
      <c r="I56" s="43" t="n">
        <f aca="false">AVERAGE(I42:I51)</f>
        <v>-19.3447890818859</v>
      </c>
      <c r="J56" s="32" t="n">
        <f aca="false">AVERAGE(J42:J51)</f>
        <v>1584.2</v>
      </c>
      <c r="K56" s="43" t="n">
        <f aca="false">AVERAGE(K42:K51)</f>
        <v>-14.7414285714286</v>
      </c>
      <c r="L56" s="32" t="n">
        <f aca="false">AVERAGE(L42:L51)</f>
        <v>1386.3</v>
      </c>
      <c r="M56" s="43" t="n">
        <f aca="false">AVERAGE(M42:M51)</f>
        <v>-6.38387096774194</v>
      </c>
      <c r="N56" s="38"/>
      <c r="P56" s="2" t="n">
        <f aca="false">(E56+G56+I56+K56+M56)/5</f>
        <v>-12.0337413195192</v>
      </c>
      <c r="Q56" s="2"/>
      <c r="R56" s="31"/>
      <c r="S56" s="2"/>
      <c r="T56" s="31"/>
      <c r="U56" s="2"/>
      <c r="V56" s="31"/>
      <c r="W56" s="2"/>
      <c r="X56" s="31"/>
      <c r="Y56" s="2"/>
    </row>
    <row r="57" customFormat="false" ht="12" hidden="true" customHeight="true" outlineLevel="0" collapsed="false">
      <c r="A57" s="1" t="s">
        <v>57</v>
      </c>
      <c r="B57" s="32"/>
      <c r="C57" s="32"/>
      <c r="D57" s="32" t="n">
        <f aca="false">AVERAGE(D50:D51)</f>
        <v>2638.5</v>
      </c>
      <c r="E57" s="2" t="n">
        <f aca="false">(D57-N26)/30</f>
        <v>-18.4166886379928</v>
      </c>
      <c r="F57" s="32" t="n">
        <f aca="false">AVERAGE(F50:F51)</f>
        <v>2163</v>
      </c>
      <c r="G57" s="2" t="n">
        <f aca="false">(F57-D57)/31</f>
        <v>-15.3387096774194</v>
      </c>
      <c r="H57" s="57" t="n">
        <f aca="false">AVERAGE(H50:H51)</f>
        <v>1479</v>
      </c>
      <c r="I57" s="43" t="n">
        <f aca="false">AVERAGE(I50:I51)</f>
        <v>-24.2078163771712</v>
      </c>
      <c r="J57" s="32" t="n">
        <f aca="false">AVERAGE(J50:J51)</f>
        <v>1080</v>
      </c>
      <c r="K57" s="43" t="n">
        <f aca="false">AVERAGE(K50:K51)</f>
        <v>-13.725</v>
      </c>
      <c r="L57" s="32" t="n">
        <f aca="false">AVERAGE(L50:L51)</f>
        <v>874</v>
      </c>
      <c r="M57" s="43" t="n">
        <f aca="false">AVERAGE(M50:M51)</f>
        <v>-6.64516129032258</v>
      </c>
      <c r="N57" s="38"/>
      <c r="O57" s="38"/>
      <c r="P57" s="2" t="n">
        <f aca="false">(E57+G57+I57+K57+M57)/5</f>
        <v>-15.6666751965812</v>
      </c>
      <c r="Q57" s="2"/>
      <c r="R57" s="31"/>
      <c r="S57" s="2"/>
      <c r="T57" s="31"/>
      <c r="U57" s="2"/>
      <c r="V57" s="31"/>
      <c r="W57" s="2"/>
      <c r="X57" s="31"/>
      <c r="Y57" s="2"/>
    </row>
    <row r="58" customFormat="false" ht="12" hidden="true" customHeight="true" outlineLevel="0" collapsed="false">
      <c r="A58" s="1" t="s">
        <v>58</v>
      </c>
      <c r="B58" s="32"/>
      <c r="C58" s="32"/>
      <c r="D58" s="32"/>
      <c r="E58" s="2" t="n">
        <f aca="false">(D58-N27)/30</f>
        <v>-106.366683978495</v>
      </c>
      <c r="F58" s="32"/>
      <c r="G58" s="2" t="n">
        <f aca="false">(F58-D58)/31</f>
        <v>0</v>
      </c>
      <c r="H58" s="57"/>
      <c r="I58" s="33"/>
      <c r="J58" s="32"/>
      <c r="K58" s="33"/>
      <c r="L58" s="32"/>
      <c r="M58" s="33"/>
      <c r="N58" s="38"/>
      <c r="O58" s="38"/>
      <c r="Q58" s="2"/>
      <c r="R58" s="31"/>
      <c r="S58" s="2"/>
      <c r="T58" s="31"/>
      <c r="U58" s="2"/>
      <c r="V58" s="31"/>
      <c r="W58" s="2"/>
      <c r="X58" s="31"/>
      <c r="Y58" s="2"/>
    </row>
    <row r="59" customFormat="false" ht="12" hidden="true" customHeight="true" outlineLevel="0" collapsed="false">
      <c r="A59" s="1" t="s">
        <v>59</v>
      </c>
      <c r="B59" s="32"/>
      <c r="C59" s="32"/>
      <c r="D59" s="32"/>
      <c r="E59" s="2" t="n">
        <f aca="false">(D59-N28)/30</f>
        <v>0</v>
      </c>
      <c r="F59" s="32"/>
      <c r="G59" s="2" t="n">
        <f aca="false">(F59-D59)/31</f>
        <v>0</v>
      </c>
      <c r="H59" s="57"/>
      <c r="I59" s="33"/>
      <c r="J59" s="32"/>
      <c r="K59" s="33"/>
      <c r="L59" s="32"/>
      <c r="M59" s="33"/>
      <c r="N59" s="38"/>
      <c r="Q59" s="2"/>
      <c r="R59" s="31"/>
      <c r="S59" s="2"/>
      <c r="T59" s="31"/>
      <c r="U59" s="2"/>
      <c r="V59" s="31"/>
      <c r="W59" s="2"/>
      <c r="X59" s="31"/>
      <c r="Y59" s="2"/>
    </row>
    <row r="60" customFormat="false" ht="12" hidden="true" customHeight="true" outlineLevel="0" collapsed="false">
      <c r="A60" s="1" t="s">
        <v>60</v>
      </c>
      <c r="B60" s="61"/>
      <c r="C60" s="61"/>
      <c r="D60" s="45" t="n">
        <f aca="false">(N30-D56)/($N$30-$L$56)</f>
        <v>0.0668190142278011</v>
      </c>
      <c r="E60" s="2" t="n">
        <f aca="false">(D60-N29)/30</f>
        <v>0.00222730047426004</v>
      </c>
      <c r="F60" s="45" t="n">
        <f aca="false">(D56-F56)/($N$30-$L$56)</f>
        <v>0.244486531327772</v>
      </c>
      <c r="G60" s="2" t="n">
        <f aca="false">(F60-D60)/31</f>
        <v>0.00573121022903131</v>
      </c>
      <c r="H60" s="62" t="n">
        <f aca="false">(F56-H56)/($N$30-$L$56)</f>
        <v>0.336542023405177</v>
      </c>
      <c r="I60" s="45"/>
      <c r="J60" s="45" t="n">
        <f aca="false">(H56-J56)/($N$30-$L$56)</f>
        <v>0.238575237260457</v>
      </c>
      <c r="K60" s="45"/>
      <c r="L60" s="45" t="n">
        <f aca="false">(J56-L56)/($N$30-$L$56)</f>
        <v>0.113577193778794</v>
      </c>
      <c r="M60" s="45"/>
      <c r="N60" s="45" t="n">
        <f aca="false">SUM(D60:M60)</f>
        <v>1.00795851070329</v>
      </c>
      <c r="O60" s="63"/>
      <c r="Q60" s="64"/>
      <c r="R60" s="65"/>
      <c r="S60" s="64"/>
      <c r="T60" s="65"/>
      <c r="U60" s="64"/>
      <c r="V60" s="65"/>
      <c r="W60" s="64"/>
      <c r="X60" s="65"/>
      <c r="Y60" s="64"/>
      <c r="Z60" s="63"/>
    </row>
    <row r="61" customFormat="false" ht="12" hidden="true" customHeight="true" outlineLevel="0" collapsed="false">
      <c r="A61" s="1" t="s">
        <v>61</v>
      </c>
      <c r="B61" s="61"/>
      <c r="C61" s="61"/>
      <c r="D61" s="45" t="n">
        <f aca="false">(N31-D57)/($N$31-$L$57)</f>
        <v>0.238491416514817</v>
      </c>
      <c r="E61" s="2" t="n">
        <f aca="false">(D61-N30)/30</f>
        <v>-104.282959377025</v>
      </c>
      <c r="F61" s="45" t="n">
        <f aca="false">(D57-F57)/($N$31-$L$57)</f>
        <v>0.205212429270164</v>
      </c>
      <c r="G61" s="2" t="n">
        <f aca="false">(F61-D61)/31</f>
        <v>-0.00107351571756946</v>
      </c>
      <c r="H61" s="62" t="n">
        <f aca="false">(F57-H57)/($N$31-$L$57)</f>
        <v>0.295195166394936</v>
      </c>
      <c r="I61" s="45"/>
      <c r="J61" s="45" t="n">
        <f aca="false">(H57-J57)/($N$31-$L$57)</f>
        <v>0.172197180397046</v>
      </c>
      <c r="K61" s="45"/>
      <c r="L61" s="45" t="n">
        <f aca="false">(J57-L57)/($N$31-$L$57)</f>
        <v>0.0889038074230363</v>
      </c>
      <c r="M61" s="45"/>
      <c r="N61" s="45" t="n">
        <f aca="false">SUM(D61:M61)</f>
        <v>-103.284032892743</v>
      </c>
      <c r="O61" s="63"/>
      <c r="Q61" s="64"/>
      <c r="R61" s="65"/>
      <c r="S61" s="64"/>
      <c r="T61" s="65"/>
      <c r="U61" s="64"/>
      <c r="V61" s="65"/>
      <c r="W61" s="64"/>
      <c r="X61" s="65"/>
      <c r="Y61" s="64"/>
      <c r="Z61" s="63"/>
    </row>
    <row r="62" customFormat="false" ht="12" hidden="true" customHeight="true" outlineLevel="0" collapsed="false">
      <c r="A62" s="1" t="s">
        <v>62</v>
      </c>
      <c r="B62" s="66"/>
      <c r="C62" s="66"/>
      <c r="D62" s="45" t="n">
        <f aca="false">(N16-D50)/($N$16-$L$50)</f>
        <v>0.149762624082866</v>
      </c>
      <c r="E62" s="2" t="n">
        <f aca="false">(D62-N31)/30</f>
        <v>-106.365378282901</v>
      </c>
      <c r="F62" s="45" t="n">
        <f aca="false">(D50-F50)/($N$16-$L$50)</f>
        <v>0.248165731549417</v>
      </c>
      <c r="G62" s="2" t="n">
        <f aca="false">(F62-D62)/31</f>
        <v>0.0031742937892436</v>
      </c>
      <c r="H62" s="62" t="n">
        <f aca="false">(F50-H50)/($N$16-$L$50)</f>
        <v>0.298230470435909</v>
      </c>
      <c r="I62" s="67"/>
      <c r="J62" s="45" t="n">
        <f aca="false">(H50-J50)/($N$16-$L$50)</f>
        <v>0.190332326283988</v>
      </c>
      <c r="K62" s="67"/>
      <c r="L62" s="45" t="n">
        <f aca="false">(J50-L50)/($N$16-$L$50)</f>
        <v>0.11350884764782</v>
      </c>
      <c r="M62" s="67"/>
      <c r="N62" s="48" t="n">
        <f aca="false">SUM(D62:M62)</f>
        <v>-105.362203989112</v>
      </c>
      <c r="O62" s="66"/>
      <c r="Q62" s="64"/>
      <c r="R62" s="65"/>
      <c r="S62" s="64"/>
      <c r="T62" s="65"/>
      <c r="U62" s="64"/>
      <c r="V62" s="65"/>
      <c r="W62" s="64"/>
      <c r="X62" s="65"/>
      <c r="Y62" s="64"/>
      <c r="Z62" s="63"/>
    </row>
    <row r="63" customFormat="false" ht="12" hidden="false" customHeight="true" outlineLevel="0" collapsed="false">
      <c r="A63" s="1" t="s">
        <v>28</v>
      </c>
      <c r="B63" s="31"/>
      <c r="C63" s="31"/>
      <c r="D63" s="32" t="n">
        <v>2991</v>
      </c>
      <c r="E63" s="2" t="n">
        <f aca="false">(D63-N21)/30</f>
        <v>-1.16666666666667</v>
      </c>
      <c r="F63" s="32" t="n">
        <v>2509</v>
      </c>
      <c r="G63" s="2" t="n">
        <f aca="false">(F63-D63)/31</f>
        <v>-15.5483870967742</v>
      </c>
      <c r="H63" s="32" t="n">
        <v>1725</v>
      </c>
      <c r="I63" s="2" t="n">
        <f aca="false">(H63-F63)/31</f>
        <v>-25.2903225806452</v>
      </c>
      <c r="J63" s="32" t="n">
        <v>1300</v>
      </c>
      <c r="K63" s="2" t="n">
        <f aca="false">(J63-H63)/29</f>
        <v>-14.6551724137931</v>
      </c>
      <c r="L63" s="32" t="n">
        <v>1150</v>
      </c>
      <c r="M63" s="2" t="n">
        <f aca="false">(L63-J63)/31</f>
        <v>-4.83870967741936</v>
      </c>
      <c r="N63" s="55" t="n">
        <f aca="false">L63/N21</f>
        <v>0.380039656311963</v>
      </c>
      <c r="O63" s="31"/>
      <c r="Q63" s="2"/>
      <c r="R63" s="31"/>
      <c r="S63" s="2"/>
      <c r="T63" s="31"/>
      <c r="U63" s="2"/>
      <c r="V63" s="31"/>
      <c r="W63" s="2"/>
      <c r="X63" s="31"/>
      <c r="Y63" s="2"/>
    </row>
    <row r="64" customFormat="false" ht="12.75" hidden="false" customHeight="false" outlineLevel="0" collapsed="false">
      <c r="A64" s="1" t="s">
        <v>29</v>
      </c>
      <c r="D64" s="32" t="n">
        <v>2443</v>
      </c>
      <c r="E64" s="2" t="n">
        <f aca="false">(D64-N22)/30</f>
        <v>-8.53333333333333</v>
      </c>
      <c r="F64" s="32" t="n">
        <v>1720</v>
      </c>
      <c r="G64" s="2" t="n">
        <f aca="false">(F64-D64)/31</f>
        <v>-23.3225806451613</v>
      </c>
      <c r="H64" s="32" t="n">
        <v>1265</v>
      </c>
      <c r="I64" s="2" t="n">
        <f aca="false">(H64-F64)/31</f>
        <v>-14.6774193548387</v>
      </c>
      <c r="J64" s="32" t="n">
        <v>912</v>
      </c>
      <c r="K64" s="2" t="n">
        <f aca="false">(J64-H64)/28</f>
        <v>-12.6071428571429</v>
      </c>
      <c r="L64" s="34" t="n">
        <v>734</v>
      </c>
      <c r="M64" s="2" t="n">
        <f aca="false">(L64-J64)/31</f>
        <v>-5.74193548387097</v>
      </c>
      <c r="N64" s="55" t="n">
        <f aca="false">L64/N22</f>
        <v>0.271952575027788</v>
      </c>
    </row>
    <row r="65" customFormat="false" ht="12.75" hidden="false" customHeight="false" outlineLevel="0" collapsed="false">
      <c r="A65" s="63"/>
      <c r="C65" s="68"/>
      <c r="D65" s="32"/>
      <c r="F65" s="32"/>
      <c r="H65" s="32"/>
      <c r="J65" s="32"/>
      <c r="L65" s="35" t="s">
        <v>63</v>
      </c>
    </row>
    <row r="66" customFormat="false" ht="12.75" hidden="false" customHeight="false" outlineLevel="0" collapsed="false">
      <c r="A66" s="63" t="s">
        <v>64</v>
      </c>
      <c r="C66" s="68"/>
    </row>
    <row r="67" customFormat="false" ht="12.75" hidden="false" customHeight="false" outlineLevel="0" collapsed="false">
      <c r="A67" s="63" t="s">
        <v>65</v>
      </c>
      <c r="C67" s="68"/>
    </row>
    <row r="68" customFormat="false" ht="12.75" hidden="false" customHeight="false" outlineLevel="0" collapsed="false">
      <c r="A68" s="63" t="s">
        <v>66</v>
      </c>
    </row>
  </sheetData>
  <mergeCells count="14">
    <mergeCell ref="B4:O4"/>
    <mergeCell ref="B5:C5"/>
    <mergeCell ref="D5:E5"/>
    <mergeCell ref="F5:G5"/>
    <mergeCell ref="H5:I5"/>
    <mergeCell ref="J5:K5"/>
    <mergeCell ref="L5:M5"/>
    <mergeCell ref="N5:O5"/>
    <mergeCell ref="D38:O38"/>
    <mergeCell ref="D39:E39"/>
    <mergeCell ref="F39:G39"/>
    <mergeCell ref="H39:I39"/>
    <mergeCell ref="J39:K39"/>
    <mergeCell ref="L39:M39"/>
  </mergeCells>
  <printOptions headings="false" gridLines="false" gridLinesSet="true" horizontalCentered="false" verticalCentered="false"/>
  <pageMargins left="0.259722222222222" right="0.240277777777778" top="0.5" bottom="0.229861111111111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&amp;LDate:  &amp;D&amp;RFile Name:  &amp;F</oddHeader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1998-08-18T16:42:50Z</dcterms:created>
  <dc:creator/>
  <dc:description/>
  <dc:language>en-US</dc:language>
  <cp:lastModifiedBy>ECT</cp:lastModifiedBy>
  <cp:lastPrinted>2001-05-09T15:42:30Z</cp:lastPrinted>
  <cp:revision>0</cp:revision>
  <dc:subject/>
  <dc:title/>
</cp:coreProperties>
</file>