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% 5 Yr" sheetId="1" state="visible" r:id="rId3"/>
    <sheet name="% 10 Yr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<sst xmlns="http://schemas.openxmlformats.org/spreadsheetml/2006/main" count="59" uniqueCount="33">
  <si>
    <t xml:space="preserve">Total Shortfall
Forecast Dec 31, 2000</t>
  </si>
  <si>
    <t xml:space="preserve">Value of Assets
 in 1/1/07</t>
  </si>
  <si>
    <t xml:space="preserve">Annual Cost
of Loan</t>
  </si>
  <si>
    <t xml:space="preserve">MWh</t>
  </si>
  <si>
    <t xml:space="preserve">Cost of
Loan $/MWh</t>
  </si>
  <si>
    <t xml:space="preserve">5 yr NPV</t>
  </si>
  <si>
    <t xml:space="preserve">PG&amp;E</t>
  </si>
  <si>
    <t xml:space="preserve">Levelized
Purchases</t>
  </si>
  <si>
    <t xml:space="preserve">Hydro,
Nuclear, Thermal</t>
  </si>
  <si>
    <t xml:space="preserve">QF's</t>
  </si>
  <si>
    <t xml:space="preserve">Total</t>
  </si>
  <si>
    <t xml:space="preserve">Plus Loan
Cost</t>
  </si>
  <si>
    <t xml:space="preserve">Total Costs</t>
  </si>
  <si>
    <t xml:space="preserve">Existing
Gen Cost</t>
  </si>
  <si>
    <t xml:space="preserve">Lg T&amp;D</t>
  </si>
  <si>
    <t xml:space="preserve">LG Total</t>
  </si>
  <si>
    <t xml:space="preserve">% Increase</t>
  </si>
  <si>
    <t xml:space="preserve">Sm T&amp;D</t>
  </si>
  <si>
    <t xml:space="preserve">Sm Total</t>
  </si>
  <si>
    <t xml:space="preserve">Proposal:</t>
  </si>
  <si>
    <t xml:space="preserve">- PG&amp;E /SCE buy contracts forward 5 - 10 yrs to achieve $90/MWh costs</t>
  </si>
  <si>
    <t xml:space="preserve"> -Assets turned back to PGE/SCE in 2007 at predetermined amounts</t>
  </si>
  <si>
    <t xml:space="preserve">- PG&amp;E/SCE would pay/credit all customers for beyond 2006 based on the difference between (10 year recovery of predetermined amount plus variable costs vs. spot market value)</t>
  </si>
  <si>
    <t xml:space="preserve">10 yr NPV</t>
  </si>
  <si>
    <t xml:space="preserve">Offer to PG&amp;E</t>
  </si>
  <si>
    <t xml:space="preserve">PG&amp;E Give:</t>
  </si>
  <si>
    <t xml:space="preserve">Assurance that negative CTC will continue to 2002 inclusive</t>
  </si>
  <si>
    <t xml:space="preserve">Assurance that standard offer will be available to DA customers with:</t>
  </si>
  <si>
    <t xml:space="preserve">minimal notice</t>
  </si>
  <si>
    <t xml:space="preserve">minimum term of 12 months</t>
  </si>
  <si>
    <t xml:space="preserve">We Give:</t>
  </si>
  <si>
    <t xml:space="preserve">Bundled reference point increased by 20%</t>
  </si>
  <si>
    <t xml:space="preserve">We loan $183m to end of 2001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</si>
</sst>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\$#,##0_);[RED]&quot;($&quot;#,##0\)"/>
    <numFmt numFmtId="169" formatCode="\$#,##0.00_);[RED]&quot;($&quot;#,##0.00\)"/>
    <numFmt numFmtId="170" formatCode="0%"/>
    <numFmt numFmtId="171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41"/>
    <col collapsed="false" customWidth="true" hidden="false" outlineLevel="0" max="2" min="2" style="1" width="11.28"/>
    <col collapsed="false" customWidth="true" hidden="false" outlineLevel="0" max="3" min="3" style="1" width="10.28"/>
    <col collapsed="false" customWidth="true" hidden="false" outlineLevel="0" max="4" min="4" style="2" width="7.7"/>
    <col collapsed="false" customWidth="true" hidden="false" outlineLevel="0" max="5" min="5" style="2" width="11.28"/>
    <col collapsed="false" customWidth="true" hidden="false" outlineLevel="0" max="6" min="6" style="3" width="11.56"/>
    <col collapsed="false" customWidth="true" hidden="false" outlineLevel="0" max="7" min="7" style="1" width="10.28"/>
    <col collapsed="false" customWidth="true" hidden="false" outlineLevel="0" max="8" min="8" style="1" width="9.14"/>
  </cols>
  <sheetData>
    <row r="1" customFormat="false" ht="63.75" hidden="false" customHeight="false" outlineLevel="0" collapsed="false">
      <c r="B1" s="4" t="s">
        <v>0</v>
      </c>
      <c r="C1" s="4" t="s">
        <v>1</v>
      </c>
      <c r="D1" s="5" t="s">
        <v>2</v>
      </c>
      <c r="E1" s="2" t="s">
        <v>3</v>
      </c>
      <c r="F1" s="6" t="s">
        <v>4</v>
      </c>
      <c r="G1" s="4"/>
      <c r="H1" s="3" t="s">
        <v>5</v>
      </c>
      <c r="I1" s="1" t="n">
        <v>2001</v>
      </c>
      <c r="J1" s="1" t="n">
        <v>2002</v>
      </c>
      <c r="K1" s="1" t="n">
        <v>2003</v>
      </c>
      <c r="L1" s="1" t="n">
        <v>2004</v>
      </c>
      <c r="M1" s="1" t="n">
        <v>2005</v>
      </c>
    </row>
    <row r="2" customFormat="false" ht="12.75" hidden="false" customHeight="false" outlineLevel="0" collapsed="false">
      <c r="A2" s="0" t="s">
        <v>6</v>
      </c>
      <c r="B2" s="7" t="n">
        <f aca="false">-6000+1000</f>
        <v>-5000</v>
      </c>
      <c r="C2" s="7" t="n">
        <f aca="false">(4300+500+1500)/(1.11^5)</f>
        <v>3738.74336676892</v>
      </c>
      <c r="D2" s="2" t="n">
        <f aca="false">PMT(11%/12,5*12,B2+C2)*12</f>
        <v>329.073303874655</v>
      </c>
      <c r="E2" s="2" t="n">
        <v>82000000</v>
      </c>
      <c r="F2" s="8" t="n">
        <f aca="false">-(D2*1000*1000)/E2</f>
        <v>-4.01308907164213</v>
      </c>
      <c r="G2" s="9"/>
      <c r="H2" s="10" t="n">
        <f aca="false">NPV(11%,I2:M2)</f>
        <v>288.150132997152</v>
      </c>
      <c r="I2" s="11" t="n">
        <v>150</v>
      </c>
      <c r="J2" s="11" t="n">
        <v>70</v>
      </c>
      <c r="K2" s="11" t="n">
        <v>50</v>
      </c>
      <c r="L2" s="11" t="n">
        <v>50</v>
      </c>
      <c r="M2" s="11" t="n">
        <v>45</v>
      </c>
    </row>
    <row r="3" customFormat="false" ht="12.75" hidden="false" customHeight="false" outlineLevel="0" collapsed="false">
      <c r="I3" s="11"/>
      <c r="J3" s="11"/>
      <c r="K3" s="11"/>
      <c r="L3" s="11"/>
      <c r="M3" s="11"/>
    </row>
    <row r="4" customFormat="false" ht="25.5" hidden="false" customHeight="false" outlineLevel="0" collapsed="false">
      <c r="F4" s="12" t="n">
        <f aca="false">(1-SUM(F5:F6))</f>
        <v>0.39</v>
      </c>
      <c r="G4" s="4" t="s">
        <v>7</v>
      </c>
      <c r="H4" s="10" t="n">
        <f aca="false">NPV(11%,I4:M4)</f>
        <v>288.15</v>
      </c>
      <c r="I4" s="11" t="n">
        <v>77.9648346866707</v>
      </c>
      <c r="J4" s="11" t="n">
        <f aca="false">I4</f>
        <v>77.9648346866707</v>
      </c>
      <c r="K4" s="11" t="n">
        <f aca="false">J4</f>
        <v>77.9648346866707</v>
      </c>
      <c r="L4" s="11" t="n">
        <f aca="false">K4</f>
        <v>77.9648346866707</v>
      </c>
      <c r="M4" s="11" t="n">
        <f aca="false">L4</f>
        <v>77.9648346866707</v>
      </c>
    </row>
    <row r="5" customFormat="false" ht="38.25" hidden="false" customHeight="false" outlineLevel="0" collapsed="false">
      <c r="F5" s="12" t="n">
        <v>0.36</v>
      </c>
      <c r="G5" s="4" t="s">
        <v>8</v>
      </c>
      <c r="H5" s="10" t="n">
        <f aca="false">NPV(11%,I5:M5)</f>
        <v>80.8630039192408</v>
      </c>
      <c r="I5" s="11" t="n">
        <v>20</v>
      </c>
      <c r="J5" s="11" t="n">
        <f aca="false">I5*1.05</f>
        <v>21</v>
      </c>
      <c r="K5" s="11" t="n">
        <f aca="false">J5*1.05</f>
        <v>22.05</v>
      </c>
      <c r="L5" s="11" t="n">
        <f aca="false">K5*1.05</f>
        <v>23.1525</v>
      </c>
      <c r="M5" s="11" t="n">
        <f aca="false">L5*1.05</f>
        <v>24.310125</v>
      </c>
    </row>
    <row r="6" customFormat="false" ht="12.75" hidden="false" customHeight="false" outlineLevel="0" collapsed="false">
      <c r="F6" s="12" t="n">
        <v>0.25</v>
      </c>
      <c r="G6" s="1" t="s">
        <v>9</v>
      </c>
      <c r="H6" s="10" t="n">
        <f aca="false">NPV(11%,I6:M6)</f>
        <v>317.141651926123</v>
      </c>
      <c r="I6" s="8" t="n">
        <v>90</v>
      </c>
      <c r="J6" s="8" t="n">
        <v>90</v>
      </c>
      <c r="K6" s="8" t="n">
        <v>90</v>
      </c>
      <c r="L6" s="8" t="n">
        <v>80</v>
      </c>
      <c r="M6" s="8" t="n">
        <v>75</v>
      </c>
    </row>
    <row r="7" customFormat="false" ht="12.75" hidden="false" customHeight="false" outlineLevel="0" collapsed="false">
      <c r="G7" s="3" t="s">
        <v>10</v>
      </c>
      <c r="H7" s="10" t="n">
        <f aca="false">NPV(11%,I7:M7)</f>
        <v>220.774594392458</v>
      </c>
      <c r="I7" s="11" t="n">
        <f aca="false">$F$4*I4+$F$5*I5+$F$6*I6</f>
        <v>60.1062855278016</v>
      </c>
      <c r="J7" s="11" t="n">
        <f aca="false">$F$4*J4+$F$5*J5+$F$6*J6</f>
        <v>60.4662855278016</v>
      </c>
      <c r="K7" s="11" t="n">
        <f aca="false">$F$4*K4+$F$5*K5+$F$6*K6</f>
        <v>60.8442855278016</v>
      </c>
      <c r="L7" s="11" t="n">
        <f aca="false">$F$4*L4+$F$5*L5+$F$6*L6</f>
        <v>58.7411855278016</v>
      </c>
      <c r="M7" s="11" t="n">
        <f aca="false">$F$4*M4+$F$5*M5+$F$6*M6</f>
        <v>57.9079305278016</v>
      </c>
    </row>
    <row r="8" customFormat="false" ht="25.5" hidden="false" customHeight="false" outlineLevel="0" collapsed="false">
      <c r="G8" s="4" t="s">
        <v>11</v>
      </c>
      <c r="H8" s="4"/>
      <c r="I8" s="11" t="n">
        <f aca="false">-F2</f>
        <v>4.01308907164213</v>
      </c>
      <c r="J8" s="11" t="n">
        <f aca="false">I8</f>
        <v>4.01308907164213</v>
      </c>
      <c r="K8" s="11" t="n">
        <f aca="false">J8</f>
        <v>4.01308907164213</v>
      </c>
      <c r="L8" s="11" t="n">
        <f aca="false">K8</f>
        <v>4.01308907164213</v>
      </c>
      <c r="M8" s="11" t="n">
        <f aca="false">L8</f>
        <v>4.01308907164213</v>
      </c>
    </row>
    <row r="9" customFormat="false" ht="12.75" hidden="false" customHeight="false" outlineLevel="0" collapsed="false">
      <c r="G9" s="1" t="s">
        <v>12</v>
      </c>
      <c r="I9" s="11" t="n">
        <f aca="false">I7+I8</f>
        <v>64.1193745994437</v>
      </c>
      <c r="J9" s="11" t="n">
        <f aca="false">J7+J8</f>
        <v>64.4793745994437</v>
      </c>
      <c r="K9" s="11" t="n">
        <f aca="false">K7+K8</f>
        <v>64.8573745994437</v>
      </c>
      <c r="L9" s="11" t="n">
        <f aca="false">L7+L8</f>
        <v>62.7542745994437</v>
      </c>
      <c r="M9" s="11" t="n">
        <f aca="false">M7+M8</f>
        <v>61.9210195994437</v>
      </c>
    </row>
    <row r="10" customFormat="false" ht="12.75" hidden="false" customHeight="false" outlineLevel="0" collapsed="false">
      <c r="I10" s="11"/>
      <c r="J10" s="11"/>
      <c r="K10" s="11"/>
      <c r="L10" s="11"/>
      <c r="M10" s="11"/>
    </row>
    <row r="11" customFormat="false" ht="25.5" hidden="false" customHeight="false" outlineLevel="0" collapsed="false">
      <c r="G11" s="4" t="s">
        <v>13</v>
      </c>
      <c r="H11" s="4"/>
      <c r="I11" s="11" t="n">
        <v>54</v>
      </c>
      <c r="J11" s="11" t="n">
        <f aca="false">I11</f>
        <v>54</v>
      </c>
      <c r="K11" s="11" t="n">
        <f aca="false">J11</f>
        <v>54</v>
      </c>
      <c r="L11" s="11" t="n">
        <f aca="false">K11</f>
        <v>54</v>
      </c>
      <c r="M11" s="11" t="n">
        <f aca="false">L11</f>
        <v>54</v>
      </c>
    </row>
    <row r="12" customFormat="false" ht="12.75" hidden="false" customHeight="false" outlineLevel="0" collapsed="false">
      <c r="G12" s="1" t="s">
        <v>14</v>
      </c>
      <c r="I12" s="11" t="n">
        <v>11</v>
      </c>
      <c r="J12" s="11" t="n">
        <f aca="false">I12</f>
        <v>11</v>
      </c>
      <c r="K12" s="11" t="n">
        <f aca="false">J12</f>
        <v>11</v>
      </c>
      <c r="L12" s="11" t="n">
        <f aca="false">K12</f>
        <v>11</v>
      </c>
      <c r="M12" s="11" t="n">
        <f aca="false">L12</f>
        <v>11</v>
      </c>
    </row>
    <row r="13" customFormat="false" ht="12.75" hidden="false" customHeight="false" outlineLevel="0" collapsed="false">
      <c r="G13" s="13" t="s">
        <v>15</v>
      </c>
      <c r="H13" s="13"/>
      <c r="I13" s="14" t="n">
        <f aca="false">I11+I12</f>
        <v>65</v>
      </c>
      <c r="J13" s="14" t="n">
        <f aca="false">J11+J12</f>
        <v>65</v>
      </c>
      <c r="K13" s="14" t="n">
        <f aca="false">K11+K12</f>
        <v>65</v>
      </c>
      <c r="L13" s="14" t="n">
        <f aca="false">L11+L12</f>
        <v>65</v>
      </c>
      <c r="M13" s="14" t="n">
        <f aca="false">M11+M12</f>
        <v>65</v>
      </c>
    </row>
    <row r="14" customFormat="false" ht="12.75" hidden="false" customHeight="false" outlineLevel="0" collapsed="false">
      <c r="G14" s="13" t="s">
        <v>16</v>
      </c>
      <c r="H14" s="13"/>
      <c r="I14" s="15" t="n">
        <f aca="false">(I9-I11)/I13</f>
        <v>0.155682686145288</v>
      </c>
      <c r="J14" s="15" t="n">
        <f aca="false">(J9-J11)/J13</f>
        <v>0.161221147683749</v>
      </c>
      <c r="K14" s="15" t="n">
        <f aca="false">(K9-K11)/K13</f>
        <v>0.167036532299134</v>
      </c>
      <c r="L14" s="15" t="n">
        <f aca="false">(L9-L11)/L13</f>
        <v>0.13468114768375</v>
      </c>
      <c r="M14" s="15" t="n">
        <f aca="false">(M9-M11)/M13</f>
        <v>0.121861839991442</v>
      </c>
    </row>
    <row r="15" customFormat="false" ht="12.75" hidden="false" customHeight="false" outlineLevel="0" collapsed="false">
      <c r="I15" s="14"/>
      <c r="J15" s="14"/>
      <c r="K15" s="14"/>
      <c r="L15" s="14"/>
      <c r="M15" s="14"/>
    </row>
    <row r="16" customFormat="false" ht="25.5" hidden="false" customHeight="false" outlineLevel="0" collapsed="false">
      <c r="G16" s="4" t="s">
        <v>13</v>
      </c>
      <c r="H16" s="4"/>
      <c r="I16" s="11" t="n">
        <v>60</v>
      </c>
      <c r="J16" s="11" t="n">
        <f aca="false">I16</f>
        <v>60</v>
      </c>
      <c r="K16" s="11" t="n">
        <f aca="false">J16</f>
        <v>60</v>
      </c>
      <c r="L16" s="11" t="n">
        <f aca="false">K16</f>
        <v>60</v>
      </c>
      <c r="M16" s="11" t="n">
        <f aca="false">L16</f>
        <v>60</v>
      </c>
      <c r="O16" s="0" t="n">
        <f aca="false">AVERAGE(I7:M7)/AVERAGE(I11:M11)</f>
        <v>1.10394804681114</v>
      </c>
    </row>
    <row r="17" customFormat="false" ht="12.75" hidden="false" customHeight="false" outlineLevel="0" collapsed="false">
      <c r="G17" s="1" t="s">
        <v>17</v>
      </c>
      <c r="I17" s="11" t="n">
        <v>23.5</v>
      </c>
      <c r="J17" s="11" t="n">
        <f aca="false">I17</f>
        <v>23.5</v>
      </c>
      <c r="K17" s="11" t="n">
        <f aca="false">J17</f>
        <v>23.5</v>
      </c>
      <c r="L17" s="11" t="n">
        <f aca="false">K17</f>
        <v>23.5</v>
      </c>
      <c r="M17" s="11" t="n">
        <f aca="false">L17</f>
        <v>23.5</v>
      </c>
    </row>
    <row r="18" customFormat="false" ht="12.75" hidden="false" customHeight="false" outlineLevel="0" collapsed="false">
      <c r="G18" s="13" t="s">
        <v>18</v>
      </c>
      <c r="H18" s="13"/>
      <c r="I18" s="14" t="n">
        <f aca="false">I16+I17</f>
        <v>83.5</v>
      </c>
      <c r="J18" s="14" t="n">
        <f aca="false">J16+J17</f>
        <v>83.5</v>
      </c>
      <c r="K18" s="14" t="n">
        <f aca="false">K16+K17</f>
        <v>83.5</v>
      </c>
      <c r="L18" s="14" t="n">
        <f aca="false">L16+L17</f>
        <v>83.5</v>
      </c>
      <c r="M18" s="14" t="n">
        <f aca="false">M16+M17</f>
        <v>83.5</v>
      </c>
    </row>
    <row r="19" customFormat="false" ht="12.75" hidden="false" customHeight="false" outlineLevel="0" collapsed="false">
      <c r="G19" s="13" t="s">
        <v>16</v>
      </c>
      <c r="H19" s="13"/>
      <c r="I19" s="15" t="n">
        <f aca="false">(I9-I16)/I18</f>
        <v>0.0493338275382481</v>
      </c>
      <c r="J19" s="15" t="n">
        <f aca="false">(J9-J16)/J18</f>
        <v>0.0536452047837571</v>
      </c>
      <c r="K19" s="15" t="n">
        <f aca="false">(K9-K16)/K18</f>
        <v>0.0581721508915415</v>
      </c>
      <c r="L19" s="15" t="n">
        <f aca="false">(L9-L16)/L18</f>
        <v>0.0329853245442361</v>
      </c>
      <c r="M19" s="15" t="n">
        <f aca="false">(M9-M16)/M18</f>
        <v>0.0230062227478289</v>
      </c>
    </row>
    <row r="21" customFormat="false" ht="12.75" hidden="false" customHeight="false" outlineLevel="0" collapsed="false">
      <c r="A21" s="0" t="s">
        <v>19</v>
      </c>
    </row>
    <row r="22" customFormat="false" ht="12.75" hidden="false" customHeight="false" outlineLevel="0" collapsed="false">
      <c r="B22" s="16" t="s">
        <v>20</v>
      </c>
    </row>
    <row r="23" customFormat="false" ht="12.75" hidden="false" customHeight="false" outlineLevel="0" collapsed="false">
      <c r="B23" s="16" t="s">
        <v>21</v>
      </c>
    </row>
    <row r="24" customFormat="false" ht="12.75" hidden="false" customHeight="false" outlineLevel="0" collapsed="false">
      <c r="B24" s="16" t="s">
        <v>22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" activeCellId="0" sqref="M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41"/>
    <col collapsed="false" customWidth="true" hidden="false" outlineLevel="0" max="2" min="2" style="1" width="11.28"/>
    <col collapsed="false" customWidth="true" hidden="false" outlineLevel="0" max="3" min="3" style="1" width="10.28"/>
    <col collapsed="false" customWidth="true" hidden="false" outlineLevel="0" max="4" min="4" style="2" width="7.7"/>
    <col collapsed="false" customWidth="true" hidden="false" outlineLevel="0" max="5" min="5" style="2" width="11.28"/>
    <col collapsed="false" customWidth="true" hidden="false" outlineLevel="0" max="6" min="6" style="3" width="11.56"/>
    <col collapsed="false" customWidth="true" hidden="false" outlineLevel="0" max="7" min="7" style="1" width="10.28"/>
    <col collapsed="false" customWidth="true" hidden="false" outlineLevel="0" max="8" min="8" style="1" width="9.14"/>
  </cols>
  <sheetData>
    <row r="1" customFormat="false" ht="63.75" hidden="false" customHeight="false" outlineLevel="0" collapsed="false">
      <c r="B1" s="4" t="s">
        <v>0</v>
      </c>
      <c r="C1" s="4" t="s">
        <v>1</v>
      </c>
      <c r="D1" s="5" t="s">
        <v>2</v>
      </c>
      <c r="E1" s="2" t="s">
        <v>3</v>
      </c>
      <c r="F1" s="6" t="s">
        <v>4</v>
      </c>
      <c r="G1" s="4"/>
      <c r="H1" s="3" t="s">
        <v>23</v>
      </c>
      <c r="I1" s="1" t="n">
        <v>2001</v>
      </c>
      <c r="J1" s="1" t="n">
        <v>2002</v>
      </c>
      <c r="K1" s="1" t="n">
        <v>2003</v>
      </c>
      <c r="L1" s="1" t="n">
        <v>2004</v>
      </c>
      <c r="M1" s="1" t="n">
        <v>2005</v>
      </c>
      <c r="N1" s="1" t="n">
        <v>2006</v>
      </c>
      <c r="O1" s="1" t="n">
        <v>2007</v>
      </c>
      <c r="P1" s="1" t="n">
        <v>2008</v>
      </c>
      <c r="Q1" s="1" t="n">
        <v>2009</v>
      </c>
      <c r="R1" s="1" t="n">
        <v>2010</v>
      </c>
    </row>
    <row r="2" customFormat="false" ht="12.75" hidden="false" customHeight="false" outlineLevel="0" collapsed="false">
      <c r="A2" s="0" t="s">
        <v>6</v>
      </c>
      <c r="B2" s="7" t="n">
        <f aca="false">-6000+1000</f>
        <v>-5000</v>
      </c>
      <c r="C2" s="7" t="n">
        <f aca="false">(4300+500+1500)/(1.11^10)</f>
        <v>2218.76221627914</v>
      </c>
      <c r="D2" s="2" t="n">
        <f aca="false">PMT(11%/12,10*12,B2+C2)*12</f>
        <v>459.738643335684</v>
      </c>
      <c r="E2" s="2" t="n">
        <v>82000000</v>
      </c>
      <c r="F2" s="8" t="n">
        <f aca="false">-(D2*1000*1000)/E2</f>
        <v>-5.60656882116688</v>
      </c>
      <c r="G2" s="9"/>
      <c r="H2" s="10" t="n">
        <f aca="false">NPV(11%,I2:R2)</f>
        <v>448.127701414206</v>
      </c>
      <c r="I2" s="11" t="n">
        <v>200</v>
      </c>
      <c r="J2" s="11" t="n">
        <v>90</v>
      </c>
      <c r="K2" s="11" t="n">
        <v>50</v>
      </c>
      <c r="L2" s="11" t="n">
        <v>50</v>
      </c>
      <c r="M2" s="11" t="n">
        <v>45</v>
      </c>
      <c r="N2" s="11" t="n">
        <v>45</v>
      </c>
      <c r="O2" s="11" t="n">
        <v>45</v>
      </c>
      <c r="P2" s="11" t="n">
        <v>45</v>
      </c>
      <c r="Q2" s="11" t="n">
        <v>45</v>
      </c>
      <c r="R2" s="11" t="n">
        <v>45</v>
      </c>
    </row>
    <row r="3" customFormat="false" ht="12.75" hidden="false" customHeight="false" outlineLevel="0" collapsed="false">
      <c r="I3" s="11"/>
      <c r="J3" s="11"/>
      <c r="K3" s="11"/>
      <c r="L3" s="11"/>
      <c r="M3" s="11"/>
    </row>
    <row r="4" customFormat="false" ht="25.5" hidden="false" customHeight="false" outlineLevel="0" collapsed="false">
      <c r="F4" s="12" t="n">
        <f aca="false">(1-SUM(F5:F6))</f>
        <v>0.39</v>
      </c>
      <c r="G4" s="4" t="s">
        <v>7</v>
      </c>
      <c r="H4" s="10" t="n">
        <f aca="false">NPV(11%,I4:R4)</f>
        <v>448.13</v>
      </c>
      <c r="I4" s="11" t="n">
        <v>76.0931135251984</v>
      </c>
      <c r="J4" s="11" t="n">
        <f aca="false">I4</f>
        <v>76.0931135251984</v>
      </c>
      <c r="K4" s="11" t="n">
        <f aca="false">J4</f>
        <v>76.0931135251984</v>
      </c>
      <c r="L4" s="11" t="n">
        <f aca="false">K4</f>
        <v>76.0931135251984</v>
      </c>
      <c r="M4" s="11" t="n">
        <f aca="false">L4</f>
        <v>76.0931135251984</v>
      </c>
      <c r="N4" s="11" t="n">
        <f aca="false">M4</f>
        <v>76.0931135251984</v>
      </c>
      <c r="O4" s="11" t="n">
        <f aca="false">N4</f>
        <v>76.0931135251984</v>
      </c>
      <c r="P4" s="11" t="n">
        <f aca="false">O4</f>
        <v>76.0931135251984</v>
      </c>
      <c r="Q4" s="11" t="n">
        <f aca="false">P4</f>
        <v>76.0931135251984</v>
      </c>
      <c r="R4" s="11" t="n">
        <f aca="false">Q4</f>
        <v>76.0931135251984</v>
      </c>
    </row>
    <row r="5" customFormat="false" ht="38.25" hidden="false" customHeight="false" outlineLevel="0" collapsed="false">
      <c r="F5" s="12" t="n">
        <v>0.36</v>
      </c>
      <c r="G5" s="4" t="s">
        <v>8</v>
      </c>
      <c r="H5" s="10" t="n">
        <f aca="false">NPV(11%,I5:R5)</f>
        <v>142.109531629952</v>
      </c>
      <c r="I5" s="11" t="n">
        <v>20</v>
      </c>
      <c r="J5" s="11" t="n">
        <f aca="false">I5*1.05</f>
        <v>21</v>
      </c>
      <c r="K5" s="11" t="n">
        <f aca="false">J5*1.05</f>
        <v>22.05</v>
      </c>
      <c r="L5" s="11" t="n">
        <f aca="false">K5*1.05</f>
        <v>23.1525</v>
      </c>
      <c r="M5" s="11" t="n">
        <f aca="false">L5*1.05</f>
        <v>24.310125</v>
      </c>
      <c r="N5" s="11" t="n">
        <f aca="false">M5*1.05</f>
        <v>25.52563125</v>
      </c>
      <c r="O5" s="11" t="n">
        <f aca="false">N5*1.05</f>
        <v>26.8019128125</v>
      </c>
      <c r="P5" s="11" t="n">
        <f aca="false">O5*1.05</f>
        <v>28.142008453125</v>
      </c>
      <c r="Q5" s="11" t="n">
        <f aca="false">P5*1.05</f>
        <v>29.5491088757813</v>
      </c>
      <c r="R5" s="11" t="n">
        <f aca="false">Q5*1.05</f>
        <v>31.0265643195703</v>
      </c>
    </row>
    <row r="6" customFormat="false" ht="12.75" hidden="false" customHeight="false" outlineLevel="0" collapsed="false">
      <c r="F6" s="12" t="n">
        <v>0.25</v>
      </c>
      <c r="G6" s="1" t="s">
        <v>9</v>
      </c>
      <c r="H6" s="10" t="n">
        <f aca="false">NPV(11%,I6:R6)</f>
        <v>499.528420247009</v>
      </c>
      <c r="I6" s="8" t="n">
        <v>90</v>
      </c>
      <c r="J6" s="8" t="n">
        <v>90</v>
      </c>
      <c r="K6" s="8" t="n">
        <v>90</v>
      </c>
      <c r="L6" s="8" t="n">
        <v>90</v>
      </c>
      <c r="M6" s="8" t="n">
        <v>90</v>
      </c>
      <c r="N6" s="8" t="n">
        <f aca="false">N4</f>
        <v>76.0931135251984</v>
      </c>
      <c r="O6" s="8" t="n">
        <f aca="false">O4</f>
        <v>76.0931135251984</v>
      </c>
      <c r="P6" s="8" t="n">
        <f aca="false">P4</f>
        <v>76.0931135251984</v>
      </c>
      <c r="Q6" s="8" t="n">
        <f aca="false">Q4</f>
        <v>76.0931135251984</v>
      </c>
      <c r="R6" s="8" t="n">
        <f aca="false">R4</f>
        <v>76.0931135251984</v>
      </c>
    </row>
    <row r="7" customFormat="false" ht="12.75" hidden="false" customHeight="false" outlineLevel="0" collapsed="false">
      <c r="G7" s="3" t="s">
        <v>10</v>
      </c>
      <c r="H7" s="10" t="n">
        <f aca="false">NPV(11%,I7:R7)</f>
        <v>350.812236448535</v>
      </c>
      <c r="I7" s="11" t="n">
        <f aca="false">$F$4*I4+$F$5*I5+$F$6*I6</f>
        <v>59.3763142748274</v>
      </c>
      <c r="J7" s="11" t="n">
        <f aca="false">$F$4*J4+$F$5*J5+$F$6*J6</f>
        <v>59.7363142748274</v>
      </c>
      <c r="K7" s="11" t="n">
        <f aca="false">$F$4*K4+$F$5*K5+$F$6*K6</f>
        <v>60.1143142748274</v>
      </c>
      <c r="L7" s="11" t="n">
        <f aca="false">$F$4*L4+$F$5*L5+$F$6*L6</f>
        <v>60.5112142748274</v>
      </c>
      <c r="M7" s="11" t="n">
        <f aca="false">$F$4*M4+$F$5*M5+$F$6*M6</f>
        <v>60.9279592748274</v>
      </c>
      <c r="N7" s="11" t="n">
        <f aca="false">$F$4*N4+$F$5*N5+$F$6*N6</f>
        <v>57.888819906127</v>
      </c>
      <c r="O7" s="11" t="n">
        <f aca="false">$F$4*O4+$F$5*O5+$F$6*O6</f>
        <v>58.348281268627</v>
      </c>
      <c r="P7" s="11" t="n">
        <f aca="false">$F$4*P4+$F$5*P5+$F$6*P6</f>
        <v>58.830715699252</v>
      </c>
      <c r="Q7" s="11" t="n">
        <f aca="false">$F$4*Q4+$F$5*Q5+$F$6*Q6</f>
        <v>59.3372718514082</v>
      </c>
      <c r="R7" s="11" t="n">
        <f aca="false">$F$4*R4+$F$5*R5+$F$6*R6</f>
        <v>59.8691558111723</v>
      </c>
    </row>
    <row r="8" customFormat="false" ht="25.5" hidden="false" customHeight="false" outlineLevel="0" collapsed="false">
      <c r="G8" s="4" t="s">
        <v>11</v>
      </c>
      <c r="H8" s="4"/>
      <c r="I8" s="11" t="n">
        <f aca="false">-F2</f>
        <v>5.60656882116688</v>
      </c>
      <c r="J8" s="11" t="n">
        <f aca="false">I8</f>
        <v>5.60656882116688</v>
      </c>
      <c r="K8" s="11" t="n">
        <f aca="false">J8</f>
        <v>5.60656882116688</v>
      </c>
      <c r="L8" s="11" t="n">
        <f aca="false">K8</f>
        <v>5.60656882116688</v>
      </c>
      <c r="M8" s="11" t="n">
        <f aca="false">L8</f>
        <v>5.60656882116688</v>
      </c>
      <c r="N8" s="11" t="n">
        <f aca="false">M8</f>
        <v>5.60656882116688</v>
      </c>
      <c r="O8" s="11" t="n">
        <f aca="false">N8</f>
        <v>5.60656882116688</v>
      </c>
      <c r="P8" s="11" t="n">
        <f aca="false">O8</f>
        <v>5.60656882116688</v>
      </c>
      <c r="Q8" s="11" t="n">
        <f aca="false">P8</f>
        <v>5.60656882116688</v>
      </c>
      <c r="R8" s="11" t="n">
        <f aca="false">Q8</f>
        <v>5.60656882116688</v>
      </c>
    </row>
    <row r="9" customFormat="false" ht="12.75" hidden="false" customHeight="false" outlineLevel="0" collapsed="false">
      <c r="G9" s="1" t="s">
        <v>12</v>
      </c>
      <c r="I9" s="11" t="n">
        <f aca="false">I7+I8</f>
        <v>64.9828830959942</v>
      </c>
      <c r="J9" s="11" t="n">
        <f aca="false">J7+J8</f>
        <v>65.3428830959942</v>
      </c>
      <c r="K9" s="11" t="n">
        <f aca="false">K7+K8</f>
        <v>65.7208830959942</v>
      </c>
      <c r="L9" s="11" t="n">
        <f aca="false">L7+L8</f>
        <v>66.1177830959942</v>
      </c>
      <c r="M9" s="11" t="n">
        <f aca="false">M7+M8</f>
        <v>66.5345280959942</v>
      </c>
      <c r="N9" s="11" t="n">
        <f aca="false">N7+N8</f>
        <v>63.4953887272938</v>
      </c>
      <c r="O9" s="11" t="n">
        <f aca="false">O7+O8</f>
        <v>63.9548500897938</v>
      </c>
      <c r="P9" s="11" t="n">
        <f aca="false">P7+P8</f>
        <v>64.4372845204188</v>
      </c>
      <c r="Q9" s="11" t="n">
        <f aca="false">Q7+Q8</f>
        <v>64.9438406725751</v>
      </c>
      <c r="R9" s="11" t="n">
        <f aca="false">R7+R8</f>
        <v>65.4757246323392</v>
      </c>
    </row>
    <row r="10" customFormat="false" ht="12.75" hidden="false" customHeight="false" outlineLevel="0" collapsed="false">
      <c r="I10" s="11"/>
      <c r="J10" s="11"/>
      <c r="K10" s="11"/>
      <c r="L10" s="11"/>
      <c r="M10" s="11"/>
    </row>
    <row r="11" customFormat="false" ht="25.5" hidden="false" customHeight="false" outlineLevel="0" collapsed="false">
      <c r="G11" s="4" t="s">
        <v>13</v>
      </c>
      <c r="H11" s="4"/>
      <c r="I11" s="11" t="n">
        <v>54</v>
      </c>
      <c r="J11" s="11" t="n">
        <f aca="false">I11</f>
        <v>54</v>
      </c>
      <c r="K11" s="11" t="n">
        <f aca="false">J11</f>
        <v>54</v>
      </c>
      <c r="L11" s="11" t="n">
        <f aca="false">K11</f>
        <v>54</v>
      </c>
      <c r="M11" s="11" t="n">
        <f aca="false">L11</f>
        <v>54</v>
      </c>
      <c r="N11" s="11" t="n">
        <f aca="false">M11</f>
        <v>54</v>
      </c>
      <c r="O11" s="11" t="n">
        <f aca="false">N11</f>
        <v>54</v>
      </c>
      <c r="P11" s="11" t="n">
        <f aca="false">O11</f>
        <v>54</v>
      </c>
      <c r="Q11" s="11" t="n">
        <f aca="false">P11</f>
        <v>54</v>
      </c>
      <c r="R11" s="11" t="n">
        <f aca="false">Q11</f>
        <v>54</v>
      </c>
    </row>
    <row r="12" customFormat="false" ht="12.75" hidden="false" customHeight="false" outlineLevel="0" collapsed="false">
      <c r="G12" s="1" t="s">
        <v>14</v>
      </c>
      <c r="I12" s="11" t="n">
        <v>11</v>
      </c>
      <c r="J12" s="11" t="n">
        <f aca="false">I12</f>
        <v>11</v>
      </c>
      <c r="K12" s="11" t="n">
        <f aca="false">J12</f>
        <v>11</v>
      </c>
      <c r="L12" s="11" t="n">
        <f aca="false">K12</f>
        <v>11</v>
      </c>
      <c r="M12" s="11" t="n">
        <f aca="false">L12</f>
        <v>11</v>
      </c>
      <c r="N12" s="11" t="n">
        <f aca="false">M12</f>
        <v>11</v>
      </c>
      <c r="O12" s="11" t="n">
        <f aca="false">N12</f>
        <v>11</v>
      </c>
      <c r="P12" s="11" t="n">
        <f aca="false">O12</f>
        <v>11</v>
      </c>
      <c r="Q12" s="11" t="n">
        <f aca="false">P12</f>
        <v>11</v>
      </c>
      <c r="R12" s="11" t="n">
        <f aca="false">Q12</f>
        <v>11</v>
      </c>
    </row>
    <row r="13" customFormat="false" ht="12.75" hidden="false" customHeight="false" outlineLevel="0" collapsed="false">
      <c r="G13" s="13" t="s">
        <v>15</v>
      </c>
      <c r="H13" s="13"/>
      <c r="I13" s="14" t="n">
        <f aca="false">I11+I12</f>
        <v>65</v>
      </c>
      <c r="J13" s="14" t="n">
        <f aca="false">J11+J12</f>
        <v>65</v>
      </c>
      <c r="K13" s="14" t="n">
        <f aca="false">K11+K12</f>
        <v>65</v>
      </c>
      <c r="L13" s="14" t="n">
        <f aca="false">L11+L12</f>
        <v>65</v>
      </c>
      <c r="M13" s="14" t="n">
        <f aca="false">M11+M12</f>
        <v>65</v>
      </c>
      <c r="N13" s="14" t="n">
        <f aca="false">N11+N12</f>
        <v>65</v>
      </c>
      <c r="O13" s="14" t="n">
        <f aca="false">O11+O12</f>
        <v>65</v>
      </c>
      <c r="P13" s="14" t="n">
        <f aca="false">P11+P12</f>
        <v>65</v>
      </c>
      <c r="Q13" s="14" t="n">
        <f aca="false">Q11+Q12</f>
        <v>65</v>
      </c>
      <c r="R13" s="14" t="n">
        <f aca="false">R11+R12</f>
        <v>65</v>
      </c>
    </row>
    <row r="14" customFormat="false" ht="12.75" hidden="false" customHeight="false" outlineLevel="0" collapsed="false">
      <c r="G14" s="13" t="s">
        <v>16</v>
      </c>
      <c r="H14" s="13"/>
      <c r="I14" s="15" t="n">
        <f aca="false">(I9-I11)/I13</f>
        <v>0.168967432246065</v>
      </c>
      <c r="J14" s="15" t="n">
        <f aca="false">(J9-J11)/J13</f>
        <v>0.174505893784527</v>
      </c>
      <c r="K14" s="15" t="n">
        <f aca="false">(K9-K11)/K13</f>
        <v>0.180321278399911</v>
      </c>
      <c r="L14" s="15" t="n">
        <f aca="false">(L9-L11)/L13</f>
        <v>0.186427432246065</v>
      </c>
      <c r="M14" s="15" t="n">
        <f aca="false">(M9-M11)/M13</f>
        <v>0.192838893784527</v>
      </c>
      <c r="N14" s="15" t="n">
        <f aca="false">(N9-N11)/N13</f>
        <v>0.146082903496828</v>
      </c>
      <c r="O14" s="15" t="n">
        <f aca="false">(O9-O11)/O13</f>
        <v>0.153151539842982</v>
      </c>
      <c r="P14" s="15" t="n">
        <f aca="false">(P9-P11)/P13</f>
        <v>0.160573608006444</v>
      </c>
      <c r="Q14" s="15" t="n">
        <f aca="false">(Q9-Q11)/Q13</f>
        <v>0.168366779578078</v>
      </c>
      <c r="R14" s="15" t="n">
        <f aca="false">(R9-R11)/R13</f>
        <v>0.176549609728295</v>
      </c>
    </row>
    <row r="15" customFormat="false" ht="12.75" hidden="false" customHeight="false" outlineLevel="0" collapsed="false">
      <c r="I15" s="14"/>
      <c r="J15" s="14"/>
      <c r="K15" s="14"/>
      <c r="L15" s="14"/>
      <c r="M15" s="14"/>
    </row>
    <row r="16" customFormat="false" ht="25.5" hidden="false" customHeight="false" outlineLevel="0" collapsed="false">
      <c r="G16" s="4" t="s">
        <v>13</v>
      </c>
      <c r="H16" s="4"/>
      <c r="I16" s="11" t="n">
        <v>60</v>
      </c>
      <c r="J16" s="11" t="n">
        <f aca="false">I16</f>
        <v>60</v>
      </c>
      <c r="K16" s="11" t="n">
        <f aca="false">J16</f>
        <v>60</v>
      </c>
      <c r="L16" s="11" t="n">
        <f aca="false">K16</f>
        <v>60</v>
      </c>
      <c r="M16" s="11" t="n">
        <f aca="false">L16</f>
        <v>60</v>
      </c>
      <c r="N16" s="11" t="n">
        <f aca="false">M16</f>
        <v>60</v>
      </c>
      <c r="O16" s="11" t="n">
        <f aca="false">N16</f>
        <v>60</v>
      </c>
      <c r="P16" s="11" t="n">
        <f aca="false">O16</f>
        <v>60</v>
      </c>
      <c r="Q16" s="11" t="n">
        <f aca="false">P16</f>
        <v>60</v>
      </c>
      <c r="R16" s="11" t="n">
        <f aca="false">Q16</f>
        <v>60</v>
      </c>
    </row>
    <row r="17" customFormat="false" ht="12.75" hidden="false" customHeight="false" outlineLevel="0" collapsed="false">
      <c r="G17" s="1" t="s">
        <v>17</v>
      </c>
      <c r="I17" s="11" t="n">
        <v>23.5</v>
      </c>
      <c r="J17" s="11" t="n">
        <f aca="false">I17</f>
        <v>23.5</v>
      </c>
      <c r="K17" s="11" t="n">
        <f aca="false">J17</f>
        <v>23.5</v>
      </c>
      <c r="L17" s="11" t="n">
        <f aca="false">K17</f>
        <v>23.5</v>
      </c>
      <c r="M17" s="11" t="n">
        <f aca="false">L17</f>
        <v>23.5</v>
      </c>
      <c r="N17" s="11" t="n">
        <f aca="false">M17</f>
        <v>23.5</v>
      </c>
      <c r="O17" s="11" t="n">
        <f aca="false">N17</f>
        <v>23.5</v>
      </c>
      <c r="P17" s="11" t="n">
        <f aca="false">O17</f>
        <v>23.5</v>
      </c>
      <c r="Q17" s="11" t="n">
        <f aca="false">P17</f>
        <v>23.5</v>
      </c>
      <c r="R17" s="11" t="n">
        <f aca="false">Q17</f>
        <v>23.5</v>
      </c>
    </row>
    <row r="18" customFormat="false" ht="12.75" hidden="false" customHeight="false" outlineLevel="0" collapsed="false">
      <c r="G18" s="13" t="s">
        <v>18</v>
      </c>
      <c r="H18" s="13"/>
      <c r="I18" s="14" t="n">
        <f aca="false">I16+I17</f>
        <v>83.5</v>
      </c>
      <c r="J18" s="14" t="n">
        <f aca="false">J16+J17</f>
        <v>83.5</v>
      </c>
      <c r="K18" s="14" t="n">
        <f aca="false">K16+K17</f>
        <v>83.5</v>
      </c>
      <c r="L18" s="14" t="n">
        <f aca="false">L16+L17</f>
        <v>83.5</v>
      </c>
      <c r="M18" s="14" t="n">
        <f aca="false">M16+M17</f>
        <v>83.5</v>
      </c>
      <c r="N18" s="14" t="n">
        <f aca="false">N16+N17</f>
        <v>83.5</v>
      </c>
      <c r="O18" s="14" t="n">
        <f aca="false">O16+O17</f>
        <v>83.5</v>
      </c>
      <c r="P18" s="14" t="n">
        <f aca="false">P16+P17</f>
        <v>83.5</v>
      </c>
      <c r="Q18" s="14" t="n">
        <f aca="false">Q16+Q17</f>
        <v>83.5</v>
      </c>
      <c r="R18" s="14" t="n">
        <f aca="false">R16+R17</f>
        <v>83.5</v>
      </c>
    </row>
    <row r="19" customFormat="false" ht="12.75" hidden="false" customHeight="false" outlineLevel="0" collapsed="false">
      <c r="G19" s="13" t="s">
        <v>16</v>
      </c>
      <c r="H19" s="13"/>
      <c r="I19" s="15" t="n">
        <f aca="false">(I9-I16)/I18</f>
        <v>0.0596752466586136</v>
      </c>
      <c r="J19" s="15" t="n">
        <f aca="false">(J9-J16)/J18</f>
        <v>0.0639866239041226</v>
      </c>
      <c r="K19" s="15" t="n">
        <f aca="false">(K9-K16)/K18</f>
        <v>0.0685135700119071</v>
      </c>
      <c r="L19" s="15" t="n">
        <f aca="false">(L9-L16)/L18</f>
        <v>0.0732668634250807</v>
      </c>
      <c r="M19" s="15" t="n">
        <f aca="false">(M9-M16)/M18</f>
        <v>0.078257821508913</v>
      </c>
      <c r="N19" s="15" t="n">
        <f aca="false">(N9-N16)/N18</f>
        <v>0.0418609428418423</v>
      </c>
      <c r="O19" s="15" t="n">
        <f aca="false">(O9-O16)/O18</f>
        <v>0.0473634741292674</v>
      </c>
      <c r="P19" s="15" t="n">
        <f aca="false">(P9-P16)/P18</f>
        <v>0.0531411319810638</v>
      </c>
      <c r="Q19" s="15" t="n">
        <f aca="false">(Q9-Q16)/Q18</f>
        <v>0.05920767272545</v>
      </c>
      <c r="R19" s="15" t="n">
        <f aca="false">(R9-R16)/R18</f>
        <v>0.0655775405070557</v>
      </c>
    </row>
    <row r="21" customFormat="false" ht="12.75" hidden="false" customHeight="false" outlineLevel="0" collapsed="false">
      <c r="A21" s="0" t="s">
        <v>19</v>
      </c>
    </row>
    <row r="22" customFormat="false" ht="12.75" hidden="false" customHeight="false" outlineLevel="0" collapsed="false">
      <c r="B22" s="16" t="s">
        <v>20</v>
      </c>
    </row>
    <row r="23" customFormat="false" ht="12.75" hidden="false" customHeight="false" outlineLevel="0" collapsed="false">
      <c r="B23" s="16" t="s">
        <v>21</v>
      </c>
    </row>
    <row r="24" customFormat="false" ht="12.75" hidden="false" customHeight="false" outlineLevel="0" collapsed="false">
      <c r="B24" s="16" t="s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24</v>
      </c>
    </row>
    <row r="3" customFormat="false" ht="12.75" hidden="false" customHeight="false" outlineLevel="0" collapsed="false">
      <c r="A3" s="0" t="s">
        <v>25</v>
      </c>
    </row>
    <row r="4" customFormat="false" ht="12.75" hidden="false" customHeight="false" outlineLevel="0" collapsed="false">
      <c r="B4" s="0" t="s">
        <v>26</v>
      </c>
    </row>
    <row r="5" customFormat="false" ht="12.75" hidden="false" customHeight="false" outlineLevel="0" collapsed="false">
      <c r="B5" s="0" t="s">
        <v>27</v>
      </c>
    </row>
    <row r="6" customFormat="false" ht="12.75" hidden="false" customHeight="false" outlineLevel="0" collapsed="false">
      <c r="C6" s="0" t="s">
        <v>28</v>
      </c>
    </row>
    <row r="7" customFormat="false" ht="12.75" hidden="false" customHeight="false" outlineLevel="0" collapsed="false">
      <c r="C7" s="0" t="s">
        <v>29</v>
      </c>
    </row>
    <row r="8" customFormat="false" ht="12.75" hidden="false" customHeight="false" outlineLevel="0" collapsed="false">
      <c r="A8" s="0" t="s">
        <v>30</v>
      </c>
    </row>
    <row r="9" customFormat="false" ht="12.75" hidden="false" customHeight="false" outlineLevel="0" collapsed="false">
      <c r="B9" s="0" t="s">
        <v>31</v>
      </c>
    </row>
    <row r="10" customFormat="false" ht="12.75" hidden="false" customHeight="false" outlineLevel="0" collapsed="false">
      <c r="B10" s="0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2000-12-19T20:35:23Z</dcterms:created>
  <dc:creator>sstoness</dc:creator>
  <dc:description/>
  <dc:language>en-US</dc:language>
  <cp:lastModifiedBy>sstoness</cp:lastModifiedBy>
  <cp:lastPrinted>2000-12-19T22:00:27Z</cp:lastPrinted>
  <cp:revision>0</cp:revision>
  <dc:subject/>
  <dc:title/>
</cp:coreProperties>
</file>