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pot Price True Up" sheetId="1" state="visible" r:id="rId3"/>
    <sheet name="Gas True Up" sheetId="2" state="visible" r:id="rId4"/>
  </sheets>
  <definedNames>
    <definedName function="false" hidden="false" localSheetId="1" name="_xlnm.Print_Area" vbProcedure="false">'Gas True Up'!$A$1:$N$35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<sst xmlns="http://schemas.openxmlformats.org/spreadsheetml/2006/main" count="107" uniqueCount="77">
  <si>
    <t xml:space="preserve">Stagecoach Consumption Band</t>
  </si>
  <si>
    <t xml:space="preserve">Spot Price Make Whole Payments</t>
  </si>
  <si>
    <t xml:space="preserve">(Volumetric gas true up is shown in a separate example.)</t>
  </si>
  <si>
    <t xml:space="preserve">100% Load Factor HP Hours</t>
  </si>
  <si>
    <t xml:space="preserve">Annual</t>
  </si>
  <si>
    <t xml:space="preserve">Spot Price Make Whole Payments Owed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</si>
  <si>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</si>
  <si>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</si>
  <si>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</si>
  <si>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</si>
  <si>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</si>
  <si>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</si>
  <si>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</si>
  <si>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</si>
  <si>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</si>
  <si>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</si>
  <si>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Power Prices</t>
  </si>
  <si>
    <t xml:space="preserve">Gas Prices</t>
  </si>
  <si>
    <t xml:space="preserve">(Compressor Station Load Factor)</t>
  </si>
  <si>
    <t xml:space="preserve">Band Maximum Usage</t>
  </si>
  <si>
    <t xml:space="preserve">Band Target/Baseline Usage</t>
  </si>
  <si>
    <t xml:space="preserve">Band Minimum Usage</t>
  </si>
  <si>
    <t xml:space="preserve">(In Horsepower Hours)</t>
  </si>
  <si>
    <t xml:space="preserve">Band Examples</t>
  </si>
  <si>
    <t xml:space="preserve">Within Band (At Year End)</t>
  </si>
  <si>
    <t xml:space="preserve">Actual Usage (Example Numbers)</t>
  </si>
  <si>
    <t xml:space="preserve">Monthly Band Status</t>
  </si>
  <si>
    <t xml:space="preserve">None - Within Band</t>
  </si>
  <si>
    <t xml:space="preserve">Above Band (At Year End)</t>
  </si>
  <si>
    <t xml:space="preserve">Actual Usage</t>
  </si>
  <si>
    <t xml:space="preserve">(354,634 x .7457) x Power Price Variance</t>
  </si>
  <si>
    <t xml:space="preserve">2,837 x Gas Price Variance</t>
  </si>
  <si>
    <t xml:space="preserve">Below Band (At Year End)</t>
  </si>
  <si>
    <t xml:space="preserve">(7,291,664 x .7457) x Power Price Variance</t>
  </si>
  <si>
    <t xml:space="preserve">None - Min. MMBTUs always delivered</t>
  </si>
  <si>
    <t xml:space="preserve">Spot Price Variance Calculations</t>
  </si>
  <si>
    <t xml:space="preserve">Power (Gen. Only) Fixed Price (In $/KWh)</t>
  </si>
  <si>
    <t xml:space="preserve">Contract Price</t>
  </si>
  <si>
    <t xml:space="preserve">Gas Fixed Price (In $/MMBTU)</t>
  </si>
  <si>
    <t xml:space="preserve">Power Make Whole</t>
  </si>
  <si>
    <t xml:space="preserve">Spot Price (In $/KWh)</t>
  </si>
  <si>
    <t xml:space="preserve">PJM Hourly Average (Based On Load Shape)</t>
  </si>
  <si>
    <t xml:space="preserve">Above Band Variance Calculation</t>
  </si>
  <si>
    <t xml:space="preserve">PJM Spot Price (Based On Load Shape) - Contract Price &gt; $0.00  (If any)</t>
  </si>
  <si>
    <t xml:space="preserve">Below Band Variance Calculation</t>
  </si>
  <si>
    <t xml:space="preserve">Contract Price - PJM Spot Price (Based On Load Shape) &gt; $0.00  (If any)</t>
  </si>
  <si>
    <t xml:space="preserve">Gas Make Whole</t>
  </si>
  <si>
    <t xml:space="preserve">Gas Spot Price (In $/MMBTU)</t>
  </si>
  <si>
    <t xml:space="preserve">CNG North</t>
  </si>
  <si>
    <t xml:space="preserve">Contract - Spot Price &gt; $0.00  (If any)</t>
  </si>
  <si>
    <t xml:space="preserve">Not applicable because delivery of band minimum by TGP is required.</t>
  </si>
  <si>
    <t xml:space="preserve">Notes:</t>
  </si>
  <si>
    <t xml:space="preserve">Months June, July, and August are not included for the duration of this transaction.</t>
  </si>
  <si>
    <r>
      <rPr>
        <b val="true"/>
        <sz val="10"/>
        <rFont val="Arial"/>
        <family val="2"/>
      </rPr>
      <t xml:space="preserve">1.</t>
    </r>
    <r>
      <rPr>
        <sz val="10"/>
        <rFont val="Arial"/>
        <family val="0"/>
      </rPr>
      <t xml:space="preserve">  </t>
    </r>
    <r>
      <rPr>
        <b val="true"/>
        <sz val="10"/>
        <rFont val="Arial"/>
        <family val="2"/>
      </rPr>
      <t xml:space="preserve">Applies to power and gas:</t>
    </r>
    <r>
      <rPr>
        <sz val="10"/>
        <rFont val="Arial"/>
        <family val="0"/>
      </rPr>
      <t xml:space="preserve">  Variances in spot vs. contract price are owed to ECS only when TGP falls outside the band on an aggregate annual basis.</t>
    </r>
  </si>
  <si>
    <r>
      <rPr>
        <b val="true"/>
        <sz val="10"/>
        <rFont val="Arial"/>
        <family val="2"/>
      </rPr>
      <t xml:space="preserve">2.</t>
    </r>
    <r>
      <rPr>
        <sz val="10"/>
        <rFont val="Arial"/>
        <family val="0"/>
      </rPr>
      <t xml:space="preserve">  </t>
    </r>
    <r>
      <rPr>
        <b val="true"/>
        <sz val="10"/>
        <rFont val="Arial"/>
        <family val="2"/>
      </rPr>
      <t xml:space="preserve">Applies to power and gas:  </t>
    </r>
    <r>
      <rPr>
        <sz val="10"/>
        <rFont val="Arial"/>
        <family val="0"/>
      </rPr>
      <t xml:space="preserve">If TGP is </t>
    </r>
    <r>
      <rPr>
        <u val="single"/>
        <sz val="10"/>
        <rFont val="Arial"/>
        <family val="2"/>
      </rPr>
      <t xml:space="preserve">above</t>
    </r>
    <r>
      <rPr>
        <sz val="10"/>
        <rFont val="Arial"/>
        <family val="0"/>
      </rPr>
      <t xml:space="preserve"> the band at year end, a weighted average of all positive variances (spot vs. contract) for all months above and below the band (in that year) will be used.</t>
    </r>
  </si>
  <si>
    <t xml:space="preserve">     This figure is then applied to the year end commodity volumes above the band.</t>
  </si>
  <si>
    <r>
      <rPr>
        <b val="true"/>
        <sz val="10"/>
        <rFont val="Arial"/>
        <family val="2"/>
      </rPr>
      <t xml:space="preserve">3.</t>
    </r>
    <r>
      <rPr>
        <sz val="10"/>
        <rFont val="Arial"/>
        <family val="0"/>
      </rPr>
      <t xml:space="preserve">  </t>
    </r>
    <r>
      <rPr>
        <b val="true"/>
        <sz val="10"/>
        <rFont val="Arial"/>
        <family val="2"/>
      </rPr>
      <t xml:space="preserve">Applies to power only:</t>
    </r>
    <r>
      <rPr>
        <sz val="10"/>
        <rFont val="Arial"/>
        <family val="0"/>
      </rPr>
      <t xml:space="preserve">  If TGP is </t>
    </r>
    <r>
      <rPr>
        <u val="single"/>
        <sz val="10"/>
        <rFont val="Arial"/>
        <family val="2"/>
      </rPr>
      <t xml:space="preserve">below</t>
    </r>
    <r>
      <rPr>
        <sz val="10"/>
        <rFont val="Arial"/>
        <family val="0"/>
      </rPr>
      <t xml:space="preserve"> the band at year end, a weighted average of all positive variances (spot vs. contract) for all months above and below the band (in that year) will be used.</t>
    </r>
  </si>
  <si>
    <t xml:space="preserve">     This figure is then applied to the year end commodity volumes below the band.</t>
  </si>
  <si>
    <r>
      <rPr>
        <b val="true"/>
        <sz val="10"/>
        <rFont val="Arial"/>
        <family val="2"/>
      </rPr>
      <t xml:space="preserve">4.  Applies to below band status (at year end) only:  </t>
    </r>
    <r>
      <rPr>
        <sz val="10"/>
        <rFont val="Arial"/>
        <family val="2"/>
      </rPr>
      <t xml:space="preserve">ECS will rebate a portion of the annual charge (paid by TGP to ECS in cash), less lease, O&amp;M, and ECS fees.</t>
    </r>
  </si>
  <si>
    <r>
      <rPr>
        <b val="true"/>
        <sz val="10"/>
        <rFont val="Arial"/>
        <family val="2"/>
      </rPr>
      <t xml:space="preserve">5. </t>
    </r>
    <r>
      <rPr>
        <sz val="10"/>
        <rFont val="Arial"/>
        <family val="0"/>
      </rPr>
      <t xml:space="preserve"> An annualized interest rate will be applied to all monies owed at year end.</t>
    </r>
  </si>
  <si>
    <t xml:space="preserve">Stagecoach Gas Delivery</t>
  </si>
  <si>
    <t xml:space="preserve">Volumetric True-Up</t>
  </si>
  <si>
    <t xml:space="preserve">100% Load Factor HP Hrs.</t>
  </si>
  <si>
    <t xml:space="preserve">Jun</t>
  </si>
  <si>
    <t xml:space="preserve">Jul</t>
  </si>
  <si>
    <t xml:space="preserve">Aug</t>
  </si>
  <si>
    <t xml:space="preserve">Gas Delivery / Nomination Examples</t>
  </si>
  <si>
    <t xml:space="preserve">Actual Usage (In HP Hrs.)</t>
  </si>
  <si>
    <t xml:space="preserve">(In MMBTUs)</t>
  </si>
  <si>
    <t xml:space="preserve">Standing Monthly Minimum Delivery</t>
  </si>
  <si>
    <t xml:space="preserve">Excess Gas (True Up) Delivery (2 Month Lag)</t>
  </si>
  <si>
    <t xml:space="preserve">Total Monthly Nomination</t>
  </si>
  <si>
    <t xml:space="preserve">This schedule is intended to outline the gas volumetric true-up process only.  All spot vs. contract price variances (for falling outside the band) are outlined on the previous page.</t>
  </si>
  <si>
    <r>
      <rPr>
        <b val="true"/>
        <sz val="10"/>
        <rFont val="Arial"/>
        <family val="2"/>
      </rPr>
      <t xml:space="preserve">1.</t>
    </r>
    <r>
      <rPr>
        <sz val="10"/>
        <rFont val="Arial"/>
        <family val="2"/>
      </rPr>
      <t xml:space="preserve">  All gas will be delivered by TGP on a daily basis.</t>
    </r>
  </si>
  <si>
    <r>
      <rPr>
        <b val="true"/>
        <sz val="10"/>
        <rFont val="Arial"/>
        <family val="2"/>
      </rPr>
      <t xml:space="preserve">2. </t>
    </r>
    <r>
      <rPr>
        <sz val="10"/>
        <rFont val="Arial"/>
        <family val="0"/>
      </rPr>
      <t xml:space="preserve"> Monthly minimum is always delivered by TGP even if usage is below the minimum load factor.</t>
    </r>
  </si>
  <si>
    <r>
      <rPr>
        <b val="true"/>
        <sz val="10"/>
        <rFont val="Arial"/>
        <family val="2"/>
      </rPr>
      <t xml:space="preserve">3.</t>
    </r>
    <r>
      <rPr>
        <sz val="10"/>
        <rFont val="Arial"/>
        <family val="0"/>
      </rPr>
      <t xml:space="preserve">  MMBTUs in excess of monthly minimum are delivered two months later, in addition to current month's monthly minimum.</t>
    </r>
  </si>
  <si>
    <r>
      <rPr>
        <b val="true"/>
        <sz val="10"/>
        <rFont val="Arial"/>
        <family val="2"/>
      </rPr>
      <t xml:space="preserve">4. </t>
    </r>
    <r>
      <rPr>
        <sz val="10"/>
        <rFont val="Arial"/>
        <family val="0"/>
      </rPr>
      <t xml:space="preserve"> April and May excess MMBTUs are delivered in the month of September, along with the September monthly minimum.</t>
    </r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</si>
</sst>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* #,##0.00_);_(* \(#,##0.00\);_(* \-??_);_(@_)"/>
    <numFmt numFmtId="166" formatCode="_(* #,##0_);_(* \(#,##0\);_(* \-_);_(@_)"/>
    <numFmt numFmtId="167" formatCode="_(* #,##0_);_(* \(#,##0\);_(* \-??_);_(@_)"/>
    <numFmt numFmtId="168" formatCode="0%"/>
    <numFmt numFmtId="169" formatCode="\$#,##0_);&quot;($&quot;#,##0\)"/>
    <numFmt numFmtId="170" formatCode="\$#,##0.000_);&quot;($&quot;#,##0.000\)"/>
    <numFmt numFmtId="171" formatCode="\$#,##0.00_);&quot;($&quot;#,##0.00\)"/>
    <numFmt numFmtId="172" formatCode="_(* #,##0.00000000_);_(* \(#,##0.0000000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Times New Roman"/>
      <family val="1"/>
    </font>
    <font>
      <b val="true"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14"/>
    <col collapsed="false" customWidth="true" hidden="false" outlineLevel="0" max="2" min="2" style="0" width="12.56"/>
    <col collapsed="false" customWidth="true" hidden="false" outlineLevel="0" max="3" min="3" style="0" width="11.7"/>
    <col collapsed="false" customWidth="true" hidden="false" outlineLevel="0" max="5" min="4" style="0" width="12.14"/>
    <col collapsed="false" customWidth="true" hidden="false" outlineLevel="0" max="6" min="6" style="0" width="14.28"/>
    <col collapsed="false" customWidth="true" hidden="false" outlineLevel="0" max="11" min="7" style="0" width="12.14"/>
    <col collapsed="false" customWidth="true" hidden="false" outlineLevel="0" max="12" min="12" style="0" width="2.84"/>
    <col collapsed="false" customWidth="true" hidden="false" outlineLevel="0" max="13" min="13" style="1" width="22.42"/>
    <col collapsed="false" customWidth="true" hidden="false" outlineLevel="0" max="14" min="14" style="1" width="24.41"/>
  </cols>
  <sheetData>
    <row r="1" customFormat="false" ht="15.75" hidden="false" customHeight="true" outlineLevel="0" collapsed="false">
      <c r="A1" s="2" t="s">
        <v>0</v>
      </c>
    </row>
    <row r="2" customFormat="false" ht="15.75" hidden="false" customHeight="true" outlineLevel="0" collapsed="false">
      <c r="A2" s="3" t="s">
        <v>1</v>
      </c>
    </row>
    <row r="3" customFormat="false" ht="15.75" hidden="false" customHeight="true" outlineLevel="0" collapsed="false">
      <c r="A3" s="3" t="s">
        <v>2</v>
      </c>
    </row>
    <row r="4" customFormat="false" ht="18" hidden="false" customHeight="true" outlineLevel="0" collapsed="false">
      <c r="A4" s="4"/>
    </row>
    <row r="5" customFormat="false" ht="15" hidden="false" customHeight="true" outlineLevel="0" collapsed="false">
      <c r="A5" s="5" t="s">
        <v>3</v>
      </c>
      <c r="B5" s="6" t="n">
        <v>10955031.3631946</v>
      </c>
      <c r="C5" s="6" t="n">
        <v>9894867.03772418</v>
      </c>
      <c r="D5" s="6" t="n">
        <v>10955031.3631946</v>
      </c>
      <c r="E5" s="6" t="n">
        <v>10601643.2547045</v>
      </c>
      <c r="F5" s="6" t="n">
        <v>10955031.3631946</v>
      </c>
      <c r="G5" s="6" t="n">
        <v>10601643.2547045</v>
      </c>
      <c r="H5" s="6" t="n">
        <v>10955031.3631946</v>
      </c>
      <c r="I5" s="6" t="n">
        <v>10601643.2547045</v>
      </c>
      <c r="J5" s="7" t="n">
        <v>10955031.3631946</v>
      </c>
      <c r="K5" s="8"/>
      <c r="L5" s="8"/>
      <c r="M5" s="9"/>
      <c r="N5" s="9"/>
    </row>
    <row r="6" customFormat="false" ht="15" hidden="false" customHeight="true" outlineLevel="0" collapsed="false">
      <c r="A6" s="10"/>
      <c r="B6" s="11"/>
      <c r="K6" s="12" t="s">
        <v>4</v>
      </c>
      <c r="M6" s="13" t="s">
        <v>5</v>
      </c>
      <c r="N6" s="13"/>
    </row>
    <row r="7" customFormat="false" ht="17.25" hidden="false" customHeight="true" outlineLevel="0" collapsed="false">
      <c r="A7" s="10"/>
      <c r="B7" s="14" t="s">
        <v>6</v>
      </c>
      <c r="C7" s="14" t="s">
        <v>7</v>
      </c>
      <c r="D7" s="14" t="s">
        <v>8</v>
      </c>
      <c r="E7" s="14" t="s">
        <v>9</v>
      </c>
      <c r="F7" s="14" t="s">
        <v>10</v>
      </c>
      <c r="G7" s="14" t="s">
        <v>11</v>
      </c>
      <c r="H7" s="14" t="s">
        <v>12</v>
      </c>
      <c r="I7" s="14" t="s">
        <v>13</v>
      </c>
      <c r="J7" s="14" t="s">
        <v>14</v>
      </c>
      <c r="K7" s="14" t="s">
        <v>15</v>
      </c>
      <c r="M7" s="15" t="s">
        <v>16</v>
      </c>
      <c r="N7" s="15" t="s">
        <v>17</v>
      </c>
    </row>
    <row r="8" customFormat="false" ht="16.35" hidden="false" customHeight="true" outlineLevel="0" collapsed="false">
      <c r="A8" s="16" t="s">
        <v>18</v>
      </c>
      <c r="B8" s="11"/>
    </row>
    <row r="9" customFormat="false" ht="16.35" hidden="false" customHeight="true" outlineLevel="0" collapsed="false">
      <c r="A9" s="17" t="s">
        <v>19</v>
      </c>
      <c r="B9" s="18" t="n">
        <f aca="false">+B10*(1+0.1)</f>
        <v>0.88</v>
      </c>
      <c r="C9" s="18" t="n">
        <f aca="false">+C10*(1+0.1)</f>
        <v>0.88</v>
      </c>
      <c r="D9" s="18" t="n">
        <f aca="false">+D10*(1+0.1)</f>
        <v>0.88</v>
      </c>
      <c r="E9" s="18" t="n">
        <f aca="false">+E10*(1+0.1)</f>
        <v>0.77</v>
      </c>
      <c r="F9" s="18" t="n">
        <f aca="false">+F10*(1+0.1)</f>
        <v>0.66</v>
      </c>
      <c r="G9" s="18" t="n">
        <f aca="false">+G10*(1+0.1)</f>
        <v>0.66</v>
      </c>
      <c r="H9" s="18" t="n">
        <f aca="false">+H10*(1+0.1)</f>
        <v>0.77</v>
      </c>
      <c r="I9" s="18" t="n">
        <f aca="false">+I10*(1+0.1)</f>
        <v>0.88</v>
      </c>
      <c r="J9" s="18" t="n">
        <f aca="false">+J10*(1+0.1)</f>
        <v>0.88</v>
      </c>
      <c r="K9" s="19" t="n">
        <f aca="false">AVERAGE(B9:F9,G9:J9)</f>
        <v>0.806666666666667</v>
      </c>
    </row>
    <row r="10" customFormat="false" ht="16.35" hidden="false" customHeight="true" outlineLevel="0" collapsed="false">
      <c r="A10" s="1" t="s">
        <v>20</v>
      </c>
      <c r="B10" s="20" t="n">
        <v>0.8</v>
      </c>
      <c r="C10" s="20" t="n">
        <v>0.8</v>
      </c>
      <c r="D10" s="20" t="n">
        <v>0.8</v>
      </c>
      <c r="E10" s="20" t="n">
        <v>0.7</v>
      </c>
      <c r="F10" s="20" t="n">
        <v>0.6</v>
      </c>
      <c r="G10" s="20" t="n">
        <v>0.6</v>
      </c>
      <c r="H10" s="20" t="n">
        <v>0.7</v>
      </c>
      <c r="I10" s="20" t="n">
        <v>0.8</v>
      </c>
      <c r="J10" s="20" t="n">
        <v>0.8</v>
      </c>
      <c r="K10" s="19" t="n">
        <f aca="false">AVERAGE(B10:F10,G10:J10)</f>
        <v>0.733333333333333</v>
      </c>
    </row>
    <row r="11" customFormat="false" ht="16.35" hidden="false" customHeight="true" outlineLevel="0" collapsed="false">
      <c r="A11" s="17" t="s">
        <v>21</v>
      </c>
      <c r="B11" s="18" t="n">
        <f aca="false">+B10*(1-0.1)</f>
        <v>0.72</v>
      </c>
      <c r="C11" s="18" t="n">
        <f aca="false">+C10*(1-0.1)</f>
        <v>0.72</v>
      </c>
      <c r="D11" s="18" t="n">
        <f aca="false">+D10*(1-0.1)</f>
        <v>0.72</v>
      </c>
      <c r="E11" s="18" t="n">
        <f aca="false">+E10*(1-0.1)</f>
        <v>0.63</v>
      </c>
      <c r="F11" s="18" t="n">
        <f aca="false">+F10*(1-0.1)</f>
        <v>0.54</v>
      </c>
      <c r="G11" s="18" t="n">
        <f aca="false">+G10*(1-0.1)</f>
        <v>0.54</v>
      </c>
      <c r="H11" s="18" t="n">
        <f aca="false">+H10*(1-0.1)</f>
        <v>0.63</v>
      </c>
      <c r="I11" s="18" t="n">
        <f aca="false">+I10*(1-0.1)</f>
        <v>0.72</v>
      </c>
      <c r="J11" s="18" t="n">
        <f aca="false">+J10*(1-0.1)</f>
        <v>0.72</v>
      </c>
      <c r="K11" s="19" t="n">
        <f aca="false">AVERAGE(B11:F11,G11:J11)</f>
        <v>0.66</v>
      </c>
    </row>
    <row r="12" customFormat="false" ht="16.35" hidden="false" customHeight="true" outlineLevel="0" collapsed="false">
      <c r="A12" s="1"/>
      <c r="B12" s="20"/>
      <c r="C12" s="20"/>
      <c r="D12" s="20"/>
      <c r="E12" s="20"/>
      <c r="F12" s="20"/>
      <c r="G12" s="20"/>
      <c r="H12" s="20"/>
      <c r="I12" s="20"/>
      <c r="J12" s="20"/>
    </row>
    <row r="13" customFormat="false" ht="16.35" hidden="false" customHeight="true" outlineLevel="0" collapsed="false">
      <c r="A13" s="15" t="s">
        <v>22</v>
      </c>
      <c r="B13" s="20"/>
      <c r="C13" s="20"/>
      <c r="D13" s="20"/>
      <c r="E13" s="20"/>
      <c r="F13" s="20"/>
      <c r="G13" s="20"/>
      <c r="H13" s="20"/>
      <c r="I13" s="20"/>
      <c r="J13" s="20"/>
    </row>
    <row r="14" customFormat="false" ht="16.35" hidden="false" customHeight="true" outlineLevel="0" collapsed="false">
      <c r="A14" s="17" t="s">
        <v>19</v>
      </c>
      <c r="B14" s="21" t="n">
        <f aca="false">+B15*(1+0.1)</f>
        <v>9640427.59961128</v>
      </c>
      <c r="C14" s="21" t="n">
        <f aca="false">+C15*(1+0.1)</f>
        <v>8707482.99319728</v>
      </c>
      <c r="D14" s="21" t="n">
        <f aca="false">+D15*(1+0.1)</f>
        <v>9640427.59961128</v>
      </c>
      <c r="E14" s="21" t="n">
        <f aca="false">+E15*(1+0.1)</f>
        <v>8163265.30612245</v>
      </c>
      <c r="F14" s="21" t="n">
        <f aca="false">+F15*(1+0.1)</f>
        <v>7230320.69970846</v>
      </c>
      <c r="G14" s="21" t="n">
        <f aca="false">+G15*(1+0.1)</f>
        <v>6997084.54810496</v>
      </c>
      <c r="H14" s="21" t="n">
        <f aca="false">+H15*(1+0.1)</f>
        <v>8435374.14965987</v>
      </c>
      <c r="I14" s="21" t="n">
        <f aca="false">+I15*(1+0.1)</f>
        <v>9329446.06413995</v>
      </c>
      <c r="J14" s="21" t="n">
        <f aca="false">+J15*(1+0.1)</f>
        <v>9640427.59961128</v>
      </c>
      <c r="K14" s="22" t="n">
        <f aca="false">SUM(B14:J14)</f>
        <v>77784256.5597668</v>
      </c>
      <c r="L14" s="23"/>
    </row>
    <row r="15" customFormat="false" ht="16.35" hidden="false" customHeight="true" outlineLevel="0" collapsed="false">
      <c r="A15" s="1" t="s">
        <v>20</v>
      </c>
      <c r="B15" s="24" t="n">
        <f aca="false">+B$5*B10</f>
        <v>8764025.0905557</v>
      </c>
      <c r="C15" s="24" t="n">
        <f aca="false">+C$5*C10</f>
        <v>7915893.63017935</v>
      </c>
      <c r="D15" s="24" t="n">
        <f aca="false">+D$5*D10</f>
        <v>8764025.0905557</v>
      </c>
      <c r="E15" s="24" t="n">
        <f aca="false">+E$5*E10</f>
        <v>7421150.27829314</v>
      </c>
      <c r="F15" s="24" t="n">
        <f aca="false">+F$5*F10</f>
        <v>6573018.81791678</v>
      </c>
      <c r="G15" s="24" t="n">
        <f aca="false">+G$5*G10</f>
        <v>6360985.95282269</v>
      </c>
      <c r="H15" s="24" t="n">
        <f aca="false">+H$5*H10</f>
        <v>7668521.95423624</v>
      </c>
      <c r="I15" s="24" t="n">
        <f aca="false">+I$5*I10</f>
        <v>8481314.60376359</v>
      </c>
      <c r="J15" s="24" t="n">
        <f aca="false">+J$5*J10</f>
        <v>8764025.0905557</v>
      </c>
      <c r="K15" s="22" t="n">
        <f aca="false">SUM(B15:J15)</f>
        <v>70712960.5088789</v>
      </c>
      <c r="L15" s="23"/>
    </row>
    <row r="16" customFormat="false" ht="16.35" hidden="false" customHeight="true" outlineLevel="0" collapsed="false">
      <c r="A16" s="17" t="s">
        <v>21</v>
      </c>
      <c r="B16" s="21" t="n">
        <f aca="false">+B15*(1-0.1)</f>
        <v>7887622.58150013</v>
      </c>
      <c r="C16" s="21" t="n">
        <f aca="false">+C15*(1-0.1)</f>
        <v>7124304.26716141</v>
      </c>
      <c r="D16" s="21" t="n">
        <f aca="false">+D15*(1-0.1)</f>
        <v>7887622.58150013</v>
      </c>
      <c r="E16" s="21" t="n">
        <f aca="false">+E15*(1-0.1)</f>
        <v>6679035.25046382</v>
      </c>
      <c r="F16" s="21" t="n">
        <f aca="false">+F15*(1-0.1)</f>
        <v>5915716.9361251</v>
      </c>
      <c r="G16" s="21" t="n">
        <f aca="false">+G15*(1-0.1)</f>
        <v>5724887.35754042</v>
      </c>
      <c r="H16" s="21" t="n">
        <f aca="false">+H15*(1-0.1)</f>
        <v>6901669.75881262</v>
      </c>
      <c r="I16" s="21" t="n">
        <f aca="false">+I15*(1-0.1)</f>
        <v>7633183.14338723</v>
      </c>
      <c r="J16" s="21" t="n">
        <f aca="false">+J15*(1-0.1)</f>
        <v>7887622.58150013</v>
      </c>
      <c r="K16" s="22" t="n">
        <f aca="false">SUM(B16:J16)</f>
        <v>63641664.457991</v>
      </c>
      <c r="L16" s="23"/>
    </row>
    <row r="17" customFormat="false" ht="16.35" hidden="false" customHeight="true" outlineLevel="0" collapsed="false">
      <c r="A17" s="1"/>
      <c r="B17" s="20"/>
      <c r="C17" s="24"/>
      <c r="D17" s="24"/>
      <c r="E17" s="24"/>
      <c r="F17" s="24"/>
      <c r="G17" s="24"/>
      <c r="H17" s="24"/>
      <c r="I17" s="24"/>
      <c r="J17" s="24"/>
    </row>
    <row r="18" customFormat="false" ht="16.35" hidden="false" customHeight="true" outlineLevel="0" collapsed="false">
      <c r="A18" s="15" t="s">
        <v>23</v>
      </c>
    </row>
    <row r="19" customFormat="false" ht="16.35" hidden="false" customHeight="true" outlineLevel="0" collapsed="false">
      <c r="A19" s="17" t="s">
        <v>24</v>
      </c>
    </row>
    <row r="20" customFormat="false" ht="16.35" hidden="false" customHeight="true" outlineLevel="0" collapsed="false">
      <c r="A20" s="1" t="s">
        <v>25</v>
      </c>
      <c r="B20" s="24" t="n">
        <v>8500000</v>
      </c>
      <c r="C20" s="24" t="n">
        <v>9800000</v>
      </c>
      <c r="D20" s="24" t="n">
        <v>7000000</v>
      </c>
      <c r="E20" s="24" t="n">
        <v>6650000</v>
      </c>
      <c r="F20" s="24" t="n">
        <v>5500000</v>
      </c>
      <c r="G20" s="24" t="n">
        <v>6500000</v>
      </c>
      <c r="H20" s="24" t="n">
        <v>7500000</v>
      </c>
      <c r="I20" s="24" t="n">
        <v>9500000</v>
      </c>
      <c r="J20" s="24" t="n">
        <v>8250000</v>
      </c>
      <c r="K20" s="22" t="n">
        <f aca="false">SUM(B20:J20)</f>
        <v>69200000</v>
      </c>
    </row>
    <row r="21" customFormat="false" ht="16.35" hidden="false" customHeight="true" outlineLevel="0" collapsed="false">
      <c r="A21" s="0" t="s">
        <v>26</v>
      </c>
      <c r="B21" s="25" t="str">
        <f aca="false">+IF(B$15=0,"N.A.",IF(B20&gt;B$14,"Above Band",IF(B20&lt;B$16,"Below Band","Within Band")))</f>
        <v>Within Band</v>
      </c>
      <c r="C21" s="25" t="str">
        <f aca="false">+IF(C$15=0,"N.A.",IF(C20&gt;C$14,"Above Band",IF(C20&lt;C$16,"Below Band","Within Band")))</f>
        <v>Above Band</v>
      </c>
      <c r="D21" s="25" t="str">
        <f aca="false">+IF(D$15=0,"N.A.",IF(D20&gt;D$14,"Above Band",IF(D20&lt;D$16,"Below Band","Within Band")))</f>
        <v>Below Band</v>
      </c>
      <c r="E21" s="25" t="str">
        <f aca="false">+IF(E$15=0,"N.A.",IF(E20&gt;E$14,"Above Band",IF(E20&lt;E$16,"Below Band","Within Band")))</f>
        <v>Below Band</v>
      </c>
      <c r="F21" s="25" t="str">
        <f aca="false">+IF(F$15=0,"N.A.",IF(F20&gt;F$14,"Above Band",IF(F20&lt;F$16,"Below Band","Within Band")))</f>
        <v>Below Band</v>
      </c>
      <c r="G21" s="25" t="str">
        <f aca="false">+IF(G$15=0,"N.A.",IF(G20&gt;G$14,"Above Band",IF(G20&lt;G$16,"Below Band","Within Band")))</f>
        <v>Within Band</v>
      </c>
      <c r="H21" s="25" t="str">
        <f aca="false">+IF(H$15=0,"N.A.",IF(H20&gt;H$14,"Above Band",IF(H20&lt;H$16,"Below Band","Within Band")))</f>
        <v>Within Band</v>
      </c>
      <c r="I21" s="25" t="str">
        <f aca="false">+IF(I$15=0,"N.A.",IF(I20&gt;I$14,"Above Band",IF(I20&lt;I$16,"Below Band","Within Band")))</f>
        <v>Above Band</v>
      </c>
      <c r="J21" s="25" t="str">
        <f aca="false">+IF(J$15=0,"N.A.",IF(J20&gt;J$14,"Above Band",IF(J20&lt;J$16,"Below Band","Within Band")))</f>
        <v>Within Band</v>
      </c>
      <c r="K21" s="12" t="str">
        <f aca="false">+IF(K$15=0,"N.A.",IF(K20&gt;K$14,"Above Band",IF(K20&lt;K$16,"Below Band","Within Band")))</f>
        <v>Within Band</v>
      </c>
      <c r="M21" s="26" t="s">
        <v>27</v>
      </c>
      <c r="N21" s="26" t="s">
        <v>27</v>
      </c>
    </row>
    <row r="22" customFormat="false" ht="16.35" hidden="false" customHeight="true" outlineLevel="0" collapsed="false">
      <c r="M22" s="26"/>
      <c r="N22" s="26"/>
    </row>
    <row r="23" customFormat="false" ht="16.35" hidden="false" customHeight="true" outlineLevel="0" collapsed="false">
      <c r="A23" s="17" t="s">
        <v>28</v>
      </c>
      <c r="M23" s="26"/>
      <c r="N23" s="26"/>
    </row>
    <row r="24" customFormat="false" ht="16.35" hidden="false" customHeight="true" outlineLevel="0" collapsed="false">
      <c r="A24" s="0" t="s">
        <v>29</v>
      </c>
      <c r="B24" s="24" t="n">
        <v>9800000</v>
      </c>
      <c r="C24" s="24" t="n">
        <v>7915894</v>
      </c>
      <c r="D24" s="24" t="n">
        <v>9600000</v>
      </c>
      <c r="E24" s="24" t="n">
        <v>10150000</v>
      </c>
      <c r="F24" s="24" t="n">
        <v>9450000</v>
      </c>
      <c r="G24" s="24" t="n">
        <v>5400000</v>
      </c>
      <c r="H24" s="24" t="n">
        <v>8435374</v>
      </c>
      <c r="I24" s="24" t="n">
        <v>9500000</v>
      </c>
      <c r="J24" s="24" t="n">
        <v>7887623</v>
      </c>
      <c r="K24" s="22" t="n">
        <f aca="false">SUM(B24:J24)</f>
        <v>78138891</v>
      </c>
      <c r="M24" s="26"/>
      <c r="N24" s="26"/>
    </row>
    <row r="25" customFormat="false" ht="25.5" hidden="false" customHeight="false" outlineLevel="0" collapsed="false">
      <c r="A25" s="0" t="s">
        <v>26</v>
      </c>
      <c r="B25" s="25" t="str">
        <f aca="false">+IF(B$15=0,"N.A.",IF(B24&gt;B$14,"Above Band",IF(B24&lt;B$16,"Below Band","Within Band")))</f>
        <v>Above Band</v>
      </c>
      <c r="C25" s="25" t="str">
        <f aca="false">+IF(C$15=0,"N.A.",IF(C24&gt;C$14,"Above Band",IF(C24&lt;C$16,"Below Band","Within Band")))</f>
        <v>Within Band</v>
      </c>
      <c r="D25" s="25" t="str">
        <f aca="false">+IF(D$15=0,"N.A.",IF(D24&gt;D$14,"Above Band",IF(D24&lt;D$16,"Below Band","Within Band")))</f>
        <v>Within Band</v>
      </c>
      <c r="E25" s="25" t="str">
        <f aca="false">+IF(E$15=0,"N.A.",IF(E24&gt;E$14,"Above Band",IF(E24&lt;E$16,"Below Band","Within Band")))</f>
        <v>Above Band</v>
      </c>
      <c r="F25" s="25" t="str">
        <f aca="false">+IF(F$15=0,"N.A.",IF(F24&gt;F$14,"Above Band",IF(F24&lt;F$16,"Below Band","Within Band")))</f>
        <v>Above Band</v>
      </c>
      <c r="G25" s="25" t="str">
        <f aca="false">+IF(G$15=0,"N.A.",IF(G24&gt;G$14,"Above Band",IF(G24&lt;G$16,"Below Band","Within Band")))</f>
        <v>Below Band</v>
      </c>
      <c r="H25" s="25" t="str">
        <f aca="false">+IF(H$15=0,"N.A.",IF(H24&gt;H$14,"Above Band",IF(H24&lt;H$16,"Below Band","Within Band")))</f>
        <v>Within Band</v>
      </c>
      <c r="I25" s="25" t="str">
        <f aca="false">+IF(I$15=0,"N.A.",IF(I24&gt;I$14,"Above Band",IF(I24&lt;I$16,"Below Band","Within Band")))</f>
        <v>Above Band</v>
      </c>
      <c r="J25" s="25" t="str">
        <f aca="false">+IF(J$15=0,"N.A.",IF(J24&gt;J$14,"Above Band",IF(J24&lt;J$16,"Below Band","Within Band")))</f>
        <v>Within Band</v>
      </c>
      <c r="K25" s="12" t="str">
        <f aca="false">+IF(K$15=0,"N.A.",IF(K24&gt;K$14,"Above Band",IF(K24&lt;K$16,"Below Band","Within Band")))</f>
        <v>Above Band</v>
      </c>
      <c r="M25" s="26" t="s">
        <v>30</v>
      </c>
      <c r="N25" s="26" t="s">
        <v>31</v>
      </c>
    </row>
    <row r="26" customFormat="false" ht="16.35" hidden="false" customHeight="true" outlineLevel="0" collapsed="false">
      <c r="M26" s="26"/>
      <c r="N26" s="26"/>
    </row>
    <row r="27" customFormat="false" ht="16.35" hidden="false" customHeight="true" outlineLevel="0" collapsed="false">
      <c r="A27" s="17" t="s">
        <v>32</v>
      </c>
      <c r="M27" s="26"/>
      <c r="N27" s="26"/>
    </row>
    <row r="28" customFormat="false" ht="16.35" hidden="false" customHeight="true" outlineLevel="0" collapsed="false">
      <c r="A28" s="0" t="s">
        <v>29</v>
      </c>
      <c r="B28" s="24" t="n">
        <v>7900000</v>
      </c>
      <c r="C28" s="24" t="n">
        <v>9000000</v>
      </c>
      <c r="D28" s="24" t="n">
        <v>6300000</v>
      </c>
      <c r="E28" s="24" t="n">
        <v>4000000</v>
      </c>
      <c r="F28" s="24" t="n">
        <v>3750000</v>
      </c>
      <c r="G28" s="24" t="n">
        <v>2000000</v>
      </c>
      <c r="H28" s="24" t="n">
        <v>7000000</v>
      </c>
      <c r="I28" s="24" t="n">
        <v>6400000</v>
      </c>
      <c r="J28" s="24" t="n">
        <v>10000000</v>
      </c>
      <c r="K28" s="22" t="n">
        <f aca="false">SUM(B28:J28)</f>
        <v>56350000</v>
      </c>
      <c r="M28" s="26"/>
      <c r="N28" s="26"/>
    </row>
    <row r="29" customFormat="false" ht="25.5" hidden="false" customHeight="false" outlineLevel="0" collapsed="false">
      <c r="A29" s="0" t="s">
        <v>26</v>
      </c>
      <c r="B29" s="25" t="str">
        <f aca="false">+IF(B$15=0,"N.A.",IF(B28&gt;B$14,"Above Band",IF(B28&lt;B$16,"Below Band","Within Band")))</f>
        <v>Within Band</v>
      </c>
      <c r="C29" s="25" t="str">
        <f aca="false">+IF(C$15=0,"N.A.",IF(C28&gt;C$14,"Above Band",IF(C28&lt;C$16,"Below Band","Within Band")))</f>
        <v>Above Band</v>
      </c>
      <c r="D29" s="25" t="str">
        <f aca="false">+IF(D$15=0,"N.A.",IF(D28&gt;D$14,"Above Band",IF(D28&lt;D$16,"Below Band","Within Band")))</f>
        <v>Below Band</v>
      </c>
      <c r="E29" s="25" t="str">
        <f aca="false">+IF(E$15=0,"N.A.",IF(E28&gt;E$14,"Above Band",IF(E28&lt;E$16,"Below Band","Within Band")))</f>
        <v>Below Band</v>
      </c>
      <c r="F29" s="25" t="str">
        <f aca="false">+IF(F$15=0,"N.A.",IF(F28&gt;F$14,"Above Band",IF(F28&lt;F$16,"Below Band","Within Band")))</f>
        <v>Below Band</v>
      </c>
      <c r="G29" s="25" t="str">
        <f aca="false">+IF(G$15=0,"N.A.",IF(G28&gt;G$14,"Above Band",IF(G28&lt;G$16,"Below Band","Within Band")))</f>
        <v>Below Band</v>
      </c>
      <c r="H29" s="25" t="str">
        <f aca="false">+IF(H$15=0,"N.A.",IF(H28&gt;H$14,"Above Band",IF(H28&lt;H$16,"Below Band","Within Band")))</f>
        <v>Within Band</v>
      </c>
      <c r="I29" s="25" t="str">
        <f aca="false">+IF(I$15=0,"N.A.",IF(I28&gt;I$14,"Above Band",IF(I28&lt;I$16,"Below Band","Within Band")))</f>
        <v>Below Band</v>
      </c>
      <c r="J29" s="25" t="str">
        <f aca="false">+IF(J$15=0,"N.A.",IF(J28&gt;J$14,"Above Band",IF(J28&lt;J$16,"Below Band","Within Band")))</f>
        <v>Above Band</v>
      </c>
      <c r="K29" s="12" t="str">
        <f aca="false">+IF(K$15=0,"N.A.",IF(K28&gt;K$14,"Above Band",IF(K28&lt;K$16,"Below Band","Within Band")))</f>
        <v>Below Band</v>
      </c>
      <c r="M29" s="26" t="s">
        <v>33</v>
      </c>
      <c r="N29" s="26" t="s">
        <v>34</v>
      </c>
    </row>
    <row r="30" customFormat="false" ht="16.35" hidden="false" customHeight="true" outlineLevel="0" collapsed="false"/>
    <row r="31" customFormat="false" ht="16.35" hidden="false" customHeight="true" outlineLevel="0" collapsed="false">
      <c r="A31" s="27" t="s">
        <v>35</v>
      </c>
      <c r="B31" s="28"/>
      <c r="E31" s="29"/>
    </row>
    <row r="32" customFormat="false" ht="16.35" hidden="false" customHeight="true" outlineLevel="0" collapsed="false">
      <c r="A32" s="1" t="s">
        <v>36</v>
      </c>
      <c r="B32" s="30" t="s">
        <v>37</v>
      </c>
      <c r="D32" s="31"/>
      <c r="E32" s="31"/>
    </row>
    <row r="33" customFormat="false" ht="16.35" hidden="false" customHeight="true" outlineLevel="0" collapsed="false">
      <c r="A33" s="0" t="s">
        <v>38</v>
      </c>
      <c r="B33" s="30" t="s">
        <v>37</v>
      </c>
    </row>
    <row r="34" customFormat="false" ht="16.35" hidden="false" customHeight="true" outlineLevel="0" collapsed="false">
      <c r="B34" s="31"/>
    </row>
    <row r="35" customFormat="false" ht="16.35" hidden="false" customHeight="true" outlineLevel="0" collapsed="false">
      <c r="A35" s="17" t="s">
        <v>39</v>
      </c>
    </row>
    <row r="36" customFormat="false" ht="16.35" hidden="false" customHeight="true" outlineLevel="0" collapsed="false">
      <c r="A36" s="32" t="s">
        <v>40</v>
      </c>
      <c r="B36" s="1" t="s">
        <v>41</v>
      </c>
    </row>
    <row r="37" customFormat="false" ht="16.35" hidden="false" customHeight="true" outlineLevel="0" collapsed="false">
      <c r="A37" s="32" t="s">
        <v>42</v>
      </c>
      <c r="B37" s="1" t="s">
        <v>43</v>
      </c>
    </row>
    <row r="38" customFormat="false" ht="16.35" hidden="false" customHeight="true" outlineLevel="0" collapsed="false">
      <c r="A38" s="32" t="s">
        <v>44</v>
      </c>
      <c r="B38" s="1" t="s">
        <v>45</v>
      </c>
    </row>
    <row r="39" customFormat="false" ht="16.35" hidden="false" customHeight="true" outlineLevel="0" collapsed="false">
      <c r="A39" s="33"/>
      <c r="B39" s="1"/>
    </row>
    <row r="40" customFormat="false" ht="16.35" hidden="false" customHeight="true" outlineLevel="0" collapsed="false">
      <c r="A40" s="4" t="s">
        <v>46</v>
      </c>
      <c r="B40" s="1"/>
    </row>
    <row r="41" customFormat="false" ht="16.35" hidden="false" customHeight="true" outlineLevel="0" collapsed="false">
      <c r="A41" s="32" t="s">
        <v>47</v>
      </c>
      <c r="B41" s="1" t="s">
        <v>48</v>
      </c>
    </row>
    <row r="42" customFormat="false" ht="16.35" hidden="false" customHeight="true" outlineLevel="0" collapsed="false">
      <c r="A42" s="32" t="s">
        <v>42</v>
      </c>
      <c r="B42" s="1" t="s">
        <v>49</v>
      </c>
    </row>
    <row r="43" customFormat="false" ht="16.35" hidden="false" customHeight="true" outlineLevel="0" collapsed="false">
      <c r="A43" s="32" t="s">
        <v>44</v>
      </c>
      <c r="B43" s="1" t="s">
        <v>50</v>
      </c>
    </row>
    <row r="44" customFormat="false" ht="16.35" hidden="false" customHeight="true" outlineLevel="0" collapsed="false"/>
    <row r="45" customFormat="false" ht="15.95" hidden="false" customHeight="true" outlineLevel="0" collapsed="false">
      <c r="A45" s="34" t="s">
        <v>51</v>
      </c>
      <c r="B45" s="28"/>
    </row>
    <row r="46" customFormat="false" ht="15.95" hidden="false" customHeight="true" outlineLevel="0" collapsed="false">
      <c r="A46" s="35" t="s">
        <v>52</v>
      </c>
    </row>
    <row r="47" customFormat="false" ht="15.95" hidden="false" customHeight="true" outlineLevel="0" collapsed="false">
      <c r="A47" s="17" t="s">
        <v>53</v>
      </c>
    </row>
    <row r="48" customFormat="false" ht="15.95" hidden="false" customHeight="true" outlineLevel="0" collapsed="false">
      <c r="A48" s="17" t="s">
        <v>54</v>
      </c>
    </row>
    <row r="49" customFormat="false" ht="15.95" hidden="false" customHeight="true" outlineLevel="0" collapsed="false">
      <c r="A49" s="0" t="s">
        <v>55</v>
      </c>
    </row>
    <row r="50" customFormat="false" ht="15.95" hidden="false" customHeight="true" outlineLevel="0" collapsed="false">
      <c r="A50" s="36" t="s">
        <v>56</v>
      </c>
    </row>
    <row r="51" customFormat="false" ht="15.95" hidden="false" customHeight="true" outlineLevel="0" collapsed="false">
      <c r="A51" s="37" t="s">
        <v>57</v>
      </c>
    </row>
    <row r="52" customFormat="false" ht="15.95" hidden="false" customHeight="true" outlineLevel="0" collapsed="false">
      <c r="A52" s="4" t="s">
        <v>58</v>
      </c>
    </row>
    <row r="53" customFormat="false" ht="15.95" hidden="false" customHeight="true" outlineLevel="0" collapsed="false">
      <c r="A53" s="17" t="s">
        <v>59</v>
      </c>
    </row>
  </sheetData>
  <mergeCells count="1">
    <mergeCell ref="M6:N6"/>
  </mergeCells>
  <printOptions headings="false" gridLines="false" gridLinesSet="true" horizontalCentered="false" verticalCentered="false"/>
  <pageMargins left="0.15" right="0.15" top="0.4" bottom="0.4" header="0.511811023622047" footer="0.1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43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3.14"/>
    <col collapsed="false" customWidth="true" hidden="false" outlineLevel="0" max="2" min="2" style="0" width="11.85"/>
    <col collapsed="false" customWidth="true" hidden="false" outlineLevel="0" max="3" min="3" style="0" width="11.42"/>
    <col collapsed="false" customWidth="true" hidden="false" outlineLevel="0" max="5" min="4" style="0" width="12.14"/>
    <col collapsed="false" customWidth="true" hidden="false" outlineLevel="0" max="6" min="6" style="0" width="12.28"/>
    <col collapsed="false" customWidth="true" hidden="false" outlineLevel="0" max="9" min="7" style="0" width="11.42"/>
    <col collapsed="false" customWidth="true" hidden="false" outlineLevel="0" max="13" min="10" style="0" width="12.14"/>
    <col collapsed="false" customWidth="true" hidden="false" outlineLevel="0" max="14" min="14" style="0" width="13.28"/>
    <col collapsed="false" customWidth="true" hidden="false" outlineLevel="0" max="15" min="15" style="0" width="11.28"/>
    <col collapsed="false" customWidth="true" hidden="false" outlineLevel="0" max="17" min="16" style="1" width="11.28"/>
  </cols>
  <sheetData>
    <row r="1" customFormat="false" ht="15.75" hidden="false" customHeight="true" outlineLevel="0" collapsed="false">
      <c r="A1" s="3" t="s">
        <v>60</v>
      </c>
    </row>
    <row r="2" customFormat="false" ht="15.75" hidden="false" customHeight="true" outlineLevel="0" collapsed="false">
      <c r="A2" s="3" t="s">
        <v>61</v>
      </c>
    </row>
    <row r="3" customFormat="false" ht="15" hidden="false" customHeight="true" outlineLevel="0" collapsed="false">
      <c r="A3" s="4"/>
      <c r="R3" s="1"/>
    </row>
    <row r="4" customFormat="false" ht="15" hidden="false" customHeight="true" outlineLevel="0" collapsed="false">
      <c r="A4" s="5" t="s">
        <v>62</v>
      </c>
      <c r="B4" s="6" t="n">
        <v>10955031.3631946</v>
      </c>
      <c r="C4" s="6" t="n">
        <v>9894867.03772418</v>
      </c>
      <c r="D4" s="6" t="n">
        <v>10955031.3631946</v>
      </c>
      <c r="E4" s="6" t="n">
        <v>10601643.2547045</v>
      </c>
      <c r="F4" s="6" t="n">
        <v>10955031.3631946</v>
      </c>
      <c r="G4" s="6" t="n">
        <v>0</v>
      </c>
      <c r="H4" s="6" t="n">
        <v>0</v>
      </c>
      <c r="I4" s="6" t="n">
        <v>0</v>
      </c>
      <c r="J4" s="6" t="n">
        <v>10601643.2547045</v>
      </c>
      <c r="K4" s="6" t="n">
        <v>10955031.3631946</v>
      </c>
      <c r="L4" s="6" t="n">
        <v>10601643.2547045</v>
      </c>
      <c r="M4" s="7" t="n">
        <v>10955031.3631946</v>
      </c>
      <c r="R4" s="1"/>
    </row>
    <row r="5" customFormat="false" ht="15" hidden="false" customHeight="true" outlineLevel="0" collapsed="false">
      <c r="A5" s="10"/>
      <c r="B5" s="11"/>
      <c r="N5" s="12" t="s">
        <v>4</v>
      </c>
      <c r="R5" s="1"/>
    </row>
    <row r="6" customFormat="false" ht="16.35" hidden="false" customHeight="true" outlineLevel="0" collapsed="false">
      <c r="A6" s="10"/>
      <c r="B6" s="14" t="s">
        <v>6</v>
      </c>
      <c r="C6" s="14" t="s">
        <v>7</v>
      </c>
      <c r="D6" s="14" t="s">
        <v>8</v>
      </c>
      <c r="E6" s="14" t="s">
        <v>9</v>
      </c>
      <c r="F6" s="14" t="s">
        <v>10</v>
      </c>
      <c r="G6" s="14" t="s">
        <v>63</v>
      </c>
      <c r="H6" s="14" t="s">
        <v>64</v>
      </c>
      <c r="I6" s="14" t="s">
        <v>65</v>
      </c>
      <c r="J6" s="14" t="s">
        <v>11</v>
      </c>
      <c r="K6" s="14" t="s">
        <v>12</v>
      </c>
      <c r="L6" s="14" t="s">
        <v>13</v>
      </c>
      <c r="M6" s="14" t="s">
        <v>14</v>
      </c>
      <c r="N6" s="14" t="s">
        <v>15</v>
      </c>
      <c r="R6" s="1"/>
    </row>
    <row r="7" customFormat="false" ht="17.1" hidden="false" customHeight="true" outlineLevel="0" collapsed="false">
      <c r="A7" s="16" t="s">
        <v>18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R7" s="1"/>
    </row>
    <row r="8" customFormat="false" ht="17.1" hidden="false" customHeight="true" outlineLevel="0" collapsed="false">
      <c r="A8" s="17" t="s">
        <v>19</v>
      </c>
      <c r="B8" s="18" t="n">
        <f aca="false">+B9*(1+0.1)</f>
        <v>0.88</v>
      </c>
      <c r="C8" s="18" t="n">
        <f aca="false">+C9*(1+0.1)</f>
        <v>0.88</v>
      </c>
      <c r="D8" s="18" t="n">
        <f aca="false">+D9*(1+0.1)</f>
        <v>0.88</v>
      </c>
      <c r="E8" s="18" t="n">
        <f aca="false">+E9*(1+0.1)</f>
        <v>0.77</v>
      </c>
      <c r="F8" s="18" t="n">
        <f aca="false">+F9*(1+0.1)</f>
        <v>0.66</v>
      </c>
      <c r="G8" s="18" t="n">
        <f aca="false">+G9*(1+0.1)</f>
        <v>0</v>
      </c>
      <c r="H8" s="18" t="n">
        <f aca="false">+H9*(1+0.1)</f>
        <v>0</v>
      </c>
      <c r="I8" s="18" t="n">
        <f aca="false">+I9*(1+0.1)</f>
        <v>0</v>
      </c>
      <c r="J8" s="18" t="n">
        <f aca="false">+J9*(1+0.1)</f>
        <v>0.66</v>
      </c>
      <c r="K8" s="18" t="n">
        <f aca="false">+K9*(1+0.1)</f>
        <v>0.77</v>
      </c>
      <c r="L8" s="18" t="n">
        <f aca="false">+L9*(1+0.1)</f>
        <v>0.88</v>
      </c>
      <c r="M8" s="18" t="n">
        <f aca="false">+M9*(1+0.1)</f>
        <v>0.88</v>
      </c>
      <c r="N8" s="19" t="n">
        <f aca="false">AVERAGE(B8:F8,J8:M8)</f>
        <v>0.806666666666667</v>
      </c>
      <c r="R8" s="1"/>
    </row>
    <row r="9" customFormat="false" ht="17.1" hidden="false" customHeight="true" outlineLevel="0" collapsed="false">
      <c r="A9" s="1" t="s">
        <v>20</v>
      </c>
      <c r="B9" s="20" t="n">
        <v>0.8</v>
      </c>
      <c r="C9" s="20" t="n">
        <v>0.8</v>
      </c>
      <c r="D9" s="20" t="n">
        <v>0.8</v>
      </c>
      <c r="E9" s="20" t="n">
        <v>0.7</v>
      </c>
      <c r="F9" s="20" t="n">
        <v>0.6</v>
      </c>
      <c r="G9" s="20" t="n">
        <v>0</v>
      </c>
      <c r="H9" s="20" t="n">
        <v>0</v>
      </c>
      <c r="I9" s="20" t="n">
        <v>0</v>
      </c>
      <c r="J9" s="20" t="n">
        <v>0.6</v>
      </c>
      <c r="K9" s="20" t="n">
        <v>0.7</v>
      </c>
      <c r="L9" s="20" t="n">
        <v>0.8</v>
      </c>
      <c r="M9" s="20" t="n">
        <v>0.8</v>
      </c>
      <c r="N9" s="19" t="n">
        <f aca="false">AVERAGE(B9:F9,J9:M9)</f>
        <v>0.733333333333333</v>
      </c>
      <c r="R9" s="1"/>
    </row>
    <row r="10" customFormat="false" ht="17.1" hidden="false" customHeight="true" outlineLevel="0" collapsed="false">
      <c r="A10" s="17" t="s">
        <v>21</v>
      </c>
      <c r="B10" s="18" t="n">
        <f aca="false">+B9*(1-0.1)</f>
        <v>0.72</v>
      </c>
      <c r="C10" s="18" t="n">
        <f aca="false">+C9*(1-0.1)</f>
        <v>0.72</v>
      </c>
      <c r="D10" s="18" t="n">
        <f aca="false">+D9*(1-0.1)</f>
        <v>0.72</v>
      </c>
      <c r="E10" s="18" t="n">
        <f aca="false">+E9*(1-0.1)</f>
        <v>0.63</v>
      </c>
      <c r="F10" s="18" t="n">
        <f aca="false">+F9*(1-0.1)</f>
        <v>0.54</v>
      </c>
      <c r="G10" s="18" t="n">
        <f aca="false">+G9*(1-0.1)</f>
        <v>0</v>
      </c>
      <c r="H10" s="18" t="n">
        <f aca="false">+H9*(1-0.1)</f>
        <v>0</v>
      </c>
      <c r="I10" s="18" t="n">
        <f aca="false">+I9*(1-0.1)</f>
        <v>0</v>
      </c>
      <c r="J10" s="18" t="n">
        <f aca="false">+J9*(1-0.1)</f>
        <v>0.54</v>
      </c>
      <c r="K10" s="18" t="n">
        <f aca="false">+K9*(1-0.1)</f>
        <v>0.63</v>
      </c>
      <c r="L10" s="18" t="n">
        <f aca="false">+L9*(1-0.1)</f>
        <v>0.72</v>
      </c>
      <c r="M10" s="18" t="n">
        <f aca="false">+M9*(1-0.1)</f>
        <v>0.72</v>
      </c>
      <c r="N10" s="19" t="n">
        <f aca="false">AVERAGE(B10:F10,J10:M10)</f>
        <v>0.66</v>
      </c>
    </row>
    <row r="11" customFormat="false" ht="17.1" hidden="false" customHeight="true" outlineLevel="0" collapsed="false">
      <c r="A11" s="1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customFormat="false" ht="17.1" hidden="false" customHeight="true" outlineLevel="0" collapsed="false">
      <c r="A12" s="15" t="s">
        <v>22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</row>
    <row r="13" customFormat="false" ht="17.1" hidden="false" customHeight="true" outlineLevel="0" collapsed="false">
      <c r="A13" s="17" t="s">
        <v>19</v>
      </c>
      <c r="B13" s="21" t="n">
        <f aca="false">+B14*(1+0.1)</f>
        <v>9640427.59961128</v>
      </c>
      <c r="C13" s="21" t="n">
        <f aca="false">+C14*(1+0.1)</f>
        <v>8707482.99319728</v>
      </c>
      <c r="D13" s="21" t="n">
        <f aca="false">+D14*(1+0.1)</f>
        <v>9640427.59961128</v>
      </c>
      <c r="E13" s="21" t="n">
        <f aca="false">+E14*(1+0.1)</f>
        <v>8163265.30612245</v>
      </c>
      <c r="F13" s="21" t="n">
        <f aca="false">+F14*(1+0.1)</f>
        <v>7230320.69970846</v>
      </c>
      <c r="G13" s="21" t="n">
        <f aca="false">+G14*(1+0.1)</f>
        <v>0</v>
      </c>
      <c r="H13" s="21" t="n">
        <f aca="false">+H14*(1+0.1)</f>
        <v>0</v>
      </c>
      <c r="I13" s="21" t="n">
        <f aca="false">+I14*(1+0.1)</f>
        <v>0</v>
      </c>
      <c r="J13" s="21" t="n">
        <f aca="false">+J14*(1+0.1)</f>
        <v>6997084.54810496</v>
      </c>
      <c r="K13" s="21" t="n">
        <f aca="false">+K14*(1+0.1)</f>
        <v>8435374.14965987</v>
      </c>
      <c r="L13" s="21" t="n">
        <f aca="false">+L14*(1+0.1)</f>
        <v>9329446.06413995</v>
      </c>
      <c r="M13" s="21" t="n">
        <f aca="false">+M14*(1+0.1)</f>
        <v>9640427.59961128</v>
      </c>
      <c r="N13" s="22" t="n">
        <f aca="false">SUM(B13:M13)</f>
        <v>77784256.5597668</v>
      </c>
      <c r="O13" s="23"/>
    </row>
    <row r="14" customFormat="false" ht="17.1" hidden="false" customHeight="true" outlineLevel="0" collapsed="false">
      <c r="A14" s="1" t="s">
        <v>20</v>
      </c>
      <c r="B14" s="24" t="n">
        <f aca="false">+B$4*B9</f>
        <v>8764025.0905557</v>
      </c>
      <c r="C14" s="24" t="n">
        <f aca="false">+C$4*C9</f>
        <v>7915893.63017935</v>
      </c>
      <c r="D14" s="24" t="n">
        <f aca="false">+D$4*D9</f>
        <v>8764025.0905557</v>
      </c>
      <c r="E14" s="24" t="n">
        <f aca="false">+E$4*E9</f>
        <v>7421150.27829314</v>
      </c>
      <c r="F14" s="24" t="n">
        <f aca="false">+F$4*F9</f>
        <v>6573018.81791678</v>
      </c>
      <c r="G14" s="24" t="n">
        <f aca="false">+G$4*G9</f>
        <v>0</v>
      </c>
      <c r="H14" s="24" t="n">
        <f aca="false">+H$4*H9</f>
        <v>0</v>
      </c>
      <c r="I14" s="24" t="n">
        <f aca="false">+I$4*I9</f>
        <v>0</v>
      </c>
      <c r="J14" s="24" t="n">
        <f aca="false">+J$4*J9</f>
        <v>6360985.95282269</v>
      </c>
      <c r="K14" s="24" t="n">
        <f aca="false">+K$4*K9</f>
        <v>7668521.95423624</v>
      </c>
      <c r="L14" s="24" t="n">
        <f aca="false">+L$4*L9</f>
        <v>8481314.60376359</v>
      </c>
      <c r="M14" s="24" t="n">
        <f aca="false">+M$4*M9</f>
        <v>8764025.0905557</v>
      </c>
      <c r="N14" s="22" t="n">
        <f aca="false">SUM(B14:M14)</f>
        <v>70712960.5088789</v>
      </c>
      <c r="O14" s="23"/>
    </row>
    <row r="15" customFormat="false" ht="17.1" hidden="false" customHeight="true" outlineLevel="0" collapsed="false">
      <c r="A15" s="17" t="s">
        <v>21</v>
      </c>
      <c r="B15" s="21" t="n">
        <f aca="false">+B14*(1-0.1)</f>
        <v>7887622.58150013</v>
      </c>
      <c r="C15" s="21" t="n">
        <f aca="false">+C14*(1-0.1)</f>
        <v>7124304.26716141</v>
      </c>
      <c r="D15" s="21" t="n">
        <f aca="false">+D14*(1-0.1)</f>
        <v>7887622.58150013</v>
      </c>
      <c r="E15" s="21" t="n">
        <f aca="false">+E14*(1-0.1)</f>
        <v>6679035.25046382</v>
      </c>
      <c r="F15" s="21" t="n">
        <f aca="false">+F14*(1-0.1)</f>
        <v>5915716.9361251</v>
      </c>
      <c r="G15" s="21" t="n">
        <f aca="false">+G14*(1-0.1)</f>
        <v>0</v>
      </c>
      <c r="H15" s="21" t="n">
        <f aca="false">+H14*(1-0.1)</f>
        <v>0</v>
      </c>
      <c r="I15" s="21" t="n">
        <f aca="false">+I14*(1-0.1)</f>
        <v>0</v>
      </c>
      <c r="J15" s="21" t="n">
        <f aca="false">+J14*(1-0.1)</f>
        <v>5724887.35754042</v>
      </c>
      <c r="K15" s="21" t="n">
        <f aca="false">+K14*(1-0.1)</f>
        <v>6901669.75881262</v>
      </c>
      <c r="L15" s="21" t="n">
        <f aca="false">+L14*(1-0.1)</f>
        <v>7633183.14338723</v>
      </c>
      <c r="M15" s="21" t="n">
        <f aca="false">+M14*(1-0.1)</f>
        <v>7887622.58150013</v>
      </c>
      <c r="N15" s="22" t="n">
        <f aca="false">SUM(B15:M15)</f>
        <v>63641664.457991</v>
      </c>
      <c r="O15" s="23"/>
    </row>
    <row r="16" customFormat="false" ht="17.1" hidden="false" customHeight="true" outlineLevel="0" collapsed="false">
      <c r="A16" s="1"/>
      <c r="B16" s="20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</row>
    <row r="17" customFormat="false" ht="17.1" hidden="false" customHeight="true" outlineLevel="0" collapsed="false">
      <c r="A17" s="15" t="s">
        <v>66</v>
      </c>
    </row>
    <row r="18" customFormat="false" ht="17.1" hidden="false" customHeight="true" outlineLevel="0" collapsed="false">
      <c r="A18" s="17"/>
    </row>
    <row r="19" customFormat="false" ht="17.1" hidden="false" customHeight="true" outlineLevel="0" collapsed="false">
      <c r="A19" s="1" t="s">
        <v>67</v>
      </c>
      <c r="B19" s="24" t="n">
        <v>8500000</v>
      </c>
      <c r="C19" s="24" t="n">
        <v>9800000</v>
      </c>
      <c r="D19" s="24" t="n">
        <v>7000000</v>
      </c>
      <c r="E19" s="24" t="n">
        <v>6650000</v>
      </c>
      <c r="F19" s="24" t="n">
        <v>5500000</v>
      </c>
      <c r="G19" s="24" t="n">
        <v>0</v>
      </c>
      <c r="H19" s="24" t="n">
        <v>0</v>
      </c>
      <c r="I19" s="24" t="n">
        <v>0</v>
      </c>
      <c r="J19" s="24" t="n">
        <v>7100000</v>
      </c>
      <c r="K19" s="24" t="n">
        <v>7500000</v>
      </c>
      <c r="L19" s="24" t="n">
        <v>9300000</v>
      </c>
      <c r="M19" s="24" t="n">
        <v>8250000</v>
      </c>
      <c r="N19" s="22" t="n">
        <f aca="false">SUM(B19:M19)</f>
        <v>69600000</v>
      </c>
    </row>
    <row r="20" customFormat="false" ht="17.1" hidden="false" customHeight="true" outlineLevel="0" collapsed="false">
      <c r="A20" s="1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2"/>
    </row>
    <row r="21" customFormat="false" ht="17.1" hidden="false" customHeight="true" outlineLevel="0" collapsed="false">
      <c r="A21" s="38" t="s">
        <v>68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12"/>
    </row>
    <row r="22" customFormat="false" ht="17.1" hidden="false" customHeight="true" outlineLevel="0" collapsed="false">
      <c r="A22" s="1" t="s">
        <v>69</v>
      </c>
      <c r="B22" s="24" t="n">
        <f aca="false">+(B15*8000)/1000000</f>
        <v>63100.9806520011</v>
      </c>
      <c r="C22" s="24" t="n">
        <f aca="false">+(C15*8000)/1000000</f>
        <v>56994.4341372913</v>
      </c>
      <c r="D22" s="24" t="n">
        <f aca="false">+(D15*8000)/1000000</f>
        <v>63100.9806520011</v>
      </c>
      <c r="E22" s="24" t="n">
        <f aca="false">+(E15*8000)/1000000</f>
        <v>53432.2820037106</v>
      </c>
      <c r="F22" s="24" t="n">
        <f aca="false">+(F15*8000)/1000000</f>
        <v>47325.7354890008</v>
      </c>
      <c r="G22" s="24" t="n">
        <f aca="false">+(G15*8000)/1000000</f>
        <v>0</v>
      </c>
      <c r="H22" s="24" t="n">
        <f aca="false">+(H15*8000)/1000000</f>
        <v>0</v>
      </c>
      <c r="I22" s="24" t="n">
        <f aca="false">+(I15*8000)/1000000</f>
        <v>0</v>
      </c>
      <c r="J22" s="24" t="n">
        <f aca="false">+(J15*8000)/1000000</f>
        <v>45799.0988603234</v>
      </c>
      <c r="K22" s="24" t="n">
        <f aca="false">+(K15*8000)/1000000</f>
        <v>55213.3580705009</v>
      </c>
      <c r="L22" s="24" t="n">
        <f aca="false">+(L15*8000)/1000000</f>
        <v>61065.4651470978</v>
      </c>
      <c r="M22" s="24" t="n">
        <f aca="false">+(M15*8000)/1000000</f>
        <v>63100.9806520011</v>
      </c>
      <c r="N22" s="22" t="n">
        <f aca="false">SUM(B22:M22)</f>
        <v>509133.315663928</v>
      </c>
    </row>
    <row r="23" customFormat="false" ht="17.1" hidden="false" customHeight="true" outlineLevel="0" collapsed="false">
      <c r="A23" s="1" t="s">
        <v>70</v>
      </c>
      <c r="B23" s="39" t="n">
        <v>0</v>
      </c>
      <c r="C23" s="39" t="n">
        <v>0</v>
      </c>
      <c r="D23" s="39" t="n">
        <f aca="false">+IF(B$19&gt;B$15,(B$19-B$15)*8000/1000000,0)</f>
        <v>4899.01934799893</v>
      </c>
      <c r="E23" s="39" t="n">
        <f aca="false">+IF(C$19&gt;C$15,(C$19-C$15)*8000/1000000,0)</f>
        <v>21405.5658627087</v>
      </c>
      <c r="F23" s="39" t="n">
        <f aca="false">+IF(D$19&gt;D$15,(D$19-D$15)*8000/1000000,0)</f>
        <v>0</v>
      </c>
      <c r="G23" s="39" t="n">
        <v>0</v>
      </c>
      <c r="H23" s="39" t="n">
        <v>0</v>
      </c>
      <c r="I23" s="39" t="n">
        <v>0</v>
      </c>
      <c r="J23" s="39" t="n">
        <f aca="false">+IF(E$19&gt;E$15,(E$19-E$15)*8000/1000000,0)+IF(F$19&gt;F$15,(F$19-F$15)*8000/1000000,0)</f>
        <v>0</v>
      </c>
      <c r="K23" s="39" t="n">
        <v>0</v>
      </c>
      <c r="L23" s="39" t="n">
        <f aca="false">+IF(J$19&gt;J$15,(J$19-J$15)*8000/1000000,0)</f>
        <v>11000.9011396766</v>
      </c>
      <c r="M23" s="39" t="n">
        <f aca="false">+IF(K$19&gt;K$15,(K$19-K$15)*8000/1000000,0)</f>
        <v>4786.64192949907</v>
      </c>
      <c r="N23" s="40" t="n">
        <f aca="false">SUM(B23:M23)</f>
        <v>42092.1282798834</v>
      </c>
    </row>
    <row r="24" customFormat="false" ht="17.1" hidden="false" customHeight="true" outlineLevel="0" collapsed="false">
      <c r="A24" s="4" t="s">
        <v>71</v>
      </c>
      <c r="B24" s="24" t="n">
        <f aca="false">+SUM(B22:B23)</f>
        <v>63100.9806520011</v>
      </c>
      <c r="C24" s="24" t="n">
        <f aca="false">+SUM(C22:C23)</f>
        <v>56994.4341372913</v>
      </c>
      <c r="D24" s="24" t="n">
        <f aca="false">+SUM(D22:D23)</f>
        <v>68000</v>
      </c>
      <c r="E24" s="24" t="n">
        <f aca="false">+SUM(E22:E23)</f>
        <v>74837.8478664193</v>
      </c>
      <c r="F24" s="24" t="n">
        <f aca="false">+SUM(F22:F23)</f>
        <v>47325.7354890008</v>
      </c>
      <c r="G24" s="24" t="n">
        <f aca="false">+SUM(G22:G23)</f>
        <v>0</v>
      </c>
      <c r="H24" s="24" t="n">
        <f aca="false">+SUM(H22:H23)</f>
        <v>0</v>
      </c>
      <c r="I24" s="24" t="n">
        <f aca="false">+SUM(I22:I23)</f>
        <v>0</v>
      </c>
      <c r="J24" s="24" t="n">
        <f aca="false">+SUM(J22:J23)</f>
        <v>45799.0988603234</v>
      </c>
      <c r="K24" s="24" t="n">
        <f aca="false">+SUM(K22:K23)</f>
        <v>55213.3580705009</v>
      </c>
      <c r="L24" s="24" t="n">
        <f aca="false">+SUM(L22:L23)</f>
        <v>72066.3662867745</v>
      </c>
      <c r="M24" s="24" t="n">
        <f aca="false">+SUM(M22:M23)</f>
        <v>67887.6225815001</v>
      </c>
      <c r="N24" s="24" t="n">
        <f aca="false">+SUM(N22:N23)</f>
        <v>551225.443943811</v>
      </c>
    </row>
    <row r="25" customFormat="false" ht="16.35" hidden="false" customHeight="true" outlineLevel="0" collapsed="false"/>
    <row r="26" customFormat="false" ht="16.35" hidden="false" customHeight="true" outlineLevel="0" collapsed="false">
      <c r="F26" s="41"/>
    </row>
    <row r="27" customFormat="false" ht="16.35" hidden="false" customHeight="true" outlineLevel="0" collapsed="false">
      <c r="A27" s="34" t="s">
        <v>51</v>
      </c>
      <c r="E27" s="29"/>
    </row>
    <row r="28" customFormat="false" ht="16.35" hidden="false" customHeight="true" outlineLevel="0" collapsed="false">
      <c r="A28" s="32" t="s">
        <v>72</v>
      </c>
      <c r="E28" s="29"/>
    </row>
    <row r="29" customFormat="false" ht="16.35" hidden="false" customHeight="true" outlineLevel="0" collapsed="false">
      <c r="A29" s="32"/>
      <c r="E29" s="29"/>
    </row>
    <row r="30" customFormat="false" ht="16.35" hidden="false" customHeight="true" outlineLevel="0" collapsed="false">
      <c r="A30" s="4" t="s">
        <v>73</v>
      </c>
      <c r="E30" s="29"/>
    </row>
    <row r="31" customFormat="false" ht="16.35" hidden="false" customHeight="true" outlineLevel="0" collapsed="false">
      <c r="A31" s="17" t="s">
        <v>74</v>
      </c>
      <c r="B31" s="31"/>
      <c r="D31" s="31"/>
      <c r="E31" s="31"/>
    </row>
    <row r="32" customFormat="false" ht="16.35" hidden="false" customHeight="true" outlineLevel="0" collapsed="false">
      <c r="A32" s="17" t="s">
        <v>75</v>
      </c>
      <c r="B32" s="31"/>
    </row>
    <row r="33" customFormat="false" ht="16.35" hidden="false" customHeight="true" outlineLevel="0" collapsed="false">
      <c r="A33" s="17" t="s">
        <v>76</v>
      </c>
      <c r="B33" s="31"/>
    </row>
    <row r="34" customFormat="false" ht="16.35" hidden="false" customHeight="true" outlineLevel="0" collapsed="false">
      <c r="A34" s="17"/>
    </row>
    <row r="35" customFormat="false" ht="16.35" hidden="false" customHeight="true" outlineLevel="0" collapsed="false">
      <c r="A35" s="33"/>
      <c r="B35" s="1"/>
    </row>
    <row r="36" customFormat="false" ht="16.35" hidden="false" customHeight="true" outlineLevel="0" collapsed="false">
      <c r="A36" s="32"/>
      <c r="B36" s="1"/>
    </row>
    <row r="37" customFormat="false" ht="16.35" hidden="false" customHeight="true" outlineLevel="0" collapsed="false">
      <c r="A37" s="32"/>
      <c r="B37" s="1"/>
    </row>
    <row r="38" customFormat="false" ht="16.35" hidden="false" customHeight="true" outlineLevel="0" collapsed="false">
      <c r="A38" s="33"/>
      <c r="B38" s="1"/>
    </row>
    <row r="39" customFormat="false" ht="16.35" hidden="false" customHeight="true" outlineLevel="0" collapsed="false">
      <c r="A39" s="4"/>
      <c r="B39" s="1"/>
    </row>
    <row r="40" customFormat="false" ht="16.35" hidden="false" customHeight="true" outlineLevel="0" collapsed="false">
      <c r="A40" s="32"/>
      <c r="B40" s="1"/>
    </row>
    <row r="41" customFormat="false" ht="16.35" hidden="false" customHeight="true" outlineLevel="0" collapsed="false">
      <c r="A41" s="32"/>
      <c r="B41" s="1"/>
    </row>
    <row r="42" customFormat="false" ht="16.35" hidden="false" customHeight="true" outlineLevel="0" collapsed="false">
      <c r="A42" s="32"/>
      <c r="B42" s="1"/>
    </row>
    <row r="43" customFormat="false" ht="16.35" hidden="false" customHeight="true" outlineLevel="0" collapsed="false"/>
  </sheetData>
  <printOptions headings="false" gridLines="false" gridLinesSet="true" horizontalCentered="false" verticalCentered="false"/>
  <pageMargins left="0.15" right="0.1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2001-04-08T18:18:13Z</dcterms:created>
  <dc:creator>John and Martha Kian</dc:creator>
  <dc:description/>
  <dc:language>en-US</dc:language>
  <cp:lastModifiedBy>jkiani</cp:lastModifiedBy>
  <cp:lastPrinted>2001-04-10T14:52:27Z</cp:lastPrinted>
  <dcterms:modified xsi:type="dcterms:W3CDTF">2001-04-25T18:08:17Z</dcterms:modified>
  <cp:revision>0</cp:revision>
  <dc:subject/>
  <dc:title/>
</cp:coreProperties>
</file>