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<sst xmlns="http://schemas.openxmlformats.org/spreadsheetml/2006/main" count="109" uniqueCount="26">
  <si>
    <t xml:space="preserve">Eighty Percent (80%) Load Factor</t>
  </si>
  <si>
    <t xml:space="preserve">Goat Rock/Autaugaville</t>
  </si>
  <si>
    <t xml:space="preserve">Sonat Current Max Rate (Zone 1-3)</t>
  </si>
  <si>
    <t xml:space="preserve">Transco Mommentum Expansion</t>
  </si>
  <si>
    <t xml:space="preserve">Transco (Zone 4 to 4)</t>
  </si>
  <si>
    <t xml:space="preserve">Comment</t>
  </si>
  <si>
    <t xml:space="preserve">Sonat 1-2 Discounted</t>
  </si>
  <si>
    <t xml:space="preserve">Sonat 1-3 Max Rate</t>
  </si>
  <si>
    <t xml:space="preserve">Transco Mommentum</t>
  </si>
  <si>
    <t xml:space="preserve">Zone 4 to 4</t>
  </si>
  <si>
    <t xml:space="preserve">Demand Chg.</t>
  </si>
  <si>
    <t xml:space="preserve">Commodity</t>
  </si>
  <si>
    <t xml:space="preserve">Fuel - 2.3%</t>
  </si>
  <si>
    <t xml:space="preserve">Fuel - 2.6%</t>
  </si>
  <si>
    <t xml:space="preserve">Fuel - 1.9%</t>
  </si>
  <si>
    <t xml:space="preserve">Total</t>
  </si>
  <si>
    <t xml:space="preserve">Load Factor</t>
  </si>
  <si>
    <t xml:space="preserve">Avg. Rate</t>
  </si>
  <si>
    <t xml:space="preserve">Basis</t>
  </si>
  <si>
    <t xml:space="preserve">Avg. Delivered Price</t>
  </si>
  <si>
    <t xml:space="preserve">Less Sonat Back-Haul</t>
  </si>
  <si>
    <t xml:space="preserve">Netback @ Elba</t>
  </si>
  <si>
    <t xml:space="preserve">Forward Curve - 15yrs.</t>
  </si>
  <si>
    <t xml:space="preserve">Goat Rock/Autagaville Assumption</t>
  </si>
  <si>
    <t xml:space="preserve">Discounted rate of $6.00 demand increases with GDP deflator not to exceed max rate (currently at $8.10).  Assumption is an avg. rate of $7.00 or $.23.</t>
  </si>
  <si>
    <t xml:space="preserve">One Hundred Percent (100%) Load Factor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</si>
</sst>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0%"/>
    <numFmt numFmtId="168" formatCode="_(\$* #,##0.000_);_(\$* \(#,##0.000\);_(\$* \-??_);_(@_)"/>
    <numFmt numFmtId="169" formatCode="_(* #,##0.000_);_(* \(#,##0.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20.28"/>
    <col collapsed="false" customWidth="true" hidden="false" outlineLevel="0" max="3" min="3" style="0" width="19.14"/>
    <col collapsed="false" customWidth="true" hidden="false" outlineLevel="0" max="4" min="4" style="0" width="3.28"/>
    <col collapsed="false" customWidth="true" hidden="false" outlineLevel="0" max="5" min="5" style="0" width="21.42"/>
    <col collapsed="false" customWidth="true" hidden="false" outlineLevel="0" max="6" min="6" style="1" width="17.85"/>
    <col collapsed="false" customWidth="true" hidden="false" outlineLevel="0" max="7" min="7" style="0" width="7.28"/>
    <col collapsed="false" customWidth="true" hidden="false" outlineLevel="0" max="8" min="8" style="1" width="24.7"/>
    <col collapsed="false" customWidth="true" hidden="false" outlineLevel="0" max="9" min="9" style="1" width="19.41"/>
    <col collapsed="false" customWidth="true" hidden="false" outlineLevel="0" max="10" min="10" style="1" width="6.41"/>
    <col collapsed="false" customWidth="true" hidden="false" outlineLevel="0" max="11" min="11" style="0" width="22.42"/>
    <col collapsed="false" customWidth="true" hidden="false" outlineLevel="0" max="12" min="12" style="0" width="16.7"/>
  </cols>
  <sheetData>
    <row r="1" customFormat="false" ht="15.75" hidden="false" customHeight="false" outlineLevel="0" collapsed="false">
      <c r="B1" s="2" t="s">
        <v>0</v>
      </c>
    </row>
    <row r="2" customFormat="false" ht="12.75" hidden="false" customHeight="false" outlineLevel="0" collapsed="false">
      <c r="B2" s="3"/>
    </row>
    <row r="3" customFormat="false" ht="12.75" hidden="false" customHeight="false" outlineLevel="0" collapsed="false">
      <c r="B3" s="3" t="s">
        <v>1</v>
      </c>
      <c r="E3" s="3" t="s">
        <v>2</v>
      </c>
      <c r="H3" s="4" t="s">
        <v>3</v>
      </c>
      <c r="K3" s="4" t="s">
        <v>4</v>
      </c>
    </row>
    <row r="4" customFormat="false" ht="12.75" hidden="false" customHeight="false" outlineLevel="0" collapsed="false">
      <c r="G4" s="5"/>
      <c r="H4" s="0"/>
      <c r="I4" s="0"/>
      <c r="K4" s="5"/>
    </row>
    <row r="5" customFormat="false" ht="12.75" hidden="false" customHeight="false" outlineLevel="0" collapsed="false">
      <c r="B5" s="6" t="s">
        <v>5</v>
      </c>
      <c r="C5" s="7" t="s">
        <v>6</v>
      </c>
      <c r="D5" s="5"/>
      <c r="E5" s="8" t="s">
        <v>5</v>
      </c>
      <c r="F5" s="9" t="s">
        <v>7</v>
      </c>
      <c r="G5" s="5"/>
      <c r="H5" s="10" t="s">
        <v>5</v>
      </c>
      <c r="I5" s="11" t="s">
        <v>8</v>
      </c>
      <c r="K5" s="12" t="s">
        <v>5</v>
      </c>
      <c r="L5" s="13" t="s">
        <v>9</v>
      </c>
    </row>
    <row r="6" customFormat="false" ht="12.75" hidden="false" customHeight="false" outlineLevel="0" collapsed="false">
      <c r="B6" s="14"/>
      <c r="C6" s="15"/>
      <c r="D6" s="5"/>
      <c r="E6" s="16"/>
      <c r="F6" s="17"/>
      <c r="G6" s="5"/>
      <c r="H6" s="10"/>
      <c r="I6" s="11"/>
      <c r="K6" s="18"/>
      <c r="L6" s="19"/>
    </row>
    <row r="7" customFormat="false" ht="12.75" hidden="false" customHeight="false" outlineLevel="0" collapsed="false">
      <c r="B7" s="14" t="s">
        <v>10</v>
      </c>
      <c r="C7" s="20" t="n">
        <f aca="false">7/(30.4166666666667)</f>
        <v>0.23013698630137</v>
      </c>
      <c r="E7" s="16" t="s">
        <v>10</v>
      </c>
      <c r="F7" s="21" t="n">
        <f aca="false">10.79/30.2</f>
        <v>0.357284768211921</v>
      </c>
      <c r="G7" s="22"/>
      <c r="H7" s="23" t="s">
        <v>10</v>
      </c>
      <c r="I7" s="24" t="n">
        <v>0.27</v>
      </c>
      <c r="K7" s="18" t="s">
        <v>10</v>
      </c>
      <c r="L7" s="25" t="n">
        <f aca="false">4.9322/(30.4166666666667)</f>
        <v>0.162154520547945</v>
      </c>
    </row>
    <row r="8" customFormat="false" ht="12.75" hidden="false" customHeight="false" outlineLevel="0" collapsed="false">
      <c r="B8" s="14" t="s">
        <v>11</v>
      </c>
      <c r="C8" s="26" t="n">
        <f aca="false">0.022+0.0004+0.004+0.0022</f>
        <v>0.0286</v>
      </c>
      <c r="E8" s="16" t="s">
        <v>11</v>
      </c>
      <c r="F8" s="21" t="n">
        <f aca="false">0.022+0.0004+0.004+0.0022</f>
        <v>0.0286</v>
      </c>
      <c r="G8" s="22"/>
      <c r="H8" s="27" t="s">
        <v>11</v>
      </c>
      <c r="I8" s="24" t="n">
        <v>0</v>
      </c>
      <c r="K8" s="28" t="s">
        <v>11</v>
      </c>
      <c r="L8" s="25" t="n">
        <f aca="false">0.0095+0.0131</f>
        <v>0.0226</v>
      </c>
    </row>
    <row r="9" customFormat="false" ht="12.75" hidden="false" customHeight="false" outlineLevel="0" collapsed="false">
      <c r="B9" s="29" t="s">
        <v>12</v>
      </c>
      <c r="C9" s="30" t="n">
        <f aca="false">(+$C$18/(1-0.023))-$C$18</f>
        <v>0.11252814738997</v>
      </c>
      <c r="E9" s="31" t="s">
        <v>13</v>
      </c>
      <c r="F9" s="32" t="n">
        <f aca="false">(+$C$18/(1-0.026))-$C$18</f>
        <v>0.127597535934291</v>
      </c>
      <c r="G9" s="33"/>
      <c r="H9" s="34" t="s">
        <v>14</v>
      </c>
      <c r="I9" s="35" t="n">
        <f aca="false">(+$C$18/(1-0.019))-$C$18</f>
        <v>0.0925790010193683</v>
      </c>
      <c r="K9" s="36" t="s">
        <v>14</v>
      </c>
      <c r="L9" s="37" t="n">
        <f aca="false">(+$C$18/(1-0.019))-$C$18</f>
        <v>0.0925790010193683</v>
      </c>
    </row>
    <row r="10" customFormat="false" ht="12.75" hidden="false" customHeight="false" outlineLevel="0" collapsed="false">
      <c r="B10" s="38" t="s">
        <v>15</v>
      </c>
      <c r="C10" s="39" t="n">
        <f aca="false">SUM(C7:C9)</f>
        <v>0.37126513369134</v>
      </c>
      <c r="E10" s="40" t="s">
        <v>15</v>
      </c>
      <c r="F10" s="41" t="n">
        <f aca="false">SUM(F7:F9)</f>
        <v>0.513482304146212</v>
      </c>
      <c r="G10" s="5"/>
      <c r="H10" s="42" t="s">
        <v>15</v>
      </c>
      <c r="I10" s="43" t="n">
        <f aca="false">SUM(I7:I9)</f>
        <v>0.362579001019368</v>
      </c>
      <c r="K10" s="44" t="s">
        <v>15</v>
      </c>
      <c r="L10" s="45" t="n">
        <f aca="false">+L7+L9</f>
        <v>0.254733521567314</v>
      </c>
    </row>
    <row r="11" customFormat="false" ht="12.75" hidden="false" customHeight="false" outlineLevel="0" collapsed="false">
      <c r="B11" s="14" t="s">
        <v>16</v>
      </c>
      <c r="C11" s="46" t="n">
        <v>0.8</v>
      </c>
      <c r="E11" s="16" t="s">
        <v>16</v>
      </c>
      <c r="F11" s="47" t="n">
        <v>0.8</v>
      </c>
      <c r="G11" s="5"/>
      <c r="H11" s="48" t="s">
        <v>16</v>
      </c>
      <c r="I11" s="49" t="n">
        <v>0.8</v>
      </c>
      <c r="K11" s="50" t="s">
        <v>16</v>
      </c>
      <c r="L11" s="51" t="n">
        <v>0.8</v>
      </c>
    </row>
    <row r="12" customFormat="false" ht="12.75" hidden="false" customHeight="false" outlineLevel="0" collapsed="false">
      <c r="B12" s="14" t="s">
        <v>17</v>
      </c>
      <c r="C12" s="26" t="n">
        <f aca="false">(+C7/C11)+C8+C9</f>
        <v>0.428799380266682</v>
      </c>
      <c r="E12" s="16" t="s">
        <v>17</v>
      </c>
      <c r="F12" s="21" t="n">
        <f aca="false">(+F7/0.8)+F8+F9</f>
        <v>0.602803496199192</v>
      </c>
      <c r="H12" s="48" t="s">
        <v>17</v>
      </c>
      <c r="I12" s="52" t="n">
        <f aca="false">(+I7/0.8)+I8+I9</f>
        <v>0.430079001019368</v>
      </c>
      <c r="K12" s="50" t="s">
        <v>17</v>
      </c>
      <c r="L12" s="53" t="n">
        <f aca="false">(+L7/0.8)+L8+L9</f>
        <v>0.3178721517043</v>
      </c>
    </row>
    <row r="13" customFormat="false" ht="12.75" hidden="false" customHeight="false" outlineLevel="0" collapsed="false">
      <c r="B13" s="14" t="s">
        <v>18</v>
      </c>
      <c r="C13" s="54" t="n">
        <v>0.06</v>
      </c>
      <c r="E13" s="16" t="s">
        <v>18</v>
      </c>
      <c r="F13" s="55" t="n">
        <v>0.06</v>
      </c>
      <c r="H13" s="48" t="s">
        <v>18</v>
      </c>
      <c r="I13" s="24" t="n">
        <v>0.06</v>
      </c>
      <c r="K13" s="50" t="s">
        <v>18</v>
      </c>
      <c r="L13" s="56" t="n">
        <v>0.06</v>
      </c>
    </row>
    <row r="14" customFormat="false" ht="12.75" hidden="false" customHeight="false" outlineLevel="0" collapsed="false">
      <c r="B14" s="14" t="s">
        <v>19</v>
      </c>
      <c r="C14" s="57" t="n">
        <f aca="false">+C12+C13</f>
        <v>0.488799380266682</v>
      </c>
      <c r="E14" s="16" t="s">
        <v>19</v>
      </c>
      <c r="F14" s="58" t="n">
        <f aca="false">+F12+F13</f>
        <v>0.662803496199192</v>
      </c>
      <c r="H14" s="59" t="s">
        <v>19</v>
      </c>
      <c r="I14" s="60" t="n">
        <f aca="false">+I12+I13</f>
        <v>0.490079001019368</v>
      </c>
      <c r="K14" s="61" t="s">
        <v>19</v>
      </c>
      <c r="L14" s="62" t="n">
        <f aca="false">+L12+L13</f>
        <v>0.3778721517043</v>
      </c>
    </row>
    <row r="15" customFormat="false" ht="13.5" hidden="false" customHeight="false" outlineLevel="0" collapsed="false">
      <c r="B15" s="14" t="s">
        <v>20</v>
      </c>
      <c r="C15" s="54" t="n">
        <v>0.14</v>
      </c>
      <c r="E15" s="16" t="s">
        <v>20</v>
      </c>
      <c r="F15" s="55" t="n">
        <v>0.14</v>
      </c>
      <c r="H15" s="48" t="s">
        <v>20</v>
      </c>
      <c r="I15" s="24" t="n">
        <v>0.14</v>
      </c>
      <c r="K15" s="50" t="s">
        <v>20</v>
      </c>
      <c r="L15" s="56" t="n">
        <v>0.14</v>
      </c>
    </row>
    <row r="16" customFormat="false" ht="13.5" hidden="false" customHeight="false" outlineLevel="0" collapsed="false">
      <c r="B16" s="29" t="s">
        <v>21</v>
      </c>
      <c r="C16" s="63" t="n">
        <f aca="false">+C14-C15</f>
        <v>0.348799380266682</v>
      </c>
      <c r="E16" s="31" t="s">
        <v>21</v>
      </c>
      <c r="F16" s="64" t="n">
        <f aca="false">+F14-F15</f>
        <v>0.522803496199192</v>
      </c>
      <c r="H16" s="59" t="s">
        <v>21</v>
      </c>
      <c r="I16" s="65" t="n">
        <f aca="false">+I14-I15</f>
        <v>0.350079001019368</v>
      </c>
      <c r="K16" s="61" t="s">
        <v>21</v>
      </c>
      <c r="L16" s="66" t="n">
        <f aca="false">+L14-L15</f>
        <v>0.2378721517043</v>
      </c>
    </row>
    <row r="17" customFormat="false" ht="13.5" hidden="false" customHeight="false" outlineLevel="0" collapsed="false">
      <c r="B17" s="5"/>
      <c r="C17" s="67"/>
      <c r="D17" s="5"/>
      <c r="E17" s="5"/>
      <c r="F17" s="67"/>
    </row>
    <row r="18" customFormat="false" ht="13.5" hidden="false" customHeight="false" outlineLevel="0" collapsed="false">
      <c r="B18" s="68" t="s">
        <v>22</v>
      </c>
      <c r="C18" s="69" t="n">
        <v>4.78</v>
      </c>
      <c r="D18" s="5"/>
      <c r="E18" s="5"/>
      <c r="F18" s="67"/>
    </row>
    <row r="19" customFormat="false" ht="12.75" hidden="false" customHeight="false" outlineLevel="0" collapsed="false">
      <c r="B19" s="1"/>
      <c r="C19" s="1"/>
      <c r="D19" s="5"/>
      <c r="E19" s="1"/>
    </row>
    <row r="20" customFormat="false" ht="12.75" hidden="false" customHeight="false" outlineLevel="0" collapsed="false">
      <c r="B20" s="70" t="s">
        <v>23</v>
      </c>
      <c r="C20" s="67"/>
      <c r="D20" s="5"/>
      <c r="E20" s="5"/>
      <c r="F20" s="67"/>
    </row>
    <row r="21" customFormat="false" ht="12.75" hidden="false" customHeight="false" outlineLevel="0" collapsed="false">
      <c r="B21" s="68" t="s">
        <v>24</v>
      </c>
      <c r="E21" s="5"/>
    </row>
    <row r="22" customFormat="false" ht="12.75" hidden="false" customHeight="false" outlineLevel="0" collapsed="false">
      <c r="E22" s="5"/>
    </row>
    <row r="23" customFormat="false" ht="12.75" hidden="false" customHeight="false" outlineLevel="0" collapsed="false">
      <c r="B23" s="71"/>
      <c r="C23" s="71"/>
      <c r="D23" s="71"/>
      <c r="E23" s="71"/>
      <c r="F23" s="72"/>
      <c r="G23" s="71"/>
      <c r="H23" s="72"/>
      <c r="I23" s="72"/>
      <c r="J23" s="72"/>
      <c r="K23" s="71"/>
      <c r="L23" s="71"/>
    </row>
    <row r="24" customFormat="false" ht="15.75" hidden="false" customHeight="false" outlineLevel="0" collapsed="false">
      <c r="B24" s="2" t="s">
        <v>25</v>
      </c>
      <c r="C24" s="71"/>
      <c r="D24" s="71"/>
      <c r="E24" s="71"/>
      <c r="F24" s="72"/>
      <c r="G24" s="71"/>
      <c r="H24" s="72"/>
      <c r="I24" s="72"/>
      <c r="J24" s="72"/>
      <c r="K24" s="71"/>
      <c r="L24" s="71"/>
    </row>
    <row r="25" customFormat="false" ht="12.75" hidden="false" customHeight="false" outlineLevel="0" collapsed="false">
      <c r="B25" s="71"/>
      <c r="C25" s="71"/>
      <c r="D25" s="71"/>
      <c r="E25" s="71"/>
      <c r="F25" s="72"/>
      <c r="G25" s="71"/>
      <c r="H25" s="72"/>
      <c r="I25" s="72"/>
      <c r="J25" s="72"/>
      <c r="K25" s="71"/>
      <c r="L25" s="71"/>
    </row>
    <row r="26" customFormat="false" ht="12.75" hidden="false" customHeight="false" outlineLevel="0" collapsed="false">
      <c r="B26" s="3" t="s">
        <v>1</v>
      </c>
      <c r="E26" s="3" t="s">
        <v>2</v>
      </c>
      <c r="H26" s="4" t="s">
        <v>3</v>
      </c>
      <c r="J26" s="72"/>
      <c r="K26" s="4" t="s">
        <v>4</v>
      </c>
    </row>
    <row r="27" customFormat="false" ht="12.75" hidden="false" customHeight="false" outlineLevel="0" collapsed="false">
      <c r="G27" s="5"/>
      <c r="H27" s="0"/>
      <c r="I27" s="0"/>
      <c r="K27" s="5"/>
    </row>
    <row r="28" customFormat="false" ht="12.75" hidden="false" customHeight="false" outlineLevel="0" collapsed="false">
      <c r="B28" s="6" t="s">
        <v>5</v>
      </c>
      <c r="C28" s="7" t="s">
        <v>6</v>
      </c>
      <c r="D28" s="5"/>
      <c r="E28" s="8" t="s">
        <v>5</v>
      </c>
      <c r="F28" s="9" t="s">
        <v>7</v>
      </c>
      <c r="G28" s="5"/>
      <c r="H28" s="10" t="s">
        <v>5</v>
      </c>
      <c r="I28" s="11" t="s">
        <v>8</v>
      </c>
      <c r="K28" s="12" t="s">
        <v>5</v>
      </c>
      <c r="L28" s="13" t="s">
        <v>9</v>
      </c>
    </row>
    <row r="29" customFormat="false" ht="12.75" hidden="false" customHeight="false" outlineLevel="0" collapsed="false">
      <c r="B29" s="14"/>
      <c r="C29" s="15"/>
      <c r="D29" s="5"/>
      <c r="E29" s="16"/>
      <c r="F29" s="17"/>
      <c r="G29" s="5"/>
      <c r="H29" s="10"/>
      <c r="I29" s="11"/>
      <c r="K29" s="18"/>
      <c r="L29" s="19"/>
    </row>
    <row r="30" customFormat="false" ht="12.75" hidden="false" customHeight="false" outlineLevel="0" collapsed="false">
      <c r="B30" s="14" t="s">
        <v>10</v>
      </c>
      <c r="C30" s="20" t="n">
        <f aca="false">7/(30.4166666666667)</f>
        <v>0.23013698630137</v>
      </c>
      <c r="E30" s="16" t="s">
        <v>10</v>
      </c>
      <c r="F30" s="21" t="n">
        <f aca="false">10.79/30.2</f>
        <v>0.357284768211921</v>
      </c>
      <c r="G30" s="22"/>
      <c r="H30" s="23" t="s">
        <v>10</v>
      </c>
      <c r="I30" s="24" t="n">
        <v>0.27</v>
      </c>
      <c r="K30" s="18" t="s">
        <v>10</v>
      </c>
      <c r="L30" s="25" t="n">
        <f aca="false">4.9322/(30.4166666666667)</f>
        <v>0.162154520547945</v>
      </c>
    </row>
    <row r="31" customFormat="false" ht="12.75" hidden="false" customHeight="false" outlineLevel="0" collapsed="false">
      <c r="B31" s="14" t="s">
        <v>11</v>
      </c>
      <c r="C31" s="26" t="n">
        <f aca="false">0.022+0.0004+0.004+0.0022</f>
        <v>0.0286</v>
      </c>
      <c r="E31" s="16" t="s">
        <v>11</v>
      </c>
      <c r="F31" s="21" t="n">
        <f aca="false">0.022+0.0004+0.004+0.0022</f>
        <v>0.0286</v>
      </c>
      <c r="G31" s="22"/>
      <c r="H31" s="27" t="s">
        <v>11</v>
      </c>
      <c r="I31" s="24" t="n">
        <v>0</v>
      </c>
      <c r="K31" s="28" t="s">
        <v>11</v>
      </c>
      <c r="L31" s="25" t="n">
        <f aca="false">0.0095+0.0131</f>
        <v>0.0226</v>
      </c>
    </row>
    <row r="32" customFormat="false" ht="12.75" hidden="false" customHeight="false" outlineLevel="0" collapsed="false">
      <c r="B32" s="29" t="s">
        <v>12</v>
      </c>
      <c r="C32" s="30" t="n">
        <f aca="false">(+$C$18/(1-0.023))-$C$18</f>
        <v>0.11252814738997</v>
      </c>
      <c r="E32" s="31" t="s">
        <v>13</v>
      </c>
      <c r="F32" s="32" t="n">
        <f aca="false">(+$C$18/(1-0.026))-$C$18</f>
        <v>0.127597535934291</v>
      </c>
      <c r="G32" s="33"/>
      <c r="H32" s="34" t="s">
        <v>14</v>
      </c>
      <c r="I32" s="35" t="n">
        <f aca="false">(+$C$18/(1-0.019))-$C$18</f>
        <v>0.0925790010193683</v>
      </c>
      <c r="K32" s="36" t="s">
        <v>14</v>
      </c>
      <c r="L32" s="37" t="n">
        <f aca="false">(+$C$18/(1-0.019))-$C$18</f>
        <v>0.0925790010193683</v>
      </c>
    </row>
    <row r="33" customFormat="false" ht="12.75" hidden="false" customHeight="false" outlineLevel="0" collapsed="false">
      <c r="B33" s="38" t="s">
        <v>15</v>
      </c>
      <c r="C33" s="39" t="n">
        <f aca="false">SUM(C30:C32)</f>
        <v>0.37126513369134</v>
      </c>
      <c r="E33" s="40" t="s">
        <v>15</v>
      </c>
      <c r="F33" s="41" t="n">
        <f aca="false">SUM(F30:F32)</f>
        <v>0.513482304146212</v>
      </c>
      <c r="G33" s="5"/>
      <c r="H33" s="42" t="s">
        <v>15</v>
      </c>
      <c r="I33" s="43" t="n">
        <f aca="false">SUM(I30:I32)</f>
        <v>0.362579001019368</v>
      </c>
      <c r="K33" s="44" t="s">
        <v>15</v>
      </c>
      <c r="L33" s="45" t="n">
        <f aca="false">+L30+L32</f>
        <v>0.254733521567314</v>
      </c>
    </row>
    <row r="34" customFormat="false" ht="12.75" hidden="false" customHeight="false" outlineLevel="0" collapsed="false">
      <c r="B34" s="14" t="s">
        <v>16</v>
      </c>
      <c r="C34" s="46" t="n">
        <v>1</v>
      </c>
      <c r="E34" s="16" t="s">
        <v>16</v>
      </c>
      <c r="F34" s="47" t="n">
        <v>1</v>
      </c>
      <c r="G34" s="5"/>
      <c r="H34" s="48" t="s">
        <v>16</v>
      </c>
      <c r="I34" s="49" t="n">
        <v>1</v>
      </c>
      <c r="K34" s="50" t="s">
        <v>16</v>
      </c>
      <c r="L34" s="51" t="n">
        <v>1</v>
      </c>
    </row>
    <row r="35" customFormat="false" ht="12.75" hidden="false" customHeight="false" outlineLevel="0" collapsed="false">
      <c r="B35" s="14" t="s">
        <v>17</v>
      </c>
      <c r="C35" s="26" t="n">
        <f aca="false">(+C30/C34)+C31+C32</f>
        <v>0.37126513369134</v>
      </c>
      <c r="E35" s="16" t="s">
        <v>17</v>
      </c>
      <c r="F35" s="21" t="n">
        <f aca="false">+F33</f>
        <v>0.513482304146212</v>
      </c>
      <c r="H35" s="48" t="s">
        <v>17</v>
      </c>
      <c r="I35" s="52" t="n">
        <f aca="false">+I33</f>
        <v>0.362579001019368</v>
      </c>
      <c r="K35" s="50" t="s">
        <v>17</v>
      </c>
      <c r="L35" s="53" t="n">
        <f aca="false">+L33</f>
        <v>0.254733521567314</v>
      </c>
    </row>
    <row r="36" customFormat="false" ht="12.75" hidden="false" customHeight="false" outlineLevel="0" collapsed="false">
      <c r="B36" s="14" t="s">
        <v>18</v>
      </c>
      <c r="C36" s="54" t="n">
        <v>0.06</v>
      </c>
      <c r="E36" s="16" t="s">
        <v>18</v>
      </c>
      <c r="F36" s="55" t="n">
        <v>0.06</v>
      </c>
      <c r="H36" s="48" t="s">
        <v>18</v>
      </c>
      <c r="I36" s="24" t="n">
        <v>0.06</v>
      </c>
      <c r="K36" s="50" t="s">
        <v>18</v>
      </c>
      <c r="L36" s="56" t="n">
        <v>0.06</v>
      </c>
    </row>
    <row r="37" customFormat="false" ht="12.75" hidden="false" customHeight="false" outlineLevel="0" collapsed="false">
      <c r="B37" s="14" t="s">
        <v>19</v>
      </c>
      <c r="C37" s="57" t="n">
        <f aca="false">+C35+C36</f>
        <v>0.43126513369134</v>
      </c>
      <c r="E37" s="16" t="s">
        <v>19</v>
      </c>
      <c r="F37" s="58" t="n">
        <f aca="false">+F35+F36</f>
        <v>0.573482304146212</v>
      </c>
      <c r="H37" s="59" t="s">
        <v>19</v>
      </c>
      <c r="I37" s="60" t="n">
        <f aca="false">+I35+I36</f>
        <v>0.422579001019368</v>
      </c>
      <c r="K37" s="61" t="s">
        <v>19</v>
      </c>
      <c r="L37" s="62" t="n">
        <f aca="false">+L35+L36</f>
        <v>0.314733521567314</v>
      </c>
    </row>
    <row r="38" customFormat="false" ht="13.5" hidden="false" customHeight="false" outlineLevel="0" collapsed="false">
      <c r="B38" s="14" t="s">
        <v>20</v>
      </c>
      <c r="C38" s="54" t="n">
        <v>0.14</v>
      </c>
      <c r="E38" s="16" t="s">
        <v>20</v>
      </c>
      <c r="F38" s="55" t="n">
        <v>0.14</v>
      </c>
      <c r="H38" s="48" t="s">
        <v>20</v>
      </c>
      <c r="I38" s="24" t="n">
        <v>0.14</v>
      </c>
      <c r="K38" s="50" t="s">
        <v>20</v>
      </c>
      <c r="L38" s="56" t="n">
        <v>0.14</v>
      </c>
    </row>
    <row r="39" customFormat="false" ht="13.5" hidden="false" customHeight="false" outlineLevel="0" collapsed="false">
      <c r="B39" s="29" t="s">
        <v>21</v>
      </c>
      <c r="C39" s="63" t="n">
        <f aca="false">+C37-C38</f>
        <v>0.29126513369134</v>
      </c>
      <c r="E39" s="31" t="s">
        <v>21</v>
      </c>
      <c r="F39" s="64" t="n">
        <f aca="false">+F37-F38</f>
        <v>0.433482304146212</v>
      </c>
      <c r="H39" s="59" t="s">
        <v>21</v>
      </c>
      <c r="I39" s="65" t="n">
        <f aca="false">+I37-I38</f>
        <v>0.282579001019368</v>
      </c>
      <c r="K39" s="61" t="s">
        <v>21</v>
      </c>
      <c r="L39" s="66" t="n">
        <f aca="false">+L37-L38</f>
        <v>0.174733521567314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2001-04-19T20:57:24Z</dcterms:created>
  <dc:creator>pdemoes</dc:creator>
  <dc:description/>
  <dc:language>en-US</dc:language>
  <cp:lastModifiedBy>pdemoes</cp:lastModifiedBy>
  <dcterms:modified xsi:type="dcterms:W3CDTF">2001-04-19T20:58:30Z</dcterms:modified>
  <cp:revision>0</cp:revision>
  <dc:subject/>
  <dc:title/>
</cp:coreProperties>
</file>