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1st Qtr %" sheetId="2" state="visible" r:id="rId4"/>
    <sheet name="pv" sheetId="3" state="hidden" r:id="rId5"/>
    <sheet name="comhc" sheetId="4" state="hidden" r:id="rId6"/>
    <sheet name="group" sheetId="5" state="hidden" r:id="rId7"/>
  </sheets>
  <definedNames>
    <definedName function="false" hidden="false" localSheetId="1" name="_xlnm.Print_Area" vbProcedure="false">'1st Qtr %'!$B$1:$I$12</definedName>
    <definedName function="false" hidden="false" localSheetId="3" name="_xlnm.Print_Area" vbProcedure="false">comhc!$A$1:$X$32</definedName>
    <definedName function="false" hidden="false" localSheetId="4" name="_xlnm.Print_Area" vbProcedure="false">group!$A$1:$K$55</definedName>
    <definedName function="false" hidden="false" localSheetId="2" name="_xlnm.Print_Area" vbProcedure="false">pv!$A$1:$V$46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<sst xmlns="http://schemas.openxmlformats.org/spreadsheetml/2006/main" count="157" uniqueCount="98">
  <si>
    <t xml:space="preserve">Legal Allocation - Percentage Distribution*</t>
  </si>
  <si>
    <t xml:space="preserve">1st Quarter Allocs</t>
  </si>
  <si>
    <t xml:space="preserve">Total</t>
  </si>
  <si>
    <t xml:space="preserve">(Mid Mkt)</t>
  </si>
  <si>
    <t xml:space="preserve">East Power</t>
  </si>
  <si>
    <t xml:space="preserve">LT Gas</t>
  </si>
  <si>
    <t xml:space="preserve">ST Trad</t>
  </si>
  <si>
    <t xml:space="preserve">Risk Mgmt -</t>
  </si>
  <si>
    <t xml:space="preserve">Attorney</t>
  </si>
  <si>
    <t xml:space="preserve">Trading</t>
  </si>
  <si>
    <t xml:space="preserve">East</t>
  </si>
  <si>
    <t xml:space="preserve">West</t>
  </si>
  <si>
    <t xml:space="preserve">Central</t>
  </si>
  <si>
    <t xml:space="preserve">Hou</t>
  </si>
  <si>
    <t xml:space="preserve">Dan Hyvl</t>
  </si>
  <si>
    <t xml:space="preserve">Stacy Dickson</t>
  </si>
  <si>
    <t xml:space="preserve">Monica Jordan</t>
  </si>
  <si>
    <t xml:space="preserve">Carol St. Clair</t>
  </si>
  <si>
    <t xml:space="preserve">Shonnie Daniel</t>
  </si>
  <si>
    <t xml:space="preserve">Richard Sanders</t>
  </si>
  <si>
    <t xml:space="preserve">ENRON CAPITAL &amp;  TRADE RESOURCES</t>
  </si>
  <si>
    <t xml:space="preserve">MARGIN BY GROUP</t>
  </si>
  <si>
    <t xml:space="preserve">(in millions)</t>
  </si>
  <si>
    <t xml:space="preserve">1996  </t>
  </si>
  <si>
    <t xml:space="preserve">1997 </t>
  </si>
  <si>
    <t xml:space="preserve">Volume\Productivity Analysis</t>
  </si>
  <si>
    <t xml:space="preserve">1996</t>
  </si>
  <si>
    <t xml:space="preserve">1996 Income</t>
  </si>
  <si>
    <t xml:space="preserve">Commercial</t>
  </si>
  <si>
    <t xml:space="preserve">Margin Per</t>
  </si>
  <si>
    <t xml:space="preserve">Volume</t>
  </si>
  <si>
    <t xml:space="preserve">Productivity</t>
  </si>
  <si>
    <t xml:space="preserve">1997</t>
  </si>
  <si>
    <t xml:space="preserve">Personned</t>
  </si>
  <si>
    <t xml:space="preserve">After Personned</t>
  </si>
  <si>
    <t xml:space="preserve">Margin</t>
  </si>
  <si>
    <t xml:space="preserve">Headcount</t>
  </si>
  <si>
    <t xml:space="preserve">Employee</t>
  </si>
  <si>
    <t xml:space="preserve">Variance</t>
  </si>
  <si>
    <t xml:space="preserve">Shortfall</t>
  </si>
  <si>
    <t xml:space="preserve">Charge</t>
  </si>
  <si>
    <t xml:space="preserve">North American Energy Services</t>
  </si>
  <si>
    <t xml:space="preserve">   Originations</t>
  </si>
  <si>
    <t xml:space="preserve">   Natural Gas Risk Management &amp; Trading</t>
  </si>
  <si>
    <t xml:space="preserve">   Power Risk Management &amp; Trading</t>
  </si>
  <si>
    <t xml:space="preserve">  Other</t>
  </si>
  <si>
    <t xml:space="preserve">International Energy Services</t>
  </si>
  <si>
    <t xml:space="preserve">   Europe</t>
  </si>
  <si>
    <t xml:space="preserve">   Global Commodities</t>
  </si>
  <si>
    <t xml:space="preserve">   Teesside Saledown</t>
  </si>
  <si>
    <t xml:space="preserve">Finance</t>
  </si>
  <si>
    <t xml:space="preserve">Natural Gas Assets</t>
  </si>
  <si>
    <t xml:space="preserve">  Additional demand charge</t>
  </si>
  <si>
    <t xml:space="preserve">JV Management</t>
  </si>
  <si>
    <t xml:space="preserve">Treasury</t>
  </si>
  <si>
    <t xml:space="preserve">Portland General - Nonregulated</t>
  </si>
  <si>
    <t xml:space="preserve">Management Overview</t>
  </si>
  <si>
    <t xml:space="preserve">      ECT without Enron Energy Services</t>
  </si>
  <si>
    <t xml:space="preserve">Additional Margin needed to meet target</t>
  </si>
  <si>
    <t xml:space="preserve">     Total Margin Target</t>
  </si>
  <si>
    <t xml:space="preserve">Note - Commercial headcount is defined as total commercial personnel.  </t>
  </si>
  <si>
    <t xml:space="preserve">            Includes technical support, assistants or associates\analysts.</t>
  </si>
  <si>
    <t xml:space="preserve">COMERCIAL HEADCOUNT BY GROUP</t>
  </si>
  <si>
    <t xml:space="preserve">Associates\</t>
  </si>
  <si>
    <t xml:space="preserve">Technical </t>
  </si>
  <si>
    <t xml:space="preserve">Analysts</t>
  </si>
  <si>
    <t xml:space="preserve">Assistants</t>
  </si>
  <si>
    <t xml:space="preserve">Support</t>
  </si>
  <si>
    <t xml:space="preserve">Total ECT</t>
  </si>
  <si>
    <t xml:space="preserve">ENRON CAPITAL &amp; TRADE RESOURCES</t>
  </si>
  <si>
    <t xml:space="preserve">GROUP EXPENSES</t>
  </si>
  <si>
    <t xml:space="preserve">Plan</t>
  </si>
  <si>
    <t xml:space="preserve">Estimated</t>
  </si>
  <si>
    <t xml:space="preserve">IBS - Financial</t>
  </si>
  <si>
    <t xml:space="preserve">Reporting</t>
  </si>
  <si>
    <t xml:space="preserve">BUCs</t>
  </si>
  <si>
    <t xml:space="preserve">JV Mgmt Support</t>
  </si>
  <si>
    <t xml:space="preserve">Executive</t>
  </si>
  <si>
    <t xml:space="preserve">Tax</t>
  </si>
  <si>
    <t xml:space="preserve">Canada Support</t>
  </si>
  <si>
    <t xml:space="preserve">IBS - Operational</t>
  </si>
  <si>
    <t xml:space="preserve">Documentation</t>
  </si>
  <si>
    <t xml:space="preserve">Logistics</t>
  </si>
  <si>
    <t xml:space="preserve">Risk Management</t>
  </si>
  <si>
    <t xml:space="preserve">Client Services</t>
  </si>
  <si>
    <t xml:space="preserve">London Support</t>
  </si>
  <si>
    <t xml:space="preserve">Govt. Affairs</t>
  </si>
  <si>
    <t xml:space="preserve">Systems</t>
  </si>
  <si>
    <t xml:space="preserve">IBS</t>
  </si>
  <si>
    <t xml:space="preserve">Administration</t>
  </si>
  <si>
    <t xml:space="preserve">HR</t>
  </si>
  <si>
    <t xml:space="preserve">Other</t>
  </si>
  <si>
    <t xml:space="preserve">Singapore</t>
  </si>
  <si>
    <t xml:space="preserve">HR\Recruiting\Mktg\Office Services</t>
  </si>
  <si>
    <t xml:space="preserve">IT - Operations</t>
  </si>
  <si>
    <t xml:space="preserve">IT - Depreciation</t>
  </si>
  <si>
    <t xml:space="preserve">Legal</t>
  </si>
  <si>
    <t xml:space="preserve">Bonus</t>
  </si>
</sst>
</file>

<file path=xl/styles.xml><?xml version="1.0" encoding="utf-8"?>
<styleSheet xmlns="http://schemas.openxmlformats.org/spreadsheetml/2006/main">
  <numFmts count="98">
    <numFmt numFmtId="164" formatCode="[$-409]#,##0_);\(#,##0\)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[$-409]General"/>
    <numFmt numFmtId="173" formatCode="&quot;$         &quot;#,###.00_);&quot;$         (&quot;#,###.00\);&quot;$              -&quot;"/>
    <numFmt numFmtId="174" formatCode="#,##0.0_______);\(#,##0.0\);______&quot; -  &quot;"/>
    <numFmt numFmtId="175" formatCode="#,##0.00__\);\(#,##0.00\);__&quot;  -&quot;"/>
    <numFmt numFmtId="176" formatCode="#,##0___);\(#,##0\)_;&quot; -&quot;__&quot;  &quot;"/>
    <numFmt numFmtId="177" formatCode="0.0%&quot; )&quot;"/>
    <numFmt numFmtId="178" formatCode="000"/>
    <numFmt numFmtId="179" formatCode="\$#,##0;&quot;-$&quot;#,##0"/>
    <numFmt numFmtId="180" formatCode="[$-409]#,##0.00_);[RED]\(#,##0.00\)"/>
    <numFmt numFmtId="181" formatCode="\$#,##0.00_);[RED]&quot;($&quot;#,##0.00\)"/>
    <numFmt numFmtId="182" formatCode="&quot;$         &quot;#,###.00_);&quot;$         (&quot;#,###.00\);&quot;$                -&quot;"/>
    <numFmt numFmtId="183" formatCode="#,##0.00___);\(#,##0.00\);___ &quot; -&quot;"/>
    <numFmt numFmtId="184" formatCode="&quot;$   &quot;#,##0.00_);&quot;($   &quot;#,##0.00\);&quot;$          -&quot;"/>
    <numFmt numFmtId="185" formatCode="_(* #,##0_);_(* \(#,##0\);_(* \-_);_(@_)"/>
    <numFmt numFmtId="186" formatCode="_-* #,##0_-;\-* #,##0_-;_-* \-_-;_-@_-"/>
    <numFmt numFmtId="187" formatCode="\£#,##0.00;&quot;-£&quot;#,##0.00"/>
    <numFmt numFmtId="188" formatCode="\$#,##0.0_);[RED]&quot;($&quot;#,##0.0\)"/>
    <numFmt numFmtId="189" formatCode="#,##0_________);\(#,##0\);_________-&quot;  &quot;"/>
    <numFmt numFmtId="190" formatCode="&quot;$  &quot;#,##0.0_);[RED]&quot;($  &quot;#,##0.0\)"/>
    <numFmt numFmtId="191" formatCode="#,##0.0000_);\(#,##0.0000\);_ &quot;-  &quot;"/>
    <numFmt numFmtId="192" formatCode="#,##0_)_ ;\(#,##0&quot;) &quot;;\-_)_ _ "/>
    <numFmt numFmtId="193" formatCode="0.0%\);\(0.0\)%;&quot; -&quot;"/>
    <numFmt numFmtId="194" formatCode="0.000"/>
    <numFmt numFmtId="195" formatCode="#,##0_);\(#,##0&quot;)-&quot;"/>
    <numFmt numFmtId="196" formatCode="_(* #,##0.00_);_(* \(#,##0.00\);_(* \-??_);_(@_)"/>
    <numFmt numFmtId="197" formatCode="_-* #,##0.00_-;\-* #,##0.00_-;_-* \-??_-;_-@_-"/>
    <numFmt numFmtId="198" formatCode="[$-409]#,##0.00"/>
    <numFmt numFmtId="199" formatCode="_-\£* #,##0_-;&quot;-£&quot;* #,##0_-;_-\£* \-_-;_-@_-"/>
    <numFmt numFmtId="200" formatCode="#,##0.0_);[RED]\(#,##0.0\);\-"/>
    <numFmt numFmtId="201" formatCode="#,###_);\(#,##0\);&quot; -&quot;_ "/>
    <numFmt numFmtId="202" formatCode="0.0%_;\(0\.0\)%;&quot; -   &quot;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_(* #,##0.0000_);_(* \(#,##0.0000\);_(* \-??_);_(@_)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.0________\);\(#,##0.0\);_______ &quot;-  &quot;"/>
    <numFmt numFmtId="245" formatCode="[$-409]0.00"/>
    <numFmt numFmtId="246" formatCode="#,##0_);\(#,##0\);&quot; -&quot;_ "/>
    <numFmt numFmtId="247" formatCode="_(* #,##0.000000000_);_(* \(#,##0.000000000\);_(* \-??_);_(@_)"/>
    <numFmt numFmtId="248" formatCode="#,##0_);\(#,##0\);\-"/>
    <numFmt numFmtId="249" formatCode="0.00_)"/>
    <numFmt numFmtId="250" formatCode=".0000%"/>
    <numFmt numFmtId="251" formatCode="#,##0.0_);\(#,##0.0\)"/>
    <numFmt numFmtId="252" formatCode="0.00000"/>
    <numFmt numFmtId="253" formatCode="[$-409]#,##0"/>
    <numFmt numFmtId="254" formatCode="#,##0.0000_);[RED]\(#,##0.0000\)"/>
    <numFmt numFmtId="255" formatCode="[$-409]0"/>
    <numFmt numFmtId="256" formatCode="[$-409]0.00%"/>
    <numFmt numFmtId="257" formatCode="[$-409]0%"/>
    <numFmt numFmtId="258" formatCode="mmmm\-yy"/>
    <numFmt numFmtId="259" formatCode="0.0%"/>
    <numFmt numFmtId="260" formatCode="_(* #,##0.0_);_(* \(#,##0.0\);_(* \-??_);_(@_)"/>
    <numFmt numFmtId="261" formatCode="_(* #,##0_);_(* \(#,##0\);_(* \-??_);_(@_)"/>
  </numFmts>
  <fonts count="83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2"/>
      <color rgb="FF00000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Arial"/>
      <family val="0"/>
    </font>
    <font>
      <b val="true"/>
      <sz val="10"/>
      <color rgb="FF000000"/>
      <name val="Times New Roman"/>
      <family val="0"/>
    </font>
    <font>
      <b val="true"/>
      <sz val="10"/>
      <name val="Times New Roman"/>
      <family val="0"/>
    </font>
    <font>
      <b val="true"/>
      <sz val="11"/>
      <name val="Times New Roman"/>
      <family val="0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5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2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72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25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5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21" fillId="0" borderId="0" applyFont="true" applyBorder="false" applyAlignment="false" applyProtection="false"/>
    <xf numFmtId="164" fontId="16" fillId="4" borderId="0" applyFont="true" applyBorder="false" applyAlignment="false" applyProtection="false"/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6" fillId="0" borderId="0" applyFont="true" applyBorder="false" applyAlignment="false" applyProtection="false"/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8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8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0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60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0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0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60" fontId="7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7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0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1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1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0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7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0" fontId="7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0" fontId="7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1" fontId="7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0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0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0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0" fontId="6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0" fontId="7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0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1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61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8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61" fontId="7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1" fontId="7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1" fontId="6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0" fontId="0" fillId="0" borderId="0" xfId="6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0" fillId="0" borderId="0" xfId="63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0" fontId="80" fillId="0" borderId="0" xfId="6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0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8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0" fontId="0" fillId="0" borderId="0" xfId="6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0" fontId="76" fillId="0" borderId="0" xfId="6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0" fontId="76" fillId="0" borderId="5" xfId="6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0" fontId="76" fillId="0" borderId="0" xfId="63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0" fontId="76" fillId="0" borderId="0" xfId="6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68" fillId="0" borderId="0" xfId="63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0" fillId="0" borderId="0" xfId="6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0" fillId="0" borderId="5" xfId="6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0" fillId="0" borderId="6" xfId="636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3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A" xfId="118"/>
    <cellStyle name="Comma [0]_A_dimon" xfId="119"/>
    <cellStyle name="Comma [0]_ACTUAL" xfId="120"/>
    <cellStyle name="Comma [0]_ACTUAL NA -OBU" xfId="121"/>
    <cellStyle name="Comma [0]_Actual vs." xfId="122"/>
    <cellStyle name="Comma [0]_algasdefault" xfId="123"/>
    <cellStyle name="Comma [0]_Alternative1" xfId="124"/>
    <cellStyle name="Comma [0]_Alternative1_1" xfId="125"/>
    <cellStyle name="Comma [0]_App E" xfId="126"/>
    <cellStyle name="Comma [0]_Apr" xfId="127"/>
    <cellStyle name="Comma [0]_Arapahoe" xfId="128"/>
    <cellStyle name="Comma [0]_Assumptions" xfId="129"/>
    <cellStyle name="Comma [0]_Assumptions_dimon" xfId="130"/>
    <cellStyle name="Comma [0]_bahiadefault" xfId="131"/>
    <cellStyle name="Comma [0]_Book3" xfId="132"/>
    <cellStyle name="Comma [0]_BOP" xfId="133"/>
    <cellStyle name="Comma [0]_BOPBAL1" xfId="134"/>
    <cellStyle name="Comma [0]_BOPCBU" xfId="135"/>
    <cellStyle name="Comma [0]_BOPCBU (2)" xfId="136"/>
    <cellStyle name="Comma [0]_BOPCBU96" xfId="137"/>
    <cellStyle name="Comma [0]_BSAPPE.XLS" xfId="138"/>
    <cellStyle name="Comma [0]_Calculations" xfId="139"/>
    <cellStyle name="Comma [0]_Calculations (2)" xfId="140"/>
    <cellStyle name="Comma [0]_Calculations (2)_dimon" xfId="141"/>
    <cellStyle name="Comma [0]_Calculations II" xfId="142"/>
    <cellStyle name="Comma [0]_Calculations II_dimon" xfId="143"/>
    <cellStyle name="Comma [0]_Calculations III" xfId="144"/>
    <cellStyle name="Comma [0]_Calculations III_dimon" xfId="145"/>
    <cellStyle name="Comma [0]_Calculations_1" xfId="146"/>
    <cellStyle name="Comma [0]_Calculations_dimon" xfId="147"/>
    <cellStyle name="Comma [0]_CAPEX" xfId="148"/>
    <cellStyle name="Comma [0]_CAPEX94" xfId="149"/>
    <cellStyle name="Comma [0]_CBU BOX CHART V PLAN" xfId="150"/>
    <cellStyle name="Comma [0]_CCA" xfId="151"/>
    <cellStyle name="Comma [0]_CCOCPX" xfId="152"/>
    <cellStyle name="Comma [0]_CHANGES.XLS" xfId="153"/>
    <cellStyle name="Comma [0]_Channel Table" xfId="154"/>
    <cellStyle name="Comma [0]_Charts" xfId="155"/>
    <cellStyle name="Comma [0]_Comm File" xfId="156"/>
    <cellStyle name="Comma [0]_coperdefault" xfId="157"/>
    <cellStyle name="Comma [0]_Corp method" xfId="158"/>
    <cellStyle name="Comma [0]_CTCUR" xfId="159"/>
    <cellStyle name="Comma [0]_CUMPLTCH" xfId="160"/>
    <cellStyle name="Comma [0]_Cur 5100" xfId="161"/>
    <cellStyle name="Comma [0]_DEFAULT" xfId="162"/>
    <cellStyle name="Comma [0]_dimon" xfId="163"/>
    <cellStyle name="Comma [0]_dimon_1" xfId="164"/>
    <cellStyle name="Comma [0]_Dowell C1b" xfId="165"/>
    <cellStyle name="Comma [0]_Dowell-C1a" xfId="166"/>
    <cellStyle name="Comma [0]_E&amp;ONW1" xfId="167"/>
    <cellStyle name="Comma [0]_E&amp;ONW2" xfId="168"/>
    <cellStyle name="Comma [0]_E&amp;OOCPX" xfId="169"/>
    <cellStyle name="Comma [0]_emserdefault" xfId="170"/>
    <cellStyle name="Comma [0]_ENRGYOP1" xfId="171"/>
    <cellStyle name="Comma [0]_F&amp;COCPX" xfId="172"/>
    <cellStyle name="Comma [0]_FEBRUARY" xfId="173"/>
    <cellStyle name="Comma [0]_FF" xfId="174"/>
    <cellStyle name="Comma [0]_FP 20 A (1)" xfId="175"/>
    <cellStyle name="Comma [0]_FP 20 A (2)" xfId="176"/>
    <cellStyle name="Comma [0]_FP-20 (App. E)" xfId="177"/>
    <cellStyle name="Comma [0]_FP-20 (App.A) " xfId="178"/>
    <cellStyle name="Comma [0]_FP-20 (App.D)" xfId="179"/>
    <cellStyle name="Comma [0]_FP-20(App.B)" xfId="180"/>
    <cellStyle name="Comma [0]_FP-20(C1) (a)" xfId="181"/>
    <cellStyle name="Comma [0]_FP-20(C1) (a) (2)" xfId="182"/>
    <cellStyle name="Comma [0]_FP-20(C1) (b)" xfId="183"/>
    <cellStyle name="Comma [0]_FP-20(C1) (b) " xfId="184"/>
    <cellStyle name="Comma [0]_FP-20(C1) (b) (2)" xfId="185"/>
    <cellStyle name="Comma [0]_Full Year FY96" xfId="186"/>
    <cellStyle name="Comma [0]_GCM" xfId="187"/>
    <cellStyle name="Comma [0]_GenAssum" xfId="188"/>
    <cellStyle name="Comma [0]_GP C1a" xfId="189"/>
    <cellStyle name="Comma [0]_GP C1b" xfId="190"/>
    <cellStyle name="Comma [0]_GP_EI_3" xfId="191"/>
    <cellStyle name="Comma [0]_GQ C1A" xfId="192"/>
    <cellStyle name="Comma [0]_GQ C1B" xfId="193"/>
    <cellStyle name="Comma [0]_groups" xfId="194"/>
    <cellStyle name="Comma [0]_Inputs" xfId="195"/>
    <cellStyle name="Comma [0]_IPM C1b" xfId="196"/>
    <cellStyle name="Comma [0]_IPMC1a" xfId="197"/>
    <cellStyle name="Comma [0]_IS-Hold" xfId="198"/>
    <cellStyle name="Comma [0]_ITOCPX" xfId="199"/>
    <cellStyle name="Comma [0]_Janactuals" xfId="200"/>
    <cellStyle name="Comma [0]_jancf" xfId="201"/>
    <cellStyle name="Comma [0]_JUNMTH55" xfId="202"/>
    <cellStyle name="Comma [0]_JUNMTH57" xfId="203"/>
    <cellStyle name="Comma [0]_JUNYTD55" xfId="204"/>
    <cellStyle name="Comma [0]_JUNYTD57" xfId="205"/>
    <cellStyle name="Comma [0]_laroux" xfId="206"/>
    <cellStyle name="Comma [0]_laroux_1" xfId="207"/>
    <cellStyle name="Comma [0]_laroux_12~3SO2" xfId="208"/>
    <cellStyle name="Comma [0]_laroux_1995" xfId="209"/>
    <cellStyle name="Comma [0]_laroux_1_12~3SO2" xfId="210"/>
    <cellStyle name="Comma [0]_laroux_1_dimon" xfId="211"/>
    <cellStyle name="Comma [0]_laroux_1_dimon_1" xfId="212"/>
    <cellStyle name="Comma [0]_laroux_1_dimon_2" xfId="213"/>
    <cellStyle name="Comma [0]_laroux_1_laroux" xfId="214"/>
    <cellStyle name="Comma [0]_laroux_1_NEGS" xfId="215"/>
    <cellStyle name="Comma [0]_laroux_1_NEGS_1" xfId="216"/>
    <cellStyle name="Comma [0]_laroux_1_NEGS_~0022862" xfId="217"/>
    <cellStyle name="Comma [0]_laroux_1_pldt" xfId="218"/>
    <cellStyle name="Comma [0]_laroux_1_pldt_dimon" xfId="219"/>
    <cellStyle name="Comma [0]_laroux_1_PLDT_dimon_1" xfId="220"/>
    <cellStyle name="Comma [0]_laroux_1_VERA" xfId="221"/>
    <cellStyle name="Comma [0]_laroux_1_VIRUS-EDY" xfId="222"/>
    <cellStyle name="Comma [0]_laroux_1_~0022862" xfId="223"/>
    <cellStyle name="Comma [0]_laroux_2" xfId="224"/>
    <cellStyle name="Comma [0]_laroux_2_12~3SO2" xfId="225"/>
    <cellStyle name="Comma [0]_laroux_2_12~3SO2_NEGS" xfId="226"/>
    <cellStyle name="Comma [0]_laroux_2_12~3SO2_~0022862" xfId="227"/>
    <cellStyle name="Comma [0]_laroux_2_dimon" xfId="228"/>
    <cellStyle name="Comma [0]_laroux_2_dimon_1" xfId="229"/>
    <cellStyle name="Comma [0]_laroux_2_dimon_2" xfId="230"/>
    <cellStyle name="Comma [0]_laroux_2_laroux" xfId="231"/>
    <cellStyle name="Comma [0]_laroux_2_laroux_dimon" xfId="232"/>
    <cellStyle name="Comma [0]_laroux_2_NEGS" xfId="233"/>
    <cellStyle name="Comma [0]_laroux_2_NEGS_1" xfId="234"/>
    <cellStyle name="Comma [0]_laroux_2_pldt" xfId="235"/>
    <cellStyle name="Comma [0]_laroux_2_VERA" xfId="236"/>
    <cellStyle name="Comma [0]_laroux_3" xfId="237"/>
    <cellStyle name="Comma [0]_laroux_3_dimon" xfId="238"/>
    <cellStyle name="Comma [0]_laroux_3_dimon_1" xfId="239"/>
    <cellStyle name="Comma [0]_laroux_3_NEGS" xfId="240"/>
    <cellStyle name="Comma [0]_laroux_3_~0022862" xfId="241"/>
    <cellStyle name="Comma [0]_laroux_dimon" xfId="242"/>
    <cellStyle name="Comma [0]_laroux_dimon_1" xfId="243"/>
    <cellStyle name="Comma [0]_laroux_laroux" xfId="244"/>
    <cellStyle name="Comma [0]_laroux_laroux_1" xfId="245"/>
    <cellStyle name="Comma [0]_laroux_laroux_dimon" xfId="246"/>
    <cellStyle name="Comma [0]_laroux_MATERAL2" xfId="247"/>
    <cellStyle name="Comma [0]_laroux_MATERAL2_dimon" xfId="248"/>
    <cellStyle name="Comma [0]_laroux_MATERAL2_dimon_1" xfId="249"/>
    <cellStyle name="Comma [0]_laroux_MATERAL2_laroux" xfId="250"/>
    <cellStyle name="Comma [0]_laroux_MATERAL2_laroux_dimon" xfId="251"/>
    <cellStyle name="Comma [0]_laroux_MATERAL2_NEGS" xfId="252"/>
    <cellStyle name="Comma [0]_laroux_MATERAL2_NEGS_1" xfId="253"/>
    <cellStyle name="Comma [0]_laroux_MATERAL2_NEGS_1_~0022862" xfId="254"/>
    <cellStyle name="Comma [0]_laroux_MATERAL2_NEGS_2" xfId="255"/>
    <cellStyle name="Comma [0]_laroux_MATERAL2_NEGS_~0022862" xfId="256"/>
    <cellStyle name="Comma [0]_laroux_MATERAL2_pldt" xfId="257"/>
    <cellStyle name="Comma [0]_laroux_MATERAL2_VERA" xfId="258"/>
    <cellStyle name="Comma [0]_laroux_MATERAL2_VIRUS-EDY" xfId="259"/>
    <cellStyle name="Comma [0]_laroux_MATERAL2_~0022862" xfId="260"/>
    <cellStyle name="Comma [0]_laroux_mud plant bolted" xfId="261"/>
    <cellStyle name="Comma [0]_laroux_mud plant bolted_dimon" xfId="262"/>
    <cellStyle name="Comma [0]_laroux_mud plant bolted_dimon_1" xfId="263"/>
    <cellStyle name="Comma [0]_laroux_mud plant bolted_dimon_2" xfId="264"/>
    <cellStyle name="Comma [0]_laroux_mud plant bolted_NEGS" xfId="265"/>
    <cellStyle name="Comma [0]_laroux_mud plant bolted_NEGS_1" xfId="266"/>
    <cellStyle name="Comma [0]_laroux_mud plant bolted_NEGS_~0022862" xfId="267"/>
    <cellStyle name="Comma [0]_laroux_mud plant bolted_~0022862" xfId="268"/>
    <cellStyle name="Comma [0]_laroux_pldt" xfId="269"/>
    <cellStyle name="Comma [0]_laroux_VERA" xfId="270"/>
    <cellStyle name="Comma [0]_laroux_VERA_1" xfId="271"/>
    <cellStyle name="Comma [0]_laroux_VIRUS-EDY" xfId="272"/>
    <cellStyle name="Comma [0]_MACRO1.XLM" xfId="273"/>
    <cellStyle name="Comma [0]_MATERAL2" xfId="274"/>
    <cellStyle name="Comma [0]_MATERAL2_dimon" xfId="275"/>
    <cellStyle name="Comma [0]_MATERAL2_dimon_1" xfId="276"/>
    <cellStyle name="Comma [0]_MATERAL2_dimon_2" xfId="277"/>
    <cellStyle name="Comma [0]_MATERAL2_NEGS" xfId="278"/>
    <cellStyle name="Comma [0]_MATERAL2_NEGS_1" xfId="279"/>
    <cellStyle name="Comma [0]_MATERAL2_NEGS_~0022862" xfId="280"/>
    <cellStyle name="Comma [0]_MATERAL2_~0022862" xfId="281"/>
    <cellStyle name="Comma [0]_MKGOCPX" xfId="282"/>
    <cellStyle name="Comma [0]_MOBCPX" xfId="283"/>
    <cellStyle name="Comma [0]_mud plant bolted" xfId="284"/>
    <cellStyle name="Comma [0]_mud plant bolted_dimon" xfId="285"/>
    <cellStyle name="Comma [0]_mud plant bolted_dimon_1" xfId="286"/>
    <cellStyle name="Comma [0]_mud plant bolted_laroux" xfId="287"/>
    <cellStyle name="Comma [0]_mud plant bolted_laroux_dimon" xfId="288"/>
    <cellStyle name="Comma [0]_mud plant bolted_NEGS" xfId="289"/>
    <cellStyle name="Comma [0]_mud plant bolted_NEGS_1" xfId="290"/>
    <cellStyle name="Comma [0]_mud plant bolted_NEGS_1_~0022862" xfId="291"/>
    <cellStyle name="Comma [0]_mud plant bolted_NEGS_2" xfId="292"/>
    <cellStyle name="Comma [0]_mud plant bolted_NEGS_~0022862" xfId="293"/>
    <cellStyle name="Comma [0]_mud plant bolted_pldt" xfId="294"/>
    <cellStyle name="Comma [0]_mud plant bolted_VERA" xfId="295"/>
    <cellStyle name="Comma [0]_mud plant bolted_VIRUS-EDY" xfId="296"/>
    <cellStyle name="Comma [0]_mud plant bolted_~0022862" xfId="297"/>
    <cellStyle name="Comma [0]_NA (2)" xfId="298"/>
    <cellStyle name="Comma [0]_NA WITHOUT GOV'T &amp; PNX" xfId="299"/>
    <cellStyle name="Comma [0]_NAOBU10" xfId="300"/>
    <cellStyle name="Comma [0]_NAT ACCT" xfId="301"/>
    <cellStyle name="Comma [0]_NSACTUAL.XLS" xfId="302"/>
    <cellStyle name="Comma [0]_NX00" xfId="303"/>
    <cellStyle name="Comma [0]_Odner" xfId="304"/>
    <cellStyle name="Comma [0]_Odner (2)" xfId="305"/>
    <cellStyle name="Comma [0]_Odner (3)" xfId="306"/>
    <cellStyle name="Comma [0]_OSMOCPX" xfId="307"/>
    <cellStyle name="Comma [0]_Other Months" xfId="308"/>
    <cellStyle name="Comma [0]_Outlook" xfId="309"/>
    <cellStyle name="Comma [0]_P&amp;L" xfId="310"/>
    <cellStyle name="Comma [0]_pbdefault" xfId="311"/>
    <cellStyle name="Comma [0]_percentages" xfId="312"/>
    <cellStyle name="Comma [0]_PERSONAL" xfId="313"/>
    <cellStyle name="Comma [0]_PGMKOCPX" xfId="314"/>
    <cellStyle name="Comma [0]_PGNW1" xfId="315"/>
    <cellStyle name="Comma [0]_PGNW2" xfId="316"/>
    <cellStyle name="Comma [0]_PGNWOCPX" xfId="317"/>
    <cellStyle name="Comma [0]_Pink" xfId="318"/>
    <cellStyle name="Comma [0]_Plan" xfId="319"/>
    <cellStyle name="Comma [0]_PLAN95" xfId="320"/>
    <cellStyle name="Comma [0]_PLANT" xfId="321"/>
    <cellStyle name="Comma [0]_PLDT" xfId="322"/>
    <cellStyle name="Comma [0]_pldt_1" xfId="323"/>
    <cellStyle name="Comma [0]_pldt_1_dimon" xfId="324"/>
    <cellStyle name="Comma [0]_pldt_Calculations" xfId="325"/>
    <cellStyle name="Comma [0]_PLDT_dimon" xfId="326"/>
    <cellStyle name="Comma [0]_pldt_NEGS" xfId="327"/>
    <cellStyle name="Comma [0]_priccurv" xfId="328"/>
    <cellStyle name="Comma [0]_PROCDS&amp;G" xfId="329"/>
    <cellStyle name="Comma [0]_Product" xfId="330"/>
    <cellStyle name="Comma [0]_PROFILE4" xfId="331"/>
    <cellStyle name="Comma [0]_Projects" xfId="332"/>
    <cellStyle name="Comma [0]_Q1 FY96" xfId="333"/>
    <cellStyle name="Comma [0]_Q2 FY96" xfId="334"/>
    <cellStyle name="Comma [0]_Q3 FY96" xfId="335"/>
    <cellStyle name="Comma [0]_Q4 FY96" xfId="336"/>
    <cellStyle name="Comma [0]_QTR94_95" xfId="337"/>
    <cellStyle name="Comma [0]_Quarter End Months" xfId="338"/>
    <cellStyle name="Comma [0]_r1" xfId="339"/>
    <cellStyle name="Comma [0]_r1_dimon" xfId="340"/>
    <cellStyle name="Comma [0]_RFI" xfId="341"/>
    <cellStyle name="Comma [0]_RFI_1" xfId="342"/>
    <cellStyle name="Comma [0]_RQSTFRM" xfId="343"/>
    <cellStyle name="Comma [0]_Sales Order" xfId="344"/>
    <cellStyle name="Comma [0]_SATOCPX" xfId="345"/>
    <cellStyle name="Comma [0]_Sheet1" xfId="346"/>
    <cellStyle name="Comma [0]_Sheet1_Book6" xfId="347"/>
    <cellStyle name="Comma [0]_Sheet1_CTS - Ind excl Can" xfId="348"/>
    <cellStyle name="Comma [0]_Sheet1_dimon" xfId="349"/>
    <cellStyle name="Comma [0]_Sheet1_dimon_1" xfId="350"/>
    <cellStyle name="Comma [0]_Sheet1_ECTPLAN" xfId="351"/>
    <cellStyle name="Comma [0]_Sheet1_format1" xfId="352"/>
    <cellStyle name="Comma [0]_Sheet1_laroux" xfId="353"/>
    <cellStyle name="Comma [0]_Sheet1_NEGS" xfId="354"/>
    <cellStyle name="Comma [0]_Sheet1_Other Ind  " xfId="355"/>
    <cellStyle name="Comma [0]_Sheet1_PERSONAL" xfId="356"/>
    <cellStyle name="Comma [0]_Sheet1_PLAN0398" xfId="357"/>
    <cellStyle name="Comma [0]_Sheet1_PLDT" xfId="358"/>
    <cellStyle name="Comma [0]_Sheet1_Var_2CE" xfId="359"/>
    <cellStyle name="Comma [0]_Sheet1_~0022862" xfId="360"/>
    <cellStyle name="Comma [0]_Sheet2" xfId="361"/>
    <cellStyle name="Comma [0]_Sheet4" xfId="362"/>
    <cellStyle name="Comma [0]_Sheet4_NEGS" xfId="363"/>
    <cellStyle name="Comma [0]_Sheet4_pldt" xfId="364"/>
    <cellStyle name="Comma [0]_Sheet4_~0022862" xfId="365"/>
    <cellStyle name="Comma [0]_SHENREPT" xfId="366"/>
    <cellStyle name="Comma [0]_Shipped" xfId="367"/>
    <cellStyle name="Comma [0]_Snr. CO" xfId="368"/>
    <cellStyle name="Comma [0]_sprint contr" xfId="369"/>
    <cellStyle name="Comma [0]_stats" xfId="370"/>
    <cellStyle name="Comma [0]_Subcont File" xfId="371"/>
    <cellStyle name="Comma [0]_Summary Info" xfId="372"/>
    <cellStyle name="Comma [0]_SUMPAGE" xfId="373"/>
    <cellStyle name="Comma [0]_SYSPLN98" xfId="374"/>
    <cellStyle name="Comma [0]_Terms Defined" xfId="375"/>
    <cellStyle name="Comma [0]_TMSNW1" xfId="376"/>
    <cellStyle name="Comma [0]_TMSNW2" xfId="377"/>
    <cellStyle name="Comma [0]_TMSOCPX" xfId="378"/>
    <cellStyle name="Comma [0]_TOTAL MTH" xfId="379"/>
    <cellStyle name="Comma [0]_TOTAL YTD" xfId="380"/>
    <cellStyle name="Comma [0]_TRANSDSC.XLS" xfId="381"/>
    <cellStyle name="Comma [0]_TRANSFXA.XLS" xfId="382"/>
    <cellStyle name="Comma [0]_TRANSFXA.XLS_1" xfId="383"/>
    <cellStyle name="Comma [0]_TRANSIME.XLS" xfId="384"/>
    <cellStyle name="Comma [0]_TRANSIME.XLS_TRANSDSC.XLS" xfId="385"/>
    <cellStyle name="Comma [0]_TRANSIME.XLS_TRANSFXA.XLS" xfId="386"/>
    <cellStyle name="Comma [0]_VIRUS-EDY" xfId="387"/>
    <cellStyle name="Comma [0]_White" xfId="388"/>
    <cellStyle name="Comma [0]_WIP Chart" xfId="389"/>
    <cellStyle name="Comma [0]_WO Var. &amp; Tot. Exp." xfId="390"/>
    <cellStyle name="Comma [0]_WSP" xfId="391"/>
    <cellStyle name="Comma [0]_yrcao" xfId="392"/>
    <cellStyle name="Comma [0]_YREND55" xfId="393"/>
    <cellStyle name="Comma [0]_YREND57" xfId="394"/>
    <cellStyle name="Comma [0]_YTDCUR" xfId="395"/>
    <cellStyle name="Comma_1162" xfId="396"/>
    <cellStyle name="Comma_12matrix" xfId="397"/>
    <cellStyle name="Comma_12~3SO2" xfId="398"/>
    <cellStyle name="Comma_1995" xfId="399"/>
    <cellStyle name="Comma_1997" xfId="400"/>
    <cellStyle name="Comma_29" xfId="401"/>
    <cellStyle name="Comma_A" xfId="402"/>
    <cellStyle name="Comma_A_dimon" xfId="403"/>
    <cellStyle name="Comma_ACTUAL" xfId="404"/>
    <cellStyle name="Comma_ACTUAL NA -OBU" xfId="405"/>
    <cellStyle name="Comma_Actual vs." xfId="406"/>
    <cellStyle name="Comma_algasdefault" xfId="407"/>
    <cellStyle name="Comma_algasdefault_1" xfId="408"/>
    <cellStyle name="Comma_Alternative1" xfId="409"/>
    <cellStyle name="Comma_Alternative1_1" xfId="410"/>
    <cellStyle name="Comma_App E" xfId="411"/>
    <cellStyle name="Comma_Apr" xfId="412"/>
    <cellStyle name="Comma_Arapahoe" xfId="413"/>
    <cellStyle name="Comma_Assumptions" xfId="414"/>
    <cellStyle name="Comma_Assumptions_dimon" xfId="415"/>
    <cellStyle name="Comma_bahiadefault" xfId="416"/>
    <cellStyle name="Comma_bahiadefault_1" xfId="417"/>
    <cellStyle name="Comma_Book3" xfId="418"/>
    <cellStyle name="Comma_BOP" xfId="419"/>
    <cellStyle name="Comma_BOPBAL1" xfId="420"/>
    <cellStyle name="Comma_BOPCBU" xfId="421"/>
    <cellStyle name="Comma_BOPCBU (2)" xfId="422"/>
    <cellStyle name="Comma_BOPCBU96" xfId="423"/>
    <cellStyle name="Comma_BSAPPE.XLS" xfId="424"/>
    <cellStyle name="Comma_C-Cap intensity" xfId="425"/>
    <cellStyle name="Comma_C-Capex%rev" xfId="426"/>
    <cellStyle name="Comma_C-Line per Staff" xfId="427"/>
    <cellStyle name="Comma_C-lines distribution" xfId="428"/>
    <cellStyle name="Comma_C-Orig PLDT lines" xfId="429"/>
    <cellStyle name="Comma_C-Ret on Rev" xfId="430"/>
    <cellStyle name="Comma_C-ROACE" xfId="431"/>
    <cellStyle name="Comma_Calculations" xfId="432"/>
    <cellStyle name="Comma_Calculations (2)" xfId="433"/>
    <cellStyle name="Comma_Calculations (2)_dimon" xfId="434"/>
    <cellStyle name="Comma_Calculations II" xfId="435"/>
    <cellStyle name="Comma_Calculations II_dimon" xfId="436"/>
    <cellStyle name="Comma_Calculations III" xfId="437"/>
    <cellStyle name="Comma_Calculations III_dimon" xfId="438"/>
    <cellStyle name="Comma_Calculations_1" xfId="439"/>
    <cellStyle name="Comma_Calculations_dimon" xfId="440"/>
    <cellStyle name="Comma_Capex" xfId="441"/>
    <cellStyle name="Comma_Capex per line" xfId="442"/>
    <cellStyle name="Comma_Capex%rev" xfId="443"/>
    <cellStyle name="Comma_CAPEX94" xfId="444"/>
    <cellStyle name="Comma_CAPEX_dimon" xfId="445"/>
    <cellStyle name="Comma_CBU BOX CHART V PLAN" xfId="446"/>
    <cellStyle name="Comma_CCA" xfId="447"/>
    <cellStyle name="Comma_CCOCPX" xfId="448"/>
    <cellStyle name="Comma_CHANGES.XLS" xfId="449"/>
    <cellStyle name="Comma_Channel Table" xfId="450"/>
    <cellStyle name="Comma_Charts" xfId="451"/>
    <cellStyle name="Comma_Cht-Capex per line" xfId="452"/>
    <cellStyle name="Comma_Cht-Cum Real Opr Cf" xfId="453"/>
    <cellStyle name="Comma_Cht-Dep%Rev" xfId="454"/>
    <cellStyle name="Comma_Cht-Real Opr Cf" xfId="455"/>
    <cellStyle name="Comma_Cht-Rev dist" xfId="456"/>
    <cellStyle name="Comma_Cht-Rev p line" xfId="457"/>
    <cellStyle name="Comma_Cht-Rev per Staff" xfId="458"/>
    <cellStyle name="Comma_Cht-Staff cost%revenue" xfId="459"/>
    <cellStyle name="Comma_Comm File" xfId="460"/>
    <cellStyle name="Comma_coperdefault" xfId="461"/>
    <cellStyle name="Comma_coperdefault_1" xfId="462"/>
    <cellStyle name="Comma_Corp method" xfId="463"/>
    <cellStyle name="Comma_CROCF" xfId="464"/>
    <cellStyle name="Comma_CTCUR" xfId="465"/>
    <cellStyle name="Comma_Cum Real Opr Cf" xfId="466"/>
    <cellStyle name="Comma_CUMPLTCH" xfId="467"/>
    <cellStyle name="Comma_Cur 5100" xfId="468"/>
    <cellStyle name="Comma_DEFAULT" xfId="469"/>
    <cellStyle name="Comma_Demand Fcst." xfId="470"/>
    <cellStyle name="Comma_Dep%Rev" xfId="471"/>
    <cellStyle name="Comma_dimon" xfId="472"/>
    <cellStyle name="Comma_dimon_1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imon_3" xfId="770"/>
    <cellStyle name="Currency [0]_Dowell C1b" xfId="771"/>
    <cellStyle name="Currency [0]_Dowell-C1a" xfId="772"/>
    <cellStyle name="Currency [0]_E&amp;ONW1" xfId="773"/>
    <cellStyle name="Currency [0]_E&amp;ONW2" xfId="774"/>
    <cellStyle name="Currency [0]_E&amp;OOCPX" xfId="775"/>
    <cellStyle name="Currency [0]_emserdefault" xfId="776"/>
    <cellStyle name="Currency [0]_ENRGYOP1" xfId="777"/>
    <cellStyle name="Currency [0]_F&amp;COCPX" xfId="778"/>
    <cellStyle name="Currency [0]_FEBRUARY" xfId="779"/>
    <cellStyle name="Currency [0]_FF" xfId="780"/>
    <cellStyle name="Currency [0]_FP 20 A (1)" xfId="781"/>
    <cellStyle name="Currency [0]_FP 20 A (2)" xfId="782"/>
    <cellStyle name="Currency [0]_FP-20 (App. E)" xfId="783"/>
    <cellStyle name="Currency [0]_FP-20 (App.A) " xfId="784"/>
    <cellStyle name="Currency [0]_FP-20 (App.D)" xfId="785"/>
    <cellStyle name="Currency [0]_FP-20(App.B)" xfId="786"/>
    <cellStyle name="Currency [0]_FP-20(C1) (a)" xfId="787"/>
    <cellStyle name="Currency [0]_FP-20(C1) (a) (2)" xfId="788"/>
    <cellStyle name="Currency [0]_FP-20(C1) (b)" xfId="789"/>
    <cellStyle name="Currency [0]_FP-20(C1) (b) " xfId="790"/>
    <cellStyle name="Currency [0]_FP-20(C1) (b) (2)" xfId="791"/>
    <cellStyle name="Currency [0]_Full Year FY96" xfId="792"/>
    <cellStyle name="Currency [0]_GCM" xfId="793"/>
    <cellStyle name="Currency [0]_GenAssum" xfId="794"/>
    <cellStyle name="Currency [0]_GP C1a" xfId="795"/>
    <cellStyle name="Currency [0]_GP C1b" xfId="796"/>
    <cellStyle name="Currency [0]_GP_EI_3" xfId="797"/>
    <cellStyle name="Currency [0]_GQ C1A" xfId="798"/>
    <cellStyle name="Currency [0]_GQ C1B" xfId="799"/>
    <cellStyle name="Currency [0]_groups" xfId="800"/>
    <cellStyle name="Currency [0]_Inputs" xfId="801"/>
    <cellStyle name="Currency [0]_Inputs_NEGS" xfId="802"/>
    <cellStyle name="Currency [0]_Inputs_~0022862" xfId="803"/>
    <cellStyle name="Currency [0]_IPM C1b" xfId="804"/>
    <cellStyle name="Currency [0]_IPMC1a" xfId="805"/>
    <cellStyle name="Currency [0]_IS-Hold" xfId="806"/>
    <cellStyle name="Currency [0]_ITOCPX" xfId="807"/>
    <cellStyle name="Currency [0]_Janactuals" xfId="808"/>
    <cellStyle name="Currency [0]_jancf" xfId="809"/>
    <cellStyle name="Currency [0]_JUNMTH55" xfId="810"/>
    <cellStyle name="Currency [0]_JUNMTH57" xfId="811"/>
    <cellStyle name="Currency [0]_JUNYTD55" xfId="812"/>
    <cellStyle name="Currency [0]_JUNYTD57" xfId="813"/>
    <cellStyle name="Currency [0]_laroux" xfId="814"/>
    <cellStyle name="Currency [0]_laroux_1" xfId="815"/>
    <cellStyle name="Currency [0]_laroux_12~3SO2" xfId="816"/>
    <cellStyle name="Currency [0]_laroux_1995" xfId="817"/>
    <cellStyle name="Currency [0]_laroux_1_12~3SO2" xfId="818"/>
    <cellStyle name="Currency [0]_laroux_1_dimon" xfId="819"/>
    <cellStyle name="Currency [0]_laroux_1_dimon_1" xfId="820"/>
    <cellStyle name="Currency [0]_laroux_1_dimon_2" xfId="821"/>
    <cellStyle name="Currency [0]_laroux_1_dimon_3" xfId="822"/>
    <cellStyle name="Currency [0]_laroux_1_dimon_4" xfId="823"/>
    <cellStyle name="Currency [0]_laroux_1_laroux" xfId="824"/>
    <cellStyle name="Currency [0]_laroux_1_laroux_1" xfId="825"/>
    <cellStyle name="Currency [0]_laroux_1_laroux_dimon" xfId="826"/>
    <cellStyle name="Currency [0]_laroux_1_Locas" xfId="827"/>
    <cellStyle name="Currency [0]_laroux_1_NEGS" xfId="828"/>
    <cellStyle name="Currency [0]_laroux_1_NEGS_1" xfId="829"/>
    <cellStyle name="Currency [0]_laroux_1_NEGS_~0022862" xfId="830"/>
    <cellStyle name="Currency [0]_laroux_1_pldt" xfId="831"/>
    <cellStyle name="Currency [0]_laroux_1_pldt_dimon" xfId="832"/>
    <cellStyle name="Currency [0]_laroux_1_PLDT_dimon_1" xfId="833"/>
    <cellStyle name="Currency [0]_laroux_1_VERA" xfId="834"/>
    <cellStyle name="Currency [0]_laroux_1_VERA_1" xfId="835"/>
    <cellStyle name="Currency [0]_laroux_1_VIRUS-EDY" xfId="836"/>
    <cellStyle name="Currency [0]_laroux_1_~0022862" xfId="837"/>
    <cellStyle name="Currency [0]_laroux_2" xfId="838"/>
    <cellStyle name="Currency [0]_laroux_2_12~3SO2" xfId="839"/>
    <cellStyle name="Currency [0]_laroux_2_12~3SO2_NEGS" xfId="840"/>
    <cellStyle name="Currency [0]_laroux_2_12~3SO2_~0022862" xfId="841"/>
    <cellStyle name="Currency [0]_laroux_2_dimon" xfId="842"/>
    <cellStyle name="Currency [0]_laroux_2_dimon_1" xfId="843"/>
    <cellStyle name="Currency [0]_laroux_2_dimon_2" xfId="844"/>
    <cellStyle name="Currency [0]_laroux_2_dimon_3" xfId="845"/>
    <cellStyle name="Currency [0]_laroux_2_dimon_4" xfId="846"/>
    <cellStyle name="Currency [0]_laroux_2_laroux" xfId="847"/>
    <cellStyle name="Currency [0]_laroux_2_laroux_dimon" xfId="848"/>
    <cellStyle name="Currency [0]_laroux_2_Locas" xfId="849"/>
    <cellStyle name="Currency [0]_laroux_2_NEGS" xfId="850"/>
    <cellStyle name="Currency [0]_laroux_2_NEGS_1" xfId="851"/>
    <cellStyle name="Currency [0]_laroux_2_NEGS_1_~0022862" xfId="852"/>
    <cellStyle name="Currency [0]_laroux_2_NEGS_2" xfId="853"/>
    <cellStyle name="Currency [0]_laroux_2_NEGS_~0022862" xfId="854"/>
    <cellStyle name="Currency [0]_laroux_2_pldt" xfId="855"/>
    <cellStyle name="Currency [0]_laroux_2_PLDT_dimon" xfId="856"/>
    <cellStyle name="Currency [0]_laroux_2_VIRUS-EDY" xfId="857"/>
    <cellStyle name="Currency [0]_laroux_2_~0022862" xfId="858"/>
    <cellStyle name="Currency [0]_laroux_3" xfId="859"/>
    <cellStyle name="Currency [0]_laroux_3_12~3SO2" xfId="860"/>
    <cellStyle name="Currency [0]_laroux_3_12~3SO2_NEGS" xfId="861"/>
    <cellStyle name="Currency [0]_laroux_3_12~3SO2_~0022862" xfId="862"/>
    <cellStyle name="Currency [0]_laroux_3_dimon" xfId="863"/>
    <cellStyle name="Currency [0]_laroux_3_dimon_1" xfId="864"/>
    <cellStyle name="Currency [0]_laroux_3_dimon_2" xfId="865"/>
    <cellStyle name="Currency [0]_laroux_3_dimon_3" xfId="866"/>
    <cellStyle name="Currency [0]_laroux_3_dimon_4" xfId="867"/>
    <cellStyle name="Currency [0]_laroux_3_NEGS" xfId="868"/>
    <cellStyle name="Currency [0]_laroux_3_~0022862" xfId="869"/>
    <cellStyle name="Currency [0]_laroux_4" xfId="870"/>
    <cellStyle name="Currency [0]_laroux_4_dimon" xfId="871"/>
    <cellStyle name="Currency [0]_laroux_4_dimon_1" xfId="872"/>
    <cellStyle name="Currency [0]_laroux_4_dimon_2" xfId="873"/>
    <cellStyle name="Currency [0]_laroux_4_NEGS" xfId="874"/>
    <cellStyle name="Currency [0]_laroux_4_~0022862" xfId="875"/>
    <cellStyle name="Currency [0]_laroux_5" xfId="876"/>
    <cellStyle name="Currency [0]_laroux_6" xfId="877"/>
    <cellStyle name="Currency [0]_laroux_7" xfId="878"/>
    <cellStyle name="Currency [0]_laroux_dimon" xfId="879"/>
    <cellStyle name="Currency [0]_laroux_dimon_1" xfId="880"/>
    <cellStyle name="Currency [0]_laroux_dimon_2" xfId="881"/>
    <cellStyle name="Currency [0]_laroux_dimon_3" xfId="882"/>
    <cellStyle name="Currency [0]_laroux_dimon_4" xfId="883"/>
    <cellStyle name="Currency [0]_laroux_laroux" xfId="884"/>
    <cellStyle name="Currency [0]_laroux_laroux_1" xfId="885"/>
    <cellStyle name="Currency [0]_laroux_laroux_1_dimon" xfId="886"/>
    <cellStyle name="Currency [0]_laroux_laroux_dimon" xfId="887"/>
    <cellStyle name="Currency [0]_laroux_Locas" xfId="888"/>
    <cellStyle name="Currency [0]_laroux_MATERAL2" xfId="889"/>
    <cellStyle name="Currency [0]_laroux_MATERAL2_dimon" xfId="890"/>
    <cellStyle name="Currency [0]_laroux_MATERAL2_dimon_1" xfId="891"/>
    <cellStyle name="Currency [0]_laroux_MATERAL2_laroux" xfId="892"/>
    <cellStyle name="Currency [0]_laroux_MATERAL2_laroux_dimon" xfId="893"/>
    <cellStyle name="Currency [0]_laroux_MATERAL2_NEGS" xfId="894"/>
    <cellStyle name="Currency [0]_laroux_MATERAL2_pldt" xfId="895"/>
    <cellStyle name="Currency [0]_laroux_MATERAL2_VERA" xfId="896"/>
    <cellStyle name="Currency [0]_laroux_MATERAL2_VIRUS-EDY" xfId="897"/>
    <cellStyle name="Currency [0]_laroux_mud plant bolted" xfId="898"/>
    <cellStyle name="Currency [0]_laroux_mud plant bolted_dimon" xfId="899"/>
    <cellStyle name="Currency [0]_laroux_mud plant bolted_dimon_1" xfId="900"/>
    <cellStyle name="Currency [0]_laroux_mud plant bolted_dimon_2" xfId="901"/>
    <cellStyle name="Currency [0]_laroux_mud plant bolted_NEGS" xfId="902"/>
    <cellStyle name="Currency [0]_laroux_mud plant bolted_NEGS_1" xfId="903"/>
    <cellStyle name="Currency [0]_laroux_mud plant bolted_NEGS_~0022862" xfId="904"/>
    <cellStyle name="Currency [0]_laroux_mud plant bolted_~0022862" xfId="905"/>
    <cellStyle name="Currency [0]_laroux_NEGS" xfId="906"/>
    <cellStyle name="Currency [0]_laroux_pldt" xfId="907"/>
    <cellStyle name="Currency [0]_laroux_pldt_1" xfId="908"/>
    <cellStyle name="Currency [0]_laroux_VERA" xfId="909"/>
    <cellStyle name="Currency [0]_laroux_VERA_1" xfId="910"/>
    <cellStyle name="Currency [0]_laroux_VIRUS-EDY" xfId="911"/>
    <cellStyle name="Currency [0]_List" xfId="912"/>
    <cellStyle name="Currency [0]_MACRO1.XLM" xfId="913"/>
    <cellStyle name="Currency [0]_MATERAL2" xfId="914"/>
    <cellStyle name="Currency [0]_MATERAL2_dimon" xfId="915"/>
    <cellStyle name="Currency [0]_MATERAL2_dimon_1" xfId="916"/>
    <cellStyle name="Currency [0]_MATERAL2_dimon_2" xfId="917"/>
    <cellStyle name="Currency [0]_MATERAL2_NEGS" xfId="918"/>
    <cellStyle name="Currency [0]_MATERAL2_NEGS_1" xfId="919"/>
    <cellStyle name="Currency [0]_MATERAL2_NEGS_~0022862" xfId="920"/>
    <cellStyle name="Currency [0]_MATERAL2_~0022862" xfId="921"/>
    <cellStyle name="Currency [0]_MKGOCPX" xfId="922"/>
    <cellStyle name="Currency [0]_MOBCPX" xfId="923"/>
    <cellStyle name="Currency [0]_mud plant bolted" xfId="924"/>
    <cellStyle name="Currency [0]_mud plant bolted_dimon" xfId="925"/>
    <cellStyle name="Currency [0]_mud plant bolted_dimon_1" xfId="926"/>
    <cellStyle name="Currency [0]_mud plant bolted_laroux" xfId="927"/>
    <cellStyle name="Currency [0]_mud plant bolted_laroux_dimon" xfId="928"/>
    <cellStyle name="Currency [0]_mud plant bolted_NEGS" xfId="929"/>
    <cellStyle name="Currency [0]_mud plant bolted_pldt" xfId="930"/>
    <cellStyle name="Currency [0]_mud plant bolted_VERA" xfId="931"/>
    <cellStyle name="Currency [0]_mud plant bolted_VIRUS-EDY" xfId="932"/>
    <cellStyle name="Currency [0]_NA (2)" xfId="933"/>
    <cellStyle name="Currency [0]_NA WITHOUT GOV'T &amp; PNX" xfId="934"/>
    <cellStyle name="Currency [0]_NAOBU10" xfId="935"/>
    <cellStyle name="Currency [0]_NAT ACCT" xfId="936"/>
    <cellStyle name="Currency [0]_NEGS" xfId="937"/>
    <cellStyle name="Currency [0]_NSACTUAL.XLS" xfId="938"/>
    <cellStyle name="Currency [0]_NX00" xfId="939"/>
    <cellStyle name="Currency [0]_Odner" xfId="940"/>
    <cellStyle name="Currency [0]_Odner (2)" xfId="941"/>
    <cellStyle name="Currency [0]_Odner (3)" xfId="942"/>
    <cellStyle name="Currency [0]_OSMOCPX" xfId="943"/>
    <cellStyle name="Currency [0]_Other Months" xfId="944"/>
    <cellStyle name="Currency [0]_Outlook" xfId="945"/>
    <cellStyle name="Currency [0]_P&amp;L" xfId="946"/>
    <cellStyle name="Currency [0]_pbdefault" xfId="947"/>
    <cellStyle name="Currency [0]_percentages" xfId="948"/>
    <cellStyle name="Currency [0]_PERSONAL" xfId="949"/>
    <cellStyle name="Currency [0]_PGMKOCPX" xfId="950"/>
    <cellStyle name="Currency [0]_PGNW1" xfId="951"/>
    <cellStyle name="Currency [0]_PGNW2" xfId="952"/>
    <cellStyle name="Currency [0]_PGNWOCPX" xfId="953"/>
    <cellStyle name="Currency [0]_Pink" xfId="954"/>
    <cellStyle name="Currency [0]_Plan" xfId="955"/>
    <cellStyle name="Currency [0]_PLAN95" xfId="956"/>
    <cellStyle name="Currency [0]_PLANT" xfId="957"/>
    <cellStyle name="Currency [0]_PLDT" xfId="958"/>
    <cellStyle name="Currency [0]_pldt_1" xfId="959"/>
    <cellStyle name="Currency [0]_pldt_1_dimon" xfId="960"/>
    <cellStyle name="Currency [0]_PLDT_1_dimon_1" xfId="961"/>
    <cellStyle name="Currency [0]_pldt_1_dimon_2" xfId="962"/>
    <cellStyle name="Currency [0]_pldt_1_NEGS" xfId="963"/>
    <cellStyle name="Currency [0]_pldt_2" xfId="964"/>
    <cellStyle name="Currency [0]_pldt_2_NEGS" xfId="965"/>
    <cellStyle name="Currency [0]_pldt_2_~0022862" xfId="966"/>
    <cellStyle name="Currency [0]_pldt_Calculations" xfId="967"/>
    <cellStyle name="Currency [0]_pldt_Calculations_dimon" xfId="968"/>
    <cellStyle name="Currency [0]_PLDT_dimon" xfId="969"/>
    <cellStyle name="Currency [0]_PLDT_dimon_1" xfId="970"/>
    <cellStyle name="Currency [0]_pldt_dimon_2" xfId="971"/>
    <cellStyle name="Currency [0]_PLDT_NEGS" xfId="972"/>
    <cellStyle name="Currency [0]_priccurv" xfId="973"/>
    <cellStyle name="Currency [0]_PROCDS&amp;G" xfId="974"/>
    <cellStyle name="Currency [0]_Product" xfId="975"/>
    <cellStyle name="Currency [0]_PROFILE4" xfId="976"/>
    <cellStyle name="Currency [0]_Projects" xfId="977"/>
    <cellStyle name="Currency [0]_Q1 FY96" xfId="978"/>
    <cellStyle name="Currency [0]_Q2 FY96" xfId="979"/>
    <cellStyle name="Currency [0]_Q3 FY96" xfId="980"/>
    <cellStyle name="Currency [0]_Q4 FY96" xfId="981"/>
    <cellStyle name="Currency [0]_QTR94_95" xfId="982"/>
    <cellStyle name="Currency [0]_Quarter End Months" xfId="983"/>
    <cellStyle name="Currency [0]_r1" xfId="984"/>
    <cellStyle name="Currency [0]_r1_dimon" xfId="985"/>
    <cellStyle name="Currency [0]_r1_NEGS" xfId="986"/>
    <cellStyle name="Currency [0]_r1_~0022862" xfId="987"/>
    <cellStyle name="Currency [0]_RFI" xfId="988"/>
    <cellStyle name="Currency [0]_RFI_1" xfId="989"/>
    <cellStyle name="Currency [0]_RQSTFRM" xfId="990"/>
    <cellStyle name="Currency [0]_Sales Order" xfId="991"/>
    <cellStyle name="Currency [0]_SATOCPX" xfId="992"/>
    <cellStyle name="Currency [0]_Sheet1" xfId="993"/>
    <cellStyle name="Currency [0]_Sheet1 (2)" xfId="994"/>
    <cellStyle name="Currency [0]_Sheet1_Book6" xfId="995"/>
    <cellStyle name="Currency [0]_Sheet1_CTS - Ind excl Can" xfId="996"/>
    <cellStyle name="Currency [0]_Sheet1_dimon" xfId="997"/>
    <cellStyle name="Currency [0]_Sheet1_dimon_1" xfId="998"/>
    <cellStyle name="Currency [0]_Sheet1_ECTPLAN" xfId="999"/>
    <cellStyle name="Currency [0]_Sheet1_format1" xfId="1000"/>
    <cellStyle name="Currency [0]_Sheet1_laroux" xfId="1001"/>
    <cellStyle name="Currency [0]_Sheet1_NEGS" xfId="1002"/>
    <cellStyle name="Currency [0]_Sheet1_Other Ind  " xfId="1003"/>
    <cellStyle name="Currency [0]_Sheet1_PERSONAL" xfId="1004"/>
    <cellStyle name="Currency [0]_Sheet1_PLAN0398" xfId="1005"/>
    <cellStyle name="Currency [0]_Sheet1_PLDT" xfId="1006"/>
    <cellStyle name="Currency [0]_Sheet1_Var_2CE" xfId="1007"/>
    <cellStyle name="Currency [0]_Sheet1_~0022862" xfId="1008"/>
    <cellStyle name="Currency [0]_Sheet2" xfId="1009"/>
    <cellStyle name="Currency [0]_Sheet4" xfId="1010"/>
    <cellStyle name="Currency [0]_Sheet4_NEGS" xfId="1011"/>
    <cellStyle name="Currency [0]_Sheet4_pldt" xfId="1012"/>
    <cellStyle name="Currency [0]_Sheet4_~0022862" xfId="1013"/>
    <cellStyle name="Currency [0]_SHENREPT" xfId="1014"/>
    <cellStyle name="Currency [0]_Shipped" xfId="1015"/>
    <cellStyle name="Currency [0]_Snr. CO" xfId="1016"/>
    <cellStyle name="Currency [0]_sprint contr" xfId="1017"/>
    <cellStyle name="Currency [0]_stats" xfId="1018"/>
    <cellStyle name="Currency [0]_Subcont File" xfId="1019"/>
    <cellStyle name="Currency [0]_Summary Info" xfId="1020"/>
    <cellStyle name="Currency [0]_SUMPAGE" xfId="1021"/>
    <cellStyle name="Currency [0]_SYSPLN98" xfId="1022"/>
    <cellStyle name="Currency [0]_Terms Defined" xfId="1023"/>
    <cellStyle name="Currency [0]_TMSNW1" xfId="1024"/>
    <cellStyle name="Currency [0]_TMSNW2" xfId="1025"/>
    <cellStyle name="Currency [0]_TMSOCPX" xfId="1026"/>
    <cellStyle name="Currency [0]_TOTAL MTH" xfId="1027"/>
    <cellStyle name="Currency [0]_TOTAL YTD" xfId="1028"/>
    <cellStyle name="Currency [0]_TRANSDSC.XLS" xfId="1029"/>
    <cellStyle name="Currency [0]_TRANSFXA.XLS" xfId="1030"/>
    <cellStyle name="Currency [0]_TRANSFXA.XLS_1" xfId="1031"/>
    <cellStyle name="Currency [0]_TRANSIME.XLS" xfId="1032"/>
    <cellStyle name="Currency [0]_TRANSIME.XLS_TRANSDSC.XLS" xfId="1033"/>
    <cellStyle name="Currency [0]_TRANSIME.XLS_TRANSFXA.XLS" xfId="1034"/>
    <cellStyle name="Currency [0]_VERA" xfId="1035"/>
    <cellStyle name="Currency [0]_VIRUS-EDY" xfId="1036"/>
    <cellStyle name="Currency [0]_VIRUS-EDY_1" xfId="1037"/>
    <cellStyle name="Currency [0]_White" xfId="1038"/>
    <cellStyle name="Currency [0]_WIP Chart" xfId="1039"/>
    <cellStyle name="Currency [0]_WO Var. &amp; Tot. Exp." xfId="1040"/>
    <cellStyle name="Currency [0]_WSP" xfId="1041"/>
    <cellStyle name="Currency [0]_yrcao" xfId="1042"/>
    <cellStyle name="Currency [0]_YREND55" xfId="1043"/>
    <cellStyle name="Currency [0]_YREND57" xfId="1044"/>
    <cellStyle name="Currency [0]_YTDCUR" xfId="1045"/>
    <cellStyle name="Currency_1162" xfId="1046"/>
    <cellStyle name="Currency_12matrix" xfId="1047"/>
    <cellStyle name="Currency_12~3SO2" xfId="1048"/>
    <cellStyle name="Currency_1995" xfId="1049"/>
    <cellStyle name="Currency_1997" xfId="1050"/>
    <cellStyle name="Currency_29" xfId="1051"/>
    <cellStyle name="Currency_A" xfId="1052"/>
    <cellStyle name="Currency_A_dimon" xfId="1053"/>
    <cellStyle name="Currency_ACTUAL" xfId="1054"/>
    <cellStyle name="Currency_ACTUAL NA -OBU" xfId="1055"/>
    <cellStyle name="Currency_Actual vs." xfId="1056"/>
    <cellStyle name="Currency_algasdefault" xfId="1057"/>
    <cellStyle name="Currency_algasdefault_1" xfId="1058"/>
    <cellStyle name="Currency_Alternative1" xfId="1059"/>
    <cellStyle name="Currency_Alternative1_1" xfId="1060"/>
    <cellStyle name="Currency_App E" xfId="1061"/>
    <cellStyle name="Currency_Apr" xfId="1062"/>
    <cellStyle name="Currency_Arapahoe" xfId="1063"/>
    <cellStyle name="Currency_Assumptions" xfId="1064"/>
    <cellStyle name="Currency_Assumptions_dimon" xfId="1065"/>
    <cellStyle name="Currency_bahiadefault" xfId="1066"/>
    <cellStyle name="Currency_bahiadefault_1" xfId="1067"/>
    <cellStyle name="Currency_BIGOUT" xfId="1068"/>
    <cellStyle name="Currency_Book3" xfId="1069"/>
    <cellStyle name="Currency_BOP" xfId="1070"/>
    <cellStyle name="Currency_BOPBAL1" xfId="1071"/>
    <cellStyle name="Currency_BOPCBU" xfId="1072"/>
    <cellStyle name="Currency_BOPCBU (2)" xfId="1073"/>
    <cellStyle name="Currency_BOPCBU96" xfId="1074"/>
    <cellStyle name="Currency_BSAPPE.XLS" xfId="1075"/>
    <cellStyle name="Currency_Calculations" xfId="1076"/>
    <cellStyle name="Currency_Calculations (2)" xfId="1077"/>
    <cellStyle name="Currency_Calculations (2)_dimon" xfId="1078"/>
    <cellStyle name="Currency_Calculations II" xfId="1079"/>
    <cellStyle name="Currency_Calculations II_dimon" xfId="1080"/>
    <cellStyle name="Currency_Calculations III" xfId="1081"/>
    <cellStyle name="Currency_Calculations III_dimon" xfId="1082"/>
    <cellStyle name="Currency_Calculations_1" xfId="1083"/>
    <cellStyle name="Currency_Calculations_1_dimon" xfId="1084"/>
    <cellStyle name="Currency_Calculations_dimon" xfId="1085"/>
    <cellStyle name="Currency_CAPEX" xfId="1086"/>
    <cellStyle name="Currency_CAPEX94" xfId="1087"/>
    <cellStyle name="Currency_Cardig GHS" xfId="1088"/>
    <cellStyle name="Currency_Cash Flows" xfId="1089"/>
    <cellStyle name="Currency_CBU BOX CHART V PLAN" xfId="1090"/>
    <cellStyle name="Currency_CCA" xfId="1091"/>
    <cellStyle name="Currency_CCOCPX" xfId="1092"/>
    <cellStyle name="Currency_CHANGES.XLS" xfId="1093"/>
    <cellStyle name="Currency_Channel Table" xfId="1094"/>
    <cellStyle name="Currency_Charts" xfId="1095"/>
    <cellStyle name="Currency_Comm File" xfId="1096"/>
    <cellStyle name="Currency_coperdefault" xfId="1097"/>
    <cellStyle name="Currency_coperdefault_1" xfId="1098"/>
    <cellStyle name="Currency_Corp method" xfId="1099"/>
    <cellStyle name="Currency_Cost Code" xfId="1100"/>
    <cellStyle name="Currency_CTCUR" xfId="1101"/>
    <cellStyle name="Currency_CUMPLTCH" xfId="1102"/>
    <cellStyle name="Currency_Cur 5100" xfId="1103"/>
    <cellStyle name="Currency_DEFAULT" xfId="1104"/>
    <cellStyle name="Currency_dimon" xfId="1105"/>
    <cellStyle name="Currency_dimon_1" xfId="1106"/>
    <cellStyle name="Currency_dimon_2" xfId="1107"/>
    <cellStyle name="Currency_dimon_3" xfId="1108"/>
    <cellStyle name="Currency_Dowell C1b" xfId="1109"/>
    <cellStyle name="Currency_Dowell-C1a" xfId="1110"/>
    <cellStyle name="Currency_E&amp;ONW1" xfId="1111"/>
    <cellStyle name="Currency_E&amp;ONW2" xfId="1112"/>
    <cellStyle name="Currency_E&amp;OOCPX" xfId="1113"/>
    <cellStyle name="Currency_emserdefault" xfId="1114"/>
    <cellStyle name="Currency_emserdefault_1" xfId="1115"/>
    <cellStyle name="Currency_ENRGYOP1" xfId="1116"/>
    <cellStyle name="Currency_F&amp;COCPX" xfId="1117"/>
    <cellStyle name="Currency_FEBRUARY" xfId="1118"/>
    <cellStyle name="Currency_FF" xfId="1119"/>
    <cellStyle name="Currency_FP 20 A (1)" xfId="1120"/>
    <cellStyle name="Currency_FP 20 A (2)" xfId="1121"/>
    <cellStyle name="Currency_FP-20 (App. E)" xfId="1122"/>
    <cellStyle name="Currency_FP-20 (App.A) " xfId="1123"/>
    <cellStyle name="Currency_FP-20 (App.D)" xfId="1124"/>
    <cellStyle name="Currency_FP-20(App.B)" xfId="1125"/>
    <cellStyle name="Currency_FP-20(C1) (a)" xfId="1126"/>
    <cellStyle name="Currency_FP-20(C1) (a) (2)" xfId="1127"/>
    <cellStyle name="Currency_FP-20(C1) (b)" xfId="1128"/>
    <cellStyle name="Currency_FP-20(C1) (b) " xfId="1129"/>
    <cellStyle name="Currency_FP-20(C1) (b) (2)" xfId="1130"/>
    <cellStyle name="Currency_Full Year FY96" xfId="1131"/>
    <cellStyle name="Currency_GCM" xfId="1132"/>
    <cellStyle name="Currency_GenAssum" xfId="1133"/>
    <cellStyle name="Currency_GP C1a" xfId="1134"/>
    <cellStyle name="Currency_GP C1b" xfId="1135"/>
    <cellStyle name="Currency_GP_EI_3" xfId="1136"/>
    <cellStyle name="Currency_GQ C1A" xfId="1137"/>
    <cellStyle name="Currency_GQ C1B" xfId="1138"/>
    <cellStyle name="Currency_groups" xfId="1139"/>
    <cellStyle name="Currency_Inputs" xfId="1140"/>
    <cellStyle name="Currency_Inputs_NEGS" xfId="1141"/>
    <cellStyle name="Currency_Inputs_~0022862" xfId="1142"/>
    <cellStyle name="Currency_IPM C1b" xfId="1143"/>
    <cellStyle name="Currency_IPMC1a" xfId="1144"/>
    <cellStyle name="Currency_IS-Hold" xfId="1145"/>
    <cellStyle name="Currency_ITOCPX" xfId="1146"/>
    <cellStyle name="Currency_Janactuals" xfId="1147"/>
    <cellStyle name="Currency_jancf" xfId="1148"/>
    <cellStyle name="Currency_JUNMTH55" xfId="1149"/>
    <cellStyle name="Currency_JUNMTH57" xfId="1150"/>
    <cellStyle name="Currency_JUNYTD55" xfId="1151"/>
    <cellStyle name="Currency_JUNYTD57" xfId="1152"/>
    <cellStyle name="Currency_laroux" xfId="1153"/>
    <cellStyle name="Currency_laroux_1" xfId="1154"/>
    <cellStyle name="Currency_laroux_12~3SO2" xfId="1155"/>
    <cellStyle name="Currency_laroux_1995" xfId="1156"/>
    <cellStyle name="Currency_laroux_1_12~3SO2" xfId="1157"/>
    <cellStyle name="Currency_laroux_1_dimon" xfId="1158"/>
    <cellStyle name="Currency_laroux_1_dimon_1" xfId="1159"/>
    <cellStyle name="Currency_laroux_1_dimon_2" xfId="1160"/>
    <cellStyle name="Currency_laroux_1_dimon_3" xfId="1161"/>
    <cellStyle name="Currency_laroux_1_dimon_4" xfId="1162"/>
    <cellStyle name="Currency_laroux_1_laroux" xfId="1163"/>
    <cellStyle name="Currency_laroux_1_laroux_1" xfId="1164"/>
    <cellStyle name="Currency_laroux_1_laroux_dimon" xfId="1165"/>
    <cellStyle name="Currency_laroux_1_Locas" xfId="1166"/>
    <cellStyle name="Currency_laroux_1_NEGS" xfId="1167"/>
    <cellStyle name="Currency_laroux_1_NEGS_1" xfId="1168"/>
    <cellStyle name="Currency_laroux_1_NEGS_~0022862" xfId="1169"/>
    <cellStyle name="Currency_laroux_1_pldt" xfId="1170"/>
    <cellStyle name="Currency_laroux_1_pldt_dimon" xfId="1171"/>
    <cellStyle name="Currency_laroux_1_PLDT_dimon_1" xfId="1172"/>
    <cellStyle name="Currency_laroux_1_VERA" xfId="1173"/>
    <cellStyle name="Currency_laroux_1_VERA_1" xfId="1174"/>
    <cellStyle name="Currency_laroux_1_VIRUS-EDY" xfId="1175"/>
    <cellStyle name="Currency_laroux_1_~0022862" xfId="1176"/>
    <cellStyle name="Currency_laroux_2" xfId="1177"/>
    <cellStyle name="Currency_laroux_2_12~3SO2" xfId="1178"/>
    <cellStyle name="Currency_laroux_2_12~3SO2_NEGS" xfId="1179"/>
    <cellStyle name="Currency_laroux_2_12~3SO2_~0022862" xfId="1180"/>
    <cellStyle name="Currency_laroux_2_dimon" xfId="1181"/>
    <cellStyle name="Currency_laroux_2_dimon_1" xfId="1182"/>
    <cellStyle name="Currency_laroux_2_dimon_2" xfId="1183"/>
    <cellStyle name="Currency_laroux_2_dimon_3" xfId="1184"/>
    <cellStyle name="Currency_laroux_2_dimon_4" xfId="1185"/>
    <cellStyle name="Currency_laroux_2_laroux" xfId="1186"/>
    <cellStyle name="Currency_laroux_2_laroux_dimon" xfId="1187"/>
    <cellStyle name="Currency_laroux_2_Locas" xfId="1188"/>
    <cellStyle name="Currency_laroux_2_NEGS" xfId="1189"/>
    <cellStyle name="Currency_laroux_2_NEGS_1" xfId="1190"/>
    <cellStyle name="Currency_laroux_2_NEGS_1_~0022862" xfId="1191"/>
    <cellStyle name="Currency_laroux_2_NEGS_2" xfId="1192"/>
    <cellStyle name="Currency_laroux_2_NEGS_~0022862" xfId="1193"/>
    <cellStyle name="Currency_laroux_2_pldt" xfId="1194"/>
    <cellStyle name="Currency_laroux_2_PLDT_dimon" xfId="1195"/>
    <cellStyle name="Currency_laroux_2_VIRUS-EDY" xfId="1196"/>
    <cellStyle name="Currency_laroux_2_~0022862" xfId="1197"/>
    <cellStyle name="Currency_laroux_3" xfId="1198"/>
    <cellStyle name="Currency_laroux_3_12~3SO2" xfId="1199"/>
    <cellStyle name="Currency_laroux_3_12~3SO2_NEGS" xfId="1200"/>
    <cellStyle name="Currency_laroux_3_12~3SO2_~0022862" xfId="1201"/>
    <cellStyle name="Currency_laroux_3_dimon" xfId="1202"/>
    <cellStyle name="Currency_laroux_3_dimon_1" xfId="1203"/>
    <cellStyle name="Currency_laroux_3_dimon_2" xfId="1204"/>
    <cellStyle name="Currency_laroux_3_dimon_3" xfId="1205"/>
    <cellStyle name="Currency_laroux_3_dimon_4" xfId="1206"/>
    <cellStyle name="Currency_laroux_3_NEGS" xfId="1207"/>
    <cellStyle name="Currency_laroux_3_~0022862" xfId="1208"/>
    <cellStyle name="Currency_laroux_4" xfId="1209"/>
    <cellStyle name="Currency_laroux_4_dimon" xfId="1210"/>
    <cellStyle name="Currency_laroux_4_dimon_1" xfId="1211"/>
    <cellStyle name="Currency_laroux_4_dimon_2" xfId="1212"/>
    <cellStyle name="Currency_laroux_4_NEGS" xfId="1213"/>
    <cellStyle name="Currency_laroux_4_~0022862" xfId="1214"/>
    <cellStyle name="Currency_laroux_5" xfId="1215"/>
    <cellStyle name="Currency_laroux_6" xfId="1216"/>
    <cellStyle name="Currency_laroux_7" xfId="1217"/>
    <cellStyle name="Currency_laroux_8" xfId="1218"/>
    <cellStyle name="Currency_laroux_dimon" xfId="1219"/>
    <cellStyle name="Currency_laroux_dimon_1" xfId="1220"/>
    <cellStyle name="Currency_laroux_dimon_2" xfId="1221"/>
    <cellStyle name="Currency_laroux_dimon_3" xfId="1222"/>
    <cellStyle name="Currency_laroux_dimon_4" xfId="1223"/>
    <cellStyle name="Currency_laroux_laroux" xfId="1224"/>
    <cellStyle name="Currency_laroux_laroux_1" xfId="1225"/>
    <cellStyle name="Currency_laroux_laroux_1_dimon" xfId="1226"/>
    <cellStyle name="Currency_laroux_laroux_dimon" xfId="1227"/>
    <cellStyle name="Currency_laroux_Locas" xfId="1228"/>
    <cellStyle name="Currency_laroux_NEGS" xfId="1229"/>
    <cellStyle name="Currency_laroux_pldt" xfId="1230"/>
    <cellStyle name="Currency_laroux_pldt_1" xfId="1231"/>
    <cellStyle name="Currency_laroux_VERA" xfId="1232"/>
    <cellStyle name="Currency_laroux_VERA_1" xfId="1233"/>
    <cellStyle name="Currency_laroux_VIRUS-EDY" xfId="1234"/>
    <cellStyle name="Currency_List" xfId="1235"/>
    <cellStyle name="Currency_MACRO1.XLM" xfId="1236"/>
    <cellStyle name="Currency_MATERAL2" xfId="1237"/>
    <cellStyle name="Currency_MATERAL2_dimon" xfId="1238"/>
    <cellStyle name="Currency_MATERAL2_dimon_1" xfId="1239"/>
    <cellStyle name="Currency_MATERAL2_dimon_2" xfId="1240"/>
    <cellStyle name="Currency_MATERAL2_NEGS" xfId="1241"/>
    <cellStyle name="Currency_MATERAL2_NEGS_1" xfId="1242"/>
    <cellStyle name="Currency_MATERAL2_NEGS_~0022862" xfId="1243"/>
    <cellStyle name="Currency_MATERAL2_~0022862" xfId="1244"/>
    <cellStyle name="Currency_MKGOCPX" xfId="1245"/>
    <cellStyle name="Currency_MOBCPX" xfId="1246"/>
    <cellStyle name="Currency_mud plant bolted" xfId="1247"/>
    <cellStyle name="Currency_mud plant bolted_dimon" xfId="1248"/>
    <cellStyle name="Currency_mud plant bolted_dimon_1" xfId="1249"/>
    <cellStyle name="Currency_mud plant bolted_dimon_2" xfId="1250"/>
    <cellStyle name="Currency_mud plant bolted_NEGS" xfId="1251"/>
    <cellStyle name="Currency_mud plant bolted_NEGS_1" xfId="1252"/>
    <cellStyle name="Currency_mud plant bolted_NEGS_~0022862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Hyperlink 1" xfId="1385"/>
    <cellStyle name="Input [yellow]" xfId="1386"/>
    <cellStyle name="no dec" xfId="1387"/>
    <cellStyle name="Normal - Style1" xfId="1388"/>
    <cellStyle name="Normal - Style1_dimon" xfId="1389"/>
    <cellStyle name="Normal - Style1_NEGS" xfId="1390"/>
    <cellStyle name="Normal - Style1_~0022862" xfId="1391"/>
    <cellStyle name="Normal_      CORP OBLIG. SCHED" xfId="1392"/>
    <cellStyle name="Normal_      DETAIL FOR OBLIGATIONS   " xfId="1393"/>
    <cellStyle name="Normal_      ROLL FOWARD OF OBLIGATION" xfId="1394"/>
    <cellStyle name="Normal_#10-Headcount" xfId="1395"/>
    <cellStyle name="Normal_#5-Headcount_1" xfId="1396"/>
    <cellStyle name="Normal_#6-Headcount" xfId="1397"/>
    <cellStyle name="Normal_'94-96 PLAN" xfId="1398"/>
    <cellStyle name="Normal_0183" xfId="1399"/>
    <cellStyle name="Normal_03_06_98 list _ecm deals 030998 excel95" xfId="1400"/>
    <cellStyle name="Normal_063" xfId="1401"/>
    <cellStyle name="Normal_0688" xfId="1402"/>
    <cellStyle name="Normal_0758" xfId="1403"/>
    <cellStyle name="Normal_0761" xfId="1404"/>
    <cellStyle name="Normal_0834" xfId="1405"/>
    <cellStyle name="Normal_0847" xfId="1406"/>
    <cellStyle name="Normal_0929" xfId="1407"/>
    <cellStyle name="Normal_1160" xfId="1408"/>
    <cellStyle name="Normal_1162" xfId="1409"/>
    <cellStyle name="Normal_1191" xfId="1410"/>
    <cellStyle name="Normal_12" xfId="1411"/>
    <cellStyle name="Normal_12matrix" xfId="1412"/>
    <cellStyle name="Normal_12~3SO2" xfId="1413"/>
    <cellStyle name="Normal_1497" xfId="1414"/>
    <cellStyle name="Normal_1498" xfId="1415"/>
    <cellStyle name="Normal_1499" xfId="1416"/>
    <cellStyle name="Normal_1997" xfId="1417"/>
    <cellStyle name="Normal_1997C" xfId="1418"/>
    <cellStyle name="Normal_1997C_1" xfId="1419"/>
    <cellStyle name="Normal_1997D" xfId="1420"/>
    <cellStyle name="Normal_1997I" xfId="1421"/>
    <cellStyle name="Normal_1998-2000" xfId="1422"/>
    <cellStyle name="Normal_20196" xfId="1423"/>
    <cellStyle name="Normal_236" xfId="1424"/>
    <cellStyle name="Normal_29" xfId="1425"/>
    <cellStyle name="Normal_332" xfId="1426"/>
    <cellStyle name="Normal_4018fin" xfId="1427"/>
    <cellStyle name="Normal_4021fin" xfId="1428"/>
    <cellStyle name="Normal_448" xfId="1429"/>
    <cellStyle name="Normal_475" xfId="1430"/>
    <cellStyle name="Normal_660 Balance" xfId="1431"/>
    <cellStyle name="Normal_661" xfId="1432"/>
    <cellStyle name="Normal_719" xfId="1433"/>
    <cellStyle name="Normal_720" xfId="1434"/>
    <cellStyle name="Normal_721" xfId="1435"/>
    <cellStyle name="Normal_818" xfId="1436"/>
    <cellStyle name="Normal_95CHART" xfId="1437"/>
    <cellStyle name="Normal_A" xfId="1438"/>
    <cellStyle name="Normal_A (2)" xfId="1439"/>
    <cellStyle name="Normal_A_dimon" xfId="1440"/>
    <cellStyle name="Normal_A_dimon_1" xfId="1441"/>
    <cellStyle name="Normal_A_format1" xfId="1442"/>
    <cellStyle name="Normal_A_oblig monthly" xfId="1443"/>
    <cellStyle name="Normal_A_obligations qtrly" xfId="1444"/>
    <cellStyle name="Normal_A_obligations qtrly (2)" xfId="1445"/>
    <cellStyle name="Normal_A_Var_2CE" xfId="1446"/>
    <cellStyle name="Normal_A_VERA" xfId="1447"/>
    <cellStyle name="Normal_ACTUAL" xfId="1448"/>
    <cellStyle name="Normal_ACTUAL NA -OBU" xfId="1449"/>
    <cellStyle name="Normal_Actual vs." xfId="1450"/>
    <cellStyle name="Normal_ACTUAL_1" xfId="1451"/>
    <cellStyle name="Normal_ACTUAL_NA WITHOUT GOV'T &amp; PNX" xfId="1452"/>
    <cellStyle name="Normal_actuals" xfId="1453"/>
    <cellStyle name="Normal_algasdefault" xfId="1454"/>
    <cellStyle name="Normal_algasdefault_1" xfId="1455"/>
    <cellStyle name="Normal_Allocation" xfId="1456"/>
    <cellStyle name="Normal_Allocation_1" xfId="1457"/>
    <cellStyle name="Normal_Alternative1" xfId="1458"/>
    <cellStyle name="Normal_Alternative1_1" xfId="1459"/>
    <cellStyle name="Normal_AOPS" xfId="1460"/>
    <cellStyle name="Normal_App E" xfId="1461"/>
    <cellStyle name="Normal_Approved_Not_Shipping_1" xfId="1462"/>
    <cellStyle name="Normal_APR" xfId="1463"/>
    <cellStyle name="Normal_APR_laroux" xfId="1464"/>
    <cellStyle name="Normal_Apr_pldt" xfId="1465"/>
    <cellStyle name="Normal_APRDSS" xfId="1466"/>
    <cellStyle name="Normal_April" xfId="1467"/>
    <cellStyle name="Normal_Apwo" xfId="1468"/>
    <cellStyle name="Normal_Arapahoe" xfId="1469"/>
    <cellStyle name="Normal_Asset Direct" xfId="1470"/>
    <cellStyle name="Normal_Asset Ind " xfId="1471"/>
    <cellStyle name="Normal_Assortment &amp; Depth" xfId="1472"/>
    <cellStyle name="Normal_Assortment-DMR" xfId="1473"/>
    <cellStyle name="Normal_Assortment-Retail" xfId="1474"/>
    <cellStyle name="Normal_Assumptions" xfId="1475"/>
    <cellStyle name="Normal_Assumptions_dimon" xfId="1476"/>
    <cellStyle name="Normal_Attach Rates" xfId="1477"/>
    <cellStyle name="Normal_B-ACEH.XLS" xfId="1478"/>
    <cellStyle name="Normal_bahiadefault" xfId="1479"/>
    <cellStyle name="Normal_bahiadefault_1" xfId="1480"/>
    <cellStyle name="Normal_Bid" xfId="1481"/>
    <cellStyle name="Normal_BIGOUT" xfId="1482"/>
    <cellStyle name="Normal_Book2" xfId="1483"/>
    <cellStyle name="Normal_Book3" xfId="1484"/>
    <cellStyle name="Normal_BOP" xfId="1485"/>
    <cellStyle name="Normal_BOPBAL1" xfId="1486"/>
    <cellStyle name="Normal_BOPCBU" xfId="1487"/>
    <cellStyle name="Normal_BOPCBU (2)" xfId="1488"/>
    <cellStyle name="Normal_BOPCBU96" xfId="1489"/>
    <cellStyle name="Normal_BREPAIR" xfId="1490"/>
    <cellStyle name="Normal_BSAPPE.XLS" xfId="1491"/>
    <cellStyle name="Normal_BUDGET" xfId="1492"/>
    <cellStyle name="Normal_Budget Variance" xfId="1493"/>
    <cellStyle name="Normal_Burchfield" xfId="1494"/>
    <cellStyle name="Normal_Bus. Impact" xfId="1495"/>
    <cellStyle name="Normal_C-Cap intensity" xfId="1496"/>
    <cellStyle name="Normal_C-Capex%rev" xfId="1497"/>
    <cellStyle name="Normal_C-Line per Staff" xfId="1498"/>
    <cellStyle name="Normal_C-lines distribution" xfId="1499"/>
    <cellStyle name="Normal_C-Orig PLDT lines" xfId="1500"/>
    <cellStyle name="Normal_C-Ret on Rev" xfId="1501"/>
    <cellStyle name="Normal_C-ROACE" xfId="1502"/>
    <cellStyle name="Normal_Calculations" xfId="1503"/>
    <cellStyle name="Normal_Calculations (2)" xfId="1504"/>
    <cellStyle name="Normal_Calculations (2)_dimon" xfId="1505"/>
    <cellStyle name="Normal_Calculations II" xfId="1506"/>
    <cellStyle name="Normal_Calculations II_1" xfId="1507"/>
    <cellStyle name="Normal_Calculations II_1_dimon" xfId="1508"/>
    <cellStyle name="Normal_Calculations II_dimon" xfId="1509"/>
    <cellStyle name="Normal_Calculations III" xfId="1510"/>
    <cellStyle name="Normal_Calculations III_dimon" xfId="1511"/>
    <cellStyle name="Normal_Calculations_1" xfId="1512"/>
    <cellStyle name="Normal_Calculations_1_dimon" xfId="1513"/>
    <cellStyle name="Normal_Calculations_2" xfId="1514"/>
    <cellStyle name="Normal_Calculations_2_dimon" xfId="1515"/>
    <cellStyle name="Normal_Calculations_dimon" xfId="1516"/>
    <cellStyle name="Normal_Canada" xfId="1517"/>
    <cellStyle name="Normal_Canada Direct " xfId="1518"/>
    <cellStyle name="Normal_Canada Ind  " xfId="1519"/>
    <cellStyle name="Normal_Capex" xfId="1520"/>
    <cellStyle name="Normal_Capex per line" xfId="1521"/>
    <cellStyle name="Normal_Capex%rev" xfId="1522"/>
    <cellStyle name="Normal_CAPEX2" xfId="1523"/>
    <cellStyle name="Normal_CAPEX94" xfId="1524"/>
    <cellStyle name="Normal_CAPEX_AN" xfId="1525"/>
    <cellStyle name="Normal_CAPEX_dimon" xfId="1526"/>
    <cellStyle name="Normal_CAPEX_VERA" xfId="1527"/>
    <cellStyle name="Normal_CAPEXPWI.XLS" xfId="1528"/>
    <cellStyle name="Normal_CAPEXPWO.XLS" xfId="1529"/>
    <cellStyle name="Normal_Capital" xfId="1530"/>
    <cellStyle name="Normal_Capital (2)" xfId="1531"/>
    <cellStyle name="Normal_Cardig GHS" xfId="1532"/>
    <cellStyle name="Normal_Cash Flow" xfId="1533"/>
    <cellStyle name="Normal_Cash Flow Actual" xfId="1534"/>
    <cellStyle name="Normal_Cash Flow_1" xfId="1535"/>
    <cellStyle name="Normal_Cash Flow_Oblig Detail" xfId="1536"/>
    <cellStyle name="Normal_Cash Flows" xfId="1537"/>
    <cellStyle name="Normal_Cashflow" xfId="1538"/>
    <cellStyle name="Normal_Cashflow Financial" xfId="1539"/>
    <cellStyle name="Normal_CBU BOX CHART V PLAN" xfId="1540"/>
    <cellStyle name="Normal_CBU BOX CHART V PLAN_1" xfId="1541"/>
    <cellStyle name="Normal_CCOCPX" xfId="1542"/>
    <cellStyle name="Normal_CEL-C-CO.XLS" xfId="1543"/>
    <cellStyle name="Normal_Certs Q2" xfId="1544"/>
    <cellStyle name="Normal_Certs Q2 (2)" xfId="1545"/>
    <cellStyle name="Normal_Certs Q2 (2)_dimon" xfId="1546"/>
    <cellStyle name="Normal_Certs Q2_NEGS" xfId="1547"/>
    <cellStyle name="Normal_Certs Q2_~0022862" xfId="1548"/>
    <cellStyle name="Normal_CFMACROS.XLM" xfId="1549"/>
    <cellStyle name="Normal_CFMODEL.XLS" xfId="1550"/>
    <cellStyle name="Normal_CHANGES.XLS" xfId="1551"/>
    <cellStyle name="Normal_CHANGES.XLS_1" xfId="1552"/>
    <cellStyle name="Normal_Channel - Actual" xfId="1553"/>
    <cellStyle name="Normal_Channel Table" xfId="1554"/>
    <cellStyle name="Normal_Channel Table_1" xfId="1555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3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2"/>
    <col collapsed="false" customWidth="true" hidden="false" outlineLevel="0" max="2" min="2" style="0" width="19.99"/>
    <col collapsed="false" customWidth="true" hidden="false" outlineLevel="0" max="3" min="3" style="0" width="2.99"/>
    <col collapsed="false" customWidth="true" hidden="true" outlineLevel="0" max="4" min="4" style="0" width="11.15"/>
    <col collapsed="false" customWidth="true" hidden="false" outlineLevel="0" max="5" min="5" style="0" width="10.49"/>
    <col collapsed="false" customWidth="true" hidden="false" outlineLevel="0" max="6" min="6" style="0" width="10.15"/>
    <col collapsed="false" customWidth="true" hidden="false" outlineLevel="0" max="7" min="7" style="0" width="10.65"/>
    <col collapsed="false" customWidth="true" hidden="false" outlineLevel="0" max="8" min="8" style="0" width="10.82"/>
    <col collapsed="false" customWidth="true" hidden="false" outlineLevel="0" max="9" min="9" style="0" width="13.49"/>
  </cols>
  <sheetData>
    <row r="1" customFormat="false" ht="15.75" hidden="false" customHeight="false" outlineLevel="0" collapsed="false">
      <c r="B1" s="1" t="s">
        <v>0</v>
      </c>
      <c r="C1" s="1"/>
    </row>
    <row r="2" customFormat="false" ht="15.75" hidden="false" customHeight="false" outlineLevel="0" collapsed="false">
      <c r="B2" s="2" t="s">
        <v>1</v>
      </c>
      <c r="C2" s="3"/>
    </row>
    <row r="4" customFormat="false" ht="14.25" hidden="false" customHeight="true" outlineLevel="0" collapsed="false">
      <c r="D4" s="4" t="s">
        <v>2</v>
      </c>
      <c r="E4" s="5"/>
      <c r="F4" s="5"/>
      <c r="G4" s="5"/>
      <c r="H4" s="5"/>
      <c r="I4" s="6" t="s">
        <v>3</v>
      </c>
    </row>
    <row r="5" customFormat="false" ht="12.75" hidden="false" customHeight="false" outlineLevel="0" collapsed="false">
      <c r="B5" s="7"/>
      <c r="C5" s="7"/>
      <c r="D5" s="6" t="s">
        <v>4</v>
      </c>
      <c r="E5" s="6" t="s">
        <v>5</v>
      </c>
      <c r="F5" s="6" t="s">
        <v>6</v>
      </c>
      <c r="G5" s="6" t="s">
        <v>6</v>
      </c>
      <c r="H5" s="6" t="s">
        <v>6</v>
      </c>
      <c r="I5" s="6" t="s">
        <v>7</v>
      </c>
      <c r="J5" s="8"/>
      <c r="K5" s="8"/>
      <c r="L5" s="8"/>
      <c r="M5" s="8"/>
      <c r="N5" s="8"/>
      <c r="O5" s="8"/>
      <c r="P5" s="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customFormat="false" ht="12.75" hidden="false" customHeight="false" outlineLevel="0" collapsed="false">
      <c r="B6" s="9" t="s">
        <v>8</v>
      </c>
      <c r="C6" s="9"/>
      <c r="D6" s="10" t="s">
        <v>9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8"/>
      <c r="K6" s="8"/>
      <c r="L6" s="8"/>
      <c r="M6" s="8"/>
      <c r="N6" s="8"/>
      <c r="O6" s="8"/>
      <c r="P6" s="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customFormat="false" ht="21" hidden="false" customHeight="true" outlineLevel="0" collapsed="false">
      <c r="A7" s="12"/>
      <c r="B7" s="13" t="s">
        <v>14</v>
      </c>
      <c r="C7" s="14"/>
      <c r="D7" s="15" t="e">
        <f aca="false">SUM(#REF!)</f>
        <v>#REF!</v>
      </c>
      <c r="E7" s="16"/>
      <c r="F7" s="16" t="n">
        <v>0.1</v>
      </c>
      <c r="G7" s="16" t="n">
        <v>0.1</v>
      </c>
      <c r="H7" s="16" t="n">
        <v>0.1</v>
      </c>
      <c r="I7" s="16" t="n">
        <v>0.05</v>
      </c>
      <c r="J7" s="17"/>
    </row>
    <row r="8" customFormat="false" ht="21" hidden="false" customHeight="true" outlineLevel="0" collapsed="false">
      <c r="A8" s="12"/>
      <c r="B8" s="13" t="s">
        <v>15</v>
      </c>
      <c r="C8" s="14"/>
      <c r="D8" s="15" t="e">
        <f aca="false">SUM(#REF!)</f>
        <v>#REF!</v>
      </c>
      <c r="E8" s="16"/>
      <c r="F8" s="16" t="n">
        <v>0.3</v>
      </c>
      <c r="G8" s="16" t="n">
        <v>0.275</v>
      </c>
      <c r="H8" s="16" t="n">
        <v>0.275</v>
      </c>
      <c r="I8" s="16" t="n">
        <v>0.15</v>
      </c>
      <c r="J8" s="17"/>
    </row>
    <row r="9" customFormat="false" ht="21" hidden="false" customHeight="true" outlineLevel="0" collapsed="false">
      <c r="A9" s="12"/>
      <c r="B9" s="13" t="s">
        <v>16</v>
      </c>
      <c r="C9" s="7"/>
      <c r="D9" s="15" t="e">
        <f aca="false">SUM(#REF!)</f>
        <v>#REF!</v>
      </c>
      <c r="E9" s="16"/>
      <c r="F9" s="16" t="n">
        <v>0.15</v>
      </c>
      <c r="G9" s="16" t="n">
        <v>0.15</v>
      </c>
      <c r="H9" s="16" t="n">
        <v>0.15</v>
      </c>
      <c r="I9" s="16"/>
      <c r="J9" s="17"/>
    </row>
    <row r="10" customFormat="false" ht="21" hidden="false" customHeight="true" outlineLevel="0" collapsed="false">
      <c r="A10" s="12"/>
      <c r="B10" s="18" t="s">
        <v>17</v>
      </c>
      <c r="C10" s="7"/>
      <c r="D10" s="15" t="e">
        <f aca="false">SUM(#REF!)</f>
        <v>#REF!</v>
      </c>
      <c r="E10" s="16" t="n">
        <v>0.06</v>
      </c>
      <c r="F10" s="16" t="n">
        <v>0.01</v>
      </c>
      <c r="G10" s="16" t="n">
        <v>0.01</v>
      </c>
      <c r="H10" s="16" t="n">
        <v>0.01</v>
      </c>
      <c r="I10" s="16" t="n">
        <v>0.2</v>
      </c>
      <c r="J10" s="17"/>
    </row>
    <row r="11" customFormat="false" ht="21" hidden="false" customHeight="true" outlineLevel="0" collapsed="false">
      <c r="A11" s="12"/>
      <c r="B11" s="13" t="s">
        <v>18</v>
      </c>
      <c r="C11" s="14"/>
      <c r="D11" s="15" t="e">
        <f aca="false">SUM(#REF!)</f>
        <v>#REF!</v>
      </c>
      <c r="E11" s="16"/>
      <c r="F11" s="16" t="n">
        <v>0.02</v>
      </c>
      <c r="G11" s="16"/>
      <c r="H11" s="16"/>
      <c r="I11" s="16"/>
      <c r="J11" s="17"/>
    </row>
    <row r="12" customFormat="false" ht="21" hidden="false" customHeight="true" outlineLevel="0" collapsed="false">
      <c r="A12" s="12"/>
      <c r="B12" s="13" t="s">
        <v>19</v>
      </c>
      <c r="C12" s="14"/>
      <c r="D12" s="15" t="e">
        <f aca="false">SUM(#REF!)</f>
        <v>#REF!</v>
      </c>
      <c r="E12" s="16" t="n">
        <v>0.04</v>
      </c>
      <c r="F12" s="16" t="n">
        <v>0.04</v>
      </c>
      <c r="G12" s="16" t="n">
        <v>0.04</v>
      </c>
      <c r="H12" s="16" t="n">
        <v>0.04</v>
      </c>
      <c r="I12" s="16"/>
      <c r="J12" s="17"/>
    </row>
    <row r="13" customFormat="false" ht="12.75" hidden="false" customHeight="false" outlineLevel="0" collapsed="false">
      <c r="B13" s="7"/>
      <c r="C13" s="7"/>
    </row>
    <row r="14" customFormat="false" ht="12.75" hidden="false" customHeight="false" outlineLevel="0" collapsed="false">
      <c r="B14" s="7"/>
      <c r="C14" s="7"/>
    </row>
    <row r="15" customFormat="false" ht="12.75" hidden="false" customHeight="false" outlineLevel="0" collapsed="false">
      <c r="B15" s="7"/>
      <c r="C15" s="7"/>
    </row>
    <row r="16" customFormat="false" ht="12.75" hidden="false" customHeight="false" outlineLevel="0" collapsed="false">
      <c r="B16" s="7"/>
      <c r="C16" s="7"/>
    </row>
    <row r="17" customFormat="false" ht="12.75" hidden="false" customHeight="false" outlineLevel="0" collapsed="false">
      <c r="B17" s="7"/>
      <c r="C17" s="7"/>
    </row>
    <row r="18" customFormat="false" ht="12.75" hidden="false" customHeight="false" outlineLevel="0" collapsed="false">
      <c r="B18" s="7"/>
      <c r="C18" s="7"/>
    </row>
    <row r="19" customFormat="false" ht="12.75" hidden="false" customHeight="false" outlineLevel="0" collapsed="false">
      <c r="B19" s="7"/>
      <c r="C19" s="7"/>
    </row>
    <row r="20" customFormat="false" ht="12.75" hidden="false" customHeight="false" outlineLevel="0" collapsed="false">
      <c r="B20" s="7"/>
      <c r="C20" s="7"/>
    </row>
    <row r="21" customFormat="false" ht="12.75" hidden="false" customHeight="false" outlineLevel="0" collapsed="false">
      <c r="B21" s="7"/>
      <c r="C21" s="7"/>
    </row>
    <row r="22" customFormat="false" ht="12.75" hidden="false" customHeight="false" outlineLevel="0" collapsed="false">
      <c r="B22" s="7"/>
      <c r="C22" s="7"/>
    </row>
    <row r="23" customFormat="false" ht="12.75" hidden="false" customHeight="false" outlineLevel="0" collapsed="false">
      <c r="B23" s="7"/>
      <c r="C23" s="7"/>
    </row>
    <row r="24" customFormat="false" ht="12.75" hidden="false" customHeight="false" outlineLevel="0" collapsed="false">
      <c r="B24" s="7"/>
      <c r="C24" s="7"/>
    </row>
    <row r="25" customFormat="false" ht="12.75" hidden="false" customHeight="false" outlineLevel="0" collapsed="false">
      <c r="B25" s="7"/>
      <c r="C25" s="7"/>
    </row>
    <row r="26" customFormat="false" ht="12.75" hidden="false" customHeight="false" outlineLevel="0" collapsed="false">
      <c r="B26" s="7"/>
      <c r="C26" s="7"/>
    </row>
    <row r="27" customFormat="false" ht="12.75" hidden="false" customHeight="false" outlineLevel="0" collapsed="false">
      <c r="B27" s="7"/>
      <c r="C27" s="7"/>
    </row>
    <row r="28" customFormat="false" ht="12.75" hidden="false" customHeight="false" outlineLevel="0" collapsed="false">
      <c r="B28" s="7"/>
      <c r="C28" s="7"/>
    </row>
    <row r="29" customFormat="false" ht="12.75" hidden="false" customHeight="false" outlineLevel="0" collapsed="false">
      <c r="B29" s="7"/>
      <c r="C29" s="7"/>
    </row>
    <row r="30" customFormat="false" ht="12.75" hidden="false" customHeight="false" outlineLevel="0" collapsed="false">
      <c r="B30" s="7"/>
      <c r="C30" s="7"/>
    </row>
    <row r="31" customFormat="false" ht="12.75" hidden="false" customHeight="false" outlineLevel="0" collapsed="false">
      <c r="B31" s="7"/>
      <c r="C31" s="7"/>
    </row>
    <row r="32" customFormat="false" ht="12.75" hidden="false" customHeight="false" outlineLevel="0" collapsed="false">
      <c r="B32" s="7"/>
      <c r="C32" s="7"/>
    </row>
    <row r="33" customFormat="false" ht="12.75" hidden="false" customHeight="false" outlineLevel="0" collapsed="false">
      <c r="B33" s="7"/>
      <c r="C33" s="7"/>
    </row>
    <row r="34" customFormat="false" ht="12.75" hidden="false" customHeight="false" outlineLevel="0" collapsed="false">
      <c r="B34" s="7"/>
      <c r="C34" s="7"/>
    </row>
    <row r="35" customFormat="false" ht="12.75" hidden="false" customHeight="false" outlineLevel="0" collapsed="false">
      <c r="B35" s="7"/>
      <c r="C35" s="7"/>
    </row>
    <row r="36" customFormat="false" ht="12.75" hidden="false" customHeight="false" outlineLevel="0" collapsed="false">
      <c r="B36" s="7"/>
      <c r="C36" s="7"/>
    </row>
    <row r="37" customFormat="false" ht="14.25" hidden="false" customHeight="false" outlineLevel="0" collapsed="false">
      <c r="B37" s="19"/>
      <c r="C37" s="19"/>
    </row>
    <row r="38" customFormat="false" ht="14.25" hidden="false" customHeight="false" outlineLevel="0" collapsed="false">
      <c r="B38" s="19"/>
      <c r="C38" s="19"/>
    </row>
    <row r="39" customFormat="false" ht="14.25" hidden="false" customHeight="false" outlineLevel="0" collapsed="false">
      <c r="B39" s="19"/>
      <c r="C39" s="19"/>
    </row>
    <row r="40" customFormat="false" ht="14.25" hidden="false" customHeight="false" outlineLevel="0" collapsed="false">
      <c r="B40" s="19"/>
      <c r="C40" s="19"/>
    </row>
    <row r="41" customFormat="false" ht="14.25" hidden="false" customHeight="false" outlineLevel="0" collapsed="false">
      <c r="B41" s="19"/>
      <c r="C41" s="19"/>
    </row>
    <row r="42" customFormat="false" ht="14.25" hidden="false" customHeight="false" outlineLevel="0" collapsed="false">
      <c r="B42" s="19"/>
      <c r="C42" s="19"/>
    </row>
    <row r="43" customFormat="false" ht="14.25" hidden="false" customHeight="false" outlineLevel="0" collapsed="false">
      <c r="B43" s="19"/>
      <c r="C43" s="19"/>
    </row>
    <row r="44" customFormat="false" ht="14.25" hidden="false" customHeight="false" outlineLevel="0" collapsed="false">
      <c r="B44" s="19"/>
      <c r="C44" s="19"/>
    </row>
    <row r="45" customFormat="false" ht="14.25" hidden="false" customHeight="false" outlineLevel="0" collapsed="false">
      <c r="B45" s="19"/>
      <c r="C45" s="19"/>
    </row>
    <row r="46" customFormat="false" ht="14.25" hidden="false" customHeight="false" outlineLevel="0" collapsed="false">
      <c r="B46" s="19"/>
      <c r="C46" s="19"/>
    </row>
    <row r="47" customFormat="false" ht="14.25" hidden="false" customHeight="false" outlineLevel="0" collapsed="false">
      <c r="B47" s="19"/>
      <c r="C47" s="19"/>
    </row>
    <row r="48" customFormat="false" ht="14.25" hidden="false" customHeight="false" outlineLevel="0" collapsed="false">
      <c r="B48" s="19"/>
      <c r="C48" s="19"/>
    </row>
    <row r="49" customFormat="false" ht="14.25" hidden="false" customHeight="false" outlineLevel="0" collapsed="false">
      <c r="B49" s="19"/>
      <c r="C49" s="19"/>
    </row>
    <row r="50" customFormat="false" ht="14.25" hidden="false" customHeight="false" outlineLevel="0" collapsed="false">
      <c r="B50" s="19"/>
      <c r="C50" s="19"/>
    </row>
    <row r="51" customFormat="false" ht="14.25" hidden="false" customHeight="false" outlineLevel="0" collapsed="false">
      <c r="B51" s="19"/>
      <c r="C51" s="19"/>
    </row>
    <row r="52" customFormat="false" ht="14.25" hidden="false" customHeight="false" outlineLevel="0" collapsed="false">
      <c r="B52" s="19"/>
      <c r="C52" s="19"/>
    </row>
    <row r="53" customFormat="false" ht="14.25" hidden="false" customHeight="false" outlineLevel="0" collapsed="false">
      <c r="B53" s="19"/>
      <c r="C53" s="19"/>
    </row>
    <row r="54" customFormat="false" ht="14.25" hidden="false" customHeight="false" outlineLevel="0" collapsed="false">
      <c r="B54" s="19"/>
      <c r="C54" s="19"/>
    </row>
    <row r="55" customFormat="false" ht="14.25" hidden="false" customHeight="false" outlineLevel="0" collapsed="false">
      <c r="B55" s="19"/>
      <c r="C55" s="19"/>
    </row>
    <row r="56" customFormat="false" ht="14.25" hidden="false" customHeight="false" outlineLevel="0" collapsed="false">
      <c r="B56" s="19"/>
      <c r="C56" s="19"/>
    </row>
    <row r="57" customFormat="false" ht="14.25" hidden="false" customHeight="false" outlineLevel="0" collapsed="false">
      <c r="B57" s="19"/>
      <c r="C57" s="19"/>
    </row>
    <row r="58" customFormat="false" ht="14.25" hidden="false" customHeight="false" outlineLevel="0" collapsed="false">
      <c r="B58" s="19"/>
      <c r="C58" s="19"/>
    </row>
    <row r="59" customFormat="false" ht="14.25" hidden="false" customHeight="false" outlineLevel="0" collapsed="false">
      <c r="B59" s="19"/>
      <c r="C59" s="19"/>
    </row>
    <row r="60" customFormat="false" ht="14.25" hidden="false" customHeight="false" outlineLevel="0" collapsed="false">
      <c r="B60" s="19"/>
      <c r="C60" s="19"/>
    </row>
    <row r="61" customFormat="false" ht="14.25" hidden="false" customHeight="false" outlineLevel="0" collapsed="false">
      <c r="B61" s="19"/>
      <c r="C61" s="19"/>
    </row>
    <row r="62" customFormat="false" ht="14.25" hidden="false" customHeight="false" outlineLevel="0" collapsed="false">
      <c r="B62" s="19"/>
      <c r="C62" s="19"/>
    </row>
    <row r="63" customFormat="false" ht="14.25" hidden="false" customHeight="false" outlineLevel="0" collapsed="false">
      <c r="B63" s="19"/>
      <c r="C63" s="19"/>
    </row>
    <row r="64" customFormat="false" ht="14.25" hidden="false" customHeight="false" outlineLevel="0" collapsed="false">
      <c r="B64" s="19"/>
      <c r="C64" s="19"/>
    </row>
    <row r="65" customFormat="false" ht="14.25" hidden="false" customHeight="false" outlineLevel="0" collapsed="false">
      <c r="B65" s="19"/>
      <c r="C65" s="19"/>
    </row>
    <row r="66" customFormat="false" ht="14.25" hidden="false" customHeight="false" outlineLevel="0" collapsed="false">
      <c r="B66" s="19"/>
      <c r="C66" s="19"/>
    </row>
    <row r="67" customFormat="false" ht="14.25" hidden="false" customHeight="false" outlineLevel="0" collapsed="false">
      <c r="B67" s="19"/>
      <c r="C67" s="19"/>
    </row>
    <row r="68" customFormat="false" ht="14.25" hidden="false" customHeight="false" outlineLevel="0" collapsed="false">
      <c r="B68" s="19"/>
      <c r="C68" s="19"/>
    </row>
    <row r="69" customFormat="false" ht="14.25" hidden="false" customHeight="false" outlineLevel="0" collapsed="false">
      <c r="B69" s="19"/>
      <c r="C69" s="19"/>
    </row>
    <row r="70" customFormat="false" ht="14.25" hidden="false" customHeight="false" outlineLevel="0" collapsed="false">
      <c r="B70" s="19"/>
      <c r="C70" s="19"/>
    </row>
    <row r="71" customFormat="false" ht="14.25" hidden="false" customHeight="false" outlineLevel="0" collapsed="false">
      <c r="B71" s="19"/>
      <c r="C71" s="19"/>
    </row>
    <row r="72" customFormat="false" ht="14.25" hidden="false" customHeight="false" outlineLevel="0" collapsed="false">
      <c r="B72" s="19"/>
      <c r="C72" s="19"/>
    </row>
    <row r="73" customFormat="false" ht="14.25" hidden="false" customHeight="false" outlineLevel="0" collapsed="false">
      <c r="B73" s="19"/>
      <c r="C73" s="19"/>
    </row>
    <row r="74" customFormat="false" ht="14.25" hidden="false" customHeight="false" outlineLevel="0" collapsed="false">
      <c r="B74" s="19"/>
      <c r="C74" s="19"/>
    </row>
    <row r="75" customFormat="false" ht="14.25" hidden="false" customHeight="false" outlineLevel="0" collapsed="false">
      <c r="B75" s="19"/>
      <c r="C75" s="19"/>
    </row>
    <row r="76" customFormat="false" ht="14.25" hidden="false" customHeight="false" outlineLevel="0" collapsed="false">
      <c r="B76" s="19"/>
      <c r="C76" s="19"/>
    </row>
    <row r="77" customFormat="false" ht="14.25" hidden="false" customHeight="false" outlineLevel="0" collapsed="false">
      <c r="B77" s="19"/>
      <c r="C77" s="19"/>
    </row>
    <row r="78" customFormat="false" ht="14.25" hidden="false" customHeight="false" outlineLevel="0" collapsed="false">
      <c r="B78" s="19"/>
      <c r="C78" s="19"/>
    </row>
    <row r="79" customFormat="false" ht="14.25" hidden="false" customHeight="false" outlineLevel="0" collapsed="false">
      <c r="B79" s="19"/>
      <c r="C79" s="19"/>
    </row>
    <row r="80" customFormat="false" ht="14.25" hidden="false" customHeight="false" outlineLevel="0" collapsed="false">
      <c r="B80" s="19"/>
      <c r="C80" s="19"/>
    </row>
    <row r="81" customFormat="false" ht="14.25" hidden="false" customHeight="false" outlineLevel="0" collapsed="false">
      <c r="B81" s="19"/>
      <c r="C81" s="19"/>
    </row>
    <row r="82" customFormat="false" ht="14.25" hidden="false" customHeight="false" outlineLevel="0" collapsed="false">
      <c r="B82" s="19"/>
      <c r="C82" s="19"/>
    </row>
    <row r="83" customFormat="false" ht="14.25" hidden="false" customHeight="false" outlineLevel="0" collapsed="false">
      <c r="B83" s="19"/>
      <c r="C83" s="19"/>
    </row>
    <row r="84" customFormat="false" ht="14.25" hidden="false" customHeight="false" outlineLevel="0" collapsed="false">
      <c r="B84" s="19"/>
      <c r="C84" s="19"/>
    </row>
    <row r="85" customFormat="false" ht="14.25" hidden="false" customHeight="false" outlineLevel="0" collapsed="false">
      <c r="B85" s="19"/>
      <c r="C85" s="19"/>
    </row>
    <row r="86" customFormat="false" ht="14.25" hidden="false" customHeight="false" outlineLevel="0" collapsed="false">
      <c r="B86" s="19"/>
      <c r="C86" s="19"/>
    </row>
    <row r="87" customFormat="false" ht="14.25" hidden="false" customHeight="false" outlineLevel="0" collapsed="false">
      <c r="B87" s="19"/>
      <c r="C87" s="19"/>
    </row>
    <row r="88" customFormat="false" ht="14.25" hidden="false" customHeight="false" outlineLevel="0" collapsed="false">
      <c r="B88" s="19"/>
      <c r="C88" s="19"/>
    </row>
    <row r="89" customFormat="false" ht="14.25" hidden="false" customHeight="false" outlineLevel="0" collapsed="false">
      <c r="B89" s="19"/>
      <c r="C89" s="19"/>
    </row>
    <row r="90" customFormat="false" ht="14.25" hidden="false" customHeight="false" outlineLevel="0" collapsed="false">
      <c r="B90" s="19"/>
      <c r="C90" s="19"/>
    </row>
    <row r="91" customFormat="false" ht="14.25" hidden="false" customHeight="false" outlineLevel="0" collapsed="false">
      <c r="B91" s="19"/>
      <c r="C91" s="19"/>
    </row>
    <row r="92" customFormat="false" ht="14.25" hidden="false" customHeight="false" outlineLevel="0" collapsed="false">
      <c r="B92" s="19"/>
      <c r="C92" s="19"/>
    </row>
    <row r="93" customFormat="false" ht="14.25" hidden="false" customHeight="false" outlineLevel="0" collapsed="false">
      <c r="B93" s="19"/>
      <c r="C93" s="19"/>
    </row>
    <row r="94" customFormat="false" ht="14.25" hidden="false" customHeight="false" outlineLevel="0" collapsed="false">
      <c r="B94" s="19"/>
      <c r="C94" s="19"/>
    </row>
    <row r="95" customFormat="false" ht="14.25" hidden="false" customHeight="false" outlineLevel="0" collapsed="false">
      <c r="B95" s="19"/>
      <c r="C95" s="19"/>
    </row>
    <row r="96" customFormat="false" ht="14.25" hidden="false" customHeight="false" outlineLevel="0" collapsed="false">
      <c r="B96" s="19"/>
      <c r="C96" s="19"/>
    </row>
    <row r="97" customFormat="false" ht="14.25" hidden="false" customHeight="false" outlineLevel="0" collapsed="false">
      <c r="B97" s="19"/>
      <c r="C97" s="19"/>
    </row>
    <row r="98" customFormat="false" ht="14.25" hidden="false" customHeight="false" outlineLevel="0" collapsed="false">
      <c r="B98" s="19"/>
      <c r="C98" s="19"/>
    </row>
    <row r="99" customFormat="false" ht="14.25" hidden="false" customHeight="false" outlineLevel="0" collapsed="false">
      <c r="B99" s="19"/>
      <c r="C99" s="19"/>
    </row>
    <row r="100" customFormat="false" ht="14.25" hidden="false" customHeight="false" outlineLevel="0" collapsed="false">
      <c r="B100" s="19"/>
      <c r="C100" s="19"/>
    </row>
    <row r="101" customFormat="false" ht="14.25" hidden="false" customHeight="false" outlineLevel="0" collapsed="false">
      <c r="B101" s="19"/>
      <c r="C101" s="19"/>
    </row>
    <row r="102" customFormat="false" ht="14.25" hidden="false" customHeight="false" outlineLevel="0" collapsed="false">
      <c r="B102" s="19"/>
      <c r="C102" s="19"/>
    </row>
    <row r="103" customFormat="false" ht="14.25" hidden="false" customHeight="false" outlineLevel="0" collapsed="false">
      <c r="B103" s="19"/>
      <c r="C103" s="19"/>
    </row>
    <row r="104" customFormat="false" ht="14.25" hidden="false" customHeight="false" outlineLevel="0" collapsed="false">
      <c r="B104" s="19"/>
      <c r="C104" s="19"/>
    </row>
    <row r="105" customFormat="false" ht="14.25" hidden="false" customHeight="false" outlineLevel="0" collapsed="false">
      <c r="B105" s="19"/>
      <c r="C105" s="19"/>
    </row>
    <row r="106" customFormat="false" ht="14.25" hidden="false" customHeight="false" outlineLevel="0" collapsed="false">
      <c r="B106" s="19"/>
      <c r="C106" s="19"/>
    </row>
    <row r="107" customFormat="false" ht="14.25" hidden="false" customHeight="false" outlineLevel="0" collapsed="false">
      <c r="B107" s="19"/>
      <c r="C107" s="19"/>
    </row>
    <row r="108" customFormat="false" ht="14.25" hidden="false" customHeight="false" outlineLevel="0" collapsed="false">
      <c r="B108" s="19"/>
      <c r="C108" s="19"/>
    </row>
    <row r="109" customFormat="false" ht="14.25" hidden="false" customHeight="false" outlineLevel="0" collapsed="false">
      <c r="B109" s="19"/>
      <c r="C109" s="19"/>
    </row>
    <row r="110" customFormat="false" ht="14.25" hidden="false" customHeight="false" outlineLevel="0" collapsed="false">
      <c r="B110" s="19"/>
      <c r="C110" s="19"/>
    </row>
    <row r="111" customFormat="false" ht="14.25" hidden="false" customHeight="false" outlineLevel="0" collapsed="false">
      <c r="B111" s="19"/>
      <c r="C111" s="19"/>
    </row>
    <row r="112" customFormat="false" ht="14.25" hidden="false" customHeight="false" outlineLevel="0" collapsed="false">
      <c r="B112" s="19"/>
      <c r="C112" s="19"/>
    </row>
    <row r="113" customFormat="false" ht="14.25" hidden="false" customHeight="false" outlineLevel="0" collapsed="false">
      <c r="B113" s="19"/>
      <c r="C113" s="19"/>
    </row>
    <row r="114" customFormat="false" ht="14.25" hidden="false" customHeight="false" outlineLevel="0" collapsed="false">
      <c r="B114" s="19"/>
      <c r="C114" s="19"/>
    </row>
    <row r="115" customFormat="false" ht="14.25" hidden="false" customHeight="false" outlineLevel="0" collapsed="false">
      <c r="B115" s="19"/>
      <c r="C115" s="19"/>
    </row>
    <row r="116" customFormat="false" ht="14.25" hidden="false" customHeight="false" outlineLevel="0" collapsed="false">
      <c r="B116" s="19"/>
      <c r="C116" s="19"/>
    </row>
    <row r="117" customFormat="false" ht="14.25" hidden="false" customHeight="false" outlineLevel="0" collapsed="false">
      <c r="B117" s="19"/>
      <c r="C117" s="19"/>
    </row>
    <row r="118" customFormat="false" ht="14.25" hidden="false" customHeight="false" outlineLevel="0" collapsed="false">
      <c r="B118" s="19"/>
      <c r="C118" s="19"/>
    </row>
    <row r="119" customFormat="false" ht="14.25" hidden="false" customHeight="false" outlineLevel="0" collapsed="false">
      <c r="B119" s="19"/>
      <c r="C119" s="19"/>
    </row>
    <row r="120" customFormat="false" ht="14.25" hidden="false" customHeight="false" outlineLevel="0" collapsed="false">
      <c r="B120" s="19"/>
      <c r="C120" s="19"/>
    </row>
    <row r="121" customFormat="false" ht="14.25" hidden="false" customHeight="false" outlineLevel="0" collapsed="false">
      <c r="B121" s="19"/>
      <c r="C121" s="19"/>
    </row>
    <row r="122" customFormat="false" ht="14.25" hidden="false" customHeight="false" outlineLevel="0" collapsed="false">
      <c r="B122" s="19"/>
      <c r="C122" s="19"/>
    </row>
    <row r="123" customFormat="false" ht="14.25" hidden="false" customHeight="false" outlineLevel="0" collapsed="false">
      <c r="B123" s="19"/>
      <c r="C123" s="19"/>
    </row>
    <row r="124" customFormat="false" ht="14.25" hidden="false" customHeight="false" outlineLevel="0" collapsed="false">
      <c r="B124" s="19"/>
      <c r="C124" s="19"/>
    </row>
    <row r="125" customFormat="false" ht="14.25" hidden="false" customHeight="false" outlineLevel="0" collapsed="false">
      <c r="B125" s="19"/>
      <c r="C125" s="19"/>
    </row>
    <row r="126" customFormat="false" ht="14.25" hidden="false" customHeight="false" outlineLevel="0" collapsed="false">
      <c r="B126" s="19"/>
      <c r="C126" s="19"/>
    </row>
    <row r="127" customFormat="false" ht="14.25" hidden="false" customHeight="false" outlineLevel="0" collapsed="false">
      <c r="B127" s="19"/>
      <c r="C127" s="19"/>
    </row>
    <row r="128" customFormat="false" ht="14.25" hidden="false" customHeight="false" outlineLevel="0" collapsed="false">
      <c r="B128" s="19"/>
      <c r="C128" s="19"/>
    </row>
    <row r="129" customFormat="false" ht="14.25" hidden="false" customHeight="false" outlineLevel="0" collapsed="false">
      <c r="B129" s="19"/>
      <c r="C129" s="19"/>
    </row>
    <row r="130" customFormat="false" ht="14.25" hidden="false" customHeight="false" outlineLevel="0" collapsed="false">
      <c r="B130" s="19"/>
      <c r="C130" s="19"/>
    </row>
    <row r="131" customFormat="false" ht="14.25" hidden="false" customHeight="false" outlineLevel="0" collapsed="false">
      <c r="B131" s="19"/>
      <c r="C131" s="19"/>
    </row>
    <row r="132" customFormat="false" ht="14.25" hidden="false" customHeight="false" outlineLevel="0" collapsed="false">
      <c r="B132" s="19"/>
      <c r="C132" s="19"/>
    </row>
    <row r="133" customFormat="false" ht="14.25" hidden="false" customHeight="false" outlineLevel="0" collapsed="false">
      <c r="B133" s="19"/>
      <c r="C133" s="19"/>
    </row>
    <row r="134" customFormat="false" ht="14.25" hidden="false" customHeight="false" outlineLevel="0" collapsed="false">
      <c r="B134" s="19"/>
      <c r="C134" s="19"/>
    </row>
    <row r="135" customFormat="false" ht="14.25" hidden="false" customHeight="false" outlineLevel="0" collapsed="false">
      <c r="B135" s="19"/>
      <c r="C135" s="19"/>
    </row>
    <row r="136" customFormat="false" ht="14.25" hidden="false" customHeight="false" outlineLevel="0" collapsed="false">
      <c r="B136" s="19"/>
      <c r="C136" s="19"/>
    </row>
    <row r="137" customFormat="false" ht="14.25" hidden="false" customHeight="false" outlineLevel="0" collapsed="false">
      <c r="B137" s="19"/>
      <c r="C137" s="19"/>
    </row>
    <row r="138" customFormat="false" ht="14.25" hidden="false" customHeight="false" outlineLevel="0" collapsed="false">
      <c r="B138" s="19"/>
      <c r="C138" s="19"/>
    </row>
    <row r="139" customFormat="false" ht="14.25" hidden="false" customHeight="false" outlineLevel="0" collapsed="false">
      <c r="B139" s="19"/>
      <c r="C139" s="19"/>
    </row>
    <row r="140" customFormat="false" ht="14.25" hidden="false" customHeight="false" outlineLevel="0" collapsed="false">
      <c r="B140" s="19"/>
      <c r="C140" s="19"/>
    </row>
    <row r="141" customFormat="false" ht="14.25" hidden="false" customHeight="false" outlineLevel="0" collapsed="false">
      <c r="B141" s="19"/>
      <c r="C141" s="19"/>
    </row>
    <row r="142" customFormat="false" ht="14.25" hidden="false" customHeight="false" outlineLevel="0" collapsed="false">
      <c r="B142" s="19"/>
      <c r="C142" s="19"/>
    </row>
    <row r="143" customFormat="false" ht="14.25" hidden="false" customHeight="false" outlineLevel="0" collapsed="false">
      <c r="B143" s="19"/>
      <c r="C143" s="19"/>
    </row>
    <row r="144" customFormat="false" ht="14.25" hidden="false" customHeight="false" outlineLevel="0" collapsed="false">
      <c r="B144" s="19"/>
      <c r="C144" s="19"/>
    </row>
    <row r="145" customFormat="false" ht="14.25" hidden="false" customHeight="false" outlineLevel="0" collapsed="false">
      <c r="B145" s="19"/>
      <c r="C145" s="19"/>
    </row>
    <row r="146" customFormat="false" ht="14.25" hidden="false" customHeight="false" outlineLevel="0" collapsed="false">
      <c r="B146" s="19"/>
      <c r="C146" s="19"/>
    </row>
    <row r="147" customFormat="false" ht="14.25" hidden="false" customHeight="false" outlineLevel="0" collapsed="false">
      <c r="B147" s="19"/>
      <c r="C147" s="19"/>
    </row>
    <row r="148" customFormat="false" ht="14.25" hidden="false" customHeight="false" outlineLevel="0" collapsed="false">
      <c r="B148" s="19"/>
      <c r="C148" s="19"/>
    </row>
    <row r="149" customFormat="false" ht="14.25" hidden="false" customHeight="false" outlineLevel="0" collapsed="false">
      <c r="B149" s="19"/>
      <c r="C149" s="19"/>
    </row>
    <row r="150" customFormat="false" ht="14.25" hidden="false" customHeight="false" outlineLevel="0" collapsed="false">
      <c r="B150" s="19"/>
      <c r="C150" s="19"/>
    </row>
    <row r="151" customFormat="false" ht="14.25" hidden="false" customHeight="false" outlineLevel="0" collapsed="false">
      <c r="B151" s="19"/>
      <c r="C151" s="19"/>
    </row>
    <row r="152" customFormat="false" ht="14.25" hidden="false" customHeight="false" outlineLevel="0" collapsed="false">
      <c r="B152" s="19"/>
      <c r="C152" s="19"/>
    </row>
    <row r="153" customFormat="false" ht="14.25" hidden="false" customHeight="false" outlineLevel="0" collapsed="false">
      <c r="B153" s="19"/>
      <c r="C153" s="19"/>
    </row>
    <row r="154" customFormat="false" ht="14.25" hidden="false" customHeight="false" outlineLevel="0" collapsed="false">
      <c r="B154" s="19"/>
      <c r="C154" s="19"/>
    </row>
    <row r="155" customFormat="false" ht="14.25" hidden="false" customHeight="false" outlineLevel="0" collapsed="false">
      <c r="B155" s="19"/>
      <c r="C155" s="19"/>
    </row>
    <row r="156" customFormat="false" ht="14.25" hidden="false" customHeight="false" outlineLevel="0" collapsed="false">
      <c r="B156" s="19"/>
      <c r="C156" s="19"/>
    </row>
    <row r="157" customFormat="false" ht="14.25" hidden="false" customHeight="false" outlineLevel="0" collapsed="false">
      <c r="B157" s="19"/>
      <c r="C157" s="19"/>
    </row>
    <row r="158" customFormat="false" ht="14.25" hidden="false" customHeight="false" outlineLevel="0" collapsed="false">
      <c r="B158" s="19"/>
      <c r="C158" s="19"/>
    </row>
    <row r="159" customFormat="false" ht="14.25" hidden="false" customHeight="false" outlineLevel="0" collapsed="false">
      <c r="B159" s="19"/>
      <c r="C159" s="19"/>
    </row>
    <row r="160" customFormat="false" ht="14.25" hidden="false" customHeight="false" outlineLevel="0" collapsed="false">
      <c r="B160" s="19"/>
      <c r="C160" s="19"/>
    </row>
    <row r="161" customFormat="false" ht="15" hidden="false" customHeight="false" outlineLevel="0" collapsed="false">
      <c r="B161" s="20"/>
      <c r="C161" s="20"/>
    </row>
    <row r="162" customFormat="false" ht="15" hidden="false" customHeight="false" outlineLevel="0" collapsed="false">
      <c r="B162" s="20"/>
      <c r="C162" s="20"/>
    </row>
    <row r="163" customFormat="false" ht="15" hidden="false" customHeight="false" outlineLevel="0" collapsed="false">
      <c r="B163" s="20"/>
      <c r="C163" s="20"/>
    </row>
    <row r="164" customFormat="false" ht="15" hidden="false" customHeight="false" outlineLevel="0" collapsed="false">
      <c r="B164" s="20"/>
      <c r="C164" s="20"/>
    </row>
    <row r="165" customFormat="false" ht="15" hidden="false" customHeight="false" outlineLevel="0" collapsed="false">
      <c r="B165" s="20"/>
      <c r="C165" s="20"/>
    </row>
    <row r="166" customFormat="false" ht="15" hidden="false" customHeight="false" outlineLevel="0" collapsed="false">
      <c r="B166" s="20"/>
      <c r="C166" s="20"/>
    </row>
    <row r="167" customFormat="false" ht="15" hidden="false" customHeight="false" outlineLevel="0" collapsed="false">
      <c r="B167" s="20"/>
      <c r="C167" s="20"/>
    </row>
    <row r="168" customFormat="false" ht="15" hidden="false" customHeight="false" outlineLevel="0" collapsed="false">
      <c r="B168" s="20"/>
      <c r="C168" s="20"/>
    </row>
    <row r="169" customFormat="false" ht="15" hidden="false" customHeight="false" outlineLevel="0" collapsed="false">
      <c r="B169" s="20"/>
      <c r="C169" s="20"/>
    </row>
    <row r="170" customFormat="false" ht="15" hidden="false" customHeight="false" outlineLevel="0" collapsed="false">
      <c r="B170" s="20"/>
      <c r="C170" s="20"/>
    </row>
    <row r="171" customFormat="false" ht="15" hidden="false" customHeight="false" outlineLevel="0" collapsed="false">
      <c r="B171" s="20"/>
      <c r="C171" s="20"/>
    </row>
    <row r="172" customFormat="false" ht="15" hidden="false" customHeight="false" outlineLevel="0" collapsed="false">
      <c r="B172" s="20"/>
      <c r="C172" s="20"/>
    </row>
    <row r="173" customFormat="false" ht="15" hidden="false" customHeight="false" outlineLevel="0" collapsed="false">
      <c r="B173" s="20"/>
      <c r="C173" s="20"/>
    </row>
    <row r="174" customFormat="false" ht="15" hidden="false" customHeight="false" outlineLevel="0" collapsed="false">
      <c r="B174" s="20"/>
      <c r="C174" s="20"/>
    </row>
    <row r="175" customFormat="false" ht="15" hidden="false" customHeight="false" outlineLevel="0" collapsed="false">
      <c r="B175" s="20"/>
      <c r="C175" s="20"/>
    </row>
    <row r="176" customFormat="false" ht="15" hidden="false" customHeight="false" outlineLevel="0" collapsed="false">
      <c r="B176" s="20"/>
      <c r="C176" s="20"/>
    </row>
    <row r="177" customFormat="false" ht="15" hidden="false" customHeight="false" outlineLevel="0" collapsed="false">
      <c r="B177" s="20"/>
      <c r="C177" s="20"/>
    </row>
    <row r="178" customFormat="false" ht="15" hidden="false" customHeight="false" outlineLevel="0" collapsed="false">
      <c r="B178" s="20"/>
      <c r="C178" s="20"/>
    </row>
    <row r="179" customFormat="false" ht="15" hidden="false" customHeight="false" outlineLevel="0" collapsed="false">
      <c r="B179" s="20"/>
      <c r="C179" s="20"/>
    </row>
    <row r="180" customFormat="false" ht="15" hidden="false" customHeight="false" outlineLevel="0" collapsed="false">
      <c r="B180" s="20"/>
      <c r="C180" s="20"/>
    </row>
    <row r="181" customFormat="false" ht="15" hidden="false" customHeight="false" outlineLevel="0" collapsed="false">
      <c r="B181" s="20"/>
      <c r="C181" s="20"/>
    </row>
    <row r="182" customFormat="false" ht="15" hidden="false" customHeight="false" outlineLevel="0" collapsed="false">
      <c r="B182" s="20"/>
      <c r="C182" s="20"/>
    </row>
    <row r="183" customFormat="false" ht="15" hidden="false" customHeight="false" outlineLevel="0" collapsed="false">
      <c r="B183" s="20"/>
      <c r="C183" s="20"/>
    </row>
    <row r="184" customFormat="false" ht="15" hidden="false" customHeight="false" outlineLevel="0" collapsed="false">
      <c r="B184" s="20"/>
      <c r="C184" s="20"/>
    </row>
    <row r="185" customFormat="false" ht="15" hidden="false" customHeight="false" outlineLevel="0" collapsed="false">
      <c r="B185" s="20"/>
      <c r="C185" s="20"/>
    </row>
    <row r="186" customFormat="false" ht="15" hidden="false" customHeight="false" outlineLevel="0" collapsed="false">
      <c r="B186" s="20"/>
      <c r="C186" s="20"/>
    </row>
    <row r="187" customFormat="false" ht="15" hidden="false" customHeight="false" outlineLevel="0" collapsed="false">
      <c r="B187" s="20"/>
      <c r="C187" s="20"/>
    </row>
    <row r="188" customFormat="false" ht="15" hidden="false" customHeight="false" outlineLevel="0" collapsed="false">
      <c r="B188" s="20"/>
      <c r="C188" s="20"/>
    </row>
    <row r="189" customFormat="false" ht="15" hidden="false" customHeight="false" outlineLevel="0" collapsed="false">
      <c r="B189" s="20"/>
      <c r="C189" s="20"/>
    </row>
    <row r="190" customFormat="false" ht="15" hidden="false" customHeight="false" outlineLevel="0" collapsed="false">
      <c r="B190" s="20"/>
      <c r="C190" s="20"/>
    </row>
    <row r="191" customFormat="false" ht="15" hidden="false" customHeight="false" outlineLevel="0" collapsed="false">
      <c r="B191" s="20"/>
      <c r="C191" s="20"/>
    </row>
    <row r="192" customFormat="false" ht="15" hidden="false" customHeight="false" outlineLevel="0" collapsed="false">
      <c r="B192" s="20"/>
      <c r="C192" s="20"/>
    </row>
    <row r="193" customFormat="false" ht="15" hidden="false" customHeight="false" outlineLevel="0" collapsed="false">
      <c r="B193" s="20"/>
      <c r="C193" s="20"/>
    </row>
    <row r="194" customFormat="false" ht="15" hidden="false" customHeight="false" outlineLevel="0" collapsed="false">
      <c r="B194" s="20"/>
      <c r="C194" s="20"/>
    </row>
    <row r="195" customFormat="false" ht="15" hidden="false" customHeight="false" outlineLevel="0" collapsed="false">
      <c r="B195" s="20"/>
      <c r="C195" s="20"/>
    </row>
    <row r="196" customFormat="false" ht="15" hidden="false" customHeight="false" outlineLevel="0" collapsed="false">
      <c r="B196" s="20"/>
      <c r="C196" s="20"/>
    </row>
    <row r="197" customFormat="false" ht="15" hidden="false" customHeight="false" outlineLevel="0" collapsed="false">
      <c r="B197" s="20"/>
      <c r="C197" s="20"/>
    </row>
    <row r="198" customFormat="false" ht="15" hidden="false" customHeight="false" outlineLevel="0" collapsed="false">
      <c r="B198" s="20"/>
      <c r="C198" s="20"/>
    </row>
    <row r="199" customFormat="false" ht="15" hidden="false" customHeight="false" outlineLevel="0" collapsed="false">
      <c r="B199" s="20"/>
      <c r="C199" s="20"/>
    </row>
    <row r="200" customFormat="false" ht="15" hidden="false" customHeight="false" outlineLevel="0" collapsed="false">
      <c r="B200" s="20"/>
      <c r="C200" s="20"/>
    </row>
    <row r="201" customFormat="false" ht="15" hidden="false" customHeight="false" outlineLevel="0" collapsed="false">
      <c r="B201" s="20"/>
      <c r="C201" s="20"/>
    </row>
    <row r="202" customFormat="false" ht="15" hidden="false" customHeight="false" outlineLevel="0" collapsed="false">
      <c r="B202" s="20"/>
      <c r="C202" s="20"/>
    </row>
    <row r="203" customFormat="false" ht="15" hidden="false" customHeight="false" outlineLevel="0" collapsed="false">
      <c r="B203" s="20"/>
      <c r="C203" s="20"/>
    </row>
    <row r="204" customFormat="false" ht="15" hidden="false" customHeight="false" outlineLevel="0" collapsed="false">
      <c r="B204" s="20"/>
      <c r="C204" s="20"/>
    </row>
    <row r="205" customFormat="false" ht="15" hidden="false" customHeight="false" outlineLevel="0" collapsed="false">
      <c r="B205" s="20"/>
      <c r="C205" s="20"/>
    </row>
    <row r="206" customFormat="false" ht="15" hidden="false" customHeight="false" outlineLevel="0" collapsed="false">
      <c r="B206" s="20"/>
      <c r="C206" s="20"/>
    </row>
    <row r="207" customFormat="false" ht="15" hidden="false" customHeight="false" outlineLevel="0" collapsed="false">
      <c r="B207" s="20"/>
      <c r="C207" s="20"/>
    </row>
    <row r="208" customFormat="false" ht="15" hidden="false" customHeight="false" outlineLevel="0" collapsed="false">
      <c r="B208" s="20"/>
      <c r="C208" s="20"/>
    </row>
    <row r="209" customFormat="false" ht="15" hidden="false" customHeight="false" outlineLevel="0" collapsed="false">
      <c r="B209" s="20"/>
      <c r="C209" s="20"/>
    </row>
    <row r="210" customFormat="false" ht="15" hidden="false" customHeight="false" outlineLevel="0" collapsed="false">
      <c r="B210" s="20"/>
      <c r="C210" s="20"/>
    </row>
    <row r="211" customFormat="false" ht="15" hidden="false" customHeight="false" outlineLevel="0" collapsed="false">
      <c r="B211" s="20"/>
      <c r="C211" s="20"/>
    </row>
    <row r="212" customFormat="false" ht="15" hidden="false" customHeight="false" outlineLevel="0" collapsed="false">
      <c r="B212" s="20"/>
      <c r="C212" s="20"/>
    </row>
    <row r="213" customFormat="false" ht="15" hidden="false" customHeight="false" outlineLevel="0" collapsed="false">
      <c r="B213" s="20"/>
      <c r="C213" s="20"/>
    </row>
    <row r="214" customFormat="false" ht="15" hidden="false" customHeight="false" outlineLevel="0" collapsed="false">
      <c r="B214" s="20"/>
      <c r="C214" s="20"/>
    </row>
    <row r="215" customFormat="false" ht="15" hidden="false" customHeight="false" outlineLevel="0" collapsed="false">
      <c r="B215" s="20"/>
      <c r="C215" s="20"/>
    </row>
    <row r="216" customFormat="false" ht="15" hidden="false" customHeight="false" outlineLevel="0" collapsed="false">
      <c r="B216" s="20"/>
      <c r="C216" s="20"/>
    </row>
    <row r="217" customFormat="false" ht="15" hidden="false" customHeight="false" outlineLevel="0" collapsed="false">
      <c r="B217" s="20"/>
      <c r="C217" s="20"/>
    </row>
    <row r="218" customFormat="false" ht="15" hidden="false" customHeight="false" outlineLevel="0" collapsed="false">
      <c r="B218" s="20"/>
      <c r="C218" s="20"/>
    </row>
    <row r="219" customFormat="false" ht="15" hidden="false" customHeight="false" outlineLevel="0" collapsed="false">
      <c r="B219" s="20"/>
      <c r="C219" s="20"/>
    </row>
    <row r="220" customFormat="false" ht="15" hidden="false" customHeight="false" outlineLevel="0" collapsed="false">
      <c r="B220" s="20"/>
      <c r="C220" s="20"/>
    </row>
    <row r="221" customFormat="false" ht="15" hidden="false" customHeight="false" outlineLevel="0" collapsed="false">
      <c r="B221" s="20"/>
      <c r="C221" s="20"/>
    </row>
    <row r="222" customFormat="false" ht="15" hidden="false" customHeight="false" outlineLevel="0" collapsed="false">
      <c r="B222" s="20"/>
      <c r="C222" s="20"/>
    </row>
    <row r="223" customFormat="false" ht="15" hidden="false" customHeight="false" outlineLevel="0" collapsed="false">
      <c r="B223" s="20"/>
      <c r="C223" s="20"/>
    </row>
    <row r="224" customFormat="false" ht="15" hidden="false" customHeight="false" outlineLevel="0" collapsed="false">
      <c r="B224" s="20"/>
      <c r="C224" s="20"/>
    </row>
    <row r="225" customFormat="false" ht="15" hidden="false" customHeight="false" outlineLevel="0" collapsed="false">
      <c r="B225" s="20"/>
      <c r="C225" s="20"/>
    </row>
    <row r="226" customFormat="false" ht="15" hidden="false" customHeight="false" outlineLevel="0" collapsed="false">
      <c r="B226" s="20"/>
      <c r="C226" s="20"/>
    </row>
    <row r="227" customFormat="false" ht="15" hidden="false" customHeight="false" outlineLevel="0" collapsed="false">
      <c r="B227" s="20"/>
      <c r="C227" s="20"/>
    </row>
    <row r="228" customFormat="false" ht="15" hidden="false" customHeight="false" outlineLevel="0" collapsed="false">
      <c r="B228" s="20"/>
      <c r="C228" s="20"/>
    </row>
    <row r="229" customFormat="false" ht="15" hidden="false" customHeight="false" outlineLevel="0" collapsed="false">
      <c r="B229" s="20"/>
      <c r="C229" s="20"/>
    </row>
    <row r="230" customFormat="false" ht="15" hidden="false" customHeight="false" outlineLevel="0" collapsed="false">
      <c r="B230" s="20"/>
      <c r="C230" s="20"/>
    </row>
    <row r="231" customFormat="false" ht="15" hidden="false" customHeight="false" outlineLevel="0" collapsed="false">
      <c r="B231" s="20"/>
      <c r="C231" s="20"/>
    </row>
    <row r="232" customFormat="false" ht="15" hidden="false" customHeight="false" outlineLevel="0" collapsed="false">
      <c r="B232" s="20"/>
      <c r="C232" s="20"/>
    </row>
    <row r="233" customFormat="false" ht="15" hidden="false" customHeight="false" outlineLevel="0" collapsed="false">
      <c r="B233" s="20"/>
      <c r="C233" s="20"/>
    </row>
    <row r="234" customFormat="false" ht="15" hidden="false" customHeight="false" outlineLevel="0" collapsed="false">
      <c r="B234" s="20"/>
      <c r="C234" s="20"/>
    </row>
    <row r="235" customFormat="false" ht="15" hidden="false" customHeight="false" outlineLevel="0" collapsed="false">
      <c r="B235" s="20"/>
      <c r="C235" s="20"/>
    </row>
    <row r="236" customFormat="false" ht="15" hidden="false" customHeight="false" outlineLevel="0" collapsed="false">
      <c r="B236" s="20"/>
      <c r="C236" s="20"/>
    </row>
    <row r="237" customFormat="false" ht="15" hidden="false" customHeight="false" outlineLevel="0" collapsed="false">
      <c r="B237" s="20"/>
      <c r="C237" s="20"/>
    </row>
    <row r="238" customFormat="false" ht="15" hidden="false" customHeight="false" outlineLevel="0" collapsed="false">
      <c r="B238" s="20"/>
      <c r="C238" s="20"/>
    </row>
    <row r="239" customFormat="false" ht="15" hidden="false" customHeight="false" outlineLevel="0" collapsed="false">
      <c r="B239" s="20"/>
      <c r="C239" s="20"/>
    </row>
    <row r="240" customFormat="false" ht="15" hidden="false" customHeight="false" outlineLevel="0" collapsed="false">
      <c r="B240" s="20"/>
      <c r="C240" s="20"/>
    </row>
    <row r="241" customFormat="false" ht="15" hidden="false" customHeight="false" outlineLevel="0" collapsed="false">
      <c r="B241" s="20"/>
      <c r="C241" s="20"/>
    </row>
    <row r="242" customFormat="false" ht="15" hidden="false" customHeight="false" outlineLevel="0" collapsed="false">
      <c r="B242" s="20"/>
      <c r="C242" s="20"/>
    </row>
    <row r="243" customFormat="false" ht="15" hidden="false" customHeight="false" outlineLevel="0" collapsed="false">
      <c r="B243" s="20"/>
      <c r="C243" s="20"/>
    </row>
    <row r="244" customFormat="false" ht="15" hidden="false" customHeight="false" outlineLevel="0" collapsed="false">
      <c r="B244" s="20"/>
      <c r="C244" s="20"/>
    </row>
    <row r="245" customFormat="false" ht="15" hidden="false" customHeight="false" outlineLevel="0" collapsed="false">
      <c r="B245" s="20"/>
      <c r="C245" s="20"/>
    </row>
    <row r="246" customFormat="false" ht="15" hidden="false" customHeight="false" outlineLevel="0" collapsed="false">
      <c r="B246" s="20"/>
      <c r="C246" s="20"/>
    </row>
    <row r="247" customFormat="false" ht="15" hidden="false" customHeight="false" outlineLevel="0" collapsed="false">
      <c r="B247" s="20"/>
      <c r="C247" s="20"/>
    </row>
    <row r="248" customFormat="false" ht="15" hidden="false" customHeight="false" outlineLevel="0" collapsed="false">
      <c r="B248" s="20"/>
      <c r="C248" s="20"/>
    </row>
    <row r="249" customFormat="false" ht="15" hidden="false" customHeight="false" outlineLevel="0" collapsed="false">
      <c r="B249" s="20"/>
      <c r="C249" s="20"/>
    </row>
    <row r="250" customFormat="false" ht="15" hidden="false" customHeight="false" outlineLevel="0" collapsed="false">
      <c r="B250" s="20"/>
      <c r="C250" s="20"/>
    </row>
    <row r="251" customFormat="false" ht="15" hidden="false" customHeight="false" outlineLevel="0" collapsed="false">
      <c r="B251" s="20"/>
      <c r="C251" s="20"/>
    </row>
    <row r="252" customFormat="false" ht="15" hidden="false" customHeight="false" outlineLevel="0" collapsed="false">
      <c r="B252" s="20"/>
      <c r="C252" s="20"/>
    </row>
    <row r="253" customFormat="false" ht="15" hidden="false" customHeight="false" outlineLevel="0" collapsed="false">
      <c r="B253" s="20"/>
      <c r="C253" s="20"/>
    </row>
    <row r="254" customFormat="false" ht="15" hidden="false" customHeight="false" outlineLevel="0" collapsed="false">
      <c r="B254" s="20"/>
      <c r="C254" s="20"/>
    </row>
    <row r="255" customFormat="false" ht="15" hidden="false" customHeight="false" outlineLevel="0" collapsed="false">
      <c r="B255" s="20"/>
      <c r="C255" s="20"/>
    </row>
    <row r="256" customFormat="false" ht="15" hidden="false" customHeight="false" outlineLevel="0" collapsed="false">
      <c r="B256" s="20"/>
      <c r="C256" s="20"/>
    </row>
    <row r="257" customFormat="false" ht="15" hidden="false" customHeight="false" outlineLevel="0" collapsed="false">
      <c r="B257" s="20"/>
      <c r="C257" s="20"/>
    </row>
    <row r="258" customFormat="false" ht="15" hidden="false" customHeight="false" outlineLevel="0" collapsed="false">
      <c r="B258" s="20"/>
      <c r="C258" s="20"/>
    </row>
    <row r="259" customFormat="false" ht="15" hidden="false" customHeight="false" outlineLevel="0" collapsed="false">
      <c r="B259" s="20"/>
      <c r="C259" s="20"/>
    </row>
    <row r="260" customFormat="false" ht="15" hidden="false" customHeight="false" outlineLevel="0" collapsed="false">
      <c r="B260" s="20"/>
      <c r="C260" s="20"/>
    </row>
    <row r="261" customFormat="false" ht="15" hidden="false" customHeight="false" outlineLevel="0" collapsed="false">
      <c r="B261" s="20"/>
      <c r="C261" s="20"/>
    </row>
    <row r="262" customFormat="false" ht="15" hidden="false" customHeight="false" outlineLevel="0" collapsed="false">
      <c r="B262" s="20"/>
      <c r="C262" s="20"/>
    </row>
    <row r="263" customFormat="false" ht="15" hidden="false" customHeight="false" outlineLevel="0" collapsed="false">
      <c r="B263" s="20"/>
      <c r="C263" s="20"/>
    </row>
    <row r="264" customFormat="false" ht="15" hidden="false" customHeight="false" outlineLevel="0" collapsed="false">
      <c r="B264" s="20"/>
      <c r="C264" s="20"/>
    </row>
    <row r="265" customFormat="false" ht="15" hidden="false" customHeight="false" outlineLevel="0" collapsed="false">
      <c r="B265" s="20"/>
      <c r="C265" s="20"/>
    </row>
    <row r="266" customFormat="false" ht="15" hidden="false" customHeight="false" outlineLevel="0" collapsed="false">
      <c r="B266" s="20"/>
      <c r="C266" s="20"/>
    </row>
    <row r="267" customFormat="false" ht="15" hidden="false" customHeight="false" outlineLevel="0" collapsed="false">
      <c r="B267" s="20"/>
      <c r="C267" s="20"/>
    </row>
    <row r="268" customFormat="false" ht="15" hidden="false" customHeight="false" outlineLevel="0" collapsed="false">
      <c r="B268" s="20"/>
      <c r="C268" s="20"/>
    </row>
    <row r="269" customFormat="false" ht="15" hidden="false" customHeight="false" outlineLevel="0" collapsed="false">
      <c r="B269" s="20"/>
      <c r="C269" s="20"/>
    </row>
    <row r="270" customFormat="false" ht="15" hidden="false" customHeight="false" outlineLevel="0" collapsed="false">
      <c r="B270" s="20"/>
      <c r="C270" s="20"/>
    </row>
    <row r="271" customFormat="false" ht="15" hidden="false" customHeight="false" outlineLevel="0" collapsed="false">
      <c r="B271" s="20"/>
      <c r="C271" s="20"/>
    </row>
    <row r="272" customFormat="false" ht="15" hidden="false" customHeight="false" outlineLevel="0" collapsed="false">
      <c r="B272" s="20"/>
      <c r="C272" s="20"/>
    </row>
    <row r="273" customFormat="false" ht="15" hidden="false" customHeight="false" outlineLevel="0" collapsed="false">
      <c r="B273" s="20"/>
      <c r="C273" s="20"/>
    </row>
    <row r="274" customFormat="false" ht="15" hidden="false" customHeight="false" outlineLevel="0" collapsed="false">
      <c r="B274" s="20"/>
      <c r="C274" s="20"/>
    </row>
    <row r="275" customFormat="false" ht="15" hidden="false" customHeight="false" outlineLevel="0" collapsed="false">
      <c r="B275" s="20"/>
      <c r="C275" s="20"/>
    </row>
    <row r="276" customFormat="false" ht="15" hidden="false" customHeight="false" outlineLevel="0" collapsed="false">
      <c r="B276" s="20"/>
      <c r="C276" s="20"/>
    </row>
    <row r="277" customFormat="false" ht="15" hidden="false" customHeight="false" outlineLevel="0" collapsed="false">
      <c r="B277" s="20"/>
      <c r="C277" s="20"/>
    </row>
    <row r="278" customFormat="false" ht="15" hidden="false" customHeight="false" outlineLevel="0" collapsed="false">
      <c r="B278" s="20"/>
      <c r="C278" s="20"/>
    </row>
    <row r="279" customFormat="false" ht="15" hidden="false" customHeight="false" outlineLevel="0" collapsed="false">
      <c r="B279" s="20"/>
      <c r="C279" s="20"/>
    </row>
    <row r="280" customFormat="false" ht="15" hidden="false" customHeight="false" outlineLevel="0" collapsed="false">
      <c r="B280" s="20"/>
      <c r="C280" s="20"/>
    </row>
    <row r="281" customFormat="false" ht="15" hidden="false" customHeight="false" outlineLevel="0" collapsed="false">
      <c r="B281" s="20"/>
      <c r="C281" s="20"/>
    </row>
    <row r="282" customFormat="false" ht="15" hidden="false" customHeight="false" outlineLevel="0" collapsed="false">
      <c r="B282" s="20"/>
      <c r="C282" s="20"/>
    </row>
    <row r="283" customFormat="false" ht="15" hidden="false" customHeight="false" outlineLevel="0" collapsed="false">
      <c r="B283" s="20"/>
      <c r="C283" s="20"/>
    </row>
    <row r="284" customFormat="false" ht="15" hidden="false" customHeight="false" outlineLevel="0" collapsed="false">
      <c r="B284" s="20"/>
      <c r="C284" s="20"/>
    </row>
    <row r="285" customFormat="false" ht="15" hidden="false" customHeight="false" outlineLevel="0" collapsed="false">
      <c r="B285" s="20"/>
      <c r="C285" s="20"/>
    </row>
    <row r="286" customFormat="false" ht="15" hidden="false" customHeight="false" outlineLevel="0" collapsed="false">
      <c r="B286" s="20"/>
      <c r="C286" s="20"/>
    </row>
    <row r="287" customFormat="false" ht="15" hidden="false" customHeight="false" outlineLevel="0" collapsed="false">
      <c r="B287" s="20"/>
      <c r="C287" s="20"/>
    </row>
    <row r="288" customFormat="false" ht="15" hidden="false" customHeight="false" outlineLevel="0" collapsed="false">
      <c r="B288" s="20"/>
      <c r="C288" s="20"/>
    </row>
    <row r="289" customFormat="false" ht="15" hidden="false" customHeight="false" outlineLevel="0" collapsed="false">
      <c r="B289" s="20"/>
      <c r="C289" s="20"/>
    </row>
    <row r="290" customFormat="false" ht="15" hidden="false" customHeight="false" outlineLevel="0" collapsed="false">
      <c r="B290" s="20"/>
      <c r="C290" s="20"/>
    </row>
    <row r="291" customFormat="false" ht="15" hidden="false" customHeight="false" outlineLevel="0" collapsed="false">
      <c r="B291" s="20"/>
      <c r="C291" s="20"/>
    </row>
    <row r="292" customFormat="false" ht="15" hidden="false" customHeight="false" outlineLevel="0" collapsed="false">
      <c r="B292" s="20"/>
      <c r="C292" s="20"/>
    </row>
    <row r="293" customFormat="false" ht="15" hidden="false" customHeight="false" outlineLevel="0" collapsed="false">
      <c r="B293" s="20"/>
      <c r="C293" s="20"/>
    </row>
    <row r="294" customFormat="false" ht="15" hidden="false" customHeight="false" outlineLevel="0" collapsed="false">
      <c r="B294" s="20"/>
      <c r="C294" s="20"/>
    </row>
    <row r="295" customFormat="false" ht="15" hidden="false" customHeight="false" outlineLevel="0" collapsed="false">
      <c r="B295" s="20"/>
      <c r="C295" s="20"/>
    </row>
    <row r="296" customFormat="false" ht="15" hidden="false" customHeight="false" outlineLevel="0" collapsed="false">
      <c r="B296" s="20"/>
      <c r="C296" s="20"/>
    </row>
    <row r="297" customFormat="false" ht="15" hidden="false" customHeight="false" outlineLevel="0" collapsed="false">
      <c r="B297" s="20"/>
      <c r="C297" s="20"/>
    </row>
    <row r="298" customFormat="false" ht="15" hidden="false" customHeight="false" outlineLevel="0" collapsed="false">
      <c r="B298" s="20"/>
      <c r="C298" s="20"/>
    </row>
    <row r="299" customFormat="false" ht="15" hidden="false" customHeight="false" outlineLevel="0" collapsed="false">
      <c r="B299" s="20"/>
      <c r="C299" s="20"/>
    </row>
    <row r="300" customFormat="false" ht="15" hidden="false" customHeight="false" outlineLevel="0" collapsed="false">
      <c r="B300" s="20"/>
      <c r="C300" s="20"/>
    </row>
    <row r="301" customFormat="false" ht="15" hidden="false" customHeight="false" outlineLevel="0" collapsed="false">
      <c r="B301" s="20"/>
      <c r="C301" s="20"/>
    </row>
    <row r="302" customFormat="false" ht="15" hidden="false" customHeight="false" outlineLevel="0" collapsed="false">
      <c r="B302" s="20"/>
      <c r="C302" s="20"/>
    </row>
    <row r="303" customFormat="false" ht="15" hidden="false" customHeight="false" outlineLevel="0" collapsed="false">
      <c r="B303" s="20"/>
      <c r="C303" s="20"/>
    </row>
    <row r="304" customFormat="false" ht="15" hidden="false" customHeight="false" outlineLevel="0" collapsed="false">
      <c r="B304" s="20"/>
      <c r="C304" s="20"/>
    </row>
    <row r="305" customFormat="false" ht="15" hidden="false" customHeight="false" outlineLevel="0" collapsed="false">
      <c r="B305" s="20"/>
      <c r="C305" s="20"/>
    </row>
    <row r="306" customFormat="false" ht="15" hidden="false" customHeight="false" outlineLevel="0" collapsed="false">
      <c r="B306" s="20"/>
      <c r="C306" s="20"/>
    </row>
    <row r="307" customFormat="false" ht="15" hidden="false" customHeight="false" outlineLevel="0" collapsed="false">
      <c r="B307" s="20"/>
      <c r="C307" s="20"/>
    </row>
    <row r="308" customFormat="false" ht="15" hidden="false" customHeight="false" outlineLevel="0" collapsed="false">
      <c r="B308" s="20"/>
      <c r="C308" s="20"/>
    </row>
    <row r="309" customFormat="false" ht="15" hidden="false" customHeight="false" outlineLevel="0" collapsed="false">
      <c r="B309" s="20"/>
      <c r="C309" s="20"/>
    </row>
    <row r="310" customFormat="false" ht="15" hidden="false" customHeight="false" outlineLevel="0" collapsed="false">
      <c r="B310" s="20"/>
      <c r="C310" s="20"/>
    </row>
    <row r="311" customFormat="false" ht="15" hidden="false" customHeight="false" outlineLevel="0" collapsed="false">
      <c r="B311" s="20"/>
      <c r="C311" s="20"/>
    </row>
    <row r="312" customFormat="false" ht="15" hidden="false" customHeight="false" outlineLevel="0" collapsed="false">
      <c r="B312" s="20"/>
      <c r="C312" s="20"/>
    </row>
    <row r="313" customFormat="false" ht="15" hidden="false" customHeight="false" outlineLevel="0" collapsed="false">
      <c r="B313" s="20"/>
      <c r="C313" s="20"/>
    </row>
  </sheetData>
  <printOptions headings="false" gridLines="false" gridLinesSet="true" horizontalCentered="false" verticalCentered="false"/>
  <pageMargins left="0" right="0" top="0.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1" activeCellId="0" sqref="I11"/>
    </sheetView>
  </sheetViews>
  <sheetFormatPr defaultColWidth="12.82421875" defaultRowHeight="12.75" customHeight="true" zeroHeight="false" outlineLevelRow="0" outlineLevelCol="0"/>
  <cols>
    <col collapsed="false" customWidth="true" hidden="false" outlineLevel="0" max="1" min="1" style="21" width="42.49"/>
    <col collapsed="false" customWidth="true" hidden="false" outlineLevel="0" max="2" min="2" style="21" width="4.82"/>
    <col collapsed="false" customWidth="true" hidden="false" outlineLevel="0" max="3" min="3" style="22" width="10.82"/>
    <col collapsed="false" customWidth="true" hidden="false" outlineLevel="0" max="4" min="4" style="22" width="3.82"/>
    <col collapsed="false" customWidth="true" hidden="false" outlineLevel="0" max="5" min="5" style="23" width="10.82"/>
    <col collapsed="false" customWidth="true" hidden="false" outlineLevel="0" max="6" min="6" style="22" width="3.82"/>
    <col collapsed="false" customWidth="true" hidden="false" outlineLevel="0" max="7" min="7" style="22" width="10.82"/>
    <col collapsed="false" customWidth="true" hidden="false" outlineLevel="0" max="9" min="8" style="21" width="10.82"/>
    <col collapsed="false" customWidth="true" hidden="false" outlineLevel="0" max="10" min="10" style="21" width="3.82"/>
    <col collapsed="false" customWidth="true" hidden="false" outlineLevel="0" max="11" min="11" style="21" width="10.82"/>
    <col collapsed="false" customWidth="true" hidden="false" outlineLevel="0" max="12" min="12" style="21" width="3.82"/>
    <col collapsed="false" customWidth="true" hidden="false" outlineLevel="0" max="15" min="13" style="21" width="10.82"/>
    <col collapsed="false" customWidth="true" hidden="false" outlineLevel="0" max="16" min="16" style="21" width="3.82"/>
    <col collapsed="false" customWidth="true" hidden="false" outlineLevel="0" max="17" min="17" style="21" width="10.82"/>
    <col collapsed="false" customWidth="true" hidden="false" outlineLevel="0" max="18" min="18" style="21" width="3.82"/>
    <col collapsed="false" customWidth="true" hidden="false" outlineLevel="0" max="19" min="19" style="21" width="10.82"/>
    <col collapsed="false" customWidth="true" hidden="false" outlineLevel="0" max="20" min="20" style="21" width="2.32"/>
    <col collapsed="false" customWidth="true" hidden="true" outlineLevel="0" max="22" min="21" style="21" width="10.82"/>
    <col collapsed="false" customWidth="true" hidden="false" outlineLevel="0" max="35" min="23" style="21" width="10.82"/>
    <col collapsed="false" customWidth="true" hidden="false" outlineLevel="0" max="36" min="36" style="21" width="2.82"/>
    <col collapsed="false" customWidth="false" hidden="false" outlineLevel="0" max="38" min="37" style="21" width="12.82"/>
    <col collapsed="false" customWidth="true" hidden="false" outlineLevel="0" max="39" min="39" style="21" width="2.82"/>
    <col collapsed="false" customWidth="false" hidden="false" outlineLevel="0" max="257" min="40" style="21" width="12.82"/>
  </cols>
  <sheetData>
    <row r="1" customFormat="false" ht="15.75" hidden="false" customHeight="false" outlineLevel="0" collapsed="false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15.75" hidden="false" customHeight="false" outlineLevel="0" collapsed="false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12" hidden="false" customHeight="true" outlineLevel="0" collapsed="false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75" hidden="false" customHeight="false" outlineLevel="0" collapsed="false">
      <c r="A4" s="28"/>
      <c r="B4" s="28"/>
      <c r="C4" s="28"/>
      <c r="D4" s="28"/>
      <c r="E4" s="29"/>
      <c r="F4" s="28"/>
      <c r="G4" s="28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2.75" hidden="false" customHeight="true" outlineLevel="0" collapsed="false">
      <c r="A5" s="31"/>
      <c r="B5" s="31"/>
      <c r="C5" s="32"/>
      <c r="D5" s="32"/>
      <c r="E5" s="3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0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</row>
    <row r="6" customFormat="false" ht="12.75" hidden="false" customHeight="true" outlineLevel="0" collapsed="false">
      <c r="A6" s="31"/>
      <c r="B6" s="31"/>
      <c r="C6" s="34" t="s">
        <v>23</v>
      </c>
      <c r="D6" s="34"/>
      <c r="E6" s="34"/>
      <c r="F6" s="34"/>
      <c r="G6" s="34"/>
      <c r="I6" s="34" t="s">
        <v>24</v>
      </c>
      <c r="J6" s="34"/>
      <c r="K6" s="34"/>
      <c r="L6" s="34"/>
      <c r="M6" s="34"/>
      <c r="N6" s="35"/>
      <c r="O6" s="34" t="s">
        <v>25</v>
      </c>
      <c r="P6" s="34"/>
      <c r="Q6" s="34"/>
      <c r="R6" s="34"/>
      <c r="S6" s="34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36"/>
    </row>
    <row r="7" customFormat="false" ht="12.75" hidden="false" customHeight="true" outlineLevel="0" collapsed="false">
      <c r="E7" s="37"/>
      <c r="F7" s="27"/>
      <c r="G7" s="27"/>
      <c r="I7" s="22"/>
      <c r="J7" s="27"/>
      <c r="K7" s="37"/>
      <c r="L7" s="27"/>
      <c r="M7" s="27"/>
      <c r="N7" s="27"/>
      <c r="O7" s="27"/>
      <c r="P7" s="27"/>
      <c r="Q7" s="27"/>
      <c r="R7" s="27"/>
      <c r="S7" s="27"/>
      <c r="T7" s="27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L7" s="38" t="s">
        <v>26</v>
      </c>
      <c r="AM7" s="38"/>
      <c r="AN7" s="38" t="s">
        <v>27</v>
      </c>
    </row>
    <row r="8" customFormat="false" ht="12.75" hidden="false" customHeight="true" outlineLevel="0" collapsed="false">
      <c r="A8" s="38"/>
      <c r="B8" s="38"/>
      <c r="C8" s="38"/>
      <c r="D8" s="38"/>
      <c r="E8" s="37" t="s">
        <v>28</v>
      </c>
      <c r="F8" s="27"/>
      <c r="G8" s="27" t="s">
        <v>29</v>
      </c>
      <c r="H8" s="38"/>
      <c r="I8" s="38"/>
      <c r="J8" s="27"/>
      <c r="K8" s="37" t="s">
        <v>28</v>
      </c>
      <c r="L8" s="27"/>
      <c r="M8" s="27" t="s">
        <v>29</v>
      </c>
      <c r="N8" s="27"/>
      <c r="O8" s="27" t="s">
        <v>30</v>
      </c>
      <c r="P8" s="27"/>
      <c r="Q8" s="27" t="s">
        <v>31</v>
      </c>
      <c r="R8" s="27"/>
      <c r="S8" s="27" t="s">
        <v>2</v>
      </c>
      <c r="T8" s="27"/>
      <c r="U8" s="38" t="s">
        <v>32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8"/>
      <c r="AK8" s="38"/>
      <c r="AL8" s="38" t="s">
        <v>33</v>
      </c>
      <c r="AM8" s="38"/>
      <c r="AN8" s="38" t="s">
        <v>34</v>
      </c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8"/>
      <c r="B9" s="38"/>
      <c r="C9" s="34" t="s">
        <v>35</v>
      </c>
      <c r="D9" s="36"/>
      <c r="E9" s="39" t="s">
        <v>36</v>
      </c>
      <c r="F9" s="36"/>
      <c r="G9" s="34" t="s">
        <v>37</v>
      </c>
      <c r="H9" s="38"/>
      <c r="I9" s="34" t="s">
        <v>35</v>
      </c>
      <c r="J9" s="36"/>
      <c r="K9" s="39" t="s">
        <v>36</v>
      </c>
      <c r="L9" s="36"/>
      <c r="M9" s="34" t="s">
        <v>37</v>
      </c>
      <c r="N9" s="36"/>
      <c r="O9" s="34" t="s">
        <v>38</v>
      </c>
      <c r="P9" s="36"/>
      <c r="Q9" s="34" t="s">
        <v>38</v>
      </c>
      <c r="R9" s="36"/>
      <c r="S9" s="34" t="s">
        <v>38</v>
      </c>
      <c r="T9" s="36"/>
      <c r="U9" s="40" t="s">
        <v>39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38"/>
      <c r="AL9" s="34" t="s">
        <v>40</v>
      </c>
      <c r="AM9" s="34"/>
      <c r="AN9" s="34" t="s">
        <v>40</v>
      </c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A10" s="35" t="s">
        <v>41</v>
      </c>
      <c r="B10" s="35"/>
      <c r="C10" s="36"/>
      <c r="D10" s="36"/>
      <c r="E10" s="41"/>
      <c r="F10" s="36"/>
      <c r="G10" s="36"/>
      <c r="H10" s="38"/>
      <c r="I10" s="36"/>
      <c r="J10" s="36"/>
      <c r="K10" s="41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2.75" hidden="false" customHeight="false" outlineLevel="0" collapsed="false">
      <c r="A11" s="42" t="s">
        <v>42</v>
      </c>
      <c r="B11" s="42"/>
      <c r="C11" s="43" t="e">
        <f aca="false">+#REF!</f>
        <v>#REF!</v>
      </c>
      <c r="D11" s="36"/>
      <c r="E11" s="44" t="n">
        <f aca="false">+comhc!K11</f>
        <v>99</v>
      </c>
      <c r="F11" s="45"/>
      <c r="G11" s="45" t="e">
        <f aca="false">+C11/E11</f>
        <v>#REF!</v>
      </c>
      <c r="H11" s="38"/>
      <c r="I11" s="43" t="e">
        <f aca="false">+#REF!</f>
        <v>#REF!</v>
      </c>
      <c r="J11" s="45"/>
      <c r="K11" s="44" t="n">
        <f aca="false">+comhc!U11</f>
        <v>100</v>
      </c>
      <c r="L11" s="45"/>
      <c r="M11" s="45" t="e">
        <f aca="false">+I11/K11</f>
        <v>#REF!</v>
      </c>
      <c r="N11" s="45"/>
      <c r="O11" s="45" t="e">
        <f aca="false">(+K11-E11)*G11</f>
        <v>#REF!</v>
      </c>
      <c r="P11" s="45"/>
      <c r="Q11" s="45" t="e">
        <f aca="false">+K11*(M11-G11)</f>
        <v>#REF!</v>
      </c>
      <c r="R11" s="45"/>
      <c r="S11" s="45" t="e">
        <f aca="false">+O11+Q11</f>
        <v>#REF!</v>
      </c>
      <c r="T11" s="45"/>
      <c r="U11" s="45"/>
      <c r="V11" s="45"/>
      <c r="W11" s="45"/>
      <c r="X11" s="45" t="e">
        <f aca="false">+I11-C11-S11</f>
        <v>#REF!</v>
      </c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2.75" hidden="false" customHeight="false" outlineLevel="0" collapsed="false">
      <c r="A12" s="42" t="s">
        <v>43</v>
      </c>
      <c r="B12" s="42"/>
      <c r="C12" s="43" t="e">
        <f aca="false">+#REF!</f>
        <v>#REF!</v>
      </c>
      <c r="D12" s="36"/>
      <c r="E12" s="44" t="n">
        <f aca="false">+comhc!K12</f>
        <v>114</v>
      </c>
      <c r="F12" s="45"/>
      <c r="G12" s="45" t="e">
        <f aca="false">+C12/E12</f>
        <v>#REF!</v>
      </c>
      <c r="H12" s="38"/>
      <c r="I12" s="43" t="e">
        <f aca="false">+#REF!</f>
        <v>#REF!</v>
      </c>
      <c r="J12" s="45"/>
      <c r="K12" s="44" t="n">
        <f aca="false">+comhc!U12</f>
        <v>114</v>
      </c>
      <c r="L12" s="45"/>
      <c r="M12" s="45" t="e">
        <f aca="false">+I12/K12</f>
        <v>#REF!</v>
      </c>
      <c r="N12" s="45"/>
      <c r="O12" s="45" t="e">
        <f aca="false">(+K12-E12)*G12</f>
        <v>#REF!</v>
      </c>
      <c r="P12" s="45"/>
      <c r="Q12" s="45" t="e">
        <f aca="false">+K12*(M12-G12)</f>
        <v>#REF!</v>
      </c>
      <c r="R12" s="45"/>
      <c r="S12" s="45" t="e">
        <f aca="false">+O12+Q12</f>
        <v>#REF!</v>
      </c>
      <c r="T12" s="45"/>
      <c r="U12" s="45"/>
      <c r="V12" s="45"/>
      <c r="W12" s="45"/>
      <c r="X12" s="45" t="e">
        <f aca="false">+I12-C12-S12</f>
        <v>#REF!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2.75" hidden="false" customHeight="false" outlineLevel="0" collapsed="false">
      <c r="A13" s="42" t="s">
        <v>44</v>
      </c>
      <c r="B13" s="42"/>
      <c r="C13" s="43" t="e">
        <f aca="false">+#REF!</f>
        <v>#REF!</v>
      </c>
      <c r="D13" s="36"/>
      <c r="E13" s="44" t="n">
        <f aca="false">+comhc!K13</f>
        <v>38</v>
      </c>
      <c r="F13" s="45"/>
      <c r="G13" s="45" t="e">
        <f aca="false">+C13/E13</f>
        <v>#REF!</v>
      </c>
      <c r="H13" s="38"/>
      <c r="I13" s="43" t="e">
        <f aca="false">+#REF!</f>
        <v>#REF!</v>
      </c>
      <c r="J13" s="45"/>
      <c r="K13" s="44" t="n">
        <f aca="false">+comhc!U13</f>
        <v>42</v>
      </c>
      <c r="L13" s="45"/>
      <c r="M13" s="45" t="e">
        <f aca="false">+I13/K13</f>
        <v>#REF!</v>
      </c>
      <c r="N13" s="45"/>
      <c r="O13" s="45" t="e">
        <f aca="false">(+K13-E13)*G13</f>
        <v>#REF!</v>
      </c>
      <c r="P13" s="45"/>
      <c r="Q13" s="45" t="e">
        <f aca="false">+K13*(M13-G13)</f>
        <v>#REF!</v>
      </c>
      <c r="R13" s="45"/>
      <c r="S13" s="45" t="e">
        <f aca="false">+O13+Q13</f>
        <v>#REF!</v>
      </c>
      <c r="T13" s="45"/>
      <c r="U13" s="45"/>
      <c r="V13" s="45"/>
      <c r="W13" s="45"/>
      <c r="X13" s="45" t="e">
        <f aca="false">+I13-C13-S13</f>
        <v>#REF!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2.75" hidden="false" customHeight="false" outlineLevel="0" collapsed="false">
      <c r="A14" s="42" t="s">
        <v>45</v>
      </c>
      <c r="B14" s="42"/>
      <c r="C14" s="46" t="e">
        <f aca="false">+#REF!</f>
        <v>#REF!</v>
      </c>
      <c r="D14" s="36"/>
      <c r="E14" s="47" t="e">
        <f aca="false">+#REF!</f>
        <v>#REF!</v>
      </c>
      <c r="F14" s="45"/>
      <c r="G14" s="45"/>
      <c r="H14" s="38"/>
      <c r="I14" s="46" t="e">
        <f aca="false">+#REF!</f>
        <v>#REF!</v>
      </c>
      <c r="J14" s="45"/>
      <c r="K14" s="47" t="e">
        <f aca="false">+#REF!</f>
        <v>#REF!</v>
      </c>
      <c r="L14" s="45"/>
      <c r="M14" s="45" t="n">
        <v>0</v>
      </c>
      <c r="N14" s="45"/>
      <c r="O14" s="46"/>
      <c r="P14" s="45"/>
      <c r="Q14" s="46"/>
      <c r="R14" s="45"/>
      <c r="S14" s="46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2.75" hidden="false" customHeight="false" outlineLevel="0" collapsed="false">
      <c r="A15" s="35" t="s">
        <v>41</v>
      </c>
      <c r="B15" s="35"/>
      <c r="C15" s="46" t="e">
        <f aca="false">SUM(C11:C14)</f>
        <v>#REF!</v>
      </c>
      <c r="D15" s="45"/>
      <c r="E15" s="47" t="e">
        <f aca="false">SUM(E11:E14)</f>
        <v>#REF!</v>
      </c>
      <c r="F15" s="45"/>
      <c r="G15" s="45" t="e">
        <f aca="false">+C15/E15</f>
        <v>#REF!</v>
      </c>
      <c r="H15" s="48"/>
      <c r="I15" s="46" t="e">
        <f aca="false">SUM(I11:I14)</f>
        <v>#REF!</v>
      </c>
      <c r="J15" s="45"/>
      <c r="K15" s="47" t="e">
        <f aca="false">SUM(K11:K14)</f>
        <v>#REF!</v>
      </c>
      <c r="L15" s="45"/>
      <c r="M15" s="45" t="e">
        <f aca="false">+I15/K15</f>
        <v>#REF!</v>
      </c>
      <c r="N15" s="45"/>
      <c r="O15" s="46" t="e">
        <f aca="false">(+K15-E15)*G15</f>
        <v>#REF!</v>
      </c>
      <c r="P15" s="45"/>
      <c r="Q15" s="46" t="e">
        <f aca="false">+K15*(M15-G15)</f>
        <v>#REF!</v>
      </c>
      <c r="R15" s="45"/>
      <c r="S15" s="46" t="e">
        <f aca="false">+O15+Q15</f>
        <v>#REF!</v>
      </c>
      <c r="T15" s="45"/>
      <c r="U15" s="45"/>
      <c r="V15" s="45"/>
      <c r="W15" s="45"/>
      <c r="X15" s="45" t="e">
        <f aca="false">+I15-C15-S15</f>
        <v>#REF!</v>
      </c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8"/>
      <c r="AK15" s="48"/>
      <c r="AL15" s="48" t="n">
        <f aca="false">-8-2.5</f>
        <v>-10.5</v>
      </c>
      <c r="AM15" s="48"/>
      <c r="AN15" s="48" t="e">
        <f aca="false">+AL15+#REF!</f>
        <v>#REF!</v>
      </c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4.1" hidden="false" customHeight="true" outlineLevel="0" collapsed="false">
      <c r="A16" s="27"/>
      <c r="B16" s="27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customFormat="false" ht="12.75" hidden="false" customHeight="true" outlineLevel="0" collapsed="false">
      <c r="A17" s="35" t="s">
        <v>46</v>
      </c>
      <c r="B17" s="35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customFormat="false" ht="12.75" hidden="false" customHeight="true" outlineLevel="0" collapsed="false">
      <c r="A18" s="42" t="s">
        <v>47</v>
      </c>
      <c r="B18" s="42"/>
      <c r="C18" s="43" t="e">
        <f aca="false">+#REF!</f>
        <v>#REF!</v>
      </c>
      <c r="E18" s="44" t="n">
        <f aca="false">+comhc!K17</f>
        <v>147</v>
      </c>
      <c r="F18" s="45"/>
      <c r="G18" s="45" t="e">
        <f aca="false">+C18/E18</f>
        <v>#REF!</v>
      </c>
      <c r="I18" s="43" t="e">
        <f aca="false">+#REF!</f>
        <v>#REF!</v>
      </c>
      <c r="J18" s="43"/>
      <c r="K18" s="44" t="n">
        <f aca="false">+comhc!U17</f>
        <v>170</v>
      </c>
      <c r="L18" s="45"/>
      <c r="M18" s="45" t="e">
        <f aca="false">+I18/K18</f>
        <v>#REF!</v>
      </c>
      <c r="N18" s="45"/>
      <c r="O18" s="45" t="e">
        <f aca="false">(+K18-E18)*G18</f>
        <v>#REF!</v>
      </c>
      <c r="P18" s="45"/>
      <c r="Q18" s="45" t="e">
        <f aca="false">+K18*(M18-G18)</f>
        <v>#REF!</v>
      </c>
      <c r="R18" s="45"/>
      <c r="S18" s="45" t="e">
        <f aca="false">+O18+Q18</f>
        <v>#REF!</v>
      </c>
      <c r="T18" s="45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customFormat="false" ht="12.75" hidden="false" customHeight="true" outlineLevel="0" collapsed="false">
      <c r="A19" s="49" t="s">
        <v>48</v>
      </c>
      <c r="B19" s="50"/>
      <c r="C19" s="43" t="e">
        <f aca="false">+#REF!</f>
        <v>#REF!</v>
      </c>
      <c r="E19" s="44" t="n">
        <f aca="false">+comhc!K18</f>
        <v>98</v>
      </c>
      <c r="F19" s="45"/>
      <c r="G19" s="45" t="e">
        <f aca="false">+C19/E19</f>
        <v>#REF!</v>
      </c>
      <c r="I19" s="43" t="e">
        <f aca="false">+#REF!</f>
        <v>#REF!</v>
      </c>
      <c r="J19" s="43"/>
      <c r="K19" s="44" t="n">
        <f aca="false">+comhc!U18</f>
        <v>106</v>
      </c>
      <c r="L19" s="45"/>
      <c r="M19" s="45" t="e">
        <f aca="false">+I19/K19</f>
        <v>#REF!</v>
      </c>
      <c r="N19" s="45"/>
      <c r="O19" s="45" t="e">
        <f aca="false">(+K19-E19)*G19</f>
        <v>#REF!</v>
      </c>
      <c r="P19" s="45"/>
      <c r="Q19" s="45" t="e">
        <f aca="false">+K19*(M19-G19)</f>
        <v>#REF!</v>
      </c>
      <c r="R19" s="45"/>
      <c r="S19" s="45" t="e">
        <f aca="false">+O19+Q19</f>
        <v>#REF!</v>
      </c>
      <c r="T19" s="45"/>
      <c r="U19" s="43"/>
      <c r="V19" s="43"/>
      <c r="W19" s="43"/>
      <c r="X19" s="43"/>
      <c r="Y19" s="45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customFormat="false" ht="12.75" hidden="false" customHeight="true" outlineLevel="0" collapsed="false">
      <c r="A20" s="51" t="s">
        <v>49</v>
      </c>
      <c r="B20" s="42"/>
      <c r="C20" s="46" t="e">
        <f aca="false">+#REF!</f>
        <v>#REF!</v>
      </c>
      <c r="E20" s="47" t="n">
        <v>0</v>
      </c>
      <c r="F20" s="45"/>
      <c r="G20" s="45"/>
      <c r="I20" s="46"/>
      <c r="J20" s="45"/>
      <c r="K20" s="47"/>
      <c r="L20" s="45"/>
      <c r="M20" s="45"/>
      <c r="N20" s="45"/>
      <c r="O20" s="46" t="n">
        <f aca="false">(+K20-E20)*G20</f>
        <v>0</v>
      </c>
      <c r="P20" s="45"/>
      <c r="Q20" s="46" t="n">
        <v>-49.8</v>
      </c>
      <c r="R20" s="45"/>
      <c r="S20" s="46" t="n">
        <f aca="false">+O20+Q20</f>
        <v>-49.8</v>
      </c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customFormat="false" ht="12.75" hidden="false" customHeight="false" outlineLevel="0" collapsed="false">
      <c r="A21" s="35" t="s">
        <v>46</v>
      </c>
      <c r="B21" s="35"/>
      <c r="C21" s="45" t="e">
        <f aca="false">SUM(C18:C20)</f>
        <v>#REF!</v>
      </c>
      <c r="D21" s="45"/>
      <c r="E21" s="44" t="n">
        <f aca="false">SUM(E18:E20)</f>
        <v>245</v>
      </c>
      <c r="F21" s="45"/>
      <c r="G21" s="45" t="e">
        <f aca="false">+C21/E21</f>
        <v>#REF!</v>
      </c>
      <c r="H21" s="52"/>
      <c r="I21" s="45" t="e">
        <f aca="false">SUM(I18:I20)</f>
        <v>#REF!</v>
      </c>
      <c r="J21" s="45"/>
      <c r="K21" s="44" t="n">
        <f aca="false">SUM(K18:K20)</f>
        <v>276</v>
      </c>
      <c r="L21" s="45"/>
      <c r="M21" s="45" t="e">
        <f aca="false">+I21/K21</f>
        <v>#REF!</v>
      </c>
      <c r="N21" s="45"/>
      <c r="O21" s="45" t="e">
        <f aca="false">SUM(O18:O20)</f>
        <v>#REF!</v>
      </c>
      <c r="P21" s="45"/>
      <c r="Q21" s="45" t="e">
        <f aca="false">SUM(Q18:Q20)</f>
        <v>#REF!</v>
      </c>
      <c r="R21" s="45"/>
      <c r="S21" s="45" t="e">
        <f aca="false">SUM(S18:S20)</f>
        <v>#REF!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8"/>
      <c r="AK21" s="48"/>
      <c r="AL21" s="48" t="n">
        <v>-3.6</v>
      </c>
      <c r="AM21" s="48"/>
      <c r="AN21" s="48" t="e">
        <f aca="false">+AL21+#REF!</f>
        <v>#REF!</v>
      </c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4.1" hidden="false" customHeight="true" outlineLevel="0" collapsed="false">
      <c r="A22" s="53"/>
      <c r="B22" s="53"/>
      <c r="I22" s="22"/>
      <c r="J22" s="22"/>
      <c r="K22" s="23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customFormat="false" ht="12.75" hidden="false" customHeight="false" outlineLevel="0" collapsed="false">
      <c r="A23" s="35" t="s">
        <v>50</v>
      </c>
      <c r="B23" s="35"/>
      <c r="C23" s="43" t="e">
        <f aca="false">+#REF!</f>
        <v>#REF!</v>
      </c>
      <c r="D23" s="54"/>
      <c r="E23" s="44" t="n">
        <f aca="false">+comhc!K21</f>
        <v>85</v>
      </c>
      <c r="F23" s="45"/>
      <c r="G23" s="45" t="e">
        <f aca="false">+C23/E23</f>
        <v>#REF!</v>
      </c>
      <c r="H23" s="48"/>
      <c r="I23" s="43" t="e">
        <f aca="false">+#REF!</f>
        <v>#REF!</v>
      </c>
      <c r="J23" s="43"/>
      <c r="K23" s="44" t="n">
        <f aca="false">+comhc!U21</f>
        <v>118</v>
      </c>
      <c r="L23" s="45"/>
      <c r="M23" s="45" t="e">
        <f aca="false">+I23/K23</f>
        <v>#REF!</v>
      </c>
      <c r="N23" s="45"/>
      <c r="O23" s="45" t="e">
        <f aca="false">(+K23-E23)*G23</f>
        <v>#REF!</v>
      </c>
      <c r="P23" s="45"/>
      <c r="Q23" s="45" t="e">
        <f aca="false">+K23*(M23-G23)</f>
        <v>#REF!</v>
      </c>
      <c r="R23" s="45"/>
      <c r="S23" s="45" t="e">
        <f aca="false">+O23+Q23</f>
        <v>#REF!</v>
      </c>
      <c r="T23" s="45"/>
      <c r="U23" s="4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8"/>
      <c r="AK23" s="48"/>
      <c r="AL23" s="48" t="n">
        <f aca="false">-1.3-2.1</f>
        <v>-3.4</v>
      </c>
      <c r="AM23" s="48"/>
      <c r="AN23" s="48" t="e">
        <f aca="false">+AL23+#REF!</f>
        <v>#REF!</v>
      </c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4.1" hidden="false" customHeight="true" outlineLevel="0" collapsed="false">
      <c r="A24" s="27"/>
      <c r="B24" s="27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customFormat="false" ht="12.75" hidden="false" customHeight="false" outlineLevel="0" collapsed="false">
      <c r="A25" s="48" t="s">
        <v>51</v>
      </c>
      <c r="B25" s="48"/>
      <c r="C25" s="43" t="n">
        <v>64.2</v>
      </c>
      <c r="D25" s="54"/>
      <c r="E25" s="44" t="n">
        <f aca="false">+comhc!K23</f>
        <v>34</v>
      </c>
      <c r="F25" s="45"/>
      <c r="G25" s="45" t="n">
        <f aca="false">+C25/E25</f>
        <v>1.88823529411765</v>
      </c>
      <c r="H25" s="48"/>
      <c r="I25" s="43" t="e">
        <f aca="false">+#REF!</f>
        <v>#REF!</v>
      </c>
      <c r="J25" s="43"/>
      <c r="K25" s="44" t="n">
        <f aca="false">+comhc!U23</f>
        <v>35</v>
      </c>
      <c r="L25" s="45"/>
      <c r="M25" s="45" t="e">
        <f aca="false">+I25/K25</f>
        <v>#REF!</v>
      </c>
      <c r="N25" s="45"/>
      <c r="O25" s="45" t="n">
        <f aca="false">(+K25-E25)*G25</f>
        <v>1.88823529411765</v>
      </c>
      <c r="P25" s="45"/>
      <c r="Q25" s="45" t="e">
        <f aca="false">+K25*(M25-G25)</f>
        <v>#REF!</v>
      </c>
      <c r="R25" s="45"/>
      <c r="S25" s="45" t="e">
        <f aca="false">+O25+Q25</f>
        <v>#REF!</v>
      </c>
      <c r="T25" s="45"/>
      <c r="U25" s="4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8"/>
      <c r="AK25" s="48"/>
      <c r="AL25" s="48" t="n">
        <f aca="false">-1.3-5.8+0.2</f>
        <v>-6.9</v>
      </c>
      <c r="AM25" s="48"/>
      <c r="AN25" s="48" t="e">
        <f aca="false">+AL25+#REF!</f>
        <v>#REF!</v>
      </c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48" t="s">
        <v>52</v>
      </c>
      <c r="B26" s="48"/>
      <c r="C26" s="43" t="e">
        <f aca="false">+#REF!</f>
        <v>#REF!</v>
      </c>
      <c r="D26" s="54"/>
      <c r="E26" s="44"/>
      <c r="F26" s="45"/>
      <c r="G26" s="45"/>
      <c r="H26" s="48"/>
      <c r="I26" s="43" t="n">
        <v>-40.9</v>
      </c>
      <c r="J26" s="43"/>
      <c r="K26" s="44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</row>
    <row r="27" customFormat="false" ht="14.1" hidden="false" customHeight="true" outlineLevel="0" collapsed="false">
      <c r="A27" s="27"/>
      <c r="B27" s="27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customFormat="false" ht="12.75" hidden="false" customHeight="false" outlineLevel="0" collapsed="false">
      <c r="A28" s="48" t="s">
        <v>53</v>
      </c>
      <c r="B28" s="48"/>
      <c r="C28" s="43" t="e">
        <f aca="false">+#REF!</f>
        <v>#REF!</v>
      </c>
      <c r="D28" s="43"/>
      <c r="E28" s="44" t="e">
        <f aca="false">+#REF!</f>
        <v>#REF!</v>
      </c>
      <c r="F28" s="45"/>
      <c r="G28" s="45" t="n">
        <v>0</v>
      </c>
      <c r="H28" s="48"/>
      <c r="I28" s="43" t="n">
        <v>0</v>
      </c>
      <c r="J28" s="43"/>
      <c r="K28" s="44" t="n">
        <v>0</v>
      </c>
      <c r="L28" s="45"/>
      <c r="M28" s="45" t="n">
        <v>0</v>
      </c>
      <c r="N28" s="45"/>
      <c r="O28" s="45" t="e">
        <f aca="false">(+K28-E28)*G28</f>
        <v>#REF!</v>
      </c>
      <c r="P28" s="45"/>
      <c r="Q28" s="45" t="n">
        <f aca="false">+K28*(M28-G28)</f>
        <v>0</v>
      </c>
      <c r="R28" s="45"/>
      <c r="S28" s="45" t="e">
        <f aca="false">+O28+Q28</f>
        <v>#REF!</v>
      </c>
      <c r="T28" s="45"/>
      <c r="U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4.1" hidden="false" customHeight="true" outlineLevel="0" collapsed="false">
      <c r="A29" s="27"/>
      <c r="B29" s="27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customFormat="false" ht="12.75" hidden="false" customHeight="false" outlineLevel="0" collapsed="false">
      <c r="A30" s="35" t="s">
        <v>54</v>
      </c>
      <c r="B30" s="35"/>
      <c r="C30" s="43" t="e">
        <f aca="false">+#REF!</f>
        <v>#REF!</v>
      </c>
      <c r="D30" s="54"/>
      <c r="E30" s="44" t="n">
        <f aca="false">+comhc!K25</f>
        <v>89</v>
      </c>
      <c r="F30" s="45"/>
      <c r="G30" s="45" t="e">
        <f aca="false">+C30/E30</f>
        <v>#REF!</v>
      </c>
      <c r="H30" s="48"/>
      <c r="I30" s="43" t="e">
        <f aca="false">+#REF!</f>
        <v>#REF!</v>
      </c>
      <c r="J30" s="43"/>
      <c r="K30" s="44" t="n">
        <f aca="false">+comhc!U25</f>
        <v>125</v>
      </c>
      <c r="L30" s="45"/>
      <c r="M30" s="45" t="e">
        <f aca="false">+I30/K30</f>
        <v>#REF!</v>
      </c>
      <c r="N30" s="45"/>
      <c r="O30" s="45" t="e">
        <f aca="false">(+K30-E30)*G30</f>
        <v>#REF!</v>
      </c>
      <c r="P30" s="45"/>
      <c r="Q30" s="45" t="e">
        <f aca="false">+K30*(M30-G30)</f>
        <v>#REF!</v>
      </c>
      <c r="R30" s="45"/>
      <c r="S30" s="45" t="e">
        <f aca="false">+O30+Q30</f>
        <v>#REF!</v>
      </c>
      <c r="T30" s="45"/>
      <c r="U30" s="45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35"/>
      <c r="B31" s="35"/>
      <c r="C31" s="43"/>
      <c r="D31" s="54"/>
      <c r="E31" s="44"/>
      <c r="F31" s="45"/>
      <c r="G31" s="45"/>
      <c r="H31" s="48"/>
      <c r="I31" s="43"/>
      <c r="J31" s="43"/>
      <c r="K31" s="4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35" t="s">
        <v>55</v>
      </c>
      <c r="B32" s="35"/>
      <c r="C32" s="43" t="n">
        <v>0</v>
      </c>
      <c r="D32" s="54"/>
      <c r="E32" s="44" t="n">
        <v>0</v>
      </c>
      <c r="F32" s="45"/>
      <c r="G32" s="45"/>
      <c r="H32" s="48"/>
      <c r="I32" s="43" t="e">
        <f aca="false">+#REF!</f>
        <v>#REF!</v>
      </c>
      <c r="J32" s="43"/>
      <c r="K32" s="44" t="e">
        <f aca="false">+#REF!</f>
        <v>#REF!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4.1" hidden="false" customHeight="true" outlineLevel="0" collapsed="false">
      <c r="A33" s="35"/>
      <c r="B33" s="35"/>
      <c r="C33" s="43"/>
      <c r="D33" s="43"/>
      <c r="E33" s="55"/>
      <c r="F33" s="43"/>
      <c r="G33" s="43"/>
      <c r="H33" s="48"/>
      <c r="I33" s="43"/>
      <c r="J33" s="43"/>
      <c r="K33" s="55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35" t="s">
        <v>56</v>
      </c>
      <c r="B34" s="48"/>
      <c r="C34" s="46" t="n">
        <v>106.9</v>
      </c>
      <c r="D34" s="45"/>
      <c r="E34" s="47"/>
      <c r="F34" s="45"/>
      <c r="G34" s="45"/>
      <c r="H34" s="48"/>
      <c r="I34" s="46" t="n">
        <v>0</v>
      </c>
      <c r="J34" s="45"/>
      <c r="K34" s="47"/>
      <c r="L34" s="45"/>
      <c r="M34" s="45"/>
      <c r="N34" s="45"/>
      <c r="O34" s="46"/>
      <c r="P34" s="45"/>
      <c r="Q34" s="46"/>
      <c r="R34" s="45"/>
      <c r="S34" s="46"/>
      <c r="T34" s="45"/>
      <c r="U34" s="0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4.1" hidden="false" customHeight="true" outlineLevel="0" collapsed="false">
      <c r="A35" s="56"/>
      <c r="B35" s="56"/>
      <c r="C35" s="57"/>
      <c r="D35" s="57"/>
      <c r="E35" s="58"/>
      <c r="F35" s="57"/>
      <c r="G35" s="57"/>
      <c r="H35" s="56"/>
      <c r="I35" s="57"/>
      <c r="J35" s="57"/>
      <c r="K35" s="58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3.5" hidden="false" customHeight="false" outlineLevel="0" collapsed="false">
      <c r="A36" s="48" t="s">
        <v>57</v>
      </c>
      <c r="B36" s="48"/>
      <c r="C36" s="59" t="e">
        <f aca="false">SUM(C21:C34)+C15</f>
        <v>#REF!</v>
      </c>
      <c r="D36" s="60"/>
      <c r="E36" s="61" t="e">
        <f aca="false">SUM(E21:E34)+E15</f>
        <v>#REF!</v>
      </c>
      <c r="F36" s="45"/>
      <c r="G36" s="45" t="e">
        <f aca="false">+C36/E36</f>
        <v>#REF!</v>
      </c>
      <c r="H36" s="52"/>
      <c r="I36" s="45" t="e">
        <f aca="false">SUM(I21:I34)+I15</f>
        <v>#REF!</v>
      </c>
      <c r="J36" s="45"/>
      <c r="K36" s="44" t="e">
        <f aca="false">SUM(K21:K34)+K15</f>
        <v>#REF!</v>
      </c>
      <c r="L36" s="45"/>
      <c r="M36" s="45" t="e">
        <f aca="false">+I36/K36</f>
        <v>#REF!</v>
      </c>
      <c r="N36" s="45"/>
      <c r="O36" s="45" t="e">
        <f aca="false">(+K36-E36)*G36</f>
        <v>#REF!</v>
      </c>
      <c r="P36" s="45"/>
      <c r="Q36" s="45" t="e">
        <f aca="false">+K36*(M36-G36)</f>
        <v>#REF!</v>
      </c>
      <c r="R36" s="45"/>
      <c r="S36" s="45" t="e">
        <f aca="false">+O36+Q36</f>
        <v>#REF!</v>
      </c>
      <c r="T36" s="45"/>
      <c r="U36" s="45" t="e">
        <f aca="false">+#REF!-417.7</f>
        <v>#REF!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52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3.5" hidden="false" customHeight="false" outlineLevel="0" collapsed="false">
      <c r="A37" s="48"/>
      <c r="B37" s="48"/>
      <c r="C37" s="45"/>
      <c r="D37" s="60"/>
      <c r="E37" s="44"/>
      <c r="F37" s="45"/>
      <c r="G37" s="45"/>
      <c r="H37" s="52"/>
      <c r="I37" s="45"/>
      <c r="J37" s="45"/>
      <c r="K37" s="44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52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75" hidden="false" customHeight="false" outlineLevel="0" collapsed="false">
      <c r="A38" s="48" t="s">
        <v>58</v>
      </c>
      <c r="B38" s="48"/>
      <c r="C38" s="45"/>
      <c r="D38" s="60"/>
      <c r="E38" s="44"/>
      <c r="F38" s="45"/>
      <c r="G38" s="45"/>
      <c r="H38" s="52"/>
      <c r="I38" s="46" t="n">
        <v>319.7</v>
      </c>
      <c r="J38" s="45"/>
      <c r="K38" s="47" t="n">
        <v>0</v>
      </c>
      <c r="L38" s="45"/>
      <c r="M38" s="45" t="e">
        <f aca="false">+I38/K36</f>
        <v>#REF!</v>
      </c>
      <c r="N38" s="45"/>
      <c r="O38" s="46" t="n">
        <v>0</v>
      </c>
      <c r="P38" s="45"/>
      <c r="Q38" s="46" t="e">
        <f aca="false">+K36*M38</f>
        <v>#REF!</v>
      </c>
      <c r="R38" s="45"/>
      <c r="S38" s="46" t="e">
        <f aca="false">+O38+Q38</f>
        <v>#REF!</v>
      </c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52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75" hidden="false" customHeight="false" outlineLevel="0" collapsed="false">
      <c r="A39" s="48"/>
      <c r="B39" s="48"/>
      <c r="C39" s="45"/>
      <c r="D39" s="60"/>
      <c r="E39" s="44"/>
      <c r="F39" s="45"/>
      <c r="G39" s="45"/>
      <c r="H39" s="52"/>
      <c r="I39" s="45"/>
      <c r="J39" s="45"/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52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3.5" hidden="false" customHeight="false" outlineLevel="0" collapsed="false">
      <c r="A40" s="48" t="s">
        <v>59</v>
      </c>
      <c r="B40" s="48"/>
      <c r="C40" s="45"/>
      <c r="D40" s="60"/>
      <c r="E40" s="44"/>
      <c r="F40" s="45"/>
      <c r="G40" s="45"/>
      <c r="H40" s="52"/>
      <c r="I40" s="59" t="e">
        <f aca="false">+I36+I38</f>
        <v>#REF!</v>
      </c>
      <c r="J40" s="45"/>
      <c r="K40" s="61" t="e">
        <f aca="false">+K36+K38</f>
        <v>#REF!</v>
      </c>
      <c r="L40" s="45"/>
      <c r="M40" s="45" t="e">
        <f aca="false">+I40/K40</f>
        <v>#REF!</v>
      </c>
      <c r="N40" s="45"/>
      <c r="O40" s="59" t="e">
        <f aca="false">(+K40-E36)*G36</f>
        <v>#REF!</v>
      </c>
      <c r="P40" s="45"/>
      <c r="Q40" s="59" t="e">
        <f aca="false">+K40*(M40-G36)</f>
        <v>#REF!</v>
      </c>
      <c r="R40" s="45"/>
      <c r="S40" s="59" t="e">
        <f aca="false">+O40+Q40</f>
        <v>#REF!</v>
      </c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52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3.5" hidden="false" customHeight="false" outlineLevel="0" collapsed="false">
      <c r="A41" s="48"/>
      <c r="B41" s="48"/>
      <c r="C41" s="45"/>
      <c r="D41" s="60"/>
      <c r="E41" s="44"/>
      <c r="F41" s="45"/>
      <c r="G41" s="45"/>
      <c r="H41" s="52"/>
      <c r="I41" s="45"/>
      <c r="J41" s="45"/>
      <c r="K41" s="44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52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</row>
    <row r="42" customFormat="false" ht="12.75" hidden="false" customHeight="false" outlineLevel="0" collapsed="false">
      <c r="A42" s="48"/>
      <c r="B42" s="48"/>
      <c r="C42" s="45"/>
      <c r="D42" s="60"/>
      <c r="E42" s="44"/>
      <c r="F42" s="45"/>
      <c r="G42" s="45"/>
      <c r="H42" s="52"/>
      <c r="I42" s="45"/>
      <c r="J42" s="45"/>
      <c r="K42" s="44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52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48"/>
      <c r="B43" s="48"/>
      <c r="C43" s="45"/>
      <c r="D43" s="60"/>
      <c r="E43" s="44"/>
      <c r="F43" s="45"/>
      <c r="G43" s="45"/>
      <c r="H43" s="52"/>
      <c r="I43" s="45"/>
      <c r="J43" s="45"/>
      <c r="K43" s="44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52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48"/>
      <c r="B44" s="48"/>
      <c r="C44" s="45"/>
      <c r="D44" s="60"/>
      <c r="E44" s="44"/>
      <c r="F44" s="45"/>
      <c r="G44" s="45"/>
      <c r="H44" s="52"/>
      <c r="I44" s="45"/>
      <c r="J44" s="45"/>
      <c r="K44" s="44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52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21" t="s">
        <v>60</v>
      </c>
      <c r="B45" s="48"/>
      <c r="C45" s="45"/>
      <c r="D45" s="60"/>
      <c r="E45" s="44"/>
      <c r="F45" s="45"/>
      <c r="G45" s="45"/>
      <c r="H45" s="52"/>
      <c r="I45" s="45"/>
      <c r="J45" s="45"/>
      <c r="K45" s="44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52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75" hidden="false" customHeight="false" outlineLevel="0" collapsed="false">
      <c r="A46" s="21" t="s">
        <v>61</v>
      </c>
      <c r="K46" s="23"/>
      <c r="L46" s="22"/>
      <c r="M46" s="22"/>
      <c r="N46" s="22"/>
      <c r="O46" s="22"/>
      <c r="P46" s="22"/>
      <c r="Q46" s="22"/>
      <c r="R46" s="22"/>
      <c r="S46" s="22"/>
      <c r="T46" s="22"/>
    </row>
    <row r="47" customFormat="false" ht="12.75" hidden="false" customHeight="false" outlineLevel="0" collapsed="false">
      <c r="K47" s="23"/>
      <c r="L47" s="22"/>
      <c r="M47" s="22"/>
      <c r="N47" s="22"/>
      <c r="O47" s="22"/>
      <c r="P47" s="22"/>
      <c r="Q47" s="22"/>
      <c r="R47" s="22"/>
      <c r="S47" s="22"/>
      <c r="T47" s="22"/>
    </row>
    <row r="48" customFormat="false" ht="12.75" hidden="false" customHeight="false" outlineLevel="0" collapsed="false">
      <c r="K48" s="23"/>
      <c r="L48" s="22"/>
      <c r="M48" s="22"/>
      <c r="N48" s="22"/>
      <c r="O48" s="22"/>
      <c r="P48" s="22"/>
      <c r="Q48" s="22"/>
      <c r="R48" s="22"/>
      <c r="S48" s="22"/>
      <c r="T48" s="22"/>
    </row>
    <row r="49" customFormat="false" ht="12.75" hidden="false" customHeight="false" outlineLevel="0" collapsed="false">
      <c r="K49" s="23"/>
      <c r="L49" s="22"/>
      <c r="M49" s="22"/>
      <c r="N49" s="22"/>
      <c r="O49" s="22"/>
      <c r="P49" s="22"/>
      <c r="Q49" s="22"/>
      <c r="R49" s="22"/>
      <c r="S49" s="22"/>
      <c r="T49" s="22"/>
    </row>
    <row r="50" customFormat="false" ht="12.75" hidden="false" customHeight="false" outlineLevel="0" collapsed="false">
      <c r="K50" s="23"/>
      <c r="L50" s="22"/>
      <c r="M50" s="22"/>
      <c r="N50" s="22"/>
      <c r="O50" s="22"/>
      <c r="P50" s="22"/>
      <c r="Q50" s="22"/>
      <c r="R50" s="22"/>
      <c r="S50" s="22"/>
      <c r="T50" s="22"/>
    </row>
    <row r="51" customFormat="false" ht="12.75" hidden="false" customHeight="false" outlineLevel="0" collapsed="false">
      <c r="K51" s="23"/>
      <c r="L51" s="22"/>
      <c r="M51" s="22"/>
      <c r="N51" s="22"/>
      <c r="O51" s="22"/>
      <c r="P51" s="22"/>
      <c r="Q51" s="22"/>
      <c r="R51" s="22"/>
      <c r="S51" s="22"/>
      <c r="T51" s="22"/>
    </row>
  </sheetData>
  <mergeCells count="6">
    <mergeCell ref="A1:V1"/>
    <mergeCell ref="A2:V2"/>
    <mergeCell ref="A3:V3"/>
    <mergeCell ref="C6:G6"/>
    <mergeCell ref="I6:M6"/>
    <mergeCell ref="O6:S6"/>
  </mergeCells>
  <printOptions headings="false" gridLines="false" gridLinesSet="true" horizontalCentered="false" verticalCentered="false"/>
  <pageMargins left="0.209722222222222" right="0.209722222222222" top="0.25" bottom="0.25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&amp;R&amp;8Prepared by ECT Cons Rptg
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82421875" defaultRowHeight="12.75" customHeight="true" zeroHeight="false" outlineLevelRow="0" outlineLevelCol="0"/>
  <cols>
    <col collapsed="false" customWidth="true" hidden="false" outlineLevel="0" max="1" min="1" style="62" width="40.99"/>
    <col collapsed="false" customWidth="true" hidden="false" outlineLevel="0" max="2" min="2" style="62" width="4.82"/>
    <col collapsed="false" customWidth="true" hidden="false" outlineLevel="0" max="3" min="3" style="62" width="10.82"/>
    <col collapsed="false" customWidth="true" hidden="false" outlineLevel="0" max="4" min="4" style="62" width="4.82"/>
    <col collapsed="false" customWidth="true" hidden="false" outlineLevel="0" max="5" min="5" style="62" width="10.82"/>
    <col collapsed="false" customWidth="true" hidden="false" outlineLevel="0" max="6" min="6" style="62" width="4.82"/>
    <col collapsed="false" customWidth="true" hidden="false" outlineLevel="0" max="7" min="7" style="62" width="10.82"/>
    <col collapsed="false" customWidth="true" hidden="false" outlineLevel="0" max="8" min="8" style="62" width="4.82"/>
    <col collapsed="false" customWidth="true" hidden="false" outlineLevel="0" max="9" min="9" style="23" width="10.82"/>
    <col collapsed="false" customWidth="true" hidden="false" outlineLevel="0" max="10" min="10" style="23" width="4.82"/>
    <col collapsed="false" customWidth="true" hidden="false" outlineLevel="0" max="11" min="11" style="23" width="10.82"/>
    <col collapsed="false" customWidth="true" hidden="false" outlineLevel="0" max="13" min="12" style="62" width="10.82"/>
    <col collapsed="false" customWidth="true" hidden="false" outlineLevel="0" max="14" min="14" style="62" width="4.82"/>
    <col collapsed="false" customWidth="true" hidden="false" outlineLevel="0" max="15" min="15" style="62" width="10.82"/>
    <col collapsed="false" customWidth="true" hidden="false" outlineLevel="0" max="16" min="16" style="62" width="4.82"/>
    <col collapsed="false" customWidth="true" hidden="false" outlineLevel="0" max="17" min="17" style="62" width="10.82"/>
    <col collapsed="false" customWidth="true" hidden="false" outlineLevel="0" max="18" min="18" style="62" width="4.82"/>
    <col collapsed="false" customWidth="true" hidden="false" outlineLevel="0" max="19" min="19" style="62" width="10.82"/>
    <col collapsed="false" customWidth="true" hidden="false" outlineLevel="0" max="20" min="20" style="62" width="4.82"/>
    <col collapsed="false" customWidth="true" hidden="false" outlineLevel="0" max="21" min="21" style="62" width="10.82"/>
    <col collapsed="false" customWidth="true" hidden="false" outlineLevel="0" max="22" min="22" style="62" width="2.32"/>
    <col collapsed="false" customWidth="true" hidden="true" outlineLevel="0" max="24" min="23" style="62" width="10.82"/>
    <col collapsed="false" customWidth="true" hidden="false" outlineLevel="0" max="37" min="25" style="62" width="10.82"/>
    <col collapsed="false" customWidth="true" hidden="false" outlineLevel="0" max="38" min="38" style="62" width="2.82"/>
    <col collapsed="false" customWidth="false" hidden="false" outlineLevel="0" max="40" min="39" style="62" width="12.82"/>
    <col collapsed="false" customWidth="true" hidden="false" outlineLevel="0" max="41" min="41" style="62" width="2.82"/>
    <col collapsed="false" customWidth="false" hidden="false" outlineLevel="0" max="257" min="42" style="62" width="12.82"/>
  </cols>
  <sheetData>
    <row r="1" customFormat="false" ht="15.75" hidden="false" customHeight="false" outlineLevel="0" collapsed="false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customFormat="false" ht="15.75" hidden="false" customHeight="false" outlineLevel="0" collapsed="false">
      <c r="A2" s="63" t="s">
        <v>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2" hidden="false" customHeight="true" outlineLevel="0" collapsed="false">
      <c r="A3" s="66"/>
      <c r="B3" s="66"/>
      <c r="C3" s="66"/>
      <c r="D3" s="66"/>
      <c r="E3" s="66"/>
      <c r="F3" s="66"/>
      <c r="G3" s="66"/>
      <c r="H3" s="66"/>
      <c r="I3" s="29"/>
      <c r="J3" s="29"/>
      <c r="K3" s="2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customFormat="false" ht="15.75" hidden="false" customHeight="false" outlineLevel="0" collapsed="false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.75" hidden="false" customHeight="true" outlineLevel="0" collapsed="false">
      <c r="A5" s="68"/>
      <c r="B5" s="68"/>
      <c r="C5" s="68"/>
      <c r="D5" s="68"/>
      <c r="E5" s="68"/>
      <c r="F5" s="68"/>
      <c r="G5" s="68"/>
      <c r="H5" s="68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customFormat="false" ht="12.75" hidden="false" customHeight="true" outlineLevel="0" collapsed="false">
      <c r="A6" s="68"/>
      <c r="B6" s="68"/>
      <c r="C6" s="39" t="s">
        <v>26</v>
      </c>
      <c r="D6" s="39"/>
      <c r="E6" s="39"/>
      <c r="F6" s="39"/>
      <c r="G6" s="39"/>
      <c r="H6" s="39"/>
      <c r="I6" s="39"/>
      <c r="J6" s="39"/>
      <c r="K6" s="39"/>
      <c r="M6" s="39" t="s">
        <v>32</v>
      </c>
      <c r="N6" s="39"/>
      <c r="O6" s="39"/>
      <c r="P6" s="39"/>
      <c r="Q6" s="39"/>
      <c r="R6" s="39"/>
      <c r="S6" s="39"/>
      <c r="T6" s="39"/>
      <c r="U6" s="39"/>
      <c r="AK6" s="41"/>
    </row>
    <row r="7" customFormat="false" ht="12.75" hidden="false" customHeight="true" outlineLevel="0" collapsed="false">
      <c r="K7" s="37" t="s">
        <v>2</v>
      </c>
      <c r="S7" s="23"/>
      <c r="T7" s="23"/>
      <c r="U7" s="37" t="s">
        <v>2</v>
      </c>
      <c r="V7" s="37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N7" s="69" t="s">
        <v>26</v>
      </c>
      <c r="AO7" s="69"/>
      <c r="AP7" s="69" t="s">
        <v>27</v>
      </c>
    </row>
    <row r="8" customFormat="false" ht="12.75" hidden="false" customHeight="true" outlineLevel="0" collapsed="false">
      <c r="A8" s="69"/>
      <c r="B8" s="69"/>
      <c r="C8" s="69"/>
      <c r="D8" s="69"/>
      <c r="E8" s="69" t="s">
        <v>63</v>
      </c>
      <c r="F8" s="69"/>
      <c r="G8" s="69"/>
      <c r="H8" s="69"/>
      <c r="I8" s="69" t="s">
        <v>64</v>
      </c>
      <c r="J8" s="69"/>
      <c r="K8" s="37" t="s">
        <v>28</v>
      </c>
      <c r="L8" s="69"/>
      <c r="M8" s="69"/>
      <c r="N8" s="69"/>
      <c r="O8" s="69" t="s">
        <v>63</v>
      </c>
      <c r="P8" s="69"/>
      <c r="Q8" s="69"/>
      <c r="R8" s="69"/>
      <c r="S8" s="69" t="s">
        <v>64</v>
      </c>
      <c r="T8" s="69"/>
      <c r="U8" s="37" t="s">
        <v>28</v>
      </c>
      <c r="V8" s="37"/>
      <c r="W8" s="69" t="s">
        <v>32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69"/>
      <c r="AM8" s="69"/>
      <c r="AN8" s="69" t="s">
        <v>33</v>
      </c>
      <c r="AO8" s="69"/>
      <c r="AP8" s="69" t="s">
        <v>34</v>
      </c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</row>
    <row r="9" customFormat="false" ht="12.75" hidden="false" customHeight="false" outlineLevel="0" collapsed="false">
      <c r="A9" s="69"/>
      <c r="B9" s="69"/>
      <c r="C9" s="39" t="s">
        <v>28</v>
      </c>
      <c r="D9" s="69"/>
      <c r="E9" s="39" t="s">
        <v>65</v>
      </c>
      <c r="F9" s="69"/>
      <c r="G9" s="39" t="s">
        <v>66</v>
      </c>
      <c r="H9" s="69"/>
      <c r="I9" s="39" t="s">
        <v>67</v>
      </c>
      <c r="J9" s="41"/>
      <c r="K9" s="39" t="s">
        <v>36</v>
      </c>
      <c r="L9" s="69"/>
      <c r="M9" s="39" t="s">
        <v>28</v>
      </c>
      <c r="N9" s="69"/>
      <c r="O9" s="39" t="s">
        <v>65</v>
      </c>
      <c r="P9" s="69"/>
      <c r="Q9" s="70" t="s">
        <v>66</v>
      </c>
      <c r="R9" s="69"/>
      <c r="S9" s="39" t="s">
        <v>67</v>
      </c>
      <c r="T9" s="41"/>
      <c r="U9" s="39" t="s">
        <v>36</v>
      </c>
      <c r="V9" s="41"/>
      <c r="W9" s="39" t="s">
        <v>39</v>
      </c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69"/>
      <c r="AM9" s="69"/>
      <c r="AN9" s="39" t="s">
        <v>40</v>
      </c>
      <c r="AO9" s="39"/>
      <c r="AP9" s="39" t="s">
        <v>40</v>
      </c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customFormat="false" ht="12.75" hidden="false" customHeight="false" outlineLevel="0" collapsed="false">
      <c r="A10" s="71" t="s">
        <v>41</v>
      </c>
      <c r="B10" s="71"/>
      <c r="C10" s="71"/>
      <c r="D10" s="71"/>
      <c r="E10" s="71"/>
      <c r="F10" s="71"/>
      <c r="G10" s="71"/>
      <c r="H10" s="71"/>
      <c r="I10" s="41"/>
      <c r="J10" s="41"/>
      <c r="K10" s="41"/>
      <c r="L10" s="69"/>
      <c r="M10" s="69"/>
      <c r="N10" s="69"/>
      <c r="O10" s="69"/>
      <c r="P10" s="69"/>
      <c r="Q10" s="69"/>
      <c r="R10" s="6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</row>
    <row r="11" customFormat="false" ht="12.75" hidden="false" customHeight="false" outlineLevel="0" collapsed="false">
      <c r="A11" s="51" t="s">
        <v>42</v>
      </c>
      <c r="B11" s="51"/>
      <c r="C11" s="51" t="n">
        <v>61</v>
      </c>
      <c r="D11" s="51"/>
      <c r="E11" s="51" t="n">
        <v>21</v>
      </c>
      <c r="F11" s="51"/>
      <c r="G11" s="51" t="n">
        <v>11</v>
      </c>
      <c r="H11" s="51"/>
      <c r="I11" s="55" t="n">
        <v>6</v>
      </c>
      <c r="J11" s="41"/>
      <c r="K11" s="44" t="n">
        <f aca="false">SUM(C11:I11)</f>
        <v>99</v>
      </c>
      <c r="L11" s="69"/>
      <c r="M11" s="51" t="n">
        <v>65</v>
      </c>
      <c r="N11" s="51"/>
      <c r="O11" s="51" t="n">
        <v>19</v>
      </c>
      <c r="P11" s="51"/>
      <c r="Q11" s="51" t="n">
        <v>10</v>
      </c>
      <c r="R11" s="51"/>
      <c r="S11" s="55" t="n">
        <v>6</v>
      </c>
      <c r="T11" s="41"/>
      <c r="U11" s="44" t="n">
        <f aca="false">SUM(M11:S11)</f>
        <v>100</v>
      </c>
      <c r="V11" s="44"/>
      <c r="W11" s="44"/>
      <c r="X11" s="44"/>
      <c r="Y11" s="44"/>
      <c r="Z11" s="44" t="e">
        <f aca="false">+S11-I11-#REF!</f>
        <v>#REF!</v>
      </c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customFormat="false" ht="12.75" hidden="false" customHeight="false" outlineLevel="0" collapsed="false">
      <c r="A12" s="51" t="s">
        <v>43</v>
      </c>
      <c r="B12" s="51"/>
      <c r="C12" s="51" t="n">
        <v>69</v>
      </c>
      <c r="D12" s="51"/>
      <c r="E12" s="51" t="n">
        <v>32</v>
      </c>
      <c r="F12" s="51"/>
      <c r="G12" s="51" t="n">
        <v>11</v>
      </c>
      <c r="H12" s="51"/>
      <c r="I12" s="55" t="n">
        <v>2</v>
      </c>
      <c r="J12" s="41"/>
      <c r="K12" s="44" t="n">
        <f aca="false">SUM(C12:I12)</f>
        <v>114</v>
      </c>
      <c r="L12" s="69"/>
      <c r="M12" s="51" t="n">
        <v>68</v>
      </c>
      <c r="N12" s="51"/>
      <c r="O12" s="51" t="n">
        <v>32</v>
      </c>
      <c r="P12" s="51"/>
      <c r="Q12" s="51" t="n">
        <v>12</v>
      </c>
      <c r="R12" s="51"/>
      <c r="S12" s="55" t="n">
        <v>2</v>
      </c>
      <c r="T12" s="41"/>
      <c r="U12" s="44" t="n">
        <f aca="false">SUM(M12:S12)</f>
        <v>114</v>
      </c>
      <c r="V12" s="44"/>
      <c r="W12" s="44"/>
      <c r="X12" s="44"/>
      <c r="Y12" s="44"/>
      <c r="Z12" s="44" t="e">
        <f aca="false">+S12-I12-#REF!</f>
        <v>#REF!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2.75" hidden="false" customHeight="false" outlineLevel="0" collapsed="false">
      <c r="A13" s="51" t="s">
        <v>44</v>
      </c>
      <c r="B13" s="51"/>
      <c r="C13" s="72" t="n">
        <v>29</v>
      </c>
      <c r="D13" s="51"/>
      <c r="E13" s="72" t="n">
        <v>5</v>
      </c>
      <c r="F13" s="51"/>
      <c r="G13" s="72" t="n">
        <v>3</v>
      </c>
      <c r="H13" s="51"/>
      <c r="I13" s="47" t="n">
        <v>1</v>
      </c>
      <c r="J13" s="41"/>
      <c r="K13" s="47" t="n">
        <f aca="false">SUM(C13:I13)</f>
        <v>38</v>
      </c>
      <c r="L13" s="69"/>
      <c r="M13" s="72" t="n">
        <v>37</v>
      </c>
      <c r="N13" s="51"/>
      <c r="O13" s="72" t="n">
        <v>2</v>
      </c>
      <c r="P13" s="51"/>
      <c r="Q13" s="72" t="n">
        <v>2</v>
      </c>
      <c r="R13" s="51"/>
      <c r="S13" s="47" t="n">
        <v>1</v>
      </c>
      <c r="T13" s="41"/>
      <c r="U13" s="47" t="n">
        <f aca="false">SUM(M13:S13)</f>
        <v>42</v>
      </c>
      <c r="V13" s="44"/>
      <c r="W13" s="44"/>
      <c r="X13" s="44"/>
      <c r="Y13" s="44"/>
      <c r="Z13" s="44" t="e">
        <f aca="false">+S13-I13-#REF!</f>
        <v>#REF!</v>
      </c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12.75" hidden="false" customHeight="false" outlineLevel="0" collapsed="false">
      <c r="A14" s="71" t="s">
        <v>41</v>
      </c>
      <c r="B14" s="71"/>
      <c r="C14" s="47" t="n">
        <f aca="false">SUM(C11:C13)</f>
        <v>159</v>
      </c>
      <c r="D14" s="71"/>
      <c r="E14" s="47" t="n">
        <f aca="false">SUM(E11:E13)</f>
        <v>58</v>
      </c>
      <c r="F14" s="71"/>
      <c r="G14" s="47" t="n">
        <f aca="false">SUM(G11:G13)</f>
        <v>25</v>
      </c>
      <c r="H14" s="71"/>
      <c r="I14" s="47" t="n">
        <f aca="false">SUM(I11:I13)</f>
        <v>9</v>
      </c>
      <c r="J14" s="44"/>
      <c r="K14" s="47" t="n">
        <f aca="false">SUM(K11:K13)</f>
        <v>251</v>
      </c>
      <c r="L14" s="73"/>
      <c r="M14" s="47" t="n">
        <f aca="false">SUM(M11:M13)</f>
        <v>170</v>
      </c>
      <c r="N14" s="71"/>
      <c r="O14" s="47" t="n">
        <f aca="false">SUM(O11:O13)</f>
        <v>53</v>
      </c>
      <c r="P14" s="71"/>
      <c r="Q14" s="47" t="n">
        <f aca="false">SUM(Q11:Q13)</f>
        <v>24</v>
      </c>
      <c r="R14" s="71"/>
      <c r="S14" s="47" t="n">
        <f aca="false">SUM(S11:S13)</f>
        <v>9</v>
      </c>
      <c r="T14" s="44"/>
      <c r="U14" s="47" t="n">
        <f aca="false">SUM(U11:U13)</f>
        <v>256</v>
      </c>
      <c r="V14" s="44"/>
      <c r="W14" s="44"/>
      <c r="X14" s="44"/>
      <c r="Y14" s="44"/>
      <c r="Z14" s="44" t="e">
        <f aca="false">+S14-I14-#REF!</f>
        <v>#REF!</v>
      </c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73"/>
      <c r="AM14" s="73"/>
      <c r="AN14" s="73" t="n">
        <f aca="false">-8-2.5</f>
        <v>-10.5</v>
      </c>
      <c r="AO14" s="73"/>
      <c r="AP14" s="73" t="e">
        <f aca="false">+AN14+#REF!</f>
        <v>#REF!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4.1" hidden="false" customHeight="true" outlineLevel="0" collapsed="false">
      <c r="A15" s="37"/>
      <c r="B15" s="37"/>
      <c r="C15" s="37"/>
      <c r="D15" s="37"/>
      <c r="E15" s="37"/>
      <c r="F15" s="37"/>
      <c r="G15" s="37"/>
      <c r="H15" s="37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customFormat="false" ht="12.75" hidden="false" customHeight="true" outlineLevel="0" collapsed="false">
      <c r="A16" s="71" t="s">
        <v>46</v>
      </c>
      <c r="B16" s="71"/>
      <c r="C16" s="71"/>
      <c r="D16" s="71"/>
      <c r="E16" s="71"/>
      <c r="F16" s="71"/>
      <c r="G16" s="71"/>
      <c r="H16" s="71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customFormat="false" ht="12.75" hidden="false" customHeight="true" outlineLevel="0" collapsed="false">
      <c r="A17" s="51" t="s">
        <v>47</v>
      </c>
      <c r="B17" s="51"/>
      <c r="C17" s="51" t="n">
        <v>76</v>
      </c>
      <c r="D17" s="51"/>
      <c r="E17" s="51" t="n">
        <v>16</v>
      </c>
      <c r="F17" s="51"/>
      <c r="G17" s="51" t="n">
        <v>16</v>
      </c>
      <c r="H17" s="51"/>
      <c r="I17" s="55" t="n">
        <v>39</v>
      </c>
      <c r="K17" s="44" t="n">
        <f aca="false">SUM(C17:I17)</f>
        <v>147</v>
      </c>
      <c r="M17" s="51" t="n">
        <v>74</v>
      </c>
      <c r="N17" s="51"/>
      <c r="O17" s="51" t="n">
        <v>34</v>
      </c>
      <c r="P17" s="51"/>
      <c r="Q17" s="51" t="n">
        <v>18</v>
      </c>
      <c r="R17" s="51"/>
      <c r="S17" s="55" t="n">
        <v>44</v>
      </c>
      <c r="T17" s="23"/>
      <c r="U17" s="44" t="n">
        <f aca="false">SUM(M17:S17)</f>
        <v>170</v>
      </c>
      <c r="V17" s="4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</row>
    <row r="18" customFormat="false" ht="12.75" hidden="false" customHeight="true" outlineLevel="0" collapsed="false">
      <c r="A18" s="51" t="s">
        <v>48</v>
      </c>
      <c r="B18" s="51"/>
      <c r="C18" s="72" t="n">
        <v>55</v>
      </c>
      <c r="D18" s="51"/>
      <c r="E18" s="72" t="n">
        <v>9</v>
      </c>
      <c r="F18" s="51"/>
      <c r="G18" s="72" t="n">
        <v>13</v>
      </c>
      <c r="H18" s="51"/>
      <c r="I18" s="47" t="n">
        <v>21</v>
      </c>
      <c r="K18" s="47" t="n">
        <f aca="false">SUM(C18:I18)</f>
        <v>98</v>
      </c>
      <c r="M18" s="72" t="n">
        <v>65</v>
      </c>
      <c r="N18" s="51"/>
      <c r="O18" s="72" t="n">
        <v>12</v>
      </c>
      <c r="P18" s="51"/>
      <c r="Q18" s="72" t="n">
        <v>16</v>
      </c>
      <c r="R18" s="51"/>
      <c r="S18" s="47" t="n">
        <v>13</v>
      </c>
      <c r="T18" s="23"/>
      <c r="U18" s="47" t="n">
        <f aca="false">SUM(M18:S18)</f>
        <v>106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customFormat="false" ht="12.75" hidden="false" customHeight="false" outlineLevel="0" collapsed="false">
      <c r="A19" s="71" t="s">
        <v>46</v>
      </c>
      <c r="B19" s="71"/>
      <c r="C19" s="44" t="n">
        <f aca="false">SUM(C17:C18)</f>
        <v>131</v>
      </c>
      <c r="D19" s="71"/>
      <c r="E19" s="44" t="n">
        <f aca="false">SUM(E17:E18)</f>
        <v>25</v>
      </c>
      <c r="F19" s="71"/>
      <c r="G19" s="44" t="n">
        <f aca="false">SUM(G17:G18)</f>
        <v>29</v>
      </c>
      <c r="H19" s="71"/>
      <c r="I19" s="44" t="n">
        <f aca="false">SUM(I17:I18)</f>
        <v>60</v>
      </c>
      <c r="J19" s="44"/>
      <c r="K19" s="44" t="n">
        <f aca="false">SUM(K17:K18)</f>
        <v>245</v>
      </c>
      <c r="L19" s="74"/>
      <c r="M19" s="44" t="n">
        <f aca="false">SUM(M17:M18)</f>
        <v>139</v>
      </c>
      <c r="N19" s="71"/>
      <c r="O19" s="44" t="n">
        <f aca="false">SUM(O17:O18)</f>
        <v>46</v>
      </c>
      <c r="P19" s="71"/>
      <c r="Q19" s="44" t="n">
        <f aca="false">SUM(Q17:Q18)</f>
        <v>34</v>
      </c>
      <c r="R19" s="71"/>
      <c r="S19" s="44" t="n">
        <f aca="false">SUM(S17:S18)</f>
        <v>57</v>
      </c>
      <c r="T19" s="44"/>
      <c r="U19" s="44" t="n">
        <f aca="false">SUM(U17:U18)</f>
        <v>276</v>
      </c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73"/>
      <c r="AM19" s="73"/>
      <c r="AN19" s="73" t="n">
        <v>-3.6</v>
      </c>
      <c r="AO19" s="73"/>
      <c r="AP19" s="73" t="e">
        <f aca="false">+AN19+#REF!</f>
        <v>#REF!</v>
      </c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4.1" hidden="false" customHeight="true" outlineLevel="0" collapsed="false">
      <c r="A20" s="75"/>
      <c r="B20" s="75"/>
      <c r="C20" s="75"/>
      <c r="D20" s="75"/>
      <c r="E20" s="75"/>
      <c r="F20" s="75"/>
      <c r="G20" s="75"/>
      <c r="H20" s="7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customFormat="false" ht="12.75" hidden="false" customHeight="false" outlineLevel="0" collapsed="false">
      <c r="A21" s="71" t="s">
        <v>50</v>
      </c>
      <c r="B21" s="71"/>
      <c r="C21" s="71" t="n">
        <v>32</v>
      </c>
      <c r="D21" s="71"/>
      <c r="E21" s="71" t="n">
        <v>17</v>
      </c>
      <c r="F21" s="71"/>
      <c r="G21" s="71" t="n">
        <v>16</v>
      </c>
      <c r="H21" s="71"/>
      <c r="I21" s="55" t="n">
        <v>20</v>
      </c>
      <c r="J21" s="76"/>
      <c r="K21" s="44" t="n">
        <f aca="false">SUM(C21:I21)</f>
        <v>85</v>
      </c>
      <c r="L21" s="73"/>
      <c r="M21" s="73" t="n">
        <v>48</v>
      </c>
      <c r="N21" s="73"/>
      <c r="O21" s="73" t="n">
        <v>34</v>
      </c>
      <c r="P21" s="73"/>
      <c r="Q21" s="73" t="n">
        <v>17</v>
      </c>
      <c r="R21" s="73"/>
      <c r="S21" s="55" t="n">
        <v>19</v>
      </c>
      <c r="T21" s="55"/>
      <c r="U21" s="44" t="n">
        <f aca="false">SUM(M21:S21)</f>
        <v>118</v>
      </c>
      <c r="V21" s="44"/>
      <c r="W21" s="44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73"/>
      <c r="AM21" s="73"/>
      <c r="AN21" s="73" t="n">
        <f aca="false">-1.3-2.1</f>
        <v>-3.4</v>
      </c>
      <c r="AO21" s="73"/>
      <c r="AP21" s="73" t="e">
        <f aca="false">+AN21+#REF!</f>
        <v>#REF!</v>
      </c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customFormat="false" ht="14.1" hidden="false" customHeight="true" outlineLevel="0" collapsed="false">
      <c r="A22" s="37"/>
      <c r="B22" s="37"/>
      <c r="C22" s="37"/>
      <c r="D22" s="37"/>
      <c r="E22" s="37"/>
      <c r="F22" s="37"/>
      <c r="G22" s="37"/>
      <c r="H22" s="37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customFormat="false" ht="12.75" hidden="false" customHeight="false" outlineLevel="0" collapsed="false">
      <c r="A23" s="73" t="s">
        <v>51</v>
      </c>
      <c r="B23" s="73"/>
      <c r="C23" s="73" t="n">
        <v>5</v>
      </c>
      <c r="D23" s="73"/>
      <c r="E23" s="73" t="n">
        <v>3</v>
      </c>
      <c r="F23" s="73"/>
      <c r="G23" s="73" t="n">
        <v>3</v>
      </c>
      <c r="H23" s="73"/>
      <c r="I23" s="55" t="n">
        <v>23</v>
      </c>
      <c r="J23" s="76"/>
      <c r="K23" s="44" t="n">
        <f aca="false">SUM(C23:I23)</f>
        <v>34</v>
      </c>
      <c r="L23" s="73"/>
      <c r="M23" s="73" t="n">
        <v>6</v>
      </c>
      <c r="N23" s="73"/>
      <c r="O23" s="73" t="n">
        <v>3</v>
      </c>
      <c r="P23" s="73"/>
      <c r="Q23" s="73" t="n">
        <v>3</v>
      </c>
      <c r="R23" s="73"/>
      <c r="S23" s="55" t="n">
        <v>23</v>
      </c>
      <c r="T23" s="76"/>
      <c r="U23" s="44" t="n">
        <f aca="false">SUM(M23:S23)</f>
        <v>35</v>
      </c>
      <c r="V23" s="44"/>
      <c r="W23" s="44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73"/>
      <c r="AM23" s="73"/>
      <c r="AN23" s="73" t="n">
        <f aca="false">-1.3-5.8+0.2</f>
        <v>-6.9</v>
      </c>
      <c r="AO23" s="73"/>
      <c r="AP23" s="73" t="e">
        <f aca="false">+AN23+#REF!</f>
        <v>#REF!</v>
      </c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</row>
    <row r="24" customFormat="false" ht="14.1" hidden="false" customHeight="true" outlineLevel="0" collapsed="false">
      <c r="A24" s="37"/>
      <c r="B24" s="37"/>
      <c r="C24" s="37"/>
      <c r="D24" s="37"/>
      <c r="E24" s="37"/>
      <c r="F24" s="37"/>
      <c r="G24" s="37"/>
      <c r="H24" s="37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customFormat="false" ht="12.75" hidden="false" customHeight="false" outlineLevel="0" collapsed="false">
      <c r="A25" s="71" t="s">
        <v>54</v>
      </c>
      <c r="B25" s="71"/>
      <c r="C25" s="77" t="n">
        <f aca="false">89-49</f>
        <v>40</v>
      </c>
      <c r="D25" s="71"/>
      <c r="E25" s="77" t="n">
        <f aca="false">9+13</f>
        <v>22</v>
      </c>
      <c r="F25" s="71"/>
      <c r="G25" s="77" t="n">
        <v>11</v>
      </c>
      <c r="H25" s="71"/>
      <c r="I25" s="47" t="n">
        <f aca="false">4+12</f>
        <v>16</v>
      </c>
      <c r="J25" s="76"/>
      <c r="K25" s="47" t="n">
        <f aca="false">SUM(C25:I25)</f>
        <v>89</v>
      </c>
      <c r="L25" s="73"/>
      <c r="M25" s="77" t="n">
        <f aca="false">7+25+25-1</f>
        <v>56</v>
      </c>
      <c r="N25" s="71"/>
      <c r="O25" s="77" t="n">
        <f aca="false">14+20</f>
        <v>34</v>
      </c>
      <c r="P25" s="71"/>
      <c r="Q25" s="77" t="n">
        <v>13</v>
      </c>
      <c r="R25" s="71"/>
      <c r="S25" s="47" t="n">
        <f aca="false">4+18</f>
        <v>22</v>
      </c>
      <c r="T25" s="76"/>
      <c r="U25" s="47" t="n">
        <f aca="false">SUM(M25:S25)</f>
        <v>125</v>
      </c>
      <c r="V25" s="44"/>
      <c r="W25" s="44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14.1" hidden="false" customHeight="true" outlineLevel="0" collapsed="false">
      <c r="A26" s="78"/>
      <c r="B26" s="78"/>
      <c r="C26" s="78"/>
      <c r="D26" s="78"/>
      <c r="E26" s="78"/>
      <c r="F26" s="78"/>
      <c r="G26" s="78"/>
      <c r="H26" s="78"/>
      <c r="I26" s="58"/>
      <c r="J26" s="58"/>
      <c r="K26" s="58"/>
      <c r="L26" s="78"/>
      <c r="M26" s="78"/>
      <c r="N26" s="78"/>
      <c r="O26" s="78"/>
      <c r="P26" s="78"/>
      <c r="Q26" s="78"/>
      <c r="R26" s="7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3.5" hidden="false" customHeight="false" outlineLevel="0" collapsed="false">
      <c r="A27" s="73" t="s">
        <v>68</v>
      </c>
      <c r="B27" s="73"/>
      <c r="C27" s="61" t="n">
        <f aca="false">SUM(C19:C25)+C14</f>
        <v>367</v>
      </c>
      <c r="D27" s="73"/>
      <c r="E27" s="61" t="n">
        <f aca="false">SUM(E19:E25)+E14</f>
        <v>125</v>
      </c>
      <c r="F27" s="73"/>
      <c r="G27" s="61" t="n">
        <f aca="false">SUM(G19:G25)+G14</f>
        <v>84</v>
      </c>
      <c r="H27" s="73"/>
      <c r="I27" s="61" t="n">
        <f aca="false">SUM(I19:I25)+I14</f>
        <v>128</v>
      </c>
      <c r="J27" s="79"/>
      <c r="K27" s="61" t="n">
        <f aca="false">SUM(K19:K25)+K14</f>
        <v>704</v>
      </c>
      <c r="L27" s="74"/>
      <c r="M27" s="61" t="n">
        <f aca="false">SUM(M19:M25)+M14</f>
        <v>419</v>
      </c>
      <c r="N27" s="73"/>
      <c r="O27" s="61" t="n">
        <f aca="false">SUM(O19:O25)+O14</f>
        <v>170</v>
      </c>
      <c r="P27" s="73"/>
      <c r="Q27" s="61" t="n">
        <f aca="false">SUM(Q19:Q25)+Q14</f>
        <v>91</v>
      </c>
      <c r="R27" s="73"/>
      <c r="S27" s="61" t="n">
        <f aca="false">SUM(S19:S25)+S14</f>
        <v>130</v>
      </c>
      <c r="T27" s="79"/>
      <c r="U27" s="61" t="n">
        <f aca="false">SUM(U19:U25)+U14</f>
        <v>810</v>
      </c>
      <c r="V27" s="44"/>
      <c r="W27" s="44" t="e">
        <f aca="false">+#REF!-417.7</f>
        <v>#REF!</v>
      </c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74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3.5" hidden="false" customHeight="false" outlineLevel="0" collapsed="false">
      <c r="A28" s="73"/>
      <c r="B28" s="73"/>
      <c r="C28" s="73"/>
      <c r="D28" s="73"/>
      <c r="E28" s="73"/>
      <c r="F28" s="73"/>
      <c r="G28" s="73"/>
      <c r="H28" s="73"/>
      <c r="I28" s="44"/>
      <c r="J28" s="79"/>
      <c r="K28" s="44"/>
      <c r="L28" s="74"/>
      <c r="M28" s="74"/>
      <c r="N28" s="74"/>
      <c r="O28" s="74"/>
      <c r="P28" s="74"/>
      <c r="Q28" s="74"/>
      <c r="R28" s="7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74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2.75" hidden="false" customHeight="false" outlineLevel="0" collapsed="false">
      <c r="A29" s="73"/>
      <c r="B29" s="73"/>
      <c r="C29" s="73"/>
      <c r="D29" s="73"/>
      <c r="E29" s="73"/>
      <c r="F29" s="73"/>
      <c r="G29" s="73"/>
      <c r="H29" s="73"/>
      <c r="I29" s="44"/>
      <c r="J29" s="79"/>
      <c r="K29" s="44"/>
      <c r="L29" s="74"/>
      <c r="M29" s="74"/>
      <c r="N29" s="74"/>
      <c r="O29" s="74"/>
      <c r="P29" s="74"/>
      <c r="Q29" s="74"/>
      <c r="R29" s="7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74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2.75" hidden="false" customHeight="false" outlineLevel="0" collapsed="false">
      <c r="A30" s="73"/>
      <c r="B30" s="73"/>
      <c r="C30" s="73"/>
      <c r="D30" s="73"/>
      <c r="E30" s="73"/>
      <c r="F30" s="73"/>
      <c r="G30" s="73"/>
      <c r="H30" s="73"/>
      <c r="I30" s="44"/>
      <c r="J30" s="79"/>
      <c r="K30" s="44"/>
      <c r="L30" s="73"/>
      <c r="M30" s="73"/>
      <c r="N30" s="73"/>
      <c r="O30" s="73"/>
      <c r="P30" s="73"/>
      <c r="Q30" s="73"/>
      <c r="R30" s="73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2.75" hidden="false" customHeight="false" outlineLevel="0" collapsed="false">
      <c r="U31" s="23"/>
      <c r="V31" s="23"/>
    </row>
    <row r="32" customFormat="false" ht="12.75" hidden="false" customHeight="false" outlineLevel="0" collapsed="false">
      <c r="U32" s="23"/>
      <c r="V32" s="23"/>
    </row>
    <row r="33" customFormat="false" ht="12.75" hidden="false" customHeight="false" outlineLevel="0" collapsed="false">
      <c r="U33" s="23"/>
      <c r="V33" s="23"/>
    </row>
    <row r="34" customFormat="false" ht="12.75" hidden="false" customHeight="false" outlineLevel="0" collapsed="false">
      <c r="U34" s="23"/>
      <c r="V34" s="23"/>
    </row>
    <row r="35" customFormat="false" ht="12.75" hidden="false" customHeight="false" outlineLevel="0" collapsed="false">
      <c r="U35" s="23"/>
      <c r="V35" s="23"/>
    </row>
    <row r="36" customFormat="false" ht="12.75" hidden="false" customHeight="false" outlineLevel="0" collapsed="false">
      <c r="U36" s="23"/>
      <c r="V36" s="23"/>
    </row>
    <row r="37" customFormat="false" ht="12.75" hidden="false" customHeight="false" outlineLevel="0" collapsed="false">
      <c r="U37" s="23"/>
      <c r="V37" s="23"/>
    </row>
  </sheetData>
  <mergeCells count="4">
    <mergeCell ref="A1:X1"/>
    <mergeCell ref="A2:X2"/>
    <mergeCell ref="C6:K6"/>
    <mergeCell ref="M6:U6"/>
  </mergeCells>
  <printOptions headings="false" gridLines="false" gridLinesSet="true" horizontalCentered="false" verticalCentered="false"/>
  <pageMargins left="0.209722222222222" right="0.209722222222222" top="0.25" bottom="0.25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&amp;R&amp;8Prepared by ECT Cons Rptg
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80" width="3.15"/>
    <col collapsed="false" customWidth="true" hidden="false" outlineLevel="0" max="2" min="2" style="80" width="31.15"/>
    <col collapsed="false" customWidth="false" hidden="false" outlineLevel="0" max="3" min="3" style="80" width="9.32"/>
    <col collapsed="false" customWidth="true" hidden="true" outlineLevel="0" max="4" min="4" style="80" width="10.82"/>
    <col collapsed="false" customWidth="true" hidden="true" outlineLevel="0" max="5" min="5" style="80" width="6.82"/>
    <col collapsed="false" customWidth="true" hidden="false" outlineLevel="0" max="6" min="6" style="80" width="10.82"/>
    <col collapsed="false" customWidth="true" hidden="false" outlineLevel="0" max="7" min="7" style="81" width="6.82"/>
    <col collapsed="false" customWidth="true" hidden="false" outlineLevel="0" max="10" min="8" style="80" width="10.82"/>
    <col collapsed="false" customWidth="true" hidden="false" outlineLevel="0" max="11" min="11" style="81" width="6.49"/>
    <col collapsed="false" customWidth="false" hidden="false" outlineLevel="0" max="257" min="12" style="80" width="9.32"/>
  </cols>
  <sheetData>
    <row r="1" customFormat="false" ht="12.75" hidden="false" customHeight="false" outlineLevel="0" collapsed="false">
      <c r="A1" s="82" t="s">
        <v>69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customFormat="false" ht="12.75" hidden="false" customHeight="false" outlineLevel="0" collapsed="false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customFormat="false" ht="12.75" hidden="false" customHeight="false" outlineLevel="0" collapsed="false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customFormat="false" ht="12.75" hidden="false" customHeight="false" outlineLevel="0" collapsed="false">
      <c r="A4" s="84"/>
      <c r="B4" s="85"/>
      <c r="C4" s="85"/>
      <c r="D4" s="85"/>
      <c r="E4" s="85"/>
      <c r="F4" s="85"/>
      <c r="G4" s="85"/>
      <c r="H4" s="85"/>
      <c r="I4" s="85"/>
      <c r="J4" s="85"/>
    </row>
    <row r="5" customFormat="false" ht="12.75" hidden="false" customHeight="false" outlineLevel="0" collapsed="false">
      <c r="A5" s="84"/>
      <c r="B5" s="85"/>
      <c r="C5" s="85"/>
      <c r="D5" s="85"/>
      <c r="E5" s="85"/>
      <c r="F5" s="85"/>
      <c r="G5" s="85"/>
      <c r="H5" s="85"/>
      <c r="I5" s="85"/>
      <c r="J5" s="85"/>
    </row>
    <row r="6" customFormat="false" ht="12.75" hidden="false" customHeight="false" outlineLevel="0" collapsed="false">
      <c r="A6" s="86"/>
      <c r="B6" s="86"/>
      <c r="C6" s="86"/>
      <c r="D6" s="86" t="s">
        <v>71</v>
      </c>
      <c r="E6" s="86"/>
      <c r="F6" s="86" t="s">
        <v>72</v>
      </c>
      <c r="G6" s="86"/>
      <c r="H6" s="86" t="s">
        <v>71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D7" s="87" t="s">
        <v>26</v>
      </c>
      <c r="F7" s="87" t="s">
        <v>26</v>
      </c>
      <c r="G7" s="88"/>
      <c r="H7" s="87" t="s">
        <v>32</v>
      </c>
      <c r="I7" s="86"/>
      <c r="J7" s="86"/>
      <c r="L7" s="85"/>
    </row>
    <row r="9" customFormat="false" ht="12.75" hidden="false" customHeight="false" outlineLevel="0" collapsed="false">
      <c r="A9" s="89" t="s">
        <v>73</v>
      </c>
      <c r="H9" s="80" t="n">
        <v>0.8</v>
      </c>
      <c r="K9" s="80"/>
    </row>
    <row r="10" customFormat="false" ht="12.75" hidden="false" customHeight="false" outlineLevel="0" collapsed="false">
      <c r="A10" s="90"/>
      <c r="B10" s="80" t="s">
        <v>74</v>
      </c>
      <c r="D10" s="80" t="n">
        <v>5</v>
      </c>
      <c r="F10" s="80" t="n">
        <f aca="false">4.4+0.8</f>
        <v>5.2</v>
      </c>
      <c r="H10" s="80" t="n">
        <v>6.3</v>
      </c>
      <c r="K10" s="91"/>
      <c r="L10" s="92" t="n">
        <f aca="false">-(+F10-H10)/F10</f>
        <v>0.211538461538461</v>
      </c>
    </row>
    <row r="11" customFormat="false" ht="12.75" hidden="false" customHeight="false" outlineLevel="0" collapsed="false">
      <c r="A11" s="90"/>
      <c r="B11" s="80" t="s">
        <v>75</v>
      </c>
      <c r="D11" s="80" t="n">
        <v>1.7</v>
      </c>
      <c r="F11" s="80" t="n">
        <v>1.9</v>
      </c>
      <c r="H11" s="80" t="n">
        <v>2.3</v>
      </c>
      <c r="L11" s="92" t="n">
        <f aca="false">-(+F11-H11)/F11</f>
        <v>0.210526315789474</v>
      </c>
    </row>
    <row r="12" customFormat="false" ht="12.75" hidden="false" customHeight="false" outlineLevel="0" collapsed="false">
      <c r="A12" s="90"/>
      <c r="B12" s="80" t="s">
        <v>76</v>
      </c>
      <c r="D12" s="80" t="n">
        <v>0.5</v>
      </c>
      <c r="F12" s="80" t="n">
        <v>0.5</v>
      </c>
      <c r="H12" s="80" t="n">
        <v>0</v>
      </c>
      <c r="L12" s="92" t="n">
        <f aca="false">-(+F12-H12)/F12</f>
        <v>-1</v>
      </c>
    </row>
    <row r="13" customFormat="false" ht="12.75" hidden="false" customHeight="false" outlineLevel="0" collapsed="false">
      <c r="A13" s="90"/>
      <c r="B13" s="80" t="s">
        <v>77</v>
      </c>
      <c r="D13" s="80" t="n">
        <v>2.5</v>
      </c>
      <c r="F13" s="80" t="n">
        <v>2.7</v>
      </c>
      <c r="H13" s="80" t="n">
        <v>3</v>
      </c>
      <c r="L13" s="92" t="n">
        <f aca="false">-(+F13-H13)/F13</f>
        <v>0.111111111111111</v>
      </c>
    </row>
    <row r="14" customFormat="false" ht="12.75" hidden="false" customHeight="false" outlineLevel="0" collapsed="false">
      <c r="A14" s="90"/>
      <c r="B14" s="80" t="s">
        <v>78</v>
      </c>
      <c r="D14" s="80" t="n">
        <v>2.4</v>
      </c>
      <c r="F14" s="80" t="n">
        <v>2.7</v>
      </c>
      <c r="H14" s="80" t="n">
        <v>4.3</v>
      </c>
      <c r="L14" s="92" t="n">
        <f aca="false">-(+F14-H14)/F14</f>
        <v>0.592592592592592</v>
      </c>
    </row>
    <row r="15" customFormat="false" ht="12.75" hidden="false" customHeight="false" outlineLevel="0" collapsed="false">
      <c r="A15" s="90"/>
      <c r="B15" s="80" t="s">
        <v>79</v>
      </c>
      <c r="D15" s="93" t="n">
        <v>1</v>
      </c>
      <c r="F15" s="93" t="n">
        <v>1.1</v>
      </c>
      <c r="H15" s="93" t="n">
        <v>1.2</v>
      </c>
      <c r="L15" s="92" t="n">
        <f aca="false">-(+F15-H15)/F15</f>
        <v>0.0909090909090908</v>
      </c>
    </row>
    <row r="16" customFormat="false" ht="12.75" hidden="false" customHeight="false" outlineLevel="0" collapsed="false">
      <c r="A16" s="90"/>
      <c r="D16" s="93" t="n">
        <f aca="false">SUM(D9:D15)</f>
        <v>13.1</v>
      </c>
      <c r="F16" s="93" t="n">
        <f aca="false">SUM(F9:F15)</f>
        <v>14.1</v>
      </c>
      <c r="H16" s="93" t="n">
        <f aca="false">SUM(H9:H15)</f>
        <v>17.9</v>
      </c>
    </row>
    <row r="17" customFormat="false" ht="12.75" hidden="false" customHeight="false" outlineLevel="0" collapsed="false">
      <c r="A17" s="90"/>
    </row>
    <row r="18" customFormat="false" ht="12.75" hidden="false" customHeight="false" outlineLevel="0" collapsed="false">
      <c r="A18" s="89" t="s">
        <v>80</v>
      </c>
    </row>
    <row r="19" customFormat="false" ht="12.75" hidden="false" customHeight="false" outlineLevel="0" collapsed="false">
      <c r="B19" s="80" t="s">
        <v>81</v>
      </c>
      <c r="D19" s="80" t="n">
        <v>2.9</v>
      </c>
      <c r="F19" s="80" t="n">
        <f aca="false">3.4+0.2</f>
        <v>3.6</v>
      </c>
      <c r="H19" s="80" t="n">
        <v>4.7</v>
      </c>
    </row>
    <row r="20" customFormat="false" ht="12.75" hidden="false" customHeight="false" outlineLevel="0" collapsed="false">
      <c r="B20" s="80" t="s">
        <v>82</v>
      </c>
      <c r="D20" s="80" t="n">
        <v>6.6</v>
      </c>
      <c r="F20" s="80" t="n">
        <v>6.7</v>
      </c>
      <c r="H20" s="80" t="n">
        <v>6.4</v>
      </c>
    </row>
    <row r="21" customFormat="false" ht="12.75" hidden="false" customHeight="false" outlineLevel="0" collapsed="false">
      <c r="B21" s="80" t="s">
        <v>83</v>
      </c>
      <c r="D21" s="80" t="n">
        <v>2.7</v>
      </c>
      <c r="F21" s="80" t="n">
        <f aca="false">2.8+0.1</f>
        <v>2.9</v>
      </c>
      <c r="H21" s="80" t="n">
        <v>3.1</v>
      </c>
    </row>
    <row r="22" customFormat="false" ht="12.75" hidden="false" customHeight="false" outlineLevel="0" collapsed="false">
      <c r="B22" s="80" t="s">
        <v>84</v>
      </c>
      <c r="D22" s="93" t="n">
        <v>6.9</v>
      </c>
      <c r="F22" s="93" t="n">
        <v>8.2</v>
      </c>
      <c r="H22" s="93" t="n">
        <v>8.7</v>
      </c>
    </row>
    <row r="23" customFormat="false" ht="12.75" hidden="false" customHeight="false" outlineLevel="0" collapsed="false">
      <c r="D23" s="93" t="n">
        <f aca="false">SUM(D18:D22)</f>
        <v>19.1</v>
      </c>
      <c r="F23" s="93" t="n">
        <f aca="false">SUM(F18:F22)</f>
        <v>21.4</v>
      </c>
      <c r="H23" s="93" t="n">
        <f aca="false">SUM(H18:H22)</f>
        <v>22.9</v>
      </c>
    </row>
    <row r="25" customFormat="false" ht="12.75" hidden="false" customHeight="false" outlineLevel="0" collapsed="false">
      <c r="A25" s="89" t="s">
        <v>85</v>
      </c>
    </row>
    <row r="26" customFormat="false" ht="12.75" hidden="false" customHeight="false" outlineLevel="0" collapsed="false">
      <c r="A26" s="89"/>
      <c r="B26" s="80" t="s">
        <v>86</v>
      </c>
      <c r="D26" s="80" t="n">
        <v>0.7</v>
      </c>
      <c r="F26" s="80" t="n">
        <f aca="false">1.2+0.3</f>
        <v>1.5</v>
      </c>
      <c r="H26" s="80" t="n">
        <v>2.9</v>
      </c>
    </row>
    <row r="27" customFormat="false" ht="12.75" hidden="false" customHeight="false" outlineLevel="0" collapsed="false">
      <c r="A27" s="89"/>
      <c r="B27" s="80" t="s">
        <v>78</v>
      </c>
      <c r="D27" s="80" t="n">
        <v>0.5</v>
      </c>
      <c r="F27" s="80" t="n">
        <v>0.6</v>
      </c>
      <c r="H27" s="80" t="n">
        <v>1.6</v>
      </c>
    </row>
    <row r="28" customFormat="false" ht="12.75" hidden="false" customHeight="false" outlineLevel="0" collapsed="false">
      <c r="A28" s="89"/>
      <c r="B28" s="80" t="s">
        <v>87</v>
      </c>
      <c r="D28" s="80" t="n">
        <v>0.4</v>
      </c>
      <c r="F28" s="80" t="n">
        <v>1.2</v>
      </c>
      <c r="H28" s="80" t="n">
        <v>8.6</v>
      </c>
    </row>
    <row r="29" customFormat="false" ht="12.75" hidden="false" customHeight="false" outlineLevel="0" collapsed="false">
      <c r="A29" s="89"/>
      <c r="B29" s="80" t="s">
        <v>88</v>
      </c>
      <c r="D29" s="80" t="n">
        <f aca="false">2.1+0.4</f>
        <v>2.5</v>
      </c>
      <c r="F29" s="80" t="n">
        <v>2.4</v>
      </c>
      <c r="H29" s="80" t="n">
        <v>3.1</v>
      </c>
    </row>
    <row r="30" customFormat="false" ht="12.75" hidden="false" customHeight="false" outlineLevel="0" collapsed="false">
      <c r="A30" s="89"/>
      <c r="B30" s="80" t="s">
        <v>89</v>
      </c>
      <c r="D30" s="80" t="n">
        <v>3.9</v>
      </c>
      <c r="F30" s="80" t="n">
        <f aca="false">4.7+0.5</f>
        <v>5.2</v>
      </c>
      <c r="H30" s="80" t="n">
        <v>5.6</v>
      </c>
    </row>
    <row r="31" customFormat="false" ht="12.75" hidden="false" customHeight="false" outlineLevel="0" collapsed="false">
      <c r="A31" s="89"/>
      <c r="B31" s="80" t="s">
        <v>82</v>
      </c>
      <c r="D31" s="80" t="n">
        <v>0.3</v>
      </c>
      <c r="F31" s="80" t="n">
        <v>0.7</v>
      </c>
      <c r="H31" s="80" t="n">
        <v>0.5</v>
      </c>
    </row>
    <row r="32" customFormat="false" ht="12.75" hidden="false" customHeight="false" outlineLevel="0" collapsed="false">
      <c r="A32" s="89"/>
      <c r="B32" s="80" t="s">
        <v>90</v>
      </c>
      <c r="D32" s="80" t="n">
        <f aca="false">0.9+0.3</f>
        <v>1.2</v>
      </c>
      <c r="F32" s="80" t="n">
        <v>1.6</v>
      </c>
      <c r="H32" s="80" t="n">
        <v>1.2</v>
      </c>
    </row>
    <row r="33" customFormat="false" ht="12.75" hidden="false" customHeight="false" outlineLevel="0" collapsed="false">
      <c r="A33" s="89"/>
      <c r="B33" s="80" t="s">
        <v>91</v>
      </c>
      <c r="D33" s="80" t="n">
        <f aca="false">0.5-0.1</f>
        <v>0.4</v>
      </c>
      <c r="F33" s="80" t="n">
        <v>0</v>
      </c>
      <c r="H33" s="80" t="n">
        <v>0</v>
      </c>
    </row>
    <row r="34" customFormat="false" ht="12.75" hidden="false" customHeight="false" outlineLevel="0" collapsed="false">
      <c r="A34" s="89"/>
      <c r="B34" s="80" t="s">
        <v>92</v>
      </c>
      <c r="D34" s="93" t="n">
        <v>0</v>
      </c>
      <c r="F34" s="93" t="n">
        <v>0</v>
      </c>
      <c r="H34" s="93" t="n">
        <v>0.9</v>
      </c>
    </row>
    <row r="35" customFormat="false" ht="12.75" hidden="false" customHeight="false" outlineLevel="0" collapsed="false">
      <c r="A35" s="89"/>
      <c r="D35" s="93" t="n">
        <f aca="false">SUM(D25:D34)</f>
        <v>9.9</v>
      </c>
      <c r="F35" s="93" t="n">
        <f aca="false">SUM(F25:F34)</f>
        <v>13.2</v>
      </c>
      <c r="H35" s="93" t="n">
        <f aca="false">SUM(H25:H34)</f>
        <v>24.4</v>
      </c>
    </row>
    <row r="36" customFormat="false" ht="12.75" hidden="false" customHeight="false" outlineLevel="0" collapsed="false">
      <c r="A36" s="89"/>
    </row>
    <row r="37" customFormat="false" ht="12.75" hidden="false" customHeight="false" outlineLevel="0" collapsed="false">
      <c r="A37" s="89" t="s">
        <v>93</v>
      </c>
      <c r="D37" s="80" t="n">
        <v>11.7</v>
      </c>
      <c r="F37" s="80" t="n">
        <v>12.4</v>
      </c>
      <c r="H37" s="80" t="n">
        <v>13.2</v>
      </c>
    </row>
    <row r="38" customFormat="false" ht="12.75" hidden="false" customHeight="false" outlineLevel="0" collapsed="false">
      <c r="A38" s="90"/>
    </row>
    <row r="39" customFormat="false" ht="12.75" hidden="false" customHeight="false" outlineLevel="0" collapsed="false">
      <c r="A39" s="89" t="s">
        <v>94</v>
      </c>
      <c r="D39" s="80" t="n">
        <f aca="false">54.7-12.4</f>
        <v>42.3</v>
      </c>
      <c r="F39" s="80" t="n">
        <f aca="false">49.5-18.2-1+20.4-8.8</f>
        <v>41.9</v>
      </c>
      <c r="H39" s="80" t="n">
        <f aca="false">67.9-19.8</f>
        <v>48.1</v>
      </c>
    </row>
    <row r="40" customFormat="false" ht="12.75" hidden="false" customHeight="false" outlineLevel="0" collapsed="false">
      <c r="A40" s="89" t="s">
        <v>95</v>
      </c>
      <c r="D40" s="80" t="n">
        <v>12.4</v>
      </c>
      <c r="F40" s="80" t="n">
        <v>8.8</v>
      </c>
      <c r="H40" s="80" t="n">
        <v>19.9</v>
      </c>
    </row>
    <row r="41" customFormat="false" ht="12.75" hidden="false" customHeight="false" outlineLevel="0" collapsed="false">
      <c r="A41" s="90"/>
    </row>
    <row r="42" customFormat="false" ht="12.75" hidden="false" customHeight="false" outlineLevel="0" collapsed="false">
      <c r="A42" s="89" t="s">
        <v>96</v>
      </c>
      <c r="B42" s="89"/>
      <c r="D42" s="80" t="n">
        <v>18</v>
      </c>
      <c r="F42" s="80" t="n">
        <v>24</v>
      </c>
      <c r="H42" s="80" t="n">
        <v>32.9</v>
      </c>
    </row>
    <row r="43" customFormat="false" ht="12.75" hidden="false" customHeight="false" outlineLevel="0" collapsed="false">
      <c r="A43" s="90"/>
    </row>
    <row r="44" customFormat="false" ht="12.75" hidden="false" customHeight="false" outlineLevel="0" collapsed="false">
      <c r="A44" s="89" t="s">
        <v>77</v>
      </c>
      <c r="D44" s="80" t="n">
        <v>2.1</v>
      </c>
      <c r="F44" s="80" t="n">
        <v>3.5</v>
      </c>
      <c r="H44" s="80" t="n">
        <f aca="false">0.7+0.7+0.1+0.1</f>
        <v>1.6</v>
      </c>
    </row>
    <row r="45" customFormat="false" ht="12.75" hidden="false" customHeight="false" outlineLevel="0" collapsed="false">
      <c r="A45" s="89"/>
    </row>
    <row r="46" customFormat="false" ht="12.75" hidden="false" customHeight="false" outlineLevel="0" collapsed="false">
      <c r="A46" s="89" t="s">
        <v>91</v>
      </c>
      <c r="D46" s="80" t="n">
        <v>1.3</v>
      </c>
      <c r="F46" s="80" t="n">
        <f aca="false">3.1+17.9-12.5-4.1</f>
        <v>4.4</v>
      </c>
      <c r="H46" s="80" t="n">
        <f aca="false">7.7+4.6</f>
        <v>12.3</v>
      </c>
    </row>
    <row r="47" customFormat="false" ht="12.75" hidden="false" customHeight="false" outlineLevel="0" collapsed="false">
      <c r="A47" s="89"/>
    </row>
    <row r="48" customFormat="false" ht="12.75" hidden="false" customHeight="false" outlineLevel="0" collapsed="false">
      <c r="A48" s="89" t="s">
        <v>97</v>
      </c>
      <c r="D48" s="93" t="n">
        <v>17</v>
      </c>
      <c r="F48" s="93" t="n">
        <v>25</v>
      </c>
      <c r="H48" s="93" t="n">
        <v>45</v>
      </c>
    </row>
    <row r="50" customFormat="false" ht="13.5" hidden="false" customHeight="false" outlineLevel="0" collapsed="false">
      <c r="D50" s="94" t="n">
        <f aca="false">SUM(D35:D48)+D23+D16</f>
        <v>146.9</v>
      </c>
      <c r="F50" s="94" t="n">
        <f aca="false">SUM(F35:F48)+F23+F16</f>
        <v>168.7</v>
      </c>
      <c r="H50" s="94" t="n">
        <f aca="false">SUM(H35:H48)+H23+H16</f>
        <v>238.2</v>
      </c>
    </row>
    <row r="51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690277777777778" right="0.5" top="0.629861111111111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&amp;R&amp;8&amp;F
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1997-11-19T16:51:22Z</dcterms:created>
  <dc:creator/>
  <dc:description/>
  <dc:language>en-US</dc:language>
  <cp:lastModifiedBy>karmstr</cp:lastModifiedBy>
  <cp:lastPrinted>2000-03-30T11:38:00Z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