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ll Originators by Commodity" sheetId="16" state="visible" r:id="rId18"/>
    <sheet name="summary by team" sheetId="17" state="visible" r:id="rId19"/>
    <sheet name="Asset Marketing" sheetId="18" state="visible" r:id="rId20"/>
    <sheet name="Canada" sheetId="19" state="visible" r:id="rId21"/>
    <sheet name="Ercot" sheetId="20" state="visible" r:id="rId22"/>
    <sheet name="Midwest Power" sheetId="21" state="visible" r:id="rId23"/>
    <sheet name="North East Power" sheetId="22" state="visible" r:id="rId24"/>
    <sheet name="Southeast Power" sheetId="23" state="visible" r:id="rId25"/>
    <sheet name="Development" sheetId="24" state="visible" r:id="rId26"/>
    <sheet name="West Power" sheetId="25" state="visible" r:id="rId27"/>
    <sheet name="Assets" sheetId="26" state="visible" r:id="rId28"/>
    <sheet name="HPL" sheetId="27" state="visible" r:id="rId29"/>
    <sheet name="Central Gas" sheetId="28" state="visible" r:id="rId30"/>
    <sheet name="Derivatives" sheetId="29" state="visible" r:id="rId31"/>
    <sheet name="East Gas" sheetId="30" state="visible" r:id="rId32"/>
    <sheet name="ECR" sheetId="31" state="visible" r:id="rId33"/>
    <sheet name="Mexico" sheetId="32" state="visible" r:id="rId34"/>
    <sheet name="Texas Gas" sheetId="33" state="visible" r:id="rId35"/>
    <sheet name="West Gas" sheetId="34" state="visible" r:id="rId36"/>
  </sheets>
  <externalReferences>
    <externalReference r:id="rId37"/>
  </externalReferences>
  <definedNames>
    <definedName function="false" hidden="false" localSheetId="15" name="_xlnm.Print_Area" vbProcedure="false">'All Originators by Commodity'!$A$1:$I$174</definedName>
    <definedName function="false" hidden="false" localSheetId="16" name="_xlnm.Print_Area" vbProcedure="false">'summary by team'!$A$1:$E$24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<sst xmlns="http://schemas.openxmlformats.org/spreadsheetml/2006/main" count="114164" uniqueCount="5801">
  <si>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</si>
  <si>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</si>
  <si>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</si>
  <si>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</si>
  <si>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</si>
  <si>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</si>
  <si>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</si>
  <si>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</si>
  <si>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</si>
  <si>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</si>
  <si>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</si>
  <si>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</si>
  <si>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</si>
  <si>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</si>
  <si>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</si>
  <si>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</si>
  <si>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</si>
  <si>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</si>
  <si>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</si>
  <si>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</si>
  <si>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</si>
  <si>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</si>
  <si>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</si>
  <si>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</si>
  <si>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</si>
  <si>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</si>
  <si>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</si>
  <si>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</si>
  <si>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</si>
  <si>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</si>
  <si>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</si>
  <si>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</si>
  <si>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</si>
  <si>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</si>
  <si>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</si>
  <si>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</si>
  <si>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</si>
  <si>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</si>
  <si>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</si>
  <si>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</si>
  <si>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</si>
  <si>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</si>
  <si>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</si>
  <si>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</si>
  <si>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</si>
  <si>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</si>
  <si>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</si>
  <si>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</si>
  <si>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</si>
  <si>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</si>
  <si>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</si>
  <si>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</si>
  <si>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</si>
  <si>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</si>
  <si>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</si>
  <si>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</si>
  <si>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</si>
  <si>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</si>
  <si>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</si>
  <si>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</si>
  <si>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</si>
  <si>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</si>
  <si>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</si>
  <si>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</si>
  <si>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</si>
  <si>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</si>
  <si>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</si>
  <si>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</si>
  <si>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</si>
  <si>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</si>
  <si>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</si>
  <si>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</si>
  <si>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</si>
  <si>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</si>
  <si>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</si>
  <si>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</si>
  <si>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</si>
  <si>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</si>
  <si>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</si>
  <si>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</si>
  <si>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</si>
  <si>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</si>
  <si>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</si>
  <si>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</si>
  <si>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</si>
  <si>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</si>
  <si>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</si>
  <si>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</si>
  <si>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</si>
  <si>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</si>
  <si>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</si>
  <si>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</si>
  <si>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</si>
  <si>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</si>
  <si>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</si>
  <si>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</si>
  <si>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</si>
  <si>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</si>
  <si>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</si>
  <si>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</si>
  <si>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</si>
  <si>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</si>
  <si>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</si>
  <si>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</si>
  <si>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</si>
  <si>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</si>
  <si>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</si>
  <si>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</si>
  <si>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</si>
  <si>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</si>
  <si>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</si>
  <si>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</si>
  <si>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</si>
  <si>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</si>
  <si>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</si>
  <si>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</si>
  <si>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</si>
  <si>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</si>
  <si>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</si>
  <si>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</si>
  <si>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</si>
  <si>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</si>
  <si>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</si>
  <si>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</si>
  <si>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</si>
  <si>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</si>
  <si>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</si>
  <si>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</si>
  <si>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</si>
  <si>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</si>
  <si>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</si>
  <si>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</si>
  <si>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</si>
  <si>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</si>
  <si>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</si>
  <si>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</si>
  <si>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</si>
  <si>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</si>
  <si>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</si>
  <si>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</si>
  <si>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</si>
  <si>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</si>
  <si>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</si>
  <si>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</si>
  <si>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</si>
  <si>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</si>
  <si>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</si>
  <si>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</si>
  <si>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</si>
  <si>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</si>
  <si>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</si>
  <si>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</si>
  <si>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</si>
  <si>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</si>
  <si>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</si>
  <si>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</si>
  <si>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</si>
  <si>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</si>
  <si>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</si>
  <si>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</si>
  <si>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</si>
  <si>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</si>
  <si>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</si>
  <si>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</si>
  <si>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</si>
  <si>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</si>
  <si>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</si>
  <si>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</si>
  <si>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</si>
  <si>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</si>
  <si>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</si>
  <si>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</si>
  <si>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</si>
  <si>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</si>
  <si>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</si>
  <si>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</si>
  <si>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</si>
  <si>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</si>
  <si>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</si>
  <si>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</si>
  <si>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</si>
  <si>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</si>
  <si>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</si>
  <si>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</si>
  <si>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</si>
  <si>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</si>
  <si>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</si>
  <si>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</si>
  <si>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</si>
  <si>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</si>
  <si>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</si>
  <si>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</si>
  <si>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</si>
  <si>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</si>
  <si>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</si>
  <si>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</si>
  <si>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</si>
  <si>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</si>
  <si>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</si>
  <si>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</si>
  <si>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</si>
  <si>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</si>
  <si>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</si>
  <si>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</si>
  <si>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</si>
  <si>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</si>
  <si>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</si>
  <si>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</si>
  <si>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</si>
  <si>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</si>
  <si>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</si>
  <si>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</si>
  <si>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</si>
  <si>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</si>
  <si>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</si>
  <si>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</si>
  <si>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</si>
  <si>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</si>
  <si>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</si>
  <si>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</si>
  <si>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</si>
  <si>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</si>
  <si>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</si>
  <si>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</si>
  <si>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</si>
  <si>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</si>
  <si>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</si>
  <si>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</si>
  <si>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</si>
  <si>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</si>
  <si>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</si>
  <si>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</si>
  <si>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</si>
  <si>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</si>
  <si>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</si>
  <si>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</si>
  <si>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</si>
  <si>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</si>
  <si>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</si>
  <si>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</si>
  <si>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</si>
  <si>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</si>
  <si>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</si>
  <si>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</si>
  <si>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</si>
  <si>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</si>
  <si>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</si>
  <si>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</si>
  <si>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</si>
  <si>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</si>
  <si>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</si>
  <si>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</si>
  <si>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</si>
  <si>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</si>
  <si>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</si>
  <si>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</si>
  <si>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</si>
  <si>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</si>
  <si>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</si>
  <si>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</si>
  <si>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</si>
  <si>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</si>
  <si>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</si>
  <si>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</si>
  <si>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</si>
  <si>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</si>
  <si>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</si>
  <si>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</si>
  <si>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</si>
  <si>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</si>
  <si>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</si>
  <si>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</si>
  <si>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</si>
  <si>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</si>
  <si>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</si>
  <si>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</si>
  <si>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</si>
  <si>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</si>
  <si>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</si>
  <si>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</si>
  <si>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</si>
  <si>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</si>
  <si>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</si>
  <si>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</si>
  <si>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</si>
  <si>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</si>
  <si>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</si>
  <si>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</si>
  <si>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</si>
  <si>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</si>
  <si>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</si>
  <si>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</si>
  <si>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</si>
  <si>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</si>
  <si>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</si>
  <si>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</si>
  <si>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</si>
  <si>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</si>
  <si>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</si>
  <si>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</si>
  <si>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</si>
  <si>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</si>
  <si>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</si>
  <si>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</si>
  <si>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</si>
  <si>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</si>
  <si>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</si>
  <si>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</si>
  <si>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</si>
  <si>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</si>
  <si>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</si>
  <si>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</si>
  <si>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</si>
  <si>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</si>
  <si>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</si>
  <si>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</si>
  <si>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</si>
  <si>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</si>
  <si>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</si>
  <si>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</si>
  <si>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</si>
  <si>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</si>
  <si>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</si>
  <si>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</si>
  <si>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</si>
  <si>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</si>
  <si>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</si>
  <si>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</si>
  <si>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</si>
  <si>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</si>
  <si>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</si>
  <si>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</si>
  <si>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</si>
  <si>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</si>
  <si>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</si>
  <si>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</si>
  <si>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</si>
  <si>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</si>
  <si>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</si>
  <si>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</si>
  <si>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</si>
  <si>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</si>
  <si>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</si>
  <si>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</si>
  <si>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</si>
  <si>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</si>
  <si>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</si>
  <si>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</si>
  <si>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</si>
  <si>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</si>
  <si>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</si>
  <si>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</si>
  <si>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</si>
  <si>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</si>
  <si>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</si>
  <si>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</si>
  <si>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</si>
  <si>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</si>
  <si>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</si>
  <si>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</si>
  <si>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</si>
  <si>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</si>
  <si>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</si>
  <si>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</si>
  <si>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</si>
  <si>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</si>
  <si>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</si>
  <si>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</si>
  <si>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</si>
  <si>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</si>
  <si>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</si>
  <si>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</si>
  <si>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</si>
  <si>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</si>
  <si>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</si>
  <si>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</si>
  <si>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</si>
  <si>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</si>
  <si>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</si>
  <si>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</si>
  <si>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</si>
  <si>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</si>
  <si>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</si>
  <si>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</si>
  <si>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</si>
  <si>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</si>
  <si>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</si>
  <si>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</si>
  <si>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</si>
  <si>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</si>
  <si>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</si>
  <si>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</si>
  <si>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</si>
  <si>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</si>
  <si>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</si>
  <si>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</si>
  <si>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</si>
  <si>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</si>
  <si>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</si>
  <si>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</si>
  <si>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</si>
  <si>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</si>
  <si>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</si>
  <si>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</si>
  <si>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</si>
  <si>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</si>
  <si>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</si>
  <si>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</si>
  <si>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</si>
  <si>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</si>
  <si>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</si>
  <si>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</si>
  <si>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</si>
  <si>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</si>
  <si>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</si>
  <si>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</si>
  <si>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</si>
  <si>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</si>
  <si>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</si>
  <si>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</si>
  <si>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</si>
  <si>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</si>
  <si>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</si>
  <si>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</si>
  <si>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</si>
  <si>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</si>
  <si>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</si>
  <si>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</si>
  <si>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</si>
  <si>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</si>
  <si>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</si>
  <si>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</si>
  <si>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</si>
  <si>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</si>
  <si>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</si>
  <si>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</si>
  <si>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</si>
  <si>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</si>
  <si>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</si>
  <si>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</si>
  <si>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</si>
  <si>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</si>
  <si>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</si>
  <si>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</si>
  <si>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</si>
  <si>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</si>
  <si>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</si>
  <si>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</si>
  <si>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</si>
  <si>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</si>
  <si>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</si>
  <si>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</si>
  <si>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</si>
  <si>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</si>
  <si>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</si>
  <si>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</si>
  <si>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</si>
  <si>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</si>
  <si>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</si>
  <si>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</si>
  <si>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</si>
  <si>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</si>
  <si>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</si>
  <si>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</si>
  <si>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</si>
  <si>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</si>
  <si>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</si>
  <si>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</si>
  <si>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</si>
  <si>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</si>
  <si>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</si>
  <si>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</si>
  <si>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</si>
  <si>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</si>
  <si>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</si>
  <si>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</si>
  <si>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</si>
  <si>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</si>
  <si>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</si>
  <si>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</si>
  <si>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</si>
  <si>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</si>
  <si>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</si>
  <si>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</si>
  <si>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</si>
  <si>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</si>
  <si>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</si>
  <si>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</si>
  <si>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</si>
  <si>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</si>
  <si>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</si>
  <si>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</si>
  <si>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</si>
  <si>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</si>
  <si>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</si>
  <si>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</si>
  <si>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</si>
  <si>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</si>
  <si>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</si>
  <si>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</si>
  <si>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</si>
  <si>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</si>
  <si>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</si>
  <si>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</si>
  <si>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</si>
  <si>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</si>
  <si>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</si>
  <si>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</si>
  <si>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</si>
  <si>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</si>
  <si>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</si>
  <si>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</si>
  <si>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</si>
  <si>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</si>
  <si>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</si>
  <si>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</si>
  <si>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</si>
  <si>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</si>
  <si>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</si>
  <si>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</si>
  <si>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</si>
  <si>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</si>
  <si>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</si>
  <si>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</si>
  <si>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</si>
  <si>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</si>
  <si>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</si>
  <si>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</si>
  <si>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</si>
  <si>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</si>
  <si>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</si>
  <si>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</si>
  <si>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</si>
  <si>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</si>
  <si>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</si>
  <si>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</si>
  <si>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</si>
  <si>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</si>
  <si>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</si>
  <si>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</si>
  <si>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</si>
  <si>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</si>
  <si>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</si>
  <si>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</si>
  <si>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</si>
  <si>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</si>
  <si>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</si>
  <si>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</si>
  <si>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</si>
  <si>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</si>
  <si>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</si>
  <si>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</si>
  <si>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</si>
  <si>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</si>
  <si>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</si>
  <si>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</si>
  <si>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</si>
  <si>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</si>
  <si>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</si>
  <si>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</si>
  <si>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</si>
  <si>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</si>
  <si>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</si>
  <si>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</si>
  <si>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</si>
  <si>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</si>
  <si>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</si>
  <si>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</si>
  <si>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</si>
  <si>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</si>
  <si>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</si>
  <si>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</si>
  <si>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</si>
  <si>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</si>
  <si>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</si>
  <si>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</si>
  <si>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</si>
  <si>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</si>
  <si>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</si>
  <si>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</si>
  <si>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</si>
  <si>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</si>
  <si>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</si>
  <si>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</si>
  <si>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</si>
  <si>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</si>
  <si>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</si>
  <si>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</si>
  <si>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</si>
  <si>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</si>
  <si>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</si>
  <si>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</si>
  <si>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</si>
  <si>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</si>
  <si>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</si>
  <si>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</si>
  <si>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</si>
  <si>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</si>
  <si>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</si>
  <si>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</si>
  <si>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</si>
  <si>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</si>
  <si>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</si>
  <si>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</si>
  <si>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</si>
  <si>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</si>
  <si>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</si>
  <si>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</si>
  <si>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</si>
  <si>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</si>
  <si>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</si>
  <si>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</si>
  <si>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</si>
  <si>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</si>
  <si>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</si>
  <si>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</si>
  <si>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</si>
  <si>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</si>
  <si>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</si>
  <si>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</si>
  <si>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</si>
  <si>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</si>
  <si>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</si>
  <si>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</si>
  <si>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</si>
  <si>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</si>
  <si>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</si>
  <si>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</si>
  <si>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</si>
  <si>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</si>
  <si>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</si>
  <si>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</si>
  <si>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</si>
  <si>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</si>
  <si>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</si>
  <si>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</si>
  <si>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</si>
  <si>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</si>
  <si>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</si>
  <si>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</si>
  <si>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</si>
  <si>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</si>
  <si>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</si>
  <si>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</si>
  <si>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</si>
  <si>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</si>
  <si>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</si>
  <si>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</si>
  <si>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</si>
  <si>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</si>
  <si>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</si>
  <si>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</si>
  <si>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</si>
  <si>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</si>
  <si>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</si>
  <si>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</si>
  <si>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</si>
  <si>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</si>
  <si>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</si>
  <si>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</si>
  <si>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</si>
  <si>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</si>
  <si>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</si>
  <si>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</si>
  <si>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</si>
  <si>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</si>
  <si>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</si>
  <si>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</si>
  <si>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</si>
  <si>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</si>
  <si>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</si>
  <si>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</si>
  <si>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</si>
  <si>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</si>
  <si>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</si>
  <si>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</si>
  <si>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</si>
  <si>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</si>
  <si>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</si>
  <si>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</si>
  <si>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</si>
  <si>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</si>
  <si>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</si>
  <si>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</si>
  <si>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</si>
  <si>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</si>
  <si>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</si>
  <si>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</si>
  <si>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</si>
  <si>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</si>
  <si>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</si>
  <si>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</si>
  <si>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</si>
  <si>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</si>
  <si>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</si>
  <si>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</si>
  <si>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</si>
  <si>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</si>
  <si>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</si>
  <si>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</si>
  <si>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</si>
  <si>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</si>
  <si>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</si>
  <si>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</si>
  <si>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</si>
  <si>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</si>
  <si>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</si>
  <si>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</si>
  <si>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</si>
  <si>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</si>
  <si>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</si>
  <si>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</si>
  <si>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</si>
  <si>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</si>
  <si>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</si>
  <si>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</si>
  <si>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</si>
  <si>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</si>
  <si>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</si>
  <si>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</si>
  <si>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</si>
  <si>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</si>
  <si>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</si>
  <si>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</si>
  <si>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</si>
  <si>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</si>
  <si>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</si>
  <si>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</si>
  <si>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</si>
  <si>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</si>
  <si>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</si>
  <si>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</si>
  <si>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</si>
  <si>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</si>
  <si>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</si>
  <si>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</si>
  <si>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</si>
  <si>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</si>
  <si>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</si>
  <si>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</si>
  <si>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</si>
  <si>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</si>
  <si>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</si>
  <si>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</si>
  <si>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</si>
  <si>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</si>
  <si>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</si>
  <si>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</si>
  <si>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</si>
  <si>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</si>
  <si>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</si>
  <si>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</si>
  <si>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</si>
  <si>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</si>
  <si>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</si>
  <si>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</si>
  <si>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</si>
  <si>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</si>
  <si>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</si>
  <si>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</si>
  <si>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</si>
  <si>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</si>
  <si>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</si>
  <si>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</si>
  <si>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</si>
  <si>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</si>
  <si>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</si>
  <si>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</si>
  <si>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</si>
  <si>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</si>
  <si>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</si>
  <si>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</si>
  <si>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</si>
  <si>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</si>
  <si>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</si>
  <si>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</si>
  <si>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</si>
  <si>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</si>
  <si>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</si>
  <si>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</si>
  <si>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</si>
  <si>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</si>
  <si>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</si>
  <si>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</si>
  <si>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</si>
  <si>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</si>
  <si>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</si>
  <si>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</si>
  <si>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</si>
  <si>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</si>
  <si>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</si>
  <si>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</si>
  <si>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</si>
  <si>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</si>
  <si>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</si>
  <si>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</si>
  <si>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</si>
  <si>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</si>
  <si>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</si>
  <si>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</si>
  <si>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</si>
  <si>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</si>
  <si>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</si>
  <si>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</si>
  <si>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</si>
  <si>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</si>
  <si>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</si>
  <si>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</si>
  <si>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</si>
  <si>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</si>
  <si>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</si>
  <si>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</si>
  <si>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</si>
  <si>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</si>
  <si>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</si>
  <si>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</si>
  <si>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</si>
  <si>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</si>
  <si>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</si>
  <si>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</si>
  <si>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</si>
  <si>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</si>
  <si>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</si>
  <si>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</si>
  <si>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</si>
  <si>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</si>
  <si>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</si>
  <si>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</si>
  <si>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</si>
  <si>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</si>
  <si>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</si>
  <si>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</si>
  <si>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</si>
  <si>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</si>
  <si>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</si>
  <si>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</si>
  <si>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</si>
  <si>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</si>
  <si>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</si>
  <si>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</si>
  <si>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</si>
  <si>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</si>
  <si>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</si>
  <si>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</si>
  <si>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</si>
  <si>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</si>
  <si>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</si>
  <si>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</si>
  <si>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</si>
  <si>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</si>
  <si>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</si>
  <si>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</si>
  <si>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</si>
  <si>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</si>
  <si>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</si>
  <si>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</si>
  <si>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</si>
  <si>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</si>
  <si>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</si>
  <si>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</si>
  <si>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</si>
  <si>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</si>
  <si>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</si>
  <si>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</si>
  <si>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</si>
  <si>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</si>
  <si>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</si>
  <si>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</si>
  <si>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</si>
  <si>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</si>
  <si>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</si>
  <si>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</si>
  <si>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</si>
  <si>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</si>
  <si>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</si>
  <si>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</si>
  <si>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</si>
  <si>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</si>
  <si>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</si>
  <si>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</si>
  <si>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</si>
  <si>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</si>
  <si>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</si>
  <si>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</si>
  <si>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</si>
  <si>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</si>
  <si>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</si>
  <si>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</si>
  <si>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</si>
  <si>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</si>
  <si>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</si>
  <si>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</si>
  <si>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</si>
  <si>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</si>
  <si>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</si>
  <si>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</si>
  <si>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</si>
  <si>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</si>
  <si>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</si>
  <si>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</si>
  <si>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</si>
  <si>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</si>
  <si>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</si>
  <si>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</si>
  <si>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</si>
  <si>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</si>
  <si>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</si>
  <si>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</si>
  <si>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</si>
  <si>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</si>
  <si>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</si>
  <si>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</si>
  <si>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</si>
  <si>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</si>
  <si>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</si>
  <si>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</si>
  <si>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</si>
  <si>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</si>
  <si>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</si>
  <si>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</si>
  <si>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</si>
  <si>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</si>
  <si>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</si>
  <si>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</si>
  <si>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</si>
  <si>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</si>
  <si>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</si>
  <si>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</si>
  <si>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</si>
  <si>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</si>
  <si>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</si>
  <si>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</si>
  <si>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</si>
  <si>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</si>
  <si>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</si>
  <si>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</si>
  <si>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</si>
  <si>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</si>
  <si>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</si>
  <si>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</si>
  <si>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</si>
  <si>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</si>
  <si>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</si>
  <si>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</si>
  <si>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</si>
  <si>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</si>
  <si>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</si>
  <si>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</si>
  <si>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</si>
  <si>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</si>
  <si>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</si>
  <si>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</si>
  <si>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</si>
  <si>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</si>
  <si>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</si>
  <si>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</si>
  <si>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</si>
  <si>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</si>
  <si>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</si>
  <si>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</si>
  <si>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</si>
  <si>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</si>
  <si>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</si>
  <si>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</si>
  <si>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</si>
  <si>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</si>
  <si>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</si>
  <si>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</si>
  <si>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</si>
  <si>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</si>
  <si>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</si>
  <si>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</si>
  <si>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</si>
  <si>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</si>
  <si>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</si>
  <si>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</si>
  <si>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</si>
  <si>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</si>
  <si>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</si>
  <si>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</si>
  <si>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</si>
  <si>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</si>
  <si>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</si>
  <si>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</si>
  <si>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</si>
  <si>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</si>
  <si>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</si>
  <si>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</si>
  <si>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</si>
  <si>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</si>
  <si>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</si>
  <si>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</si>
  <si>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</si>
  <si>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</si>
  <si>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</si>
  <si>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</si>
  <si>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</si>
  <si>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</si>
  <si>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</si>
  <si>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</si>
  <si>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</si>
  <si>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</si>
  <si>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</si>
  <si>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</si>
  <si>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</si>
  <si>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</si>
  <si>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</si>
  <si>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</si>
  <si>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</si>
  <si>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</si>
  <si>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</si>
  <si>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</si>
  <si>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</si>
  <si>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</si>
  <si>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</si>
  <si>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</si>
  <si>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</si>
  <si>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</si>
  <si>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</si>
  <si>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</si>
  <si>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</si>
  <si>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</si>
  <si>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</si>
  <si>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</si>
  <si>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</si>
  <si>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</si>
  <si>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</si>
  <si>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</si>
  <si>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</si>
  <si>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</si>
  <si>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</si>
  <si>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</si>
  <si>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</si>
  <si>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</si>
  <si>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</si>
  <si>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</si>
  <si>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</si>
  <si>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</si>
  <si>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</si>
  <si>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</si>
  <si>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</si>
  <si>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</si>
  <si>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</si>
  <si>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</si>
  <si>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</si>
  <si>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</si>
  <si>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</si>
  <si>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</si>
  <si>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</si>
  <si>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</si>
  <si>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</si>
  <si>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</si>
  <si>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</si>
  <si>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</si>
  <si>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</si>
  <si>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</si>
  <si>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</si>
  <si>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</si>
  <si>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</si>
  <si>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</si>
  <si>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</si>
  <si>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</si>
  <si>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</si>
  <si>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</si>
  <si>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</si>
  <si>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</si>
  <si>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</si>
  <si>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</si>
  <si>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</si>
  <si>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</si>
  <si>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</si>
  <si>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</si>
  <si>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</si>
  <si>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</si>
  <si>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</si>
  <si>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</si>
  <si>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</si>
  <si>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</si>
  <si>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</si>
  <si>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</si>
  <si>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</si>
  <si>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</si>
  <si>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</si>
  <si>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</si>
  <si>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</si>
  <si>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</si>
  <si>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</si>
  <si>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</si>
  <si>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</si>
  <si>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</si>
  <si>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</si>
  <si>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</si>
  <si>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</si>
  <si>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</si>
  <si>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</si>
  <si>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</si>
  <si>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</si>
  <si>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</si>
  <si>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</si>
  <si>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</si>
  <si>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</si>
  <si>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</si>
  <si>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</si>
  <si>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</si>
  <si>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</si>
  <si>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</si>
  <si>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</si>
  <si>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</si>
  <si>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</si>
  <si>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</si>
  <si>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</si>
  <si>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</si>
  <si>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</si>
  <si>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</si>
  <si>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</si>
  <si>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</si>
  <si>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</si>
  <si>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</si>
  <si>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</si>
  <si>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</si>
  <si>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</si>
  <si>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</si>
  <si>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</si>
  <si>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</si>
  <si>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</si>
  <si>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</si>
  <si>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</si>
  <si>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</si>
  <si>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</si>
  <si>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</si>
  <si>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</si>
  <si>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</si>
  <si>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</si>
  <si>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</si>
  <si>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</si>
  <si>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</si>
  <si>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</si>
  <si>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</si>
  <si>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</si>
  <si>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</si>
  <si>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</si>
  <si>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</si>
  <si>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</si>
  <si>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</si>
  <si>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</si>
  <si>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</si>
  <si>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</si>
  <si>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</si>
  <si>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</si>
  <si>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</si>
  <si>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</si>
  <si>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</si>
  <si>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</si>
  <si>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</si>
  <si>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</si>
  <si>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</si>
  <si>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</si>
  <si>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</si>
  <si>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</si>
  <si>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</si>
  <si>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</si>
  <si>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</si>
  <si>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</si>
  <si>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</si>
  <si>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</si>
  <si>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</si>
  <si>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</si>
  <si>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</si>
  <si>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</si>
  <si>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</si>
  <si>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</si>
  <si>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</si>
  <si>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</si>
  <si>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</si>
  <si>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</si>
  <si>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</si>
  <si>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</si>
  <si>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</si>
  <si>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</si>
  <si>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</si>
  <si>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</si>
  <si>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</si>
  <si>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</si>
  <si>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</si>
  <si>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</si>
  <si>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</si>
  <si>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</si>
  <si>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</si>
  <si>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</si>
  <si>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</si>
  <si>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</si>
  <si>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</si>
  <si>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</si>
  <si>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</si>
  <si>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</si>
  <si>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</si>
  <si>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</si>
  <si>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</si>
  <si>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</si>
  <si>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</si>
  <si>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</si>
  <si>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</si>
  <si>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</si>
  <si>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</si>
  <si>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</si>
  <si>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</si>
  <si>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</si>
  <si>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</si>
  <si>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</si>
  <si>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</si>
  <si>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</si>
  <si>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</si>
  <si>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</si>
  <si>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</si>
  <si>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</si>
  <si>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</si>
  <si>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</si>
  <si>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</si>
  <si>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</si>
  <si>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</si>
  <si>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</si>
  <si>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</si>
  <si>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</si>
  <si>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</si>
  <si>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</si>
  <si>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</si>
  <si>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</si>
  <si>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</si>
  <si>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</si>
  <si>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</si>
  <si>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</si>
  <si>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</si>
  <si>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</si>
  <si>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</si>
  <si>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</si>
  <si>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</si>
  <si>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</si>
  <si>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</si>
  <si>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</si>
  <si>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</si>
  <si>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</si>
  <si>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</si>
  <si>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</si>
  <si>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</si>
  <si>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</si>
  <si>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</si>
  <si>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</si>
  <si>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</si>
  <si>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</si>
  <si>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</si>
  <si>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</si>
  <si>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</si>
  <si>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</si>
  <si>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</si>
  <si>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</si>
  <si>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</si>
  <si>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</si>
  <si>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</si>
  <si>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</si>
  <si>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</si>
  <si>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</si>
  <si>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</si>
  <si>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</si>
  <si>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</si>
  <si>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</si>
  <si>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</si>
  <si>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</si>
  <si>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</si>
  <si>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</si>
  <si>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</si>
  <si>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</si>
  <si>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</si>
  <si>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</si>
  <si>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</si>
  <si>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</si>
  <si>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</si>
  <si>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</si>
  <si>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</si>
  <si>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</si>
  <si>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</si>
  <si>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</si>
  <si>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</si>
  <si>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</si>
  <si>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</si>
  <si>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</si>
  <si>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</si>
  <si>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</si>
  <si>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</si>
  <si>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</si>
  <si>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</si>
  <si>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</si>
  <si>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</si>
  <si>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</si>
  <si>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</si>
  <si>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</si>
  <si>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</si>
  <si>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</si>
  <si>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</si>
  <si>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</si>
  <si>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</si>
  <si>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</si>
  <si>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</si>
  <si>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</si>
  <si>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</si>
  <si>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</si>
  <si>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</si>
  <si>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</si>
  <si>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</si>
  <si>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</si>
  <si>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</si>
  <si>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</si>
  <si>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</si>
  <si>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</si>
  <si>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</si>
  <si>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</si>
  <si>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</si>
  <si>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</si>
  <si>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</si>
  <si>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</si>
  <si>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</si>
  <si>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</si>
  <si>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</si>
  <si>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</si>
  <si>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</si>
  <si>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</si>
  <si>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</si>
  <si>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</si>
  <si>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</si>
  <si>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</si>
  <si>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</si>
  <si>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</si>
  <si>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</si>
  <si>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</si>
  <si>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</si>
  <si>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</si>
  <si>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</si>
  <si>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</si>
  <si>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</si>
  <si>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</si>
  <si>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</si>
  <si>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</si>
  <si>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</si>
  <si>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</si>
  <si>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</si>
  <si>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</si>
  <si>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</si>
  <si>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</si>
  <si>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</si>
  <si>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</si>
  <si>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</si>
  <si>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</si>
  <si>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</si>
  <si>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</si>
  <si>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</si>
  <si>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</si>
  <si>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</si>
  <si>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</si>
  <si>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</si>
  <si>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</si>
  <si>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</si>
  <si>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</si>
  <si>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</si>
  <si>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</si>
  <si>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</si>
  <si>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</si>
  <si>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</si>
  <si>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</si>
  <si>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</si>
  <si>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</si>
  <si>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</si>
  <si>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</si>
  <si>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</si>
  <si>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</si>
  <si>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</si>
  <si>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</si>
  <si>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</si>
  <si>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</si>
  <si>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</si>
  <si>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</si>
  <si>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</si>
  <si>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</si>
  <si>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</si>
  <si>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</si>
  <si>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</si>
  <si>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</si>
  <si>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</si>
  <si>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</si>
  <si>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</si>
  <si>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</si>
  <si>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</si>
  <si>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</si>
  <si>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</si>
  <si>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</si>
  <si>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</si>
  <si>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</si>
  <si>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</si>
  <si>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</si>
  <si>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</si>
  <si>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</si>
  <si>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</si>
  <si>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</si>
  <si>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</si>
  <si>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</si>
  <si>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</si>
  <si>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</si>
  <si>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</si>
  <si>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</si>
  <si>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</si>
  <si>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</si>
  <si>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</si>
  <si>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</si>
  <si>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</si>
  <si>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</si>
  <si>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</si>
  <si>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</si>
  <si>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</si>
  <si>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</si>
  <si>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</si>
  <si>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</si>
  <si>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</si>
  <si>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</si>
  <si>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</si>
  <si>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</si>
  <si>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</si>
  <si>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</si>
  <si>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</si>
  <si>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</si>
  <si>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</si>
  <si>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</si>
  <si>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</si>
  <si>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</si>
  <si>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</si>
  <si>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</si>
  <si>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</si>
  <si>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</si>
  <si>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</si>
  <si>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</si>
  <si>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</si>
  <si>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</si>
  <si>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</si>
  <si>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</si>
  <si>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</si>
  <si>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</si>
  <si>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</si>
  <si>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</si>
  <si>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</si>
  <si>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</si>
  <si>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</si>
  <si>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</si>
  <si>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</si>
  <si>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</si>
  <si>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</si>
  <si>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</si>
  <si>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</si>
  <si>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</si>
  <si>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</si>
  <si>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</si>
  <si>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</si>
  <si>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</si>
  <si>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</si>
  <si>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</si>
  <si>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</si>
  <si>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</si>
  <si>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</si>
  <si>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</si>
  <si>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</si>
  <si>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</si>
  <si>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</si>
  <si>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</si>
  <si>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</si>
  <si>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</si>
  <si>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</si>
  <si>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</si>
  <si>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</si>
  <si>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</si>
  <si>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</si>
  <si>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</si>
  <si>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</si>
  <si>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</si>
  <si>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</si>
  <si>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</si>
  <si>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</si>
  <si>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</si>
  <si>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</si>
  <si>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</si>
  <si>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</si>
  <si>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</si>
  <si>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</si>
  <si>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</si>
  <si>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</si>
  <si>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</si>
  <si>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</si>
  <si>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</si>
  <si>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</si>
  <si>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</si>
  <si>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</si>
  <si>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</si>
  <si>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</si>
  <si>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</si>
  <si>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</si>
  <si>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</si>
  <si>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</si>
  <si>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</si>
  <si>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</si>
  <si>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</si>
  <si>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</si>
  <si>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</si>
  <si>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</si>
  <si>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</si>
  <si>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</si>
  <si>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</si>
  <si>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</si>
  <si>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</si>
  <si>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</si>
  <si>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</si>
  <si>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</si>
  <si>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</si>
  <si>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</si>
  <si>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</si>
  <si>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</si>
  <si>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</si>
  <si>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</si>
  <si>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</si>
  <si>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</si>
  <si>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</si>
  <si>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</si>
  <si>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</si>
  <si>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</si>
  <si>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</si>
  <si>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</si>
  <si>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</si>
  <si>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</si>
  <si>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</si>
  <si>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</si>
  <si>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</si>
  <si>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</si>
  <si>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</si>
  <si>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</si>
  <si>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</si>
  <si>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</si>
  <si>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</si>
  <si>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</si>
  <si>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</si>
  <si>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</si>
  <si>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</si>
  <si>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</si>
  <si>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</si>
  <si>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</si>
  <si>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</si>
  <si>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</si>
  <si>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</si>
  <si>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</si>
  <si>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</si>
  <si>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</si>
  <si>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</si>
  <si>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</si>
  <si>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</si>
  <si>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</si>
  <si>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</si>
  <si>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</si>
  <si>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</si>
  <si>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</si>
  <si>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</si>
  <si>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</si>
  <si>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</si>
  <si>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</si>
  <si>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</si>
  <si>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</si>
  <si>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</si>
  <si>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</si>
  <si>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</si>
  <si>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</si>
  <si>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</si>
  <si>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</si>
  <si>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</si>
  <si>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</si>
  <si>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</si>
  <si>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</si>
  <si>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</si>
  <si>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</si>
  <si>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</si>
  <si>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</si>
  <si>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</si>
  <si>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</si>
  <si>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</si>
  <si>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</si>
  <si>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</si>
  <si>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</si>
  <si>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</si>
  <si>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</si>
  <si>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</si>
  <si>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</si>
  <si>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</si>
  <si>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</si>
  <si>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</si>
  <si>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</si>
  <si>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</si>
  <si>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</si>
  <si>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</si>
  <si>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</si>
  <si>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</si>
  <si>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</si>
  <si>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</si>
  <si>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</si>
  <si>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</si>
  <si>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</si>
  <si>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</si>
  <si>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</si>
  <si>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</si>
  <si>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</si>
  <si>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</si>
  <si>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</si>
  <si>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</si>
  <si>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</si>
  <si>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</si>
  <si>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</si>
  <si>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</si>
  <si>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</si>
  <si>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</si>
  <si>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</si>
  <si>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</si>
  <si>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</si>
  <si>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</si>
  <si>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</si>
  <si>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</si>
  <si>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</si>
  <si>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</si>
  <si>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</si>
  <si>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</si>
  <si>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</si>
  <si>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</si>
  <si>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</si>
  <si>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</si>
  <si>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</si>
  <si>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</si>
  <si>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</si>
  <si>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</si>
  <si>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</si>
  <si>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</si>
  <si>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</si>
  <si>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</si>
  <si>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</si>
  <si>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</si>
  <si>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</si>
  <si>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</si>
  <si>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</si>
  <si>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</si>
  <si>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</si>
  <si>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</si>
  <si>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</si>
  <si>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</si>
  <si>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</si>
  <si>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</si>
  <si>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</si>
  <si>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</si>
  <si>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</si>
  <si>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</si>
  <si>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</si>
  <si>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</si>
  <si>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</si>
  <si>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</si>
  <si>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</si>
  <si>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</si>
  <si>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</si>
  <si>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</si>
  <si>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</si>
  <si>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</si>
  <si>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</si>
  <si>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</si>
  <si>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</si>
  <si>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</si>
  <si>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</si>
  <si>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</si>
  <si>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</si>
  <si>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</si>
  <si>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</si>
  <si>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</si>
  <si>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</si>
  <si>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</si>
  <si>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</si>
  <si>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</si>
  <si>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</si>
  <si>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</si>
  <si>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</si>
  <si>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</si>
  <si>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</si>
  <si>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</si>
  <si>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</si>
  <si>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</si>
  <si>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</si>
  <si>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</si>
  <si>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</si>
  <si>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</si>
  <si>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</si>
  <si>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</si>
  <si>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</si>
  <si>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</si>
  <si>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</si>
  <si>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</si>
  <si>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</si>
  <si>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</si>
  <si>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</si>
  <si>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</si>
  <si>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</si>
  <si>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</si>
  <si>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</si>
  <si>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</si>
  <si>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</si>
  <si>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</si>
  <si>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</si>
  <si>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</si>
  <si>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</si>
  <si>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</si>
  <si>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</si>
  <si>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</si>
  <si>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</si>
  <si>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</si>
  <si>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</si>
  <si>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</si>
  <si>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</si>
  <si>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</si>
  <si>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</si>
  <si>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</si>
  <si>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</si>
  <si>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</si>
  <si>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</si>
  <si>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</si>
  <si>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</si>
  <si>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</si>
  <si>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</si>
  <si>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</si>
  <si>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</si>
  <si>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</si>
  <si>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</si>
  <si>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</si>
  <si>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</si>
  <si>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</si>
  <si>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</si>
  <si>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</si>
  <si>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</si>
  <si>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</si>
  <si>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</si>
  <si>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</si>
  <si>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</si>
  <si>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</si>
  <si>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</si>
  <si>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</si>
  <si>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</si>
  <si>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</si>
  <si>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</si>
  <si>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</si>
  <si>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</si>
  <si>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</si>
  <si>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</si>
  <si>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</si>
  <si>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</si>
  <si>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</si>
  <si>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</si>
  <si>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</si>
  <si>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</si>
  <si>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</si>
  <si>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</si>
  <si>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</si>
  <si>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</si>
  <si>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</si>
  <si>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</si>
  <si>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</si>
  <si>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</si>
  <si>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</si>
  <si>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</si>
  <si>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</si>
  <si>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</si>
  <si>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</si>
  <si>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</si>
  <si>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</si>
  <si>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</si>
  <si>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</si>
  <si>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</si>
  <si>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</si>
  <si>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</si>
  <si>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</si>
  <si>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</si>
  <si>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</si>
  <si>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</si>
  <si>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</si>
  <si>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</si>
  <si>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</si>
  <si>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</si>
  <si>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</si>
  <si>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</si>
  <si>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</si>
  <si>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</si>
  <si>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</si>
  <si>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</si>
  <si>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</si>
  <si>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</si>
  <si>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</si>
  <si>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</si>
  <si>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</si>
  <si>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</si>
  <si>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</si>
  <si>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</si>
  <si>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</si>
  <si>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</si>
  <si>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</si>
  <si>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</si>
  <si>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</si>
  <si>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</si>
  <si>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</si>
  <si>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</si>
  <si>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</si>
  <si>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</si>
  <si>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</si>
  <si>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</si>
  <si>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</si>
  <si>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</si>
  <si>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</si>
  <si>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</si>
  <si>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</si>
  <si>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</si>
  <si>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</si>
  <si>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</si>
  <si>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</si>
  <si>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</si>
  <si>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</si>
  <si>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</si>
  <si>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</si>
  <si>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</si>
  <si>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</si>
  <si>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</si>
  <si>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</si>
  <si>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</si>
  <si>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</si>
  <si>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</si>
  <si>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</si>
  <si>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</si>
  <si>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</si>
  <si>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</si>
  <si>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</si>
  <si>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</si>
  <si>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</si>
  <si>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</si>
  <si>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</si>
  <si>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</si>
  <si>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</si>
  <si>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</si>
  <si>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</si>
  <si>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</si>
  <si>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</si>
  <si>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</si>
  <si>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</si>
  <si>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</si>
  <si>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</si>
  <si>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</si>
  <si>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</si>
  <si>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</si>
  <si>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</si>
  <si>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</si>
  <si>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</si>
  <si>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</si>
  <si>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</si>
  <si>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</si>
  <si>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</si>
  <si>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</si>
  <si>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</si>
  <si>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</si>
  <si>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</si>
  <si>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</si>
  <si>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</si>
  <si>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</si>
  <si>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</si>
  <si>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</si>
  <si>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</si>
  <si>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</si>
  <si>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</si>
  <si>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</si>
  <si>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</si>
  <si>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</si>
  <si>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</si>
  <si>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</si>
  <si>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</si>
  <si>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</si>
  <si>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</si>
  <si>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</si>
  <si>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</si>
  <si>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</si>
  <si>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</si>
  <si>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</si>
  <si>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</si>
  <si>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</si>
  <si>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</si>
  <si>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</si>
  <si>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</si>
  <si>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</si>
  <si>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</si>
  <si>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</si>
  <si>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</si>
  <si>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</si>
  <si>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</si>
  <si>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</si>
  <si>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</si>
  <si>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</si>
  <si>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</si>
  <si>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</si>
  <si>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</si>
  <si>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</si>
  <si>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</si>
  <si>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</si>
  <si>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</si>
  <si>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</si>
  <si>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</si>
  <si>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</si>
  <si>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</si>
  <si>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</si>
  <si>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</si>
  <si>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</si>
  <si>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</si>
  <si>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</si>
  <si>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</si>
  <si>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</si>
  <si>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</si>
  <si>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</si>
  <si>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</si>
  <si>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</si>
  <si>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</si>
  <si>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</si>
  <si>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</si>
  <si>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</si>
  <si>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</si>
  <si>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</si>
  <si>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</si>
  <si>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</si>
  <si>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</si>
  <si>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</si>
  <si>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</si>
  <si>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</si>
  <si>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</si>
  <si>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</si>
  <si>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</si>
  <si>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</si>
  <si>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</si>
  <si>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</si>
  <si>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</si>
  <si>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</si>
  <si>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</si>
  <si>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</si>
  <si>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</si>
  <si>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</si>
  <si>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</si>
  <si>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</si>
  <si>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</si>
  <si>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</si>
  <si>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</si>
  <si>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</si>
  <si>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</si>
  <si>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</si>
  <si>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</si>
  <si>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</si>
  <si>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</si>
  <si>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</si>
  <si>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</si>
  <si>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</si>
  <si>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</si>
  <si>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</si>
  <si>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</si>
  <si>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</si>
  <si>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</si>
  <si>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</si>
  <si>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</si>
  <si>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</si>
  <si>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</si>
  <si>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</si>
  <si>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</si>
  <si>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</si>
  <si>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</si>
  <si>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</si>
  <si>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</si>
  <si>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</si>
  <si>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</si>
  <si>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</si>
  <si>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</si>
  <si>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</si>
  <si>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</si>
  <si>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</si>
  <si>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</si>
  <si>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</si>
  <si>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</si>
  <si>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</si>
  <si>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</si>
  <si>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</si>
  <si>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</si>
  <si>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</si>
  <si>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</si>
  <si>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</si>
  <si>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</si>
  <si>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</si>
  <si>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</si>
  <si>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</si>
  <si>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</si>
  <si>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</si>
  <si>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</si>
  <si>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</si>
  <si>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</si>
  <si>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</si>
  <si>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</si>
  <si>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</si>
  <si>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</si>
  <si>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</si>
  <si>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</si>
  <si>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</si>
  <si>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</si>
  <si>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</si>
  <si>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</si>
  <si>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</si>
  <si>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</si>
  <si>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</si>
  <si>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</si>
  <si>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</si>
  <si>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</si>
  <si>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</si>
  <si>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</si>
  <si>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</si>
  <si>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</si>
  <si>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</si>
  <si>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</si>
  <si>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</si>
  <si>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</si>
  <si>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</si>
  <si>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</si>
  <si>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</si>
  <si>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</si>
  <si>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</si>
  <si>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</si>
  <si>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</si>
  <si>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</si>
  <si>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</si>
  <si>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</si>
  <si>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</si>
  <si>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</si>
  <si>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</si>
  <si>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</si>
  <si>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</si>
  <si>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</si>
  <si>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</si>
  <si>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</si>
  <si>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</si>
  <si>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</si>
  <si>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</si>
  <si>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</si>
  <si>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</si>
  <si>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</si>
  <si>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</si>
  <si>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</si>
  <si>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</si>
  <si>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</si>
  <si>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</si>
  <si>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</si>
  <si>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</si>
  <si>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</si>
  <si>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</si>
  <si>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</si>
  <si>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</si>
  <si>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</si>
  <si>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</si>
  <si>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</si>
  <si>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</si>
  <si>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</si>
  <si>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</si>
  <si>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</si>
  <si>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</si>
  <si>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</si>
  <si>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</si>
  <si>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</si>
  <si>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</si>
  <si>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</si>
  <si>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</si>
  <si>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</si>
  <si>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</si>
  <si>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</si>
  <si>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</si>
  <si>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</si>
  <si>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</si>
  <si>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</si>
  <si>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</si>
  <si>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</si>
  <si>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</si>
  <si>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</si>
  <si>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</si>
  <si>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</si>
  <si>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</si>
  <si>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</si>
  <si>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</si>
  <si>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</si>
  <si>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</si>
  <si>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</si>
  <si>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</si>
  <si>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</si>
  <si>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</si>
  <si>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</si>
  <si>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</si>
  <si>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</si>
  <si>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</si>
  <si>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</si>
  <si>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</si>
  <si>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</si>
  <si>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</si>
  <si>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</si>
  <si>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</si>
  <si>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</si>
  <si>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</si>
  <si>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</si>
  <si>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</si>
  <si>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</si>
  <si>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</si>
  <si>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</si>
  <si>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</si>
  <si>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</si>
  <si>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</si>
  <si>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</si>
  <si>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</si>
  <si>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</si>
  <si>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</si>
  <si>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</si>
  <si>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</si>
  <si>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</si>
  <si>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</si>
  <si>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</si>
  <si>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</si>
  <si>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</si>
  <si>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</si>
  <si>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</si>
  <si>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</si>
  <si>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</si>
  <si>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</si>
  <si>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</si>
  <si>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</si>
  <si>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</si>
  <si>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</si>
  <si>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</si>
  <si>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</si>
  <si>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</si>
  <si>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</si>
  <si>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</si>
  <si>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</si>
  <si>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</si>
  <si>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</si>
  <si>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</si>
  <si>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</si>
  <si>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</si>
  <si>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</si>
  <si>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</si>
  <si>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</si>
  <si>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</si>
  <si>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</si>
  <si>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</si>
  <si>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</si>
  <si>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</si>
  <si>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</si>
  <si>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</si>
  <si>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</si>
  <si>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</si>
  <si>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</si>
  <si>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</si>
  <si>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</si>
  <si>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</si>
  <si>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</si>
  <si>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</si>
  <si>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</si>
  <si>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</si>
  <si>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</si>
  <si>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</si>
  <si>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</si>
  <si>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</si>
  <si>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</si>
  <si>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</si>
  <si>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</si>
  <si>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</si>
  <si>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</si>
  <si>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</si>
  <si>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</si>
  <si>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</si>
  <si>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</si>
  <si>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</si>
  <si>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</si>
  <si>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</si>
  <si>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</si>
  <si>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</si>
  <si>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</si>
  <si>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</si>
  <si>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</si>
  <si>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</si>
  <si>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</si>
  <si>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</si>
  <si>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</si>
  <si>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</si>
  <si>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</si>
  <si>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</si>
  <si>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</si>
  <si>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</si>
  <si>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</si>
  <si>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</si>
  <si>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</si>
  <si>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</si>
  <si>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</si>
  <si>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</si>
  <si>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</si>
  <si>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</si>
  <si>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</si>
  <si>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</si>
  <si>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</si>
  <si>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</si>
  <si>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</si>
  <si>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</si>
  <si>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</si>
  <si>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</si>
  <si>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</si>
  <si>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</si>
  <si>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</si>
  <si>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</si>
  <si>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</si>
  <si>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</si>
  <si>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</si>
  <si>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</si>
  <si>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</si>
  <si>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</si>
  <si>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</si>
  <si>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</si>
  <si>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</si>
  <si>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</si>
  <si>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</si>
  <si>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</si>
  <si>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</si>
  <si>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</si>
  <si>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</si>
  <si>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</si>
  <si>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</si>
  <si>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</si>
  <si>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</si>
  <si>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</si>
  <si>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</si>
  <si>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</si>
  <si>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</si>
  <si>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</si>
  <si>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</si>
  <si>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</si>
  <si>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</si>
  <si>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</si>
  <si>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</si>
  <si>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</si>
  <si>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</si>
  <si>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</si>
  <si>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</si>
  <si>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</si>
  <si>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</si>
  <si>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</si>
  <si>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</si>
  <si>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</si>
  <si>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</si>
  <si>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</si>
  <si>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</si>
  <si>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</si>
  <si>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</si>
  <si>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</si>
  <si>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</si>
  <si>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</si>
  <si>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</si>
  <si>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</si>
  <si>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</si>
  <si>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</si>
  <si>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</si>
  <si>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</si>
  <si>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</si>
  <si>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</si>
  <si>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</si>
  <si>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</si>
  <si>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</si>
  <si>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</si>
  <si>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</si>
  <si>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</si>
  <si>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</si>
  <si>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</si>
  <si>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</si>
  <si>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</si>
  <si>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</si>
  <si>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</si>
  <si>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</si>
  <si>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</si>
  <si>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</si>
  <si>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</si>
  <si>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</si>
  <si>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</si>
  <si>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</si>
  <si>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</si>
  <si>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</si>
  <si>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</si>
  <si>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</si>
  <si>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</si>
  <si>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</si>
  <si>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</si>
  <si>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</si>
  <si>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</si>
  <si>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</si>
  <si>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</si>
  <si>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</si>
  <si>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</si>
  <si>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</si>
  <si>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</si>
  <si>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</si>
  <si>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</si>
  <si>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</si>
  <si>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</si>
  <si>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</si>
  <si>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</si>
  <si>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</si>
  <si>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</si>
  <si>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</si>
  <si>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</si>
  <si>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</si>
  <si>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</si>
  <si>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</si>
  <si>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</si>
  <si>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</si>
  <si>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</si>
  <si>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</si>
  <si>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</si>
  <si>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</si>
  <si>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</si>
  <si>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</si>
  <si>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</si>
  <si>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</si>
  <si>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</si>
  <si>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</si>
  <si>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</si>
  <si>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</si>
  <si>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</si>
  <si>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</si>
  <si>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</si>
  <si>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</si>
  <si>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</si>
  <si>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</si>
  <si>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</si>
  <si>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</si>
  <si>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</si>
  <si>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</si>
  <si>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</si>
  <si>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</si>
  <si>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</si>
  <si>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</si>
  <si>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</si>
  <si>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</si>
  <si>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</si>
  <si>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</si>
  <si>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</si>
  <si>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</si>
  <si>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</si>
  <si>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</si>
  <si>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</si>
  <si>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</si>
  <si>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</si>
  <si>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</si>
  <si>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</si>
  <si>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</si>
  <si>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</si>
  <si>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</si>
  <si>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</si>
  <si>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</si>
  <si>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</si>
  <si>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</si>
  <si>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</si>
  <si>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</si>
  <si>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</si>
  <si>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</si>
  <si>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</si>
  <si>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</si>
  <si>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</si>
  <si>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</si>
  <si>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</si>
  <si>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</si>
  <si>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</si>
  <si>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</si>
  <si>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</si>
  <si>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</si>
  <si>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</si>
  <si>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</si>
  <si>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</si>
  <si>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</si>
  <si>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</si>
  <si>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</si>
  <si>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</si>
  <si>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</si>
  <si>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</si>
  <si>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</si>
  <si>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</si>
  <si>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</si>
  <si>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</si>
  <si>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</si>
  <si>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</si>
  <si>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</si>
  <si>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</si>
  <si>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</si>
  <si>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</si>
  <si>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</si>
  <si>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</si>
  <si>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</si>
  <si>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</si>
  <si>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</si>
  <si>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</si>
  <si>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</si>
  <si>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</si>
  <si>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</si>
  <si>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</si>
  <si>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</si>
  <si>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</si>
  <si>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</si>
  <si>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</si>
  <si>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</si>
  <si>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</si>
  <si>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</si>
  <si>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</si>
  <si>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</si>
  <si>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</si>
  <si>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</si>
  <si>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</si>
  <si>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</si>
  <si>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</si>
  <si>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</si>
  <si>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</si>
  <si>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</si>
  <si>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</si>
  <si>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</si>
  <si>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</si>
  <si>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</si>
  <si>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</si>
  <si>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</si>
  <si>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</si>
  <si>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</si>
  <si>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</si>
  <si>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</si>
  <si>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</si>
  <si>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</si>
  <si>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</si>
  <si>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</si>
  <si>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</si>
  <si>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</si>
  <si>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</si>
  <si>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</si>
  <si>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</si>
  <si>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</si>
  <si>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</si>
  <si>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</si>
  <si>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</si>
  <si>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</si>
  <si>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</si>
  <si>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</si>
  <si>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</si>
  <si>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</si>
  <si>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</si>
  <si>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</si>
  <si>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</si>
  <si>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</si>
  <si>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</si>
  <si>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</si>
  <si>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</si>
  <si>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</si>
  <si>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</si>
  <si>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</si>
  <si>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</si>
  <si>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</si>
  <si>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</si>
  <si>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</si>
  <si>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</si>
  <si>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</si>
  <si>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</si>
  <si>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</si>
  <si>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</si>
  <si>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</si>
  <si>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</si>
  <si>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</si>
  <si>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</si>
  <si>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</si>
  <si>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</si>
  <si>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</si>
  <si>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</si>
  <si>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</si>
  <si>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</si>
  <si>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</si>
  <si>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</si>
  <si>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</si>
  <si>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</si>
  <si>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</si>
  <si>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</si>
  <si>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</si>
  <si>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</si>
  <si>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</si>
  <si>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</si>
  <si>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</si>
  <si>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</si>
  <si>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</si>
  <si>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</si>
  <si>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</si>
  <si>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</si>
  <si>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</si>
  <si>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</si>
  <si>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</si>
  <si>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</si>
  <si>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</si>
  <si>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</si>
  <si>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</si>
  <si>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</si>
  <si>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</si>
  <si>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</si>
  <si>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</si>
  <si>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</si>
  <si>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</si>
  <si>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</si>
  <si>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</si>
  <si>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</si>
  <si>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</si>
  <si>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</si>
  <si>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</si>
  <si>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</si>
  <si>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</si>
  <si>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</si>
  <si>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</si>
  <si>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</si>
  <si>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</si>
  <si>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</si>
  <si>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</si>
  <si>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</si>
  <si>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</si>
  <si>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</si>
  <si>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</si>
  <si>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</si>
  <si>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</si>
  <si>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</si>
  <si>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</si>
  <si>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</si>
  <si>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</si>
  <si>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</si>
  <si>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</si>
  <si>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</si>
  <si>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</si>
  <si>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</si>
  <si>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</si>
  <si>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</si>
  <si>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</si>
  <si>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</si>
  <si>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</si>
  <si>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</si>
  <si>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</si>
  <si>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</si>
  <si>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</si>
  <si>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</si>
  <si>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</si>
  <si>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</si>
  <si>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</si>
  <si>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</si>
  <si>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</si>
  <si>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</si>
  <si>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</si>
  <si>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</si>
  <si>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</si>
  <si>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</si>
  <si>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</si>
  <si>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</si>
  <si>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</si>
  <si>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</si>
  <si>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</si>
  <si>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</si>
  <si>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</si>
  <si>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</si>
  <si>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</si>
  <si>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</si>
  <si>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</si>
  <si>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</si>
  <si>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</si>
  <si>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</si>
  <si>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</si>
  <si>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</si>
  <si>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</si>
  <si>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</si>
  <si>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</si>
  <si>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</si>
  <si>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</si>
  <si>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</si>
  <si>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</si>
  <si>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</si>
  <si>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</si>
  <si>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</si>
  <si>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</si>
  <si>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</si>
  <si>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</si>
  <si>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</si>
  <si>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</si>
  <si>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</si>
  <si>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</si>
  <si>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</si>
  <si>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</si>
  <si>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</si>
  <si>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</si>
  <si>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</si>
  <si>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</si>
  <si>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</si>
  <si>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</si>
  <si>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</si>
  <si>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</si>
  <si>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</si>
  <si>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</si>
  <si>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</si>
  <si>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</si>
  <si>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</si>
  <si>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</si>
  <si>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</si>
  <si>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</si>
  <si>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</si>
  <si>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</si>
  <si>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</si>
  <si>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</si>
  <si>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</si>
  <si>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</si>
  <si>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</si>
  <si>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</si>
  <si>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</si>
  <si>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</si>
  <si>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</si>
  <si>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</si>
  <si>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</si>
  <si>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</si>
  <si>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</si>
  <si>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</si>
  <si>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</si>
  <si>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</si>
  <si>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</si>
  <si>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</si>
  <si>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</si>
  <si>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</si>
  <si>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</si>
  <si>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</si>
  <si>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</si>
  <si>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</si>
  <si>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</si>
  <si>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</si>
  <si>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</si>
  <si>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</si>
  <si>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</si>
  <si>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</si>
  <si>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</si>
  <si>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</si>
  <si>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</si>
  <si>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</si>
  <si>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</si>
  <si>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</si>
  <si>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</si>
  <si>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</si>
  <si>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</si>
  <si>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</si>
  <si>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</si>
  <si>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</si>
  <si>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</si>
  <si>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</si>
  <si>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</si>
  <si>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</si>
  <si>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</si>
  <si>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</si>
  <si>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</si>
  <si>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</si>
  <si>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</si>
  <si>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</si>
  <si>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</si>
  <si>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</si>
  <si>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</si>
  <si>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</si>
  <si>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</si>
  <si>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</si>
  <si>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</si>
  <si>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</si>
  <si>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</si>
  <si>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</si>
  <si>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</si>
  <si>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</si>
  <si>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</si>
  <si>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</si>
  <si>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</si>
  <si>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</si>
  <si>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</si>
  <si>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</si>
  <si>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</si>
  <si>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</si>
  <si>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</si>
  <si>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</si>
  <si>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</si>
  <si>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</si>
  <si>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</si>
  <si>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</si>
  <si>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</si>
  <si>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</si>
  <si>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</si>
  <si>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</si>
  <si>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</si>
  <si>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</si>
  <si>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</si>
  <si>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</si>
  <si>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</si>
  <si>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</si>
  <si>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</si>
  <si>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</si>
  <si>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</si>
  <si>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</si>
  <si>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</si>
  <si>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</si>
  <si>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</si>
  <si>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</si>
  <si>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</si>
  <si>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</si>
  <si>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</si>
  <si>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</si>
  <si>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</si>
  <si>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</si>
  <si>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</si>
  <si>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</si>
  <si>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</si>
  <si>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</si>
  <si>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</si>
  <si>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</si>
  <si>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</si>
  <si>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</si>
  <si>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</si>
  <si>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</si>
  <si>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</si>
  <si>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</si>
  <si>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</si>
  <si>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</si>
  <si>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</si>
  <si>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</si>
  <si>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</si>
  <si>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</si>
  <si>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</si>
  <si>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</si>
  <si>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</si>
  <si>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</si>
  <si>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</si>
  <si>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</si>
  <si>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</si>
  <si>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</si>
  <si>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</si>
  <si>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</si>
  <si>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</si>
  <si>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</si>
  <si>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</si>
  <si>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</si>
  <si>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</si>
  <si>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</si>
  <si>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</si>
  <si>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</si>
  <si>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</si>
  <si>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</si>
  <si>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</si>
  <si>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</si>
  <si>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</si>
  <si>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</si>
  <si>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</si>
  <si>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</si>
  <si>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</si>
  <si>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</si>
  <si>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</si>
  <si>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</si>
  <si>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</si>
  <si>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</si>
  <si>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</si>
  <si>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</si>
  <si>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</si>
  <si>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</si>
  <si>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</si>
  <si>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</si>
  <si>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</si>
  <si>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</si>
  <si>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</si>
  <si>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</si>
  <si>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</si>
  <si>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</si>
  <si>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</si>
  <si>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</si>
  <si>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</si>
  <si>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</si>
  <si>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</si>
  <si>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</si>
  <si>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</si>
  <si>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</si>
  <si>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</si>
  <si>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</si>
  <si>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</si>
  <si>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</si>
  <si>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</si>
  <si>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</si>
  <si>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</si>
  <si>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</si>
  <si>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</si>
  <si>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</si>
  <si>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</si>
  <si>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</si>
  <si>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</si>
  <si>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</si>
  <si>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</si>
  <si>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</si>
  <si>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</si>
  <si>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</si>
  <si>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</si>
  <si>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</si>
  <si>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</si>
  <si>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</si>
  <si>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</si>
  <si>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</si>
  <si>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</si>
  <si>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</si>
  <si>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</si>
  <si>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</si>
  <si>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</si>
  <si>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</si>
  <si>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</si>
  <si>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</si>
  <si>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</si>
  <si>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</si>
  <si>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</si>
  <si>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</si>
  <si>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</si>
  <si>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</si>
  <si>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</si>
  <si>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</si>
  <si>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</si>
  <si>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</si>
  <si>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</si>
  <si>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</si>
  <si>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</si>
  <si>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</si>
  <si>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</si>
  <si>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</si>
  <si>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</si>
  <si>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</si>
  <si>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</si>
  <si>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</si>
  <si>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</si>
  <si>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</si>
  <si>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</si>
  <si>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</si>
  <si>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</si>
  <si>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</si>
  <si>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</si>
  <si>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</si>
  <si>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</si>
  <si>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</si>
  <si>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</si>
  <si>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</si>
  <si>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</si>
  <si>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</si>
  <si>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</si>
  <si>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</si>
  <si>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</si>
  <si>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</si>
  <si>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</si>
  <si>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</si>
  <si>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</si>
  <si>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</si>
  <si>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</si>
  <si>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</si>
  <si>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</si>
  <si>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</si>
  <si>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</si>
  <si>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</si>
  <si>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</si>
  <si>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</si>
  <si>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</si>
  <si>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</si>
  <si>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</si>
  <si>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</si>
  <si>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</si>
  <si>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</si>
  <si>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</si>
  <si>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</si>
  <si>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</si>
  <si>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</si>
  <si>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</si>
  <si>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</si>
  <si>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</si>
  <si>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</si>
  <si>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</si>
  <si>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</si>
  <si>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</si>
  <si>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</si>
  <si>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</si>
  <si>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</si>
  <si>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</si>
  <si>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</si>
  <si>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</si>
  <si>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</si>
  <si>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</si>
  <si>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</si>
  <si>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</si>
  <si>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</si>
  <si>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</si>
  <si>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</si>
  <si>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</si>
  <si>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</si>
  <si>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</si>
  <si>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</si>
  <si>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</si>
  <si>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</si>
  <si>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</si>
  <si>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</si>
  <si>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</si>
  <si>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</si>
  <si>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</si>
  <si>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</si>
  <si>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</si>
  <si>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</si>
  <si>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</si>
  <si>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</si>
  <si>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</si>
  <si>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</si>
  <si>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</si>
  <si>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</si>
  <si>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</si>
  <si>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</si>
  <si>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</si>
  <si>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</si>
  <si>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</si>
  <si>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</si>
  <si>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</si>
  <si>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</si>
  <si>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</si>
  <si>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</si>
  <si>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</si>
  <si>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</si>
  <si>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</si>
  <si>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</si>
  <si>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</si>
  <si>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</si>
  <si>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</si>
  <si>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</si>
  <si>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</si>
  <si>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</si>
  <si>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</si>
  <si>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</si>
  <si>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</si>
  <si>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</si>
  <si>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</si>
  <si>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</si>
  <si>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</si>
  <si>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</si>
  <si>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</si>
  <si>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</si>
  <si>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</si>
  <si>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</si>
  <si>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</si>
  <si>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</si>
  <si>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</si>
  <si>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</si>
  <si>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</si>
  <si>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</si>
  <si>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</si>
  <si>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</si>
  <si>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</si>
  <si>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</si>
  <si>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</si>
  <si>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</si>
  <si>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</si>
  <si>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</si>
  <si>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</si>
  <si>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</si>
  <si>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</si>
  <si>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</si>
  <si>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</si>
  <si>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</si>
  <si>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</si>
  <si>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</si>
  <si>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</si>
  <si>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</si>
  <si>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</si>
  <si>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</si>
  <si>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</si>
  <si>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</si>
  <si>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</si>
  <si>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</si>
  <si>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</si>
  <si>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</si>
  <si>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</si>
  <si>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</si>
  <si>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</si>
  <si>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</si>
  <si>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</si>
  <si>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</si>
  <si>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</si>
  <si>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</si>
  <si>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</si>
  <si>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</si>
  <si>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</si>
  <si>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</si>
  <si>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</si>
  <si>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</si>
  <si>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</si>
  <si>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</si>
  <si>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</si>
  <si>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</si>
  <si>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</si>
  <si>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</si>
  <si>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</si>
  <si>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</si>
  <si>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</si>
  <si>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</si>
  <si>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</si>
  <si>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</si>
  <si>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</si>
  <si>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</si>
  <si>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</si>
  <si>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</si>
  <si>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</si>
  <si>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</si>
  <si>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</si>
  <si>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</si>
  <si>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</si>
  <si>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</si>
  <si>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</si>
  <si>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</si>
  <si>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</si>
  <si>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</si>
  <si>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</si>
  <si>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</si>
  <si>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</si>
  <si>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</si>
  <si>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</si>
  <si>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</si>
  <si>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</si>
  <si>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</si>
  <si>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</si>
  <si>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</si>
  <si>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</si>
  <si>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</si>
  <si>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</si>
  <si>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</si>
  <si>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</si>
  <si>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</si>
  <si>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</si>
  <si>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</si>
  <si>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</si>
  <si>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</si>
  <si>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</si>
  <si>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</si>
  <si>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</si>
  <si>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</si>
  <si>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</si>
  <si>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</si>
  <si>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</si>
  <si>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</si>
  <si>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</si>
  <si>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</si>
  <si>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</si>
  <si>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</si>
  <si>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</si>
  <si>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</si>
  <si>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</si>
  <si>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</si>
  <si>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</si>
  <si>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</si>
  <si>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</si>
  <si>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</si>
  <si>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</si>
  <si>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</si>
  <si>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</si>
  <si>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</si>
  <si>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</si>
  <si>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</si>
  <si>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</si>
  <si>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</si>
  <si>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</si>
  <si>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</si>
  <si>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</si>
  <si>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</si>
  <si>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</si>
  <si>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</si>
  <si>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</si>
  <si>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</si>
  <si>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</si>
  <si>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</si>
  <si>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</si>
  <si>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</si>
  <si>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</si>
  <si>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</si>
  <si>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</si>
  <si>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</si>
  <si>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</si>
  <si>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</si>
  <si>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</si>
  <si>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</si>
  <si>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</si>
  <si>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</si>
  <si>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</si>
  <si>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</si>
  <si>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</si>
  <si>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</si>
  <si>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</si>
  <si>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</si>
  <si>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</si>
  <si>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</si>
  <si>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</si>
  <si>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</si>
  <si>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</si>
  <si>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</si>
  <si>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</si>
  <si>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</si>
  <si>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</si>
  <si>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</si>
  <si>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</si>
  <si>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</si>
  <si>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</si>
  <si>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</si>
  <si>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</si>
  <si>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</si>
  <si>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</si>
  <si>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</si>
  <si>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</si>
  <si>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</si>
  <si>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</si>
  <si>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</si>
  <si>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</si>
  <si>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</si>
  <si>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</si>
  <si>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</si>
  <si>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</si>
  <si>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</si>
  <si>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</si>
  <si>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</si>
  <si>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</si>
  <si>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</si>
  <si>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</si>
  <si>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</si>
  <si>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</si>
  <si>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</si>
  <si>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</si>
  <si>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</si>
  <si>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</si>
  <si>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</si>
  <si>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</si>
  <si>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</si>
  <si>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</si>
  <si>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</si>
  <si>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</si>
  <si>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</si>
  <si>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</si>
  <si>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</si>
  <si>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</si>
  <si>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</si>
  <si>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</si>
  <si>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</si>
  <si>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</si>
  <si>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</si>
  <si>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</si>
  <si>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</si>
  <si>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</si>
  <si>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</si>
  <si>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</si>
  <si>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</si>
  <si>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</si>
  <si>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</si>
  <si>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</si>
  <si>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</si>
  <si>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</si>
  <si>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</si>
  <si>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</si>
  <si>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</si>
  <si>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</si>
  <si>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</si>
  <si>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</si>
  <si>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</si>
  <si>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</si>
  <si>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</si>
  <si>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</si>
  <si>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</si>
  <si>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</si>
  <si>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</si>
  <si>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</si>
  <si>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</si>
  <si>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</si>
  <si>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</si>
  <si>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</si>
  <si>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</si>
  <si>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</si>
  <si>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</si>
  <si>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</si>
  <si>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</si>
  <si>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</si>
  <si>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</si>
  <si>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</si>
  <si>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</si>
  <si>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</si>
  <si>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</si>
  <si>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</si>
  <si>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</si>
  <si>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</si>
  <si>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</si>
  <si>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</si>
  <si>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</si>
  <si>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</si>
  <si>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</si>
  <si>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</si>
  <si>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</si>
  <si>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</si>
  <si>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</si>
  <si>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</si>
  <si>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</si>
  <si>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</si>
  <si>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</si>
  <si>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</si>
  <si>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</si>
  <si>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</si>
  <si>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</si>
  <si>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</si>
  <si>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</si>
  <si>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</si>
  <si>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</si>
  <si>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</si>
  <si>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</si>
  <si>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</si>
  <si>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</si>
  <si>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</si>
  <si>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</si>
  <si>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</si>
  <si>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</si>
  <si>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</si>
  <si>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</si>
  <si>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</si>
  <si>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</si>
  <si>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</si>
  <si>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</si>
  <si>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</si>
  <si>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</si>
  <si>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</si>
  <si>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</si>
  <si>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</si>
  <si>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</si>
  <si>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</si>
  <si>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</si>
  <si>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</si>
  <si>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</si>
  <si>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</si>
  <si>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</si>
  <si>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</si>
  <si>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</si>
  <si>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</si>
  <si>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</si>
  <si>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</si>
  <si>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</si>
  <si>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</si>
  <si>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</si>
  <si>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</si>
  <si>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</si>
  <si>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</si>
  <si>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</si>
  <si>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</si>
  <si>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</si>
  <si>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</si>
  <si>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</si>
  <si>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</si>
  <si>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</si>
  <si>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</si>
  <si>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</si>
  <si>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</si>
  <si>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</si>
  <si>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</si>
  <si>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</si>
  <si>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</si>
  <si>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</si>
  <si>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</si>
  <si>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</si>
  <si>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</si>
  <si>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</si>
  <si>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</si>
  <si>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</si>
  <si>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</si>
  <si>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</si>
  <si>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</si>
  <si>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</si>
  <si>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</si>
  <si>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</si>
  <si>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</si>
  <si>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</si>
  <si>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</si>
  <si>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</si>
  <si>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</si>
  <si>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</si>
  <si>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</si>
  <si>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</si>
  <si>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</si>
  <si>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</si>
  <si>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</si>
  <si>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</si>
  <si>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</si>
  <si>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</si>
  <si>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</si>
  <si>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</si>
  <si>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</si>
  <si>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</si>
  <si>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</si>
  <si>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</si>
  <si>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</si>
  <si>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</si>
  <si>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</si>
  <si>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</si>
  <si>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</si>
  <si>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</si>
  <si>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</si>
  <si>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</si>
  <si>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</si>
  <si>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</si>
  <si>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</si>
  <si>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</si>
  <si>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</si>
  <si>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</si>
  <si>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</si>
  <si>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</si>
  <si>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</si>
  <si>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</si>
  <si>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</si>
  <si>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</si>
  <si>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</si>
  <si>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</si>
  <si>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</si>
  <si>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</si>
  <si>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</si>
  <si>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</si>
  <si>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</si>
  <si>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</si>
  <si>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</si>
  <si>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</si>
  <si>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</si>
  <si>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</si>
  <si>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</si>
  <si>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</si>
  <si>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</si>
  <si>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</si>
  <si>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</si>
  <si>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</si>
  <si>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</si>
  <si>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</si>
  <si>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</si>
  <si>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</si>
  <si>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</si>
  <si>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</si>
  <si>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</si>
  <si>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</si>
  <si>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</si>
  <si>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</si>
  <si>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</si>
  <si>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</si>
  <si>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</si>
  <si>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</si>
  <si>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</si>
  <si>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</si>
  <si>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</si>
  <si>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</si>
  <si>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</si>
  <si>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</si>
  <si>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</si>
  <si>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</si>
  <si>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</si>
  <si>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</si>
  <si>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</si>
  <si>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</si>
  <si>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</si>
  <si>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</si>
  <si>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</si>
  <si>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</si>
  <si>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</si>
  <si>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</si>
  <si>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</si>
  <si>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</si>
  <si>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</si>
  <si>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</si>
  <si>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</si>
  <si>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</si>
  <si>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</si>
  <si>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</si>
  <si>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</si>
  <si>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</si>
  <si>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</si>
  <si>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</si>
  <si>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</si>
  <si>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</si>
  <si>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</si>
  <si>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</si>
  <si>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</si>
  <si>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</si>
  <si>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</si>
  <si>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</si>
  <si>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</si>
  <si>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</si>
  <si>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</si>
  <si>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</si>
  <si>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</si>
  <si>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</si>
  <si>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</si>
  <si>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</si>
  <si>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</si>
  <si>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</si>
  <si>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</si>
  <si>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</si>
  <si>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</si>
  <si>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</si>
  <si>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</si>
  <si>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</si>
  <si>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</si>
  <si>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</si>
  <si>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</si>
  <si>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</si>
  <si>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</si>
  <si>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</si>
  <si>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</si>
  <si>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</si>
  <si>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</si>
  <si>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</si>
  <si>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</si>
  <si>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</si>
  <si>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</si>
  <si>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</si>
  <si>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</si>
  <si>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</si>
  <si>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</si>
  <si>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</si>
  <si>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</si>
  <si>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</si>
  <si>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</si>
  <si>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</si>
  <si>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</si>
  <si>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</si>
  <si>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</si>
  <si>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</si>
  <si>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</si>
  <si>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</si>
  <si>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</si>
  <si>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</si>
  <si>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</si>
  <si>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</si>
  <si>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</si>
  <si>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</si>
  <si>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</si>
  <si>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</si>
  <si>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</si>
  <si>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</si>
  <si>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</si>
  <si>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</si>
  <si>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</si>
  <si>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</si>
  <si>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</si>
  <si>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</si>
  <si>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</si>
  <si>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</si>
  <si>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</si>
  <si>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</si>
  <si>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</si>
  <si>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</si>
  <si>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</si>
  <si>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</si>
  <si>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</si>
  <si>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</si>
  <si>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</si>
  <si>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</si>
  <si>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</si>
  <si>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</si>
  <si>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</si>
  <si>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</si>
  <si>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</si>
  <si>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</si>
  <si>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</si>
  <si>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</si>
  <si>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</si>
  <si>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</si>
  <si>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</si>
  <si>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</si>
  <si>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</si>
  <si>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</si>
  <si>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</si>
  <si>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</si>
  <si>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</si>
  <si>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</si>
  <si>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</si>
  <si>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</si>
  <si>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</si>
  <si>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</si>
  <si>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</si>
  <si>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</si>
  <si>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</si>
  <si>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</si>
  <si>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</si>
  <si>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</si>
  <si>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</si>
  <si>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</si>
  <si>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</si>
  <si>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</si>
  <si>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</si>
  <si>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</si>
  <si>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</si>
  <si>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</si>
  <si>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</si>
  <si>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</si>
  <si>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</si>
  <si>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</si>
  <si>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</si>
  <si>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</si>
  <si>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</si>
  <si>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</si>
  <si>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</si>
  <si>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</si>
  <si>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</si>
  <si>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</si>
  <si>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</si>
  <si>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</si>
  <si>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</si>
  <si>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</si>
  <si>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</si>
  <si>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</si>
  <si>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</si>
  <si>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</si>
  <si>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</si>
  <si>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</si>
  <si>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</si>
  <si>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</si>
  <si>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</si>
  <si>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</si>
  <si>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</si>
  <si>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</si>
  <si>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</si>
  <si>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</si>
  <si>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</si>
  <si>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</si>
  <si>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</si>
  <si>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</si>
  <si>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</si>
  <si>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</si>
  <si>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</si>
  <si>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</si>
  <si>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</si>
  <si>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</si>
  <si>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</si>
  <si>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</si>
  <si>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</si>
  <si>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</si>
  <si>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</si>
  <si>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</si>
  <si>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</si>
  <si>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</si>
  <si>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</si>
  <si>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</si>
  <si>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</si>
  <si>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</si>
  <si>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</si>
  <si>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</si>
  <si>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</si>
  <si>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</si>
  <si>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</si>
  <si>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</si>
  <si>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</si>
  <si>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</si>
  <si>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</si>
  <si>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</si>
  <si>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</si>
  <si>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</si>
  <si>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</si>
  <si>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</si>
  <si>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</si>
  <si>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</si>
  <si>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</si>
  <si>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</si>
  <si>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</si>
  <si>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</si>
  <si>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</si>
  <si>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</si>
  <si>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</si>
  <si>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</si>
  <si>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</si>
  <si>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</si>
  <si>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</si>
  <si>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</si>
  <si>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</si>
  <si>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</si>
  <si>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</si>
  <si>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</si>
  <si>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</si>
  <si>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</si>
  <si>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</si>
  <si>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</si>
  <si>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</si>
  <si>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</si>
  <si>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</si>
  <si>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</si>
  <si>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</si>
  <si>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</si>
  <si>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</si>
  <si>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</si>
  <si>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</si>
  <si>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</si>
  <si>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</si>
  <si>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</si>
  <si>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</si>
  <si>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</si>
  <si>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</si>
  <si>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</si>
  <si>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</si>
  <si>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</si>
  <si>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</si>
  <si>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</si>
  <si>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</si>
  <si>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</si>
  <si>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</si>
  <si>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</si>
  <si>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</si>
  <si>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</si>
  <si>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</si>
  <si>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</si>
  <si>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</si>
  <si>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</si>
  <si>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</si>
  <si>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</si>
  <si>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</si>
  <si>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</si>
  <si>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</si>
  <si>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</si>
  <si>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</si>
  <si>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</si>
  <si>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</si>
  <si>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</si>
  <si>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</si>
  <si>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</si>
  <si>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</si>
  <si>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</si>
  <si>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</si>
  <si>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</si>
  <si>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</si>
  <si>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</si>
  <si>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</si>
  <si>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</si>
  <si>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</si>
  <si>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</si>
  <si>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</si>
  <si>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</si>
  <si>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</si>
  <si>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</si>
  <si>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</si>
  <si>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</si>
  <si>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</si>
  <si>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</si>
  <si>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</si>
  <si>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</si>
  <si>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</si>
  <si>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</si>
  <si>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</si>
  <si>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</si>
  <si>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</si>
  <si>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</si>
  <si>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</si>
  <si>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</si>
  <si>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</si>
  <si>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</si>
  <si>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</si>
  <si>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</si>
  <si>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</si>
  <si>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</si>
  <si>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</si>
  <si>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</si>
  <si>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</si>
  <si>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</si>
  <si>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</si>
  <si>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</si>
  <si>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</si>
  <si>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</si>
  <si>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</si>
  <si>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</si>
  <si>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</si>
  <si>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</si>
  <si>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</si>
  <si>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</si>
  <si>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</si>
  <si>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</si>
  <si>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</si>
  <si>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</si>
  <si>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</si>
  <si>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</si>
  <si>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</si>
  <si>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</si>
  <si>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</si>
  <si>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</si>
  <si>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</si>
  <si>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</si>
  <si>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</si>
  <si>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</si>
  <si>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</si>
  <si>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</si>
  <si>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</si>
  <si>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</si>
  <si>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</si>
  <si>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</si>
  <si>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</si>
  <si>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</si>
  <si>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</si>
  <si>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</si>
  <si>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</si>
  <si>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</si>
  <si>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</si>
  <si>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</si>
  <si>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</si>
  <si>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</si>
  <si>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</si>
  <si>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</si>
  <si>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</si>
  <si>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</si>
  <si>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</si>
  <si>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</si>
  <si>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</si>
  <si>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</si>
  <si>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</si>
  <si>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</si>
  <si>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</si>
  <si>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</si>
  <si>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</si>
  <si>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</si>
  <si>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</si>
  <si>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</si>
  <si>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</si>
  <si>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</si>
  <si>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</si>
  <si>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</si>
  <si>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</si>
  <si>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</si>
  <si>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</si>
  <si>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</si>
  <si>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</si>
  <si>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</si>
  <si>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</si>
  <si>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</si>
  <si>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</si>
  <si>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</si>
  <si>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</si>
  <si>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</si>
  <si>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</si>
  <si>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</si>
  <si>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</si>
  <si>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</si>
  <si>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</si>
  <si>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</si>
  <si>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</si>
  <si>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</si>
  <si>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</si>
  <si>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</si>
  <si>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</si>
  <si>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</si>
  <si>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</si>
  <si>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</si>
  <si>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</si>
  <si>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</si>
  <si>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</si>
  <si>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</si>
  <si>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</si>
  <si>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</si>
  <si>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</si>
  <si>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</si>
  <si>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</si>
  <si>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</si>
  <si>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</si>
  <si>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</si>
  <si>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</si>
  <si>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</si>
  <si>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</si>
  <si>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</si>
  <si>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</si>
  <si>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</si>
  <si>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</si>
  <si>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</si>
  <si>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</si>
  <si>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</si>
  <si>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</si>
  <si>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</si>
  <si>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</si>
  <si>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</si>
  <si>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</si>
  <si>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</si>
  <si>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</si>
  <si>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</si>
  <si>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</si>
  <si>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</si>
  <si>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</si>
  <si>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</si>
  <si>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</si>
  <si>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</si>
  <si>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</si>
  <si>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</si>
  <si>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</si>
  <si>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</si>
  <si>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</si>
  <si>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</si>
  <si>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</si>
  <si>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</si>
  <si>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</si>
  <si>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</si>
  <si>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</si>
  <si>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</si>
  <si>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</si>
  <si>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</si>
  <si>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</si>
  <si>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</si>
  <si>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</si>
  <si>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</si>
  <si>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</si>
  <si>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</si>
  <si>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</si>
  <si>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</si>
  <si>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</si>
  <si>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</si>
  <si>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</si>
  <si>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</si>
  <si>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</si>
  <si>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</si>
  <si>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</si>
  <si>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</si>
  <si>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</si>
  <si>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</si>
  <si>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</si>
  <si>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</si>
  <si>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</si>
  <si>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</si>
  <si>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</si>
  <si>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</si>
  <si>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</si>
  <si>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</si>
  <si>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</si>
  <si>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</si>
  <si>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</si>
  <si>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</si>
  <si>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</si>
  <si>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</si>
  <si>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</si>
  <si>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</si>
  <si>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</si>
  <si>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</si>
  <si>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</si>
  <si>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</si>
  <si>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</si>
  <si>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</si>
  <si>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</si>
  <si>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</si>
  <si>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</si>
  <si>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</si>
  <si>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</si>
  <si>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</si>
  <si>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</si>
  <si>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</si>
  <si>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</si>
  <si>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</si>
  <si>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</si>
  <si>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</si>
  <si>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</si>
  <si>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</si>
  <si>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</si>
  <si>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</si>
  <si>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</si>
  <si>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</si>
  <si>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</si>
  <si>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</si>
  <si>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</si>
  <si>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</si>
  <si>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</si>
  <si>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</si>
  <si>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</si>
  <si>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</si>
  <si>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</si>
  <si>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</si>
  <si>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</si>
  <si>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</si>
  <si>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</si>
  <si>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</si>
  <si>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</si>
  <si>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</si>
  <si>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</si>
  <si>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</si>
  <si>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</si>
  <si>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</si>
  <si>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</si>
  <si>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</si>
  <si>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</si>
  <si>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</si>
  <si>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</si>
  <si>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</si>
  <si>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</si>
  <si>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</si>
  <si>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</si>
  <si>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</si>
  <si>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</si>
  <si>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</si>
  <si>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</si>
  <si>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</si>
  <si>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</si>
  <si>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</si>
  <si>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</si>
  <si>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</si>
  <si>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</si>
  <si>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</si>
  <si>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</si>
  <si>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</si>
  <si>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</si>
  <si>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</si>
  <si>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</si>
  <si>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</si>
  <si>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</si>
  <si>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</si>
  <si>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</si>
  <si>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</si>
  <si>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</si>
  <si>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</si>
  <si>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</si>
  <si>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</si>
  <si>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</si>
  <si>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</si>
  <si>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</si>
  <si>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</si>
  <si>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</si>
  <si>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</si>
  <si>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</si>
  <si>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</si>
  <si>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</si>
  <si>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</si>
  <si>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</si>
  <si>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</si>
  <si>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</si>
  <si>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</si>
  <si>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</si>
  <si>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</si>
  <si>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</si>
  <si>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</si>
  <si>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</si>
  <si>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</si>
  <si>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</si>
  <si>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</si>
  <si>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</si>
  <si>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</si>
  <si>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</si>
  <si>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</si>
  <si>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</si>
  <si>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</si>
  <si>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</si>
  <si>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</si>
  <si>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</si>
  <si>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</si>
  <si>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</si>
  <si>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</si>
  <si>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</si>
  <si>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</si>
  <si>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</si>
  <si>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</si>
  <si>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</si>
  <si>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</si>
  <si>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</si>
  <si>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</si>
  <si>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</si>
  <si>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</si>
  <si>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</si>
  <si>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</si>
  <si>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</si>
  <si>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</si>
  <si>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</si>
  <si>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</si>
  <si>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</si>
  <si>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</si>
  <si>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</si>
  <si>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</si>
  <si>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</si>
  <si>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</si>
  <si>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</si>
  <si>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</si>
  <si>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</si>
  <si>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</si>
  <si>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</si>
  <si>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</si>
  <si>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</si>
  <si>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</si>
  <si>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</si>
  <si>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</si>
  <si>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</si>
  <si>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</si>
  <si>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</si>
  <si>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</si>
  <si>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</si>
  <si>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</si>
  <si>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</si>
  <si>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</si>
  <si>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</si>
  <si>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</si>
  <si>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</si>
  <si>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</si>
  <si>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</si>
  <si>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</si>
  <si>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</si>
  <si>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</si>
  <si>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</si>
  <si>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</si>
  <si>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</si>
  <si>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</si>
  <si>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</si>
  <si>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</si>
  <si>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</si>
  <si>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</si>
  <si>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</si>
  <si>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</si>
  <si>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</si>
  <si>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</si>
  <si>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</si>
  <si>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</si>
  <si>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</si>
  <si>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</si>
  <si>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</si>
  <si>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</si>
  <si>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</si>
  <si>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</si>
  <si>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</si>
  <si>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</si>
  <si>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</si>
  <si>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</si>
  <si>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</si>
  <si>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</si>
  <si>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</si>
  <si>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</si>
  <si>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</si>
  <si>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</si>
  <si>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</si>
  <si>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</si>
  <si>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</si>
  <si>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</si>
  <si>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</si>
  <si>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</si>
  <si>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</si>
  <si>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</si>
  <si>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</si>
  <si>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</si>
  <si>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</si>
  <si>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</si>
  <si>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</si>
  <si>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</si>
  <si>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</si>
  <si>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</si>
  <si>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</si>
  <si>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</si>
  <si>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</si>
  <si>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</si>
  <si>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</si>
  <si>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</si>
  <si>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</si>
  <si>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</si>
  <si>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</si>
  <si>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</si>
  <si>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</si>
  <si>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</si>
  <si>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</si>
  <si>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</si>
  <si>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</si>
  <si>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</si>
  <si>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</si>
  <si>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</si>
  <si>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</si>
  <si>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</si>
  <si>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</si>
  <si>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</si>
  <si>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</si>
  <si>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</si>
  <si>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</si>
  <si>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</si>
  <si>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</si>
  <si>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</si>
  <si>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</si>
  <si>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</si>
  <si>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</si>
  <si>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</si>
  <si>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</si>
  <si>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</si>
  <si>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</si>
  <si>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</si>
  <si>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</si>
  <si>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</si>
  <si>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</si>
  <si>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</si>
  <si>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</si>
  <si>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</si>
  <si>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</si>
  <si>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</si>
  <si>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</si>
  <si>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</si>
  <si>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</si>
  <si>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</si>
  <si>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</si>
  <si>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</si>
  <si>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</si>
  <si>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</si>
  <si>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</si>
  <si>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</si>
  <si>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</si>
  <si>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</si>
  <si>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</si>
  <si>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</si>
  <si>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</si>
  <si>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</si>
  <si>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</si>
  <si>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</si>
  <si>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</si>
  <si>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</si>
  <si>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</si>
  <si>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</si>
  <si>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</si>
  <si>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</si>
  <si>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</si>
  <si>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</si>
  <si>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</si>
  <si>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</si>
  <si>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</si>
  <si>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</si>
  <si>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</si>
  <si>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</si>
  <si>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</si>
  <si>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</si>
  <si>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</si>
  <si>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</si>
  <si>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</si>
  <si>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</si>
  <si>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</si>
  <si>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</si>
  <si>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</si>
  <si>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</si>
  <si>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</si>
  <si>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</si>
  <si>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</si>
  <si>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</si>
  <si>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</si>
  <si>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</si>
  <si>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</si>
  <si>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</si>
  <si>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</si>
  <si>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</si>
  <si>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</si>
  <si>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</si>
  <si>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</si>
  <si>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</si>
  <si>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</si>
  <si>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</si>
  <si>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</si>
  <si>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</si>
  <si>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</si>
  <si>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</si>
  <si>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</si>
  <si>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</si>
  <si>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</si>
  <si>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</si>
  <si>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</si>
  <si>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</si>
  <si>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</si>
  <si>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</si>
  <si>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</si>
  <si>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</si>
  <si>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</si>
  <si>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</si>
  <si>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</si>
  <si>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</si>
  <si>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</si>
  <si>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</si>
  <si>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</si>
  <si>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</si>
  <si>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</si>
  <si>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</si>
  <si>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</si>
  <si>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</si>
  <si>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</si>
  <si>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</si>
  <si>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</si>
  <si>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</si>
  <si>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</si>
  <si>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</si>
  <si>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</si>
  <si>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</si>
  <si>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</si>
  <si>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</si>
  <si>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</si>
  <si>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</si>
  <si>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</si>
  <si>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</si>
  <si>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</si>
  <si>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</si>
  <si>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</si>
  <si>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</si>
  <si>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</si>
  <si>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</si>
  <si>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</si>
  <si>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</si>
  <si>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</si>
  <si>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</si>
  <si>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</si>
  <si>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</si>
  <si>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</si>
  <si>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</si>
  <si>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</si>
  <si>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</si>
  <si>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</si>
  <si>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</si>
  <si>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</si>
  <si>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</si>
  <si>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</si>
  <si>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</si>
  <si>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</si>
  <si>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</si>
  <si>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</si>
  <si>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</si>
  <si>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</si>
  <si>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</si>
  <si>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</si>
  <si>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</si>
  <si>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</si>
  <si>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</si>
  <si>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</si>
  <si>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</si>
  <si>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</si>
  <si>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</si>
  <si>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</si>
  <si>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</si>
  <si>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</si>
  <si>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</si>
  <si>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</si>
  <si>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</si>
  <si>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</si>
  <si>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</si>
  <si>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</si>
  <si>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</si>
  <si>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</si>
  <si>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</si>
  <si>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</si>
  <si>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</si>
  <si>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</si>
  <si>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</si>
  <si>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</si>
  <si>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</si>
  <si>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</si>
  <si>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</si>
  <si>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</si>
  <si>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</si>
  <si>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</si>
  <si>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</si>
  <si>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</si>
  <si>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</si>
  <si>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</si>
  <si>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</si>
  <si>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</si>
  <si>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</si>
  <si>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</si>
  <si>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</si>
  <si>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</si>
  <si>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</si>
  <si>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</si>
  <si>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</si>
  <si>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</si>
  <si>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</si>
  <si>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</si>
  <si>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</si>
  <si>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</si>
  <si>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</si>
  <si>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</si>
  <si>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</si>
  <si>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</si>
  <si>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</si>
  <si>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</si>
  <si>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</si>
  <si>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</si>
  <si>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</si>
  <si>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</si>
  <si>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</si>
  <si>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</si>
  <si>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</si>
  <si>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</si>
  <si>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</si>
  <si>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</si>
  <si>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</si>
  <si>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</si>
  <si>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</si>
  <si>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</si>
  <si>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</si>
  <si>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</si>
  <si>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</si>
  <si>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</si>
  <si>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</si>
  <si>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</si>
  <si>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</si>
  <si>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</si>
  <si>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</si>
  <si>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</si>
  <si>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</si>
  <si>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</si>
  <si>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</si>
  <si>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</si>
  <si>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</si>
  <si>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</si>
  <si>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</si>
  <si>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</si>
  <si>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</si>
  <si>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</si>
  <si>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</si>
  <si>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</si>
  <si>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</si>
  <si>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</si>
  <si>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</si>
  <si>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</si>
  <si>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</si>
  <si>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</si>
  <si>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</si>
  <si>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</si>
  <si>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</si>
  <si>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</si>
  <si>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</si>
  <si>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</si>
  <si>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</si>
  <si>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</si>
  <si>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</si>
  <si>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</si>
  <si>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</si>
  <si>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</si>
  <si>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</si>
  <si>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</si>
  <si>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</si>
  <si>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</si>
  <si>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</si>
  <si>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</si>
  <si>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</si>
  <si>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</si>
  <si>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</si>
  <si>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</si>
  <si>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</si>
  <si>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</si>
  <si>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</si>
  <si>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</si>
  <si>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</si>
  <si>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</si>
  <si>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</si>
  <si>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</si>
  <si>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</si>
  <si>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</si>
  <si>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</si>
  <si>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</si>
  <si>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</si>
  <si>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</si>
  <si>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</si>
  <si>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</si>
  <si>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</si>
  <si>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</si>
  <si>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</si>
  <si>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</si>
  <si>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</si>
  <si>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</si>
  <si>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</si>
  <si>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</si>
  <si>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</si>
  <si>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</si>
  <si>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</si>
  <si>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</si>
  <si>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</si>
  <si>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</si>
  <si>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</si>
  <si>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</si>
  <si>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</si>
  <si>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</si>
  <si>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</si>
  <si>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</si>
  <si>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</si>
  <si>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</si>
  <si>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</si>
  <si>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</si>
  <si>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</si>
  <si>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</si>
  <si>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</si>
  <si>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</si>
  <si>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</si>
  <si>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</si>
  <si>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</si>
  <si>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</si>
  <si>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</si>
  <si>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</si>
  <si>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</si>
  <si>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</si>
  <si>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</si>
  <si>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</si>
  <si>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</si>
  <si>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</si>
  <si>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</si>
  <si>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</si>
  <si>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</si>
  <si>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</si>
  <si>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</si>
  <si>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</si>
  <si>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</si>
  <si>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</si>
  <si>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</si>
  <si>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</si>
  <si>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</si>
  <si>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</si>
  <si>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</si>
  <si>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</si>
  <si>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</si>
  <si>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</si>
  <si>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</si>
  <si>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</si>
  <si>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</si>
  <si>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</si>
  <si>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</si>
  <si>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</si>
  <si>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</si>
  <si>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</si>
  <si>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</si>
  <si>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</si>
  <si>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</si>
  <si>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</si>
  <si>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</si>
  <si>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</si>
  <si>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</si>
  <si>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</si>
  <si>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</si>
  <si>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</si>
  <si>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</si>
  <si>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</si>
  <si>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</si>
  <si>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</si>
  <si>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</si>
  <si>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</si>
  <si>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</si>
  <si>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</si>
  <si>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</si>
  <si>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</si>
  <si>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</si>
  <si>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</si>
  <si>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</si>
  <si>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</si>
  <si>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</si>
  <si>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</si>
  <si>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</si>
  <si>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</si>
  <si>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</si>
  <si>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</si>
  <si>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</si>
  <si>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</si>
  <si>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</si>
  <si>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</si>
  <si>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</si>
  <si>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</si>
  <si>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</si>
  <si>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</si>
  <si>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</si>
  <si>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</si>
  <si>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</si>
  <si>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</si>
  <si>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</si>
  <si>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</si>
  <si>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</si>
  <si>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</si>
  <si>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</si>
  <si>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</si>
  <si>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</si>
  <si>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</si>
  <si>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</si>
  <si>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</si>
  <si>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</si>
  <si>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</si>
  <si>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</si>
  <si>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</si>
  <si>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</si>
  <si>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</si>
  <si>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</si>
  <si>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</si>
  <si>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</si>
  <si>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</si>
  <si>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</si>
  <si>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</si>
  <si>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</si>
  <si>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</si>
  <si>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</si>
  <si>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</si>
  <si>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</si>
  <si>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</si>
  <si>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</si>
  <si>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</si>
  <si>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</si>
  <si>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</si>
  <si>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</si>
  <si>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</si>
  <si>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</si>
  <si>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</si>
  <si>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</si>
  <si>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</si>
  <si>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</si>
  <si>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</si>
  <si>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</si>
  <si>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</si>
  <si>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</si>
  <si>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</si>
  <si>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</si>
  <si>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</si>
  <si>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</si>
  <si>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</si>
  <si>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</si>
  <si>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</si>
  <si>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</si>
  <si>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</si>
  <si>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</si>
  <si>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</si>
  <si>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</si>
  <si>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</si>
  <si>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</si>
  <si>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</si>
  <si>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</si>
  <si>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</si>
  <si>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</si>
  <si>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</si>
  <si>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</si>
  <si>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</si>
  <si>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</si>
  <si>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</si>
  <si>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</si>
  <si>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</si>
  <si>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</si>
  <si>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</si>
  <si>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</si>
  <si>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</si>
  <si>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</si>
  <si>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</si>
  <si>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</si>
  <si>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</si>
  <si>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</si>
  <si>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</si>
  <si>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</si>
  <si>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</si>
  <si>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</si>
  <si>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</si>
  <si>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</si>
  <si>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</si>
  <si>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</si>
  <si>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</si>
  <si>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</si>
  <si>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</si>
  <si>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</si>
  <si>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</si>
  <si>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</si>
  <si>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</si>
  <si>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</si>
  <si>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</si>
  <si>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</si>
  <si>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</si>
  <si>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</si>
  <si>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</si>
  <si>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</si>
  <si>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</si>
  <si>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</si>
  <si>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</si>
  <si>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</si>
  <si>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</si>
  <si>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</si>
  <si>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</si>
  <si>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</si>
  <si>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</si>
  <si>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</si>
  <si>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</si>
  <si>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</si>
  <si>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</si>
  <si>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</si>
  <si>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</si>
  <si>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</si>
  <si>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</si>
  <si>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</si>
  <si>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</si>
  <si>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</si>
  <si>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</si>
  <si>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</si>
  <si>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</si>
  <si>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</si>
  <si>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</si>
  <si>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</si>
  <si>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</si>
  <si>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</si>
  <si>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</si>
  <si>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</si>
  <si>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</si>
  <si>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</si>
  <si>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</si>
  <si>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</si>
  <si>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</si>
  <si>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</si>
  <si>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</si>
  <si>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</si>
  <si>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</si>
  <si>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</si>
  <si>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</si>
  <si>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</si>
  <si>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</si>
  <si>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</si>
  <si>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</si>
  <si>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</si>
  <si>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</si>
  <si>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</si>
  <si>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</si>
  <si>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</si>
  <si>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</si>
  <si>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</si>
  <si>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</si>
  <si>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</si>
  <si>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</si>
  <si>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</si>
  <si>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</si>
  <si>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</si>
  <si>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</si>
  <si>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</si>
  <si>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</si>
  <si>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</si>
  <si>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</si>
  <si>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</si>
  <si>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</si>
  <si>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</si>
  <si>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</si>
  <si>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</si>
  <si>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</si>
  <si>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</si>
  <si>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</si>
  <si>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</si>
  <si>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</si>
  <si>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</si>
  <si>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</si>
  <si>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</si>
  <si>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</si>
  <si>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</si>
  <si>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</si>
  <si>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</si>
  <si>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</si>
  <si>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</si>
  <si>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</si>
  <si>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</si>
  <si>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</si>
  <si>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</si>
  <si>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</si>
  <si>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</si>
  <si>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</si>
  <si>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</si>
  <si>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</si>
  <si>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</si>
  <si>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</si>
  <si>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</si>
  <si>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</si>
  <si>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</si>
  <si>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</si>
  <si>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</si>
  <si>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</si>
  <si>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</si>
  <si>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</si>
  <si>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</si>
  <si>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</si>
  <si>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</si>
  <si>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</si>
  <si>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</si>
  <si>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</si>
  <si>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</si>
  <si>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</si>
  <si>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</si>
  <si>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</si>
  <si>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</si>
  <si>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</si>
  <si>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</si>
  <si>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</si>
  <si>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</si>
  <si>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</si>
  <si>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</si>
  <si>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</si>
  <si>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</si>
  <si>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</si>
  <si>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</si>
  <si>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</si>
  <si>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</si>
  <si>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</si>
  <si>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</si>
  <si>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</si>
  <si>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</si>
  <si>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</si>
  <si>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</si>
  <si>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</si>
  <si>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</si>
  <si>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</si>
  <si>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</si>
  <si>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</si>
  <si>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</si>
  <si>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</si>
  <si>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</si>
  <si>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</si>
  <si>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</si>
  <si>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</si>
  <si>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</si>
  <si>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</si>
  <si>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</si>
  <si>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</si>
  <si>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</si>
  <si>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</si>
  <si>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</si>
  <si>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</si>
  <si>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</si>
  <si>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</si>
  <si>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</si>
  <si>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</si>
  <si>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</si>
  <si>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</si>
  <si>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</si>
  <si>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</si>
  <si>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</si>
  <si>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</si>
  <si>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</si>
  <si>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</si>
  <si>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</si>
  <si>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</si>
  <si>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</si>
  <si>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</si>
  <si>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</si>
  <si>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</si>
  <si>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</si>
  <si>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</si>
  <si>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</si>
  <si>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</si>
  <si>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</si>
  <si>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</si>
  <si>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</si>
  <si>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</si>
  <si>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</si>
  <si>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</si>
  <si>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</si>
  <si>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</si>
  <si>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</si>
  <si>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</si>
  <si>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</si>
  <si>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</si>
  <si>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</si>
  <si>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</si>
  <si>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</si>
  <si>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</si>
  <si>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</si>
  <si>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</si>
  <si>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</si>
  <si>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</si>
  <si>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</si>
  <si>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</si>
  <si>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</si>
  <si>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</si>
  <si>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</si>
  <si>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</si>
  <si>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</si>
  <si>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</si>
  <si>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</si>
  <si>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</si>
  <si>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</si>
  <si>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</si>
  <si>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</si>
  <si>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</si>
  <si>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</si>
  <si>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</si>
  <si>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</si>
  <si>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</si>
  <si>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</si>
  <si>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</si>
  <si>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</si>
  <si>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</si>
  <si>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</si>
  <si>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</si>
  <si>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</si>
  <si>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</si>
  <si>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</si>
  <si>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</si>
  <si>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</si>
  <si>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</si>
  <si>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</si>
  <si>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</si>
  <si>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</si>
  <si>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</si>
  <si>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</si>
  <si>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</si>
  <si>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</si>
  <si>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</si>
  <si>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</si>
  <si>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</si>
  <si>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</si>
  <si>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</si>
  <si>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</si>
  <si>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</si>
  <si>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</si>
  <si>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</si>
  <si>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</si>
  <si>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</si>
  <si>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</si>
  <si>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</si>
  <si>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</si>
  <si>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</si>
  <si>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</si>
  <si>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</si>
  <si>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</si>
  <si>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</si>
  <si>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</si>
  <si>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</si>
  <si>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</si>
  <si>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</si>
  <si>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</si>
  <si>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</si>
  <si>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</si>
  <si>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</si>
  <si>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</si>
  <si>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</si>
  <si>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</si>
  <si>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</si>
  <si>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</si>
  <si>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</si>
  <si>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</si>
  <si>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</si>
  <si>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</si>
  <si>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</si>
  <si>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</si>
  <si>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</si>
  <si>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</si>
  <si>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</si>
  <si>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</si>
  <si>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</si>
  <si>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</si>
  <si>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</si>
  <si>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</si>
  <si>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</si>
  <si>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</si>
  <si>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</si>
  <si>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</si>
  <si>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</si>
  <si>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</si>
  <si>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</si>
  <si>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</si>
  <si>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</si>
  <si>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</si>
  <si>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</si>
  <si>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</si>
  <si>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</si>
  <si>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</si>
  <si>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</si>
  <si>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</si>
  <si>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</si>
  <si>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</si>
  <si>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</si>
  <si>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</si>
  <si>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</si>
  <si>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</si>
  <si>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</si>
  <si>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</si>
  <si>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</si>
  <si>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</si>
  <si>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</si>
  <si>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</si>
  <si>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</si>
  <si>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</si>
  <si>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</si>
  <si>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</si>
  <si>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</si>
  <si>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</si>
  <si>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</si>
  <si>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</si>
  <si>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</si>
  <si>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</si>
  <si>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</si>
  <si>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</si>
  <si>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</si>
  <si>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</si>
  <si>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</si>
  <si>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</si>
  <si>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</si>
  <si>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</si>
  <si>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</si>
  <si>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</si>
  <si>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</si>
  <si>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</si>
  <si>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</si>
  <si>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</si>
  <si>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</si>
  <si>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</si>
  <si>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</si>
  <si>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</si>
  <si>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</si>
  <si>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</si>
  <si>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</si>
  <si>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</si>
  <si>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</si>
  <si>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</si>
  <si>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</si>
  <si>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</si>
  <si>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</si>
  <si>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</si>
  <si>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</si>
  <si>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</si>
  <si>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</si>
  <si>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</si>
  <si>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</si>
  <si>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</si>
  <si>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</si>
  <si>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</si>
  <si>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</si>
  <si>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</si>
  <si>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</si>
  <si>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</si>
  <si>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</si>
  <si>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</si>
  <si>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</si>
  <si>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</si>
  <si>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</si>
  <si>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</si>
  <si>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</si>
  <si>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</si>
  <si>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</si>
  <si>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</si>
  <si>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</si>
  <si>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</si>
  <si>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</si>
  <si>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</si>
  <si>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</si>
  <si>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</si>
  <si>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</si>
  <si>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</si>
  <si>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</si>
  <si>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</si>
  <si>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</si>
  <si>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</si>
  <si>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</si>
  <si>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</si>
  <si>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</si>
  <si>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</si>
  <si>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</si>
  <si>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</si>
  <si>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</si>
  <si>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</si>
  <si>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</si>
  <si>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</si>
  <si>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</si>
  <si>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</si>
  <si>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</si>
  <si>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</si>
  <si>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</si>
  <si>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</si>
  <si>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</si>
  <si>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</si>
  <si>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</si>
  <si>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</si>
  <si>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</si>
  <si>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</si>
  <si>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</si>
  <si>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</si>
  <si>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</si>
  <si>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</si>
  <si>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</si>
  <si>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</si>
  <si>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</si>
  <si>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</si>
  <si>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</si>
  <si>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</si>
  <si>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</si>
  <si>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</si>
  <si>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</si>
  <si>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</si>
  <si>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</si>
  <si>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</si>
  <si>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</si>
  <si>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</si>
  <si>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</si>
  <si>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</si>
  <si>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</si>
  <si>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</si>
  <si>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</si>
  <si>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</si>
  <si>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</si>
  <si>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</si>
  <si>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</si>
  <si>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</si>
  <si>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</si>
  <si>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</si>
  <si>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</si>
  <si>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</si>
  <si>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</si>
  <si>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</si>
  <si>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</si>
  <si>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</si>
  <si>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</si>
  <si>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</si>
  <si>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</si>
  <si>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</si>
  <si>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</si>
  <si>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</si>
  <si>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</si>
  <si>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</si>
  <si>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</si>
  <si>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</si>
  <si>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</si>
  <si>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</si>
  <si>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</si>
  <si>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</si>
  <si>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</si>
  <si>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</si>
  <si>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</si>
  <si>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</si>
  <si>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</si>
  <si>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</si>
  <si>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</si>
  <si>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</si>
  <si>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</si>
  <si>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</si>
  <si>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</si>
  <si>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</si>
  <si>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</si>
  <si>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</si>
  <si>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</si>
  <si>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</si>
  <si>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</si>
  <si>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</si>
  <si>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</si>
  <si>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</si>
  <si>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</si>
  <si>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</si>
  <si>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</si>
  <si>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</si>
  <si>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</si>
  <si>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</si>
  <si>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</si>
  <si>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</si>
  <si>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</si>
  <si>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</si>
  <si>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</si>
  <si>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</si>
  <si>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</si>
  <si>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</si>
  <si>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</si>
  <si>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</si>
  <si>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</si>
  <si>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</si>
  <si>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</si>
  <si>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</si>
  <si>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</si>
  <si>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</si>
  <si>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</si>
  <si>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</si>
  <si>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</si>
  <si>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</si>
  <si>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</si>
  <si>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</si>
  <si>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</si>
  <si>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</si>
  <si>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</si>
  <si>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</si>
  <si>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</si>
  <si>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</si>
  <si>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</si>
  <si>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</si>
  <si>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</si>
  <si>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</si>
  <si>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</si>
  <si>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</si>
  <si>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</si>
  <si>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</si>
  <si>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</si>
  <si>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</si>
  <si>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</si>
  <si>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</si>
  <si>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</si>
  <si>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</si>
  <si>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</si>
  <si>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</si>
  <si>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</si>
  <si>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</si>
  <si>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</si>
  <si>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</si>
  <si>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</si>
  <si>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</si>
  <si>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</si>
  <si>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</si>
  <si>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</si>
  <si>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</si>
  <si>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</si>
  <si>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</si>
  <si>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</si>
  <si>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</si>
  <si>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</si>
  <si>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</si>
  <si>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</si>
  <si>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</si>
  <si>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</si>
  <si>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</si>
  <si>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</si>
  <si>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</si>
  <si>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</si>
  <si>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</si>
  <si>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</si>
  <si>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</si>
  <si>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</si>
  <si>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</si>
  <si>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</si>
  <si>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</si>
  <si>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</si>
  <si>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</si>
  <si>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</si>
  <si>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</si>
  <si>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</si>
  <si>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</si>
  <si>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</si>
  <si>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</si>
  <si>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</si>
  <si>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</si>
  <si>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</si>
  <si>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</si>
  <si>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</si>
  <si>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</si>
  <si>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</si>
  <si>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</si>
  <si>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</si>
  <si>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</si>
  <si>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</si>
  <si>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</si>
  <si>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</si>
  <si>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</si>
  <si>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</si>
  <si>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</si>
  <si>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</si>
  <si>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</si>
  <si>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</si>
  <si>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</si>
  <si>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</si>
  <si>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</si>
  <si>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</si>
  <si>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</si>
  <si>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</si>
  <si>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</si>
  <si>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</si>
  <si>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</si>
  <si>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</si>
  <si>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</si>
  <si>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</si>
  <si>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</si>
  <si>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</si>
  <si>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</si>
  <si>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</si>
  <si>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</si>
  <si>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</si>
  <si>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</si>
  <si>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</si>
  <si>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</si>
  <si>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</si>
  <si>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</si>
  <si>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</si>
  <si>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</si>
  <si>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</si>
  <si>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</si>
  <si>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</si>
  <si>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</si>
  <si>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</si>
  <si>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</si>
  <si>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</si>
  <si>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</si>
  <si>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</si>
  <si>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</si>
  <si>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</si>
  <si>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</si>
  <si>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</si>
  <si>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</si>
  <si>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</si>
  <si>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</si>
  <si>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</si>
  <si>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</si>
  <si>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</si>
  <si>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</si>
  <si>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</si>
  <si>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</si>
  <si>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</si>
  <si>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</si>
  <si>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</si>
  <si>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</si>
  <si>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</si>
  <si>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</si>
  <si>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</si>
  <si>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</si>
  <si>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</si>
  <si>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</si>
  <si>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</si>
  <si>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</si>
  <si>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</si>
  <si>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</si>
  <si>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</si>
  <si>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</si>
  <si>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</si>
  <si>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</si>
  <si>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</si>
  <si>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</si>
  <si>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</si>
  <si>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</si>
  <si>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</si>
  <si>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</si>
  <si>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</si>
  <si>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</si>
  <si>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</si>
  <si>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</si>
  <si>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</si>
  <si>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</si>
  <si>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</si>
  <si>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</si>
  <si>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</si>
  <si>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</si>
  <si>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</si>
  <si>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</si>
  <si>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</si>
  <si>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</si>
  <si>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</si>
  <si>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</si>
  <si>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</si>
  <si>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</si>
  <si>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</si>
  <si>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</si>
  <si>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</si>
  <si>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</si>
  <si>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</si>
  <si>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</si>
  <si>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</si>
  <si>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</si>
  <si>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</si>
  <si>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</si>
  <si>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</si>
  <si>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</si>
  <si>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</si>
  <si>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</si>
  <si>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</si>
  <si>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</si>
  <si>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</si>
  <si>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</si>
  <si>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</si>
  <si>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</si>
  <si>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</si>
  <si>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</si>
  <si>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</si>
  <si>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</si>
  <si>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</si>
  <si>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</si>
  <si>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</si>
  <si>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</si>
  <si>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</si>
  <si>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</si>
  <si>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</si>
  <si>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</si>
  <si>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</si>
  <si>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</si>
  <si>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</si>
  <si>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</si>
  <si>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</si>
  <si>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</si>
  <si>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</si>
  <si>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</si>
  <si>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</si>
  <si>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</si>
  <si>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</si>
  <si>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</si>
  <si>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</si>
  <si>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</si>
  <si>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</si>
  <si>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</si>
  <si>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</si>
  <si>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</si>
  <si>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</si>
  <si>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</si>
  <si>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</si>
  <si>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</si>
  <si>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</si>
  <si>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</si>
  <si>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</si>
  <si>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</si>
  <si>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</si>
  <si>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</si>
  <si>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</si>
  <si>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</si>
  <si>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</si>
  <si>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</si>
  <si>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</si>
  <si>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</si>
  <si>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</si>
  <si>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</si>
  <si>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</si>
  <si>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</si>
  <si>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</si>
  <si>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</si>
  <si>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</si>
  <si>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</si>
  <si>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</si>
  <si>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</si>
  <si>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</si>
  <si>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</si>
  <si>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</si>
  <si>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</si>
  <si>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</si>
  <si>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</si>
  <si>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</si>
  <si>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</si>
  <si>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</si>
  <si>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</si>
  <si>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</si>
  <si>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</si>
  <si>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</si>
  <si>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</si>
  <si>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</si>
  <si>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</si>
  <si>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</si>
  <si>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</si>
  <si>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</si>
  <si>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</si>
  <si>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</si>
  <si>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</si>
  <si>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</si>
  <si>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</si>
  <si>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</si>
  <si>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</si>
  <si>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</si>
  <si>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</si>
  <si>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</si>
  <si>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</si>
  <si>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</si>
  <si>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</si>
  <si>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</si>
  <si>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</si>
  <si>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</si>
  <si>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</si>
  <si>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</si>
  <si>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</si>
  <si>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</si>
  <si>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</si>
  <si>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</si>
  <si>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</si>
  <si>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</si>
  <si>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</si>
  <si>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</si>
  <si>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</si>
  <si>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</si>
  <si>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</si>
  <si>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</si>
  <si>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</si>
  <si>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</si>
  <si>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</si>
  <si>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</si>
  <si>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</si>
  <si>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</si>
  <si>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</si>
  <si>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</si>
  <si>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</si>
  <si>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</si>
  <si>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</si>
  <si>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</si>
  <si>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</si>
  <si>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</si>
  <si>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</si>
  <si>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</si>
  <si>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</si>
  <si>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</si>
  <si>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</si>
  <si>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</si>
  <si>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</si>
  <si>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</si>
  <si>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</si>
  <si>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</si>
  <si>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</si>
  <si>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</si>
  <si>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</si>
  <si>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</si>
  <si>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</si>
  <si>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</si>
  <si>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</si>
  <si>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</si>
  <si>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</si>
  <si>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</si>
  <si>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</si>
  <si>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</si>
  <si>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</si>
  <si>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</si>
  <si>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</si>
  <si>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</si>
  <si>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</si>
  <si>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</si>
  <si>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</si>
  <si>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</si>
  <si>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</si>
  <si>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</si>
  <si>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</si>
  <si>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</si>
  <si>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</si>
  <si>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</si>
  <si>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</si>
  <si>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</si>
  <si>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</si>
  <si>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</si>
  <si>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</si>
  <si>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</si>
  <si>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</si>
  <si>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</si>
  <si>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</si>
  <si>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</si>
  <si>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</si>
  <si>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</si>
  <si>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</si>
  <si>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</si>
  <si>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</si>
  <si>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</si>
  <si>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</si>
  <si>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</si>
  <si>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</si>
  <si>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</si>
  <si>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</si>
  <si>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</si>
  <si>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</si>
  <si>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</si>
  <si>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</si>
  <si>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</si>
  <si>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</si>
  <si>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</si>
  <si>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</si>
  <si>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</si>
  <si>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</si>
  <si>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</si>
  <si>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</si>
  <si>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</si>
  <si>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</si>
  <si>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</si>
  <si>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</si>
  <si>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</si>
  <si>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</si>
  <si>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</si>
  <si>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</si>
  <si>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</si>
  <si>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</si>
  <si>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</si>
  <si>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</si>
  <si>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</si>
  <si>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</si>
  <si>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</si>
  <si>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</si>
  <si>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</si>
  <si>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</si>
  <si>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</si>
  <si>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</si>
  <si>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</si>
  <si>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</si>
  <si>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</si>
  <si>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</si>
  <si>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</si>
  <si>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</si>
  <si>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</si>
  <si>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</si>
  <si>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</si>
  <si>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</si>
  <si>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</si>
  <si>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</si>
  <si>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</si>
  <si>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</si>
  <si>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</si>
  <si>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</si>
  <si>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</si>
  <si>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</si>
  <si>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</si>
  <si>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</si>
  <si>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</si>
  <si>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</si>
  <si>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</si>
  <si>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</si>
  <si>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</si>
  <si>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</si>
  <si>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</si>
  <si>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</si>
  <si>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</si>
  <si>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</si>
  <si>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</si>
  <si>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</si>
  <si>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</si>
  <si>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</si>
  <si>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</si>
  <si>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</si>
  <si>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</si>
  <si>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</si>
  <si>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</si>
  <si>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</si>
  <si>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</si>
  <si>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</si>
  <si>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</si>
  <si>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</si>
  <si>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</si>
  <si>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</si>
  <si>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</si>
  <si>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</si>
  <si>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</si>
  <si>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</si>
  <si>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</si>
  <si>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</si>
  <si>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</si>
  <si>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</si>
  <si>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</si>
  <si>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</si>
  <si>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</si>
  <si>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</si>
  <si>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</si>
  <si>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</si>
  <si>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</si>
  <si>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</si>
  <si>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</si>
  <si>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</si>
  <si>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</si>
  <si>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</si>
  <si>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</si>
  <si>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</si>
  <si>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</si>
  <si>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</si>
  <si>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</si>
  <si>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</si>
  <si>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</si>
  <si>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</si>
  <si>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</si>
  <si>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</si>
  <si>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</si>
  <si>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</si>
  <si>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</si>
  <si>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</si>
  <si>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</si>
  <si>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</si>
  <si>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</si>
  <si>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</si>
  <si>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</si>
  <si>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</si>
  <si>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</si>
  <si>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</si>
  <si>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</si>
  <si>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</si>
  <si>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</si>
  <si>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</si>
  <si>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</si>
  <si>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</si>
  <si>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</si>
  <si>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</si>
  <si>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</si>
  <si>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</si>
  <si>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</si>
  <si>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</si>
  <si>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</si>
  <si>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</si>
  <si>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</si>
  <si>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</si>
  <si>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</si>
  <si>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</si>
  <si>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</si>
  <si>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</si>
  <si>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</si>
  <si>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</si>
  <si>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</si>
  <si>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</si>
  <si>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</si>
  <si>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</si>
  <si>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</si>
  <si>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</si>
  <si>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</si>
  <si>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</si>
  <si>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</si>
  <si>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</si>
  <si>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</si>
  <si>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</si>
  <si>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</si>
  <si>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Sep 2001 YTD</t>
  </si>
  <si>
    <t xml:space="preserve">By Value</t>
  </si>
  <si>
    <t xml:space="preserve">%Total</t>
  </si>
  <si>
    <t xml:space="preserve">Davies  </t>
  </si>
  <si>
    <t xml:space="preserve">Power </t>
  </si>
  <si>
    <t xml:space="preserve">Canada </t>
  </si>
  <si>
    <t xml:space="preserve">Parquet  </t>
  </si>
  <si>
    <t xml:space="preserve">West Orig </t>
  </si>
  <si>
    <t xml:space="preserve">Gas </t>
  </si>
  <si>
    <t xml:space="preserve">West Gas </t>
  </si>
  <si>
    <t xml:space="preserve">Curry  </t>
  </si>
  <si>
    <t xml:space="preserve">ERCOT Orig </t>
  </si>
  <si>
    <t xml:space="preserve">Foster </t>
  </si>
  <si>
    <t xml:space="preserve">Wehn </t>
  </si>
  <si>
    <t xml:space="preserve">Gilbert -Power </t>
  </si>
  <si>
    <t xml:space="preserve">Thomas  </t>
  </si>
  <si>
    <t xml:space="preserve">Whitt  </t>
  </si>
  <si>
    <t xml:space="preserve">Thome </t>
  </si>
  <si>
    <t xml:space="preserve">Krebs </t>
  </si>
  <si>
    <t xml:space="preserve">Luce </t>
  </si>
  <si>
    <t xml:space="preserve">Central Gas </t>
  </si>
  <si>
    <t xml:space="preserve">Kroll </t>
  </si>
  <si>
    <t xml:space="preserve">Southeast Orig </t>
  </si>
  <si>
    <t xml:space="preserve">Choi </t>
  </si>
  <si>
    <t xml:space="preserve">Gilbert  </t>
  </si>
  <si>
    <t xml:space="preserve">Rosman </t>
  </si>
  <si>
    <t xml:space="preserve">Lucci  </t>
  </si>
  <si>
    <t xml:space="preserve">Calger  </t>
  </si>
  <si>
    <t xml:space="preserve">Le Dain  </t>
  </si>
  <si>
    <t xml:space="preserve">Llodra  </t>
  </si>
  <si>
    <t xml:space="preserve">Northeast Orig </t>
  </si>
  <si>
    <t xml:space="preserve">Booth </t>
  </si>
  <si>
    <t xml:space="preserve">Development </t>
  </si>
  <si>
    <t xml:space="preserve">Gottlob  </t>
  </si>
  <si>
    <t xml:space="preserve">HPL </t>
  </si>
  <si>
    <t xml:space="preserve">Jacoby </t>
  </si>
  <si>
    <t xml:space="preserve">Wolfe </t>
  </si>
  <si>
    <t xml:space="preserve">Lagrasta  </t>
  </si>
  <si>
    <t xml:space="preserve">Miller  </t>
  </si>
  <si>
    <t xml:space="preserve">Etringer </t>
  </si>
  <si>
    <t xml:space="preserve">McDonald  </t>
  </si>
  <si>
    <t xml:space="preserve">Page </t>
  </si>
  <si>
    <t xml:space="preserve">Slaughter </t>
  </si>
  <si>
    <t xml:space="preserve">Hilgert  </t>
  </si>
  <si>
    <t xml:space="preserve">Assets </t>
  </si>
  <si>
    <t xml:space="preserve">Perez  </t>
  </si>
  <si>
    <t xml:space="preserve">Mexico </t>
  </si>
  <si>
    <t xml:space="preserve">Rawson </t>
  </si>
  <si>
    <t xml:space="preserve">Mitro </t>
  </si>
  <si>
    <t xml:space="preserve">Sangwine  </t>
  </si>
  <si>
    <t xml:space="preserve">Zisman  </t>
  </si>
  <si>
    <t xml:space="preserve">Asset Marketing </t>
  </si>
  <si>
    <t xml:space="preserve">Abramo </t>
  </si>
  <si>
    <t xml:space="preserve">Black  </t>
  </si>
  <si>
    <t xml:space="preserve">Wood  </t>
  </si>
  <si>
    <t xml:space="preserve">DePaolis  </t>
  </si>
  <si>
    <t xml:space="preserve">East Gas </t>
  </si>
  <si>
    <t xml:space="preserve">Biever </t>
  </si>
  <si>
    <t xml:space="preserve">Harrison  </t>
  </si>
  <si>
    <t xml:space="preserve">Anderson </t>
  </si>
  <si>
    <t xml:space="preserve">Malowney </t>
  </si>
  <si>
    <t xml:space="preserve">Ward  </t>
  </si>
  <si>
    <t xml:space="preserve">Oh  </t>
  </si>
  <si>
    <t xml:space="preserve">Buerkle </t>
  </si>
  <si>
    <t xml:space="preserve">Otto </t>
  </si>
  <si>
    <t xml:space="preserve">Clynes  </t>
  </si>
  <si>
    <t xml:space="preserve">Midwest Orig </t>
  </si>
  <si>
    <t xml:space="preserve">Mainzer </t>
  </si>
  <si>
    <t xml:space="preserve">Taylor  </t>
  </si>
  <si>
    <t xml:space="preserve">Grass </t>
  </si>
  <si>
    <t xml:space="preserve">Breslau  </t>
  </si>
  <si>
    <t xml:space="preserve">Scholtes </t>
  </si>
  <si>
    <t xml:space="preserve">Tapscott </t>
  </si>
  <si>
    <t xml:space="preserve">Riley  </t>
  </si>
  <si>
    <t xml:space="preserve">Smith,Mark </t>
  </si>
  <si>
    <t xml:space="preserve">Patel </t>
  </si>
  <si>
    <t xml:space="preserve">Kaiser  </t>
  </si>
  <si>
    <t xml:space="preserve">Dyer  </t>
  </si>
  <si>
    <t xml:space="preserve">Drozdiak  </t>
  </si>
  <si>
    <t xml:space="preserve">Baughman  </t>
  </si>
  <si>
    <t xml:space="preserve">Ferries  </t>
  </si>
  <si>
    <t xml:space="preserve">Pollan  </t>
  </si>
  <si>
    <t xml:space="preserve">Muhl  </t>
  </si>
  <si>
    <t xml:space="preserve">Cocke </t>
  </si>
  <si>
    <t xml:space="preserve">Zivley  </t>
  </si>
  <si>
    <t xml:space="preserve">Morris  </t>
  </si>
  <si>
    <t xml:space="preserve">Barbe  </t>
  </si>
  <si>
    <t xml:space="preserve">Dalton  </t>
  </si>
  <si>
    <t xml:space="preserve">Ortiz </t>
  </si>
  <si>
    <t xml:space="preserve">Frank  </t>
  </si>
  <si>
    <t xml:space="preserve">Valderrama  </t>
  </si>
  <si>
    <t xml:space="preserve">Meyer  </t>
  </si>
  <si>
    <t xml:space="preserve">Hammond </t>
  </si>
  <si>
    <t xml:space="preserve">Concannon  </t>
  </si>
  <si>
    <t xml:space="preserve">Mrha </t>
  </si>
  <si>
    <t xml:space="preserve">Devries  </t>
  </si>
  <si>
    <t xml:space="preserve">Kelly  </t>
  </si>
  <si>
    <t xml:space="preserve">Quick  </t>
  </si>
  <si>
    <t xml:space="preserve">ECR </t>
  </si>
  <si>
    <t xml:space="preserve">Smith,Maureen </t>
  </si>
  <si>
    <t xml:space="preserve">Ader  </t>
  </si>
  <si>
    <t xml:space="preserve">Bieniawski </t>
  </si>
  <si>
    <t xml:space="preserve">Williams  </t>
  </si>
  <si>
    <t xml:space="preserve">De Stefano </t>
  </si>
  <si>
    <t xml:space="preserve">Pagan  </t>
  </si>
  <si>
    <t xml:space="preserve">Fuller </t>
  </si>
  <si>
    <t xml:space="preserve">Sewell  </t>
  </si>
  <si>
    <t xml:space="preserve">Burnham </t>
  </si>
  <si>
    <t xml:space="preserve">Frinhart </t>
  </si>
  <si>
    <t xml:space="preserve">Pastega  </t>
  </si>
  <si>
    <t xml:space="preserve">Shipos  </t>
  </si>
  <si>
    <t xml:space="preserve">Rorschach  </t>
  </si>
  <si>
    <t xml:space="preserve">Hall  </t>
  </si>
  <si>
    <t xml:space="preserve">Snieder  </t>
  </si>
  <si>
    <t xml:space="preserve">Lamphier  </t>
  </si>
  <si>
    <t xml:space="preserve">Braddock  </t>
  </si>
  <si>
    <t xml:space="preserve">Figueroa  </t>
  </si>
  <si>
    <t xml:space="preserve">DeMoes  </t>
  </si>
  <si>
    <t xml:space="preserve">Thurston </t>
  </si>
  <si>
    <t xml:space="preserve">Law </t>
  </si>
  <si>
    <t xml:space="preserve">Prevatt  </t>
  </si>
  <si>
    <t xml:space="preserve">Carrabine  </t>
  </si>
  <si>
    <t xml:space="preserve">Singer </t>
  </si>
  <si>
    <t xml:space="preserve">Bernstein  </t>
  </si>
  <si>
    <t xml:space="preserve">Martinez  </t>
  </si>
  <si>
    <t xml:space="preserve">Jones </t>
  </si>
  <si>
    <t xml:space="preserve">Hrap  </t>
  </si>
  <si>
    <t xml:space="preserve">Hodge </t>
  </si>
  <si>
    <t xml:space="preserve">Feitler  </t>
  </si>
  <si>
    <t xml:space="preserve">Titus  </t>
  </si>
  <si>
    <t xml:space="preserve">Politis  </t>
  </si>
  <si>
    <t xml:space="preserve">Goodell </t>
  </si>
  <si>
    <t xml:space="preserve">McCaffrey  </t>
  </si>
  <si>
    <t xml:space="preserve">Wang  </t>
  </si>
  <si>
    <t xml:space="preserve">Schener </t>
  </si>
  <si>
    <t xml:space="preserve">Schultz  </t>
  </si>
  <si>
    <t xml:space="preserve">Wheeler  </t>
  </si>
  <si>
    <t xml:space="preserve">Wallis  </t>
  </si>
  <si>
    <t xml:space="preserve">Bryan </t>
  </si>
  <si>
    <t xml:space="preserve">Bubert  </t>
  </si>
  <si>
    <t xml:space="preserve">Di Stefano </t>
  </si>
  <si>
    <t xml:space="preserve">Penman  </t>
  </si>
  <si>
    <t xml:space="preserve">Zivic </t>
  </si>
  <si>
    <t xml:space="preserve">Thompson  </t>
  </si>
  <si>
    <t xml:space="preserve">Smith  </t>
  </si>
  <si>
    <t xml:space="preserve">Derivatives  </t>
  </si>
  <si>
    <t xml:space="preserve">Sukaly  </t>
  </si>
  <si>
    <t xml:space="preserve">Enduser  </t>
  </si>
  <si>
    <t xml:space="preserve">Berkeland  </t>
  </si>
  <si>
    <t xml:space="preserve">Duran  </t>
  </si>
  <si>
    <t xml:space="preserve">Staab </t>
  </si>
  <si>
    <t xml:space="preserve">Wilson  </t>
  </si>
  <si>
    <t xml:space="preserve">Weissman  </t>
  </si>
  <si>
    <t xml:space="preserve">Ahn  </t>
  </si>
  <si>
    <t xml:space="preserve">Lofton  </t>
  </si>
  <si>
    <t xml:space="preserve">Jester </t>
  </si>
  <si>
    <t xml:space="preserve">Acevedo  </t>
  </si>
  <si>
    <t xml:space="preserve">Culotta  </t>
  </si>
  <si>
    <t xml:space="preserve">Stevens  </t>
  </si>
  <si>
    <t xml:space="preserve">Giron </t>
  </si>
  <si>
    <t xml:space="preserve">Villarreal  </t>
  </si>
  <si>
    <t xml:space="preserve">Racicot  </t>
  </si>
  <si>
    <t xml:space="preserve">Lenci </t>
  </si>
  <si>
    <t xml:space="preserve">Laporte </t>
  </si>
  <si>
    <t xml:space="preserve">Lambie  </t>
  </si>
  <si>
    <t xml:space="preserve">Cowan  </t>
  </si>
  <si>
    <t xml:space="preserve">Peyton  </t>
  </si>
  <si>
    <t xml:space="preserve">Texas </t>
  </si>
  <si>
    <t xml:space="preserve">Hendrickson </t>
  </si>
  <si>
    <t xml:space="preserve">Munir  </t>
  </si>
  <si>
    <t xml:space="preserve">Seske  </t>
  </si>
  <si>
    <t xml:space="preserve">Loving  </t>
  </si>
  <si>
    <t xml:space="preserve">Breglam </t>
  </si>
  <si>
    <t xml:space="preserve">Johnson </t>
  </si>
  <si>
    <t xml:space="preserve">Miscellaneous </t>
  </si>
  <si>
    <t xml:space="preserve">Bilberry  </t>
  </si>
  <si>
    <t xml:space="preserve">Papayoti  </t>
  </si>
  <si>
    <t xml:space="preserve">Fairley </t>
  </si>
  <si>
    <t xml:space="preserve">Total </t>
  </si>
  <si>
    <t xml:space="preserve">By Commodity</t>
  </si>
  <si>
    <t xml:space="preserve">Summary by Team</t>
  </si>
  <si>
    <t xml:space="preserve">West Gas</t>
  </si>
  <si>
    <t xml:space="preserve">ERCOT Orig</t>
  </si>
  <si>
    <t xml:space="preserve">Development</t>
  </si>
  <si>
    <t xml:space="preserve">Central Gas</t>
  </si>
  <si>
    <t xml:space="preserve">East Gas</t>
  </si>
  <si>
    <t xml:space="preserve">Northeast Orig</t>
  </si>
  <si>
    <t xml:space="preserve">Southeast Orig</t>
  </si>
  <si>
    <t xml:space="preserve">HPL</t>
  </si>
  <si>
    <t xml:space="preserve">Mexico</t>
  </si>
  <si>
    <t xml:space="preserve">Texas Gas</t>
  </si>
  <si>
    <t xml:space="preserve">By Team</t>
  </si>
  <si>
    <t xml:space="preserve">Zisman </t>
  </si>
  <si>
    <r>
      <rPr>
        <sz val="10"/>
        <rFont val="Times New Roman"/>
        <family val="1"/>
      </rPr>
      <t xml:space="preserve">Biever</t>
    </r>
    <r>
      <rPr>
        <sz val="10"/>
        <color rgb="FF0000FF"/>
        <rFont val="Times New Roman"/>
        <family val="1"/>
      </rPr>
      <t xml:space="preserve">*</t>
    </r>
  </si>
  <si>
    <t xml:space="preserve">*Enron Retail Number</t>
  </si>
  <si>
    <t xml:space="preserve">ERCOT Origination</t>
  </si>
  <si>
    <t xml:space="preserve">Curry </t>
  </si>
  <si>
    <t xml:space="preserve">Sukaly </t>
  </si>
  <si>
    <t xml:space="preserve">Ahn </t>
  </si>
  <si>
    <t xml:space="preserve">Jester</t>
  </si>
  <si>
    <t xml:space="preserve">Midwest Power</t>
  </si>
  <si>
    <t xml:space="preserve">Northeast Power</t>
  </si>
  <si>
    <t xml:space="preserve">Total *</t>
  </si>
  <si>
    <t xml:space="preserve">*  $150,000 related to Old Dominion(Dalton) is included in Midwest Power.</t>
  </si>
  <si>
    <t xml:space="preserve">   </t>
  </si>
  <si>
    <t xml:space="preserve">Southeast Power</t>
  </si>
  <si>
    <t xml:space="preserve">Krebs</t>
  </si>
  <si>
    <t xml:space="preserve">*</t>
  </si>
  <si>
    <t xml:space="preserve">Slaughter</t>
  </si>
  <si>
    <t xml:space="preserve">*includes $5M to be recognized 3Q for Fountain Valley (PSCO)</t>
  </si>
  <si>
    <t xml:space="preserve">Hilgert </t>
  </si>
  <si>
    <t xml:space="preserve">Grass</t>
  </si>
  <si>
    <t xml:space="preserve">Meyer </t>
  </si>
  <si>
    <t xml:space="preserve">Mrha</t>
  </si>
  <si>
    <t xml:space="preserve">Bieniawski</t>
  </si>
  <si>
    <t xml:space="preserve">Riley </t>
  </si>
  <si>
    <t xml:space="preserve">Morris </t>
  </si>
  <si>
    <t xml:space="preserve">Hall </t>
  </si>
  <si>
    <t xml:space="preserve">Snieder </t>
  </si>
  <si>
    <t xml:space="preserve">Lamphier </t>
  </si>
  <si>
    <t xml:space="preserve">Wallis </t>
  </si>
  <si>
    <t xml:space="preserve">Bubert </t>
  </si>
  <si>
    <t xml:space="preserve">Weissman </t>
  </si>
  <si>
    <t xml:space="preserve">Lofton </t>
  </si>
  <si>
    <t xml:space="preserve">Peyton </t>
  </si>
  <si>
    <t xml:space="preserve">Bilberry </t>
  </si>
  <si>
    <t xml:space="preserve">Papayoti 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</si>
  <si>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</si>
  <si>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*$8,229,391 of total is Ennovate and runs through the trading line of the DPR.</t>
  </si>
  <si>
    <t xml:space="preserve">Quick </t>
  </si>
  <si>
    <t xml:space="preserve">ECR</t>
  </si>
  <si>
    <t xml:space="preserve">Prevatt </t>
  </si>
  <si>
    <t xml:space="preserve">Texas</t>
  </si>
  <si>
    <t xml:space="preserve">*This number rolls into the trading line on the Management Summary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</si>
</sst>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0%"/>
    <numFmt numFmtId="174" formatCode="[$-409]m/d/yyyy"/>
    <numFmt numFmtId="175" formatCode="0.0%"/>
  </numFmts>
  <fonts count="3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b val="true"/>
      <sz val="11"/>
      <name val="Arial"/>
      <family val="2"/>
    </font>
    <font>
      <sz val="10"/>
      <name val="Arial"/>
      <family val="2"/>
    </font>
    <font>
      <sz val="14"/>
      <color rgb="FF0000FF"/>
      <name val="Arial"/>
      <family val="0"/>
    </font>
    <font>
      <sz val="10"/>
      <color rgb="FF0000FF"/>
      <name val="Times New Roman"/>
      <family val="1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4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5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externalLink" Target="externalLinks/externalLink1.xml"/><Relationship Id="rId3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49516286"/>
        <c:axId val="59268774"/>
        <c:axId val="0"/>
      </c:bar3DChart>
      <c:catAx>
        <c:axId val="4951628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59268774"/>
        <c:crossesAt val="0"/>
        <c:auto val="1"/>
        <c:lblAlgn val="ctr"/>
        <c:lblOffset val="100"/>
        <c:noMultiLvlLbl val="0"/>
      </c:catAx>
      <c:valAx>
        <c:axId val="5926877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49516286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29428971"/>
        <c:axId val="29833413"/>
      </c:barChart>
      <c:catAx>
        <c:axId val="2942897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833413"/>
        <c:crossesAt val="0"/>
        <c:auto val="1"/>
        <c:lblAlgn val="ctr"/>
        <c:lblOffset val="100"/>
        <c:noMultiLvlLbl val="0"/>
      </c:catAx>
      <c:valAx>
        <c:axId val="2983341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942897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50741212"/>
        <c:axId val="78843674"/>
      </c:barChart>
      <c:catAx>
        <c:axId val="5074121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843674"/>
        <c:crossesAt val="0"/>
        <c:auto val="1"/>
        <c:lblAlgn val="ctr"/>
        <c:lblOffset val="100"/>
        <c:noMultiLvlLbl val="0"/>
      </c:catAx>
      <c:valAx>
        <c:axId val="7884367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074121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47899607"/>
        <c:axId val="28377233"/>
      </c:barChart>
      <c:catAx>
        <c:axId val="4789960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377233"/>
        <c:crossesAt val="0"/>
        <c:auto val="1"/>
        <c:lblAlgn val="ctr"/>
        <c:lblOffset val="100"/>
        <c:noMultiLvlLbl val="0"/>
      </c:catAx>
      <c:valAx>
        <c:axId val="2837723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89960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7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5568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68"/>
      <c r="E5" s="78" t="s">
        <v>5303</v>
      </c>
      <c r="F5" s="68"/>
      <c r="G5" s="79" t="s">
        <v>5542</v>
      </c>
      <c r="H5" s="68"/>
      <c r="I5" s="80" t="s">
        <v>5569</v>
      </c>
    </row>
    <row r="6" customFormat="false" ht="12.75" hidden="false" customHeight="true" outlineLevel="0" collapsed="false">
      <c r="A6" s="16" t="s">
        <v>5570</v>
      </c>
      <c r="B6" s="16"/>
      <c r="C6" s="16" t="s">
        <v>5571</v>
      </c>
      <c r="D6" s="16"/>
      <c r="E6" s="16" t="s">
        <v>5572</v>
      </c>
      <c r="F6" s="16"/>
      <c r="G6" s="8" t="n">
        <v>77249000</v>
      </c>
      <c r="H6" s="8"/>
      <c r="I6" s="81" t="n">
        <f aca="false">G6/$G$174</f>
        <v>0.172651011208044</v>
      </c>
      <c r="J6" s="82"/>
      <c r="K6" s="82"/>
    </row>
    <row r="7" customFormat="false" ht="12.75" hidden="false" customHeight="false" outlineLevel="0" collapsed="false">
      <c r="A7" s="5" t="s">
        <v>5573</v>
      </c>
      <c r="B7" s="5"/>
      <c r="C7" s="5" t="s">
        <v>5571</v>
      </c>
      <c r="D7" s="5"/>
      <c r="E7" s="5" t="s">
        <v>5574</v>
      </c>
      <c r="F7" s="5"/>
      <c r="G7" s="8" t="n">
        <v>28000000</v>
      </c>
      <c r="H7" s="8"/>
      <c r="I7" s="81" t="n">
        <f aca="false">G7/$G$174</f>
        <v>0.0625798173934322</v>
      </c>
    </row>
    <row r="8" customFormat="false" ht="12.75" hidden="false" customHeight="true" outlineLevel="0" collapsed="false">
      <c r="A8" s="16" t="s">
        <v>5546</v>
      </c>
      <c r="B8" s="16"/>
      <c r="C8" s="16" t="s">
        <v>5575</v>
      </c>
      <c r="D8" s="16"/>
      <c r="E8" s="16" t="s">
        <v>5576</v>
      </c>
      <c r="F8" s="16"/>
      <c r="G8" s="8" t="n">
        <v>22032148</v>
      </c>
      <c r="H8" s="83"/>
      <c r="I8" s="81" t="n">
        <f aca="false">G8/$G$174</f>
        <v>0.0492417070937526</v>
      </c>
      <c r="J8" s="82"/>
      <c r="K8" s="82"/>
    </row>
    <row r="9" customFormat="false" ht="12.75" hidden="false" customHeight="false" outlineLevel="0" collapsed="false">
      <c r="A9" s="5" t="s">
        <v>5577</v>
      </c>
      <c r="B9" s="5"/>
      <c r="C9" s="5" t="s">
        <v>5571</v>
      </c>
      <c r="D9" s="5"/>
      <c r="E9" s="16" t="s">
        <v>5578</v>
      </c>
      <c r="F9" s="5"/>
      <c r="G9" s="8" t="n">
        <v>20411866</v>
      </c>
      <c r="H9" s="8"/>
      <c r="I9" s="81" t="n">
        <f aca="false">G9/$G$174</f>
        <v>0.045620387390686</v>
      </c>
    </row>
    <row r="10" customFormat="false" ht="12.75" hidden="false" customHeight="true" outlineLevel="0" collapsed="false">
      <c r="A10" s="16" t="s">
        <v>5579</v>
      </c>
      <c r="B10" s="16"/>
      <c r="C10" s="16" t="s">
        <v>5571</v>
      </c>
      <c r="D10" s="16"/>
      <c r="E10" s="16" t="s">
        <v>5574</v>
      </c>
      <c r="F10" s="16"/>
      <c r="G10" s="8" t="n">
        <v>17392515</v>
      </c>
      <c r="H10" s="84"/>
      <c r="I10" s="81" t="n">
        <f aca="false">G10/$G$174</f>
        <v>0.0388721575968761</v>
      </c>
      <c r="J10" s="84"/>
      <c r="K10" s="84"/>
    </row>
    <row r="11" customFormat="false" ht="12.75" hidden="false" customHeight="true" outlineLevel="0" collapsed="false">
      <c r="A11" s="16" t="s">
        <v>5580</v>
      </c>
      <c r="B11" s="16"/>
      <c r="C11" s="16" t="s">
        <v>5571</v>
      </c>
      <c r="D11" s="16"/>
      <c r="E11" s="16" t="s">
        <v>5574</v>
      </c>
      <c r="F11" s="16"/>
      <c r="G11" s="8" t="n">
        <v>16000000</v>
      </c>
      <c r="H11" s="84"/>
      <c r="I11" s="81" t="n">
        <f aca="false">G11/$G$174</f>
        <v>0.0357598956533898</v>
      </c>
      <c r="J11" s="82"/>
      <c r="K11" s="82"/>
    </row>
    <row r="12" customFormat="false" ht="12.75" hidden="false" customHeight="true" outlineLevel="0" collapsed="false">
      <c r="A12" s="85" t="s">
        <v>5581</v>
      </c>
      <c r="B12" s="85"/>
      <c r="C12" s="85" t="s">
        <v>5571</v>
      </c>
      <c r="D12" s="85"/>
      <c r="E12" s="85" t="s">
        <v>5574</v>
      </c>
      <c r="F12" s="85"/>
      <c r="G12" s="8" t="n">
        <v>14000000</v>
      </c>
      <c r="H12" s="8"/>
      <c r="I12" s="81" t="n">
        <f aca="false">G12/$G$174</f>
        <v>0.0312899086967161</v>
      </c>
      <c r="J12" s="84"/>
      <c r="K12" s="84"/>
    </row>
    <row r="13" customFormat="false" ht="12.75" hidden="false" customHeight="true" outlineLevel="0" collapsed="false">
      <c r="A13" s="16" t="s">
        <v>5582</v>
      </c>
      <c r="B13" s="16"/>
      <c r="C13" s="16" t="s">
        <v>5571</v>
      </c>
      <c r="D13" s="16"/>
      <c r="E13" s="16" t="s">
        <v>5574</v>
      </c>
      <c r="F13" s="16"/>
      <c r="G13" s="8" t="n">
        <v>14000000</v>
      </c>
      <c r="H13" s="83"/>
      <c r="I13" s="81" t="n">
        <f aca="false">G13/$G$174</f>
        <v>0.0312899086967161</v>
      </c>
      <c r="J13" s="84"/>
      <c r="K13" s="84"/>
    </row>
    <row r="14" customFormat="false" ht="12.75" hidden="false" customHeight="true" outlineLevel="0" collapsed="false">
      <c r="A14" s="85" t="s">
        <v>5583</v>
      </c>
      <c r="B14" s="85"/>
      <c r="C14" s="85" t="s">
        <v>5575</v>
      </c>
      <c r="D14" s="85"/>
      <c r="E14" s="85" t="s">
        <v>5576</v>
      </c>
      <c r="F14" s="85"/>
      <c r="G14" s="8" t="n">
        <v>11726562</v>
      </c>
      <c r="H14" s="82"/>
      <c r="I14" s="81" t="n">
        <f aca="false">G14/$G$174</f>
        <v>0.0262087895933129</v>
      </c>
      <c r="J14" s="84"/>
      <c r="K14" s="84"/>
    </row>
    <row r="15" customFormat="false" ht="12.75" hidden="false" customHeight="true" outlineLevel="0" collapsed="false">
      <c r="A15" s="16" t="s">
        <v>5584</v>
      </c>
      <c r="B15" s="16"/>
      <c r="C15" s="16" t="s">
        <v>5571</v>
      </c>
      <c r="D15" s="16"/>
      <c r="E15" s="16" t="s">
        <v>5574</v>
      </c>
      <c r="F15" s="16"/>
      <c r="G15" s="8" t="n">
        <v>10000000</v>
      </c>
      <c r="H15" s="8"/>
      <c r="I15" s="81" t="n">
        <f aca="false">G15/$G$174</f>
        <v>0.0223499347833686</v>
      </c>
      <c r="J15" s="82"/>
      <c r="K15" s="82"/>
    </row>
    <row r="16" customFormat="false" ht="12.75" hidden="false" customHeight="true" outlineLevel="0" collapsed="false">
      <c r="A16" s="16" t="s">
        <v>5585</v>
      </c>
      <c r="B16" s="16"/>
      <c r="C16" s="16" t="s">
        <v>5571</v>
      </c>
      <c r="D16" s="16"/>
      <c r="E16" s="16" t="s">
        <v>5574</v>
      </c>
      <c r="F16" s="16"/>
      <c r="G16" s="8" t="n">
        <v>9742219</v>
      </c>
      <c r="H16" s="8"/>
      <c r="I16" s="81" t="n">
        <f aca="false">G16/$G$174</f>
        <v>0.0217737959295295</v>
      </c>
      <c r="J16" s="84"/>
      <c r="K16" s="84"/>
    </row>
    <row r="17" customFormat="false" ht="12.75" hidden="false" customHeight="true" outlineLevel="0" collapsed="false">
      <c r="A17" s="16" t="s">
        <v>5586</v>
      </c>
      <c r="B17" s="16"/>
      <c r="C17" s="16" t="s">
        <v>5575</v>
      </c>
      <c r="D17" s="16"/>
      <c r="E17" s="16" t="s">
        <v>5587</v>
      </c>
      <c r="F17" s="16"/>
      <c r="G17" s="8" t="n">
        <v>9299391</v>
      </c>
      <c r="H17" s="8"/>
      <c r="I17" s="81" t="n">
        <f aca="false">G17/$G$174</f>
        <v>0.0207840782375045</v>
      </c>
      <c r="J17" s="82"/>
      <c r="K17" s="82"/>
    </row>
    <row r="18" customFormat="false" ht="12.75" hidden="false" customHeight="false" outlineLevel="0" collapsed="false">
      <c r="A18" s="16" t="s">
        <v>5588</v>
      </c>
      <c r="B18" s="16"/>
      <c r="C18" s="16" t="s">
        <v>5571</v>
      </c>
      <c r="D18" s="16"/>
      <c r="E18" s="16" t="s">
        <v>5589</v>
      </c>
      <c r="F18" s="16"/>
      <c r="G18" s="8" t="n">
        <v>8979408</v>
      </c>
      <c r="H18" s="8"/>
      <c r="I18" s="81" t="n">
        <f aca="false">G18/$G$174</f>
        <v>0.0200689183193259</v>
      </c>
    </row>
    <row r="19" customFormat="false" ht="12.75" hidden="false" customHeight="false" outlineLevel="0" collapsed="false">
      <c r="A19" s="16" t="s">
        <v>5590</v>
      </c>
      <c r="B19" s="16"/>
      <c r="C19" s="16" t="s">
        <v>5571</v>
      </c>
      <c r="D19" s="16"/>
      <c r="E19" s="16" t="s">
        <v>5574</v>
      </c>
      <c r="F19" s="16"/>
      <c r="G19" s="8" t="n">
        <v>8663463</v>
      </c>
      <c r="H19" s="8"/>
      <c r="I19" s="81" t="n">
        <f aca="false">G19/$G$174</f>
        <v>0.0193627833048127</v>
      </c>
    </row>
    <row r="20" customFormat="false" ht="12.75" hidden="false" customHeight="true" outlineLevel="0" collapsed="false">
      <c r="A20" s="16" t="s">
        <v>5591</v>
      </c>
      <c r="B20" s="16"/>
      <c r="C20" s="16" t="s">
        <v>5575</v>
      </c>
      <c r="D20" s="16"/>
      <c r="E20" s="16" t="s">
        <v>5305</v>
      </c>
      <c r="F20" s="16"/>
      <c r="G20" s="8" t="n">
        <v>8493684.5</v>
      </c>
      <c r="H20" s="84"/>
      <c r="I20" s="81" t="n">
        <f aca="false">G20/$G$174</f>
        <v>0.0189833294645509</v>
      </c>
      <c r="J20" s="84"/>
      <c r="K20" s="84"/>
    </row>
    <row r="21" customFormat="false" ht="12.75" hidden="false" customHeight="true" outlineLevel="0" collapsed="false">
      <c r="A21" s="16" t="s">
        <v>5592</v>
      </c>
      <c r="B21" s="16"/>
      <c r="C21" s="16" t="s">
        <v>5571</v>
      </c>
      <c r="D21" s="16"/>
      <c r="E21" s="16" t="s">
        <v>5574</v>
      </c>
      <c r="F21" s="16"/>
      <c r="G21" s="8" t="n">
        <v>7094465</v>
      </c>
      <c r="H21" s="8"/>
      <c r="I21" s="81" t="n">
        <f aca="false">G21/$G$174</f>
        <v>0.0158560830072891</v>
      </c>
      <c r="J21" s="84"/>
      <c r="K21" s="84"/>
    </row>
    <row r="22" customFormat="false" ht="12.75" hidden="false" customHeight="true" outlineLevel="0" collapsed="false">
      <c r="A22" s="16" t="s">
        <v>5593</v>
      </c>
      <c r="B22" s="16"/>
      <c r="C22" s="16" t="s">
        <v>5575</v>
      </c>
      <c r="D22" s="16"/>
      <c r="E22" s="16" t="s">
        <v>5576</v>
      </c>
      <c r="F22" s="16"/>
      <c r="G22" s="8" t="n">
        <v>7003878</v>
      </c>
      <c r="H22" s="8"/>
      <c r="I22" s="81" t="n">
        <f aca="false">G22/$G$174</f>
        <v>0.015653621653067</v>
      </c>
      <c r="J22" s="82"/>
      <c r="K22" s="82"/>
    </row>
    <row r="23" customFormat="false" ht="12.75" hidden="false" customHeight="false" outlineLevel="0" collapsed="false">
      <c r="A23" s="85" t="s">
        <v>5594</v>
      </c>
      <c r="B23" s="85"/>
      <c r="C23" s="85" t="s">
        <v>5571</v>
      </c>
      <c r="D23" s="85"/>
      <c r="E23" s="85" t="s">
        <v>5574</v>
      </c>
      <c r="F23" s="85"/>
      <c r="G23" s="8" t="n">
        <v>6730000</v>
      </c>
      <c r="H23" s="8"/>
      <c r="I23" s="81" t="n">
        <f aca="false">G23/$G$174</f>
        <v>0.0150415061092071</v>
      </c>
    </row>
    <row r="24" customFormat="false" ht="12.75" hidden="false" customHeight="false" outlineLevel="0" collapsed="false">
      <c r="A24" s="16" t="s">
        <v>5595</v>
      </c>
      <c r="B24" s="16"/>
      <c r="C24" s="16" t="s">
        <v>5575</v>
      </c>
      <c r="D24" s="16"/>
      <c r="E24" s="16" t="s">
        <v>5572</v>
      </c>
      <c r="F24" s="16"/>
      <c r="G24" s="8" t="n">
        <v>6608441</v>
      </c>
      <c r="H24" s="8"/>
      <c r="I24" s="81" t="n">
        <f aca="false">G24/$G$174</f>
        <v>0.0147698225369739</v>
      </c>
    </row>
    <row r="25" customFormat="false" ht="12.75" hidden="false" customHeight="false" outlineLevel="0" collapsed="false">
      <c r="A25" s="16" t="s">
        <v>5596</v>
      </c>
      <c r="B25" s="16"/>
      <c r="C25" s="16" t="s">
        <v>5571</v>
      </c>
      <c r="D25" s="16"/>
      <c r="E25" s="86" t="s">
        <v>5597</v>
      </c>
      <c r="F25" s="16"/>
      <c r="G25" s="8" t="n">
        <v>6163632</v>
      </c>
      <c r="H25" s="8"/>
      <c r="I25" s="81" t="n">
        <f aca="false">G25/$G$174</f>
        <v>0.0137756773228684</v>
      </c>
    </row>
    <row r="26" customFormat="false" ht="12.75" hidden="false" customHeight="false" outlineLevel="0" collapsed="false">
      <c r="A26" s="16" t="s">
        <v>5598</v>
      </c>
      <c r="B26" s="16"/>
      <c r="C26" s="16" t="s">
        <v>5571</v>
      </c>
      <c r="D26" s="16"/>
      <c r="E26" s="16" t="s">
        <v>5599</v>
      </c>
      <c r="F26" s="16"/>
      <c r="G26" s="8" t="n">
        <v>6000000</v>
      </c>
      <c r="H26" s="8"/>
      <c r="I26" s="81" t="n">
        <f aca="false">G26/$G$174</f>
        <v>0.0134099608700212</v>
      </c>
    </row>
    <row r="27" customFormat="false" ht="12.75" hidden="false" customHeight="false" outlineLevel="0" collapsed="false">
      <c r="A27" s="16" t="s">
        <v>5600</v>
      </c>
      <c r="B27" s="16"/>
      <c r="C27" s="16" t="s">
        <v>5575</v>
      </c>
      <c r="D27" s="16"/>
      <c r="E27" s="16" t="s">
        <v>5601</v>
      </c>
      <c r="F27" s="16"/>
      <c r="G27" s="8" t="n">
        <v>5749630</v>
      </c>
      <c r="H27" s="8"/>
      <c r="I27" s="81" t="n">
        <f aca="false">G27/$G$174</f>
        <v>0.01285038555285</v>
      </c>
    </row>
    <row r="28" customFormat="false" ht="12.75" hidden="false" customHeight="false" outlineLevel="0" collapsed="false">
      <c r="A28" s="16" t="s">
        <v>5602</v>
      </c>
      <c r="B28" s="16"/>
      <c r="C28" s="16" t="s">
        <v>5571</v>
      </c>
      <c r="D28" s="16"/>
      <c r="E28" s="16" t="s">
        <v>5599</v>
      </c>
      <c r="F28" s="16"/>
      <c r="G28" s="8" t="n">
        <v>5729000</v>
      </c>
      <c r="H28" s="83"/>
      <c r="I28" s="81" t="n">
        <f aca="false">G28/$G$174</f>
        <v>0.0128042776373919</v>
      </c>
    </row>
    <row r="29" customFormat="false" ht="12.75" hidden="false" customHeight="true" outlineLevel="0" collapsed="false">
      <c r="A29" s="16" t="s">
        <v>5603</v>
      </c>
      <c r="B29" s="16"/>
      <c r="C29" s="16" t="s">
        <v>5571</v>
      </c>
      <c r="D29" s="16"/>
      <c r="E29" s="16" t="s">
        <v>5574</v>
      </c>
      <c r="F29" s="16"/>
      <c r="G29" s="8" t="n">
        <v>5430414</v>
      </c>
      <c r="H29" s="8"/>
      <c r="I29" s="81" t="n">
        <f aca="false">G29/$G$174</f>
        <v>0.0121369398746692</v>
      </c>
      <c r="J29" s="84"/>
      <c r="K29" s="84"/>
    </row>
    <row r="30" customFormat="false" ht="12.75" hidden="false" customHeight="false" outlineLevel="0" collapsed="false">
      <c r="A30" s="16" t="s">
        <v>5604</v>
      </c>
      <c r="B30" s="16"/>
      <c r="C30" s="16" t="s">
        <v>5575</v>
      </c>
      <c r="D30" s="16"/>
      <c r="E30" s="86" t="s">
        <v>5305</v>
      </c>
      <c r="F30" s="16"/>
      <c r="G30" s="8" t="n">
        <v>5093725</v>
      </c>
      <c r="H30" s="8"/>
      <c r="I30" s="81" t="n">
        <f aca="false">G30/$G$174</f>
        <v>0.0113844421554414</v>
      </c>
      <c r="K30" s="87"/>
    </row>
    <row r="31" customFormat="false" ht="12.75" hidden="false" customHeight="true" outlineLevel="0" collapsed="false">
      <c r="A31" s="16" t="s">
        <v>5605</v>
      </c>
      <c r="B31" s="16"/>
      <c r="C31" s="16" t="s">
        <v>5575</v>
      </c>
      <c r="D31" s="16"/>
      <c r="E31" s="16" t="s">
        <v>5576</v>
      </c>
      <c r="F31" s="16"/>
      <c r="G31" s="8" t="n">
        <v>4124771</v>
      </c>
      <c r="H31" s="8"/>
      <c r="I31" s="81" t="n">
        <f aca="false">G31/$G$174</f>
        <v>0.00921883628463302</v>
      </c>
      <c r="J31" s="82"/>
      <c r="K31" s="82"/>
    </row>
    <row r="32" customFormat="false" ht="12.75" hidden="false" customHeight="true" outlineLevel="0" collapsed="false">
      <c r="A32" s="16" t="s">
        <v>5606</v>
      </c>
      <c r="B32" s="16"/>
      <c r="C32" s="16" t="s">
        <v>5571</v>
      </c>
      <c r="D32" s="16"/>
      <c r="E32" s="16" t="s">
        <v>5574</v>
      </c>
      <c r="F32" s="16"/>
      <c r="G32" s="8" t="n">
        <v>4000000</v>
      </c>
      <c r="H32" s="84"/>
      <c r="I32" s="81" t="n">
        <f aca="false">G32/$G$174</f>
        <v>0.00893997391334745</v>
      </c>
      <c r="J32" s="82"/>
      <c r="K32" s="82"/>
    </row>
    <row r="33" customFormat="false" ht="12.75" hidden="false" customHeight="true" outlineLevel="0" collapsed="false">
      <c r="A33" s="16" t="s">
        <v>5607</v>
      </c>
      <c r="B33" s="16"/>
      <c r="C33" s="16" t="s">
        <v>5571</v>
      </c>
      <c r="D33" s="16"/>
      <c r="E33" s="16" t="s">
        <v>5574</v>
      </c>
      <c r="F33" s="16"/>
      <c r="G33" s="8" t="n">
        <v>4000000</v>
      </c>
      <c r="H33" s="8"/>
      <c r="I33" s="81" t="n">
        <f aca="false">G33/$G$174</f>
        <v>0.00893997391334745</v>
      </c>
      <c r="J33" s="84"/>
      <c r="K33" s="84"/>
    </row>
    <row r="34" customFormat="false" ht="12.75" hidden="false" customHeight="true" outlineLevel="0" collapsed="false">
      <c r="A34" s="16" t="s">
        <v>5608</v>
      </c>
      <c r="B34" s="16"/>
      <c r="C34" s="16" t="s">
        <v>5571</v>
      </c>
      <c r="D34" s="16"/>
      <c r="E34" s="16" t="s">
        <v>5574</v>
      </c>
      <c r="F34" s="16"/>
      <c r="G34" s="8" t="n">
        <v>4000000</v>
      </c>
      <c r="H34" s="8"/>
      <c r="I34" s="81" t="n">
        <f aca="false">G34/$G$174</f>
        <v>0.00893997391334745</v>
      </c>
      <c r="J34" s="82"/>
      <c r="K34" s="82"/>
    </row>
    <row r="35" customFormat="false" ht="12.75" hidden="false" customHeight="true" outlineLevel="0" collapsed="false">
      <c r="A35" s="16" t="s">
        <v>5609</v>
      </c>
      <c r="B35" s="16"/>
      <c r="C35" s="16" t="s">
        <v>5571</v>
      </c>
      <c r="D35" s="16"/>
      <c r="E35" s="16" t="s">
        <v>5574</v>
      </c>
      <c r="F35" s="16"/>
      <c r="G35" s="8" t="n">
        <v>4000000</v>
      </c>
      <c r="H35" s="8"/>
      <c r="I35" s="81" t="n">
        <f aca="false">G35/$G$174</f>
        <v>0.00893997391334745</v>
      </c>
      <c r="J35" s="84"/>
      <c r="K35" s="84"/>
    </row>
    <row r="36" customFormat="false" ht="12.75" hidden="false" customHeight="false" outlineLevel="0" collapsed="false">
      <c r="A36" s="5" t="s">
        <v>5610</v>
      </c>
      <c r="B36" s="5"/>
      <c r="C36" s="5" t="s">
        <v>5575</v>
      </c>
      <c r="D36" s="5"/>
      <c r="E36" s="86" t="s">
        <v>5611</v>
      </c>
      <c r="F36" s="5"/>
      <c r="G36" s="8" t="n">
        <v>3825000</v>
      </c>
      <c r="H36" s="8"/>
      <c r="I36" s="81" t="n">
        <f aca="false">G36/$G$174</f>
        <v>0.0085488500546385</v>
      </c>
    </row>
    <row r="37" customFormat="false" ht="12.75" hidden="false" customHeight="true" outlineLevel="0" collapsed="false">
      <c r="A37" s="16" t="s">
        <v>5612</v>
      </c>
      <c r="B37" s="16"/>
      <c r="C37" s="16" t="s">
        <v>5575</v>
      </c>
      <c r="D37" s="16"/>
      <c r="E37" s="16" t="s">
        <v>5613</v>
      </c>
      <c r="F37" s="16"/>
      <c r="G37" s="8" t="n">
        <v>3583792</v>
      </c>
      <c r="H37" s="8"/>
      <c r="I37" s="81" t="n">
        <f aca="false">G37/$G$174</f>
        <v>0.00800975174771582</v>
      </c>
      <c r="J37" s="82"/>
      <c r="K37" s="82"/>
    </row>
    <row r="38" customFormat="false" ht="12.75" hidden="false" customHeight="false" outlineLevel="0" collapsed="false">
      <c r="A38" s="16" t="s">
        <v>5614</v>
      </c>
      <c r="B38" s="16"/>
      <c r="C38" s="16" t="s">
        <v>5571</v>
      </c>
      <c r="D38" s="16"/>
      <c r="E38" s="16" t="s">
        <v>5574</v>
      </c>
      <c r="F38" s="16"/>
      <c r="G38" s="8" t="n">
        <v>3565507</v>
      </c>
      <c r="H38" s="8"/>
      <c r="I38" s="81" t="n">
        <f aca="false">G38/$G$174</f>
        <v>0.00796888489196443</v>
      </c>
    </row>
    <row r="39" customFormat="false" ht="12.75" hidden="false" customHeight="false" outlineLevel="0" collapsed="false">
      <c r="A39" s="16" t="s">
        <v>5615</v>
      </c>
      <c r="B39" s="16"/>
      <c r="C39" s="16" t="s">
        <v>5571</v>
      </c>
      <c r="D39" s="16"/>
      <c r="E39" s="16" t="s">
        <v>5599</v>
      </c>
      <c r="F39" s="16"/>
      <c r="G39" s="8" t="n">
        <v>3350000</v>
      </c>
      <c r="H39" s="84"/>
      <c r="I39" s="81" t="n">
        <f aca="false">G39/$G$174</f>
        <v>0.00748722815242849</v>
      </c>
    </row>
    <row r="40" customFormat="false" ht="12.75" hidden="false" customHeight="false" outlineLevel="0" collapsed="false">
      <c r="A40" s="16" t="s">
        <v>5616</v>
      </c>
      <c r="B40" s="16"/>
      <c r="C40" s="16" t="s">
        <v>5575</v>
      </c>
      <c r="D40" s="16"/>
      <c r="E40" s="16" t="s">
        <v>5572</v>
      </c>
      <c r="F40" s="16"/>
      <c r="G40" s="8" t="n">
        <v>3007965.40145157</v>
      </c>
      <c r="H40" s="8"/>
      <c r="I40" s="81" t="n">
        <f aca="false">G40/$G$174</f>
        <v>0.00672278305530719</v>
      </c>
    </row>
    <row r="41" customFormat="false" ht="12.75" hidden="false" customHeight="false" outlineLevel="0" collapsed="false">
      <c r="A41" s="5" t="s">
        <v>5617</v>
      </c>
      <c r="B41" s="5"/>
      <c r="C41" s="5" t="s">
        <v>5571</v>
      </c>
      <c r="D41" s="5"/>
      <c r="E41" s="5" t="s">
        <v>5618</v>
      </c>
      <c r="F41" s="5"/>
      <c r="G41" s="8" t="n">
        <v>3000000</v>
      </c>
      <c r="H41" s="84"/>
      <c r="I41" s="81" t="n">
        <f aca="false">G41/$G$174</f>
        <v>0.00670498043501059</v>
      </c>
    </row>
    <row r="42" customFormat="false" ht="12.75" hidden="false" customHeight="false" outlineLevel="0" collapsed="false">
      <c r="A42" s="16" t="s">
        <v>5619</v>
      </c>
      <c r="B42" s="16"/>
      <c r="C42" s="16" t="s">
        <v>5575</v>
      </c>
      <c r="D42" s="16"/>
      <c r="E42" s="16" t="s">
        <v>5305</v>
      </c>
      <c r="F42" s="16"/>
      <c r="G42" s="8" t="n">
        <v>2801570.56</v>
      </c>
      <c r="H42" s="8"/>
      <c r="I42" s="81" t="n">
        <f aca="false">G42/$G$174</f>
        <v>0.00626149193070055</v>
      </c>
    </row>
    <row r="43" customFormat="false" ht="12.75" hidden="false" customHeight="true" outlineLevel="0" collapsed="false">
      <c r="A43" s="16" t="s">
        <v>5620</v>
      </c>
      <c r="B43" s="16"/>
      <c r="C43" s="16" t="s">
        <v>5575</v>
      </c>
      <c r="D43" s="16"/>
      <c r="E43" s="16" t="s">
        <v>5305</v>
      </c>
      <c r="F43" s="16"/>
      <c r="G43" s="8" t="n">
        <v>2616638.52</v>
      </c>
      <c r="H43" s="84"/>
      <c r="I43" s="81" t="n">
        <f aca="false">G43/$G$174</f>
        <v>0.00584817002736502</v>
      </c>
      <c r="J43" s="84"/>
      <c r="K43" s="84"/>
    </row>
    <row r="44" customFormat="false" ht="12.75" hidden="false" customHeight="false" outlineLevel="0" collapsed="false">
      <c r="A44" s="16" t="s">
        <v>5621</v>
      </c>
      <c r="B44" s="16"/>
      <c r="C44" s="16" t="s">
        <v>5571</v>
      </c>
      <c r="D44" s="16"/>
      <c r="E44" s="16" t="s">
        <v>5597</v>
      </c>
      <c r="F44" s="16"/>
      <c r="G44" s="8" t="n">
        <v>2309000</v>
      </c>
      <c r="H44" s="8"/>
      <c r="I44" s="81" t="n">
        <f aca="false">G44/$G$174</f>
        <v>0.00516059994147982</v>
      </c>
    </row>
    <row r="45" customFormat="false" ht="12.75" hidden="false" customHeight="false" outlineLevel="0" collapsed="false">
      <c r="A45" s="16" t="s">
        <v>5622</v>
      </c>
      <c r="B45" s="16"/>
      <c r="C45" s="16" t="s">
        <v>5575</v>
      </c>
      <c r="D45" s="16"/>
      <c r="E45" s="86" t="s">
        <v>5623</v>
      </c>
      <c r="F45" s="16"/>
      <c r="G45" s="8" t="n">
        <v>2301442.2675</v>
      </c>
      <c r="H45" s="8"/>
      <c r="I45" s="81" t="n">
        <f aca="false">G45/$G$174</f>
        <v>0.0051437084586313</v>
      </c>
    </row>
    <row r="46" customFormat="false" ht="12.75" hidden="false" customHeight="true" outlineLevel="0" collapsed="false">
      <c r="A46" s="88" t="s">
        <v>5624</v>
      </c>
      <c r="B46" s="85"/>
      <c r="C46" s="85" t="s">
        <v>5571</v>
      </c>
      <c r="D46" s="85"/>
      <c r="E46" s="89" t="s">
        <v>5572</v>
      </c>
      <c r="F46" s="85"/>
      <c r="G46" s="8" t="n">
        <v>2283200</v>
      </c>
      <c r="H46" s="8"/>
      <c r="I46" s="81" t="n">
        <f aca="false">G46/$G$174</f>
        <v>0.00510293710973873</v>
      </c>
      <c r="J46" s="82"/>
      <c r="K46" s="82"/>
    </row>
    <row r="47" customFormat="false" ht="12.75" hidden="false" customHeight="false" outlineLevel="0" collapsed="false">
      <c r="A47" s="85" t="s">
        <v>5625</v>
      </c>
      <c r="B47" s="90"/>
      <c r="C47" s="85" t="s">
        <v>5575</v>
      </c>
      <c r="D47" s="85"/>
      <c r="E47" s="5" t="s">
        <v>5576</v>
      </c>
      <c r="F47" s="83"/>
      <c r="G47" s="8" t="n">
        <v>2257911</v>
      </c>
      <c r="H47" s="8"/>
      <c r="I47" s="81" t="n">
        <f aca="false">G47/$G$174</f>
        <v>0.00504641635966507</v>
      </c>
    </row>
    <row r="48" customFormat="false" ht="12.75" hidden="false" customHeight="true" outlineLevel="0" collapsed="false">
      <c r="A48" s="16" t="s">
        <v>5626</v>
      </c>
      <c r="B48" s="16"/>
      <c r="C48" s="16" t="s">
        <v>5571</v>
      </c>
      <c r="D48" s="16"/>
      <c r="E48" s="16" t="s">
        <v>5572</v>
      </c>
      <c r="F48" s="16"/>
      <c r="G48" s="8" t="n">
        <v>2127333</v>
      </c>
      <c r="H48" s="8"/>
      <c r="I48" s="81" t="n">
        <f aca="false">G48/$G$174</f>
        <v>0.00475457538125079</v>
      </c>
      <c r="J48" s="84"/>
      <c r="K48" s="84"/>
    </row>
    <row r="49" customFormat="false" ht="12.75" hidden="false" customHeight="false" outlineLevel="0" collapsed="false">
      <c r="A49" s="16" t="s">
        <v>5627</v>
      </c>
      <c r="B49" s="16"/>
      <c r="C49" s="16" t="s">
        <v>5571</v>
      </c>
      <c r="D49" s="16"/>
      <c r="E49" s="16" t="s">
        <v>5574</v>
      </c>
      <c r="F49" s="16"/>
      <c r="G49" s="8" t="n">
        <v>2105422</v>
      </c>
      <c r="H49" s="8"/>
      <c r="I49" s="81" t="n">
        <f aca="false">G49/$G$174</f>
        <v>0.00470560443914695</v>
      </c>
    </row>
    <row r="50" customFormat="false" ht="12.75" hidden="false" customHeight="true" outlineLevel="0" collapsed="false">
      <c r="A50" s="16" t="s">
        <v>5628</v>
      </c>
      <c r="B50" s="16"/>
      <c r="C50" s="16" t="s">
        <v>5575</v>
      </c>
      <c r="D50" s="16"/>
      <c r="E50" s="16" t="s">
        <v>5576</v>
      </c>
      <c r="F50" s="16"/>
      <c r="G50" s="8" t="n">
        <v>2103730.48</v>
      </c>
      <c r="H50" s="8"/>
      <c r="I50" s="81" t="n">
        <f aca="false">G50/$G$174</f>
        <v>0.00470182390297848</v>
      </c>
      <c r="J50" s="82"/>
      <c r="K50" s="82"/>
    </row>
    <row r="51" customFormat="false" ht="12.75" hidden="false" customHeight="true" outlineLevel="0" collapsed="false">
      <c r="A51" s="16" t="s">
        <v>5629</v>
      </c>
      <c r="B51" s="16"/>
      <c r="C51" s="16" t="s">
        <v>5575</v>
      </c>
      <c r="D51" s="16"/>
      <c r="E51" s="16" t="s">
        <v>5572</v>
      </c>
      <c r="F51" s="16"/>
      <c r="G51" s="8" t="n">
        <v>2079755.77699323</v>
      </c>
      <c r="H51" s="84"/>
      <c r="I51" s="81" t="n">
        <f aca="false">G51/$G$174</f>
        <v>0.00464824059811329</v>
      </c>
      <c r="J51" s="82"/>
      <c r="K51" s="82"/>
    </row>
    <row r="52" customFormat="false" ht="12.75" hidden="false" customHeight="false" outlineLevel="0" collapsed="false">
      <c r="A52" s="85" t="s">
        <v>5630</v>
      </c>
      <c r="B52" s="85"/>
      <c r="C52" s="85" t="s">
        <v>5571</v>
      </c>
      <c r="D52" s="85"/>
      <c r="E52" s="85" t="s">
        <v>5574</v>
      </c>
      <c r="F52" s="85"/>
      <c r="G52" s="8" t="n">
        <v>2000000</v>
      </c>
      <c r="H52" s="8"/>
      <c r="I52" s="81" t="n">
        <f aca="false">G52/$G$174</f>
        <v>0.00446998695667373</v>
      </c>
    </row>
    <row r="53" customFormat="false" ht="12.75" hidden="false" customHeight="false" outlineLevel="0" collapsed="false">
      <c r="A53" s="16" t="s">
        <v>5631</v>
      </c>
      <c r="B53" s="16"/>
      <c r="C53" s="16" t="s">
        <v>5575</v>
      </c>
      <c r="D53" s="16"/>
      <c r="E53" s="16" t="s">
        <v>5305</v>
      </c>
      <c r="F53" s="16"/>
      <c r="G53" s="8" t="n">
        <v>1960673.25</v>
      </c>
      <c r="H53" s="8"/>
      <c r="I53" s="81" t="n">
        <f aca="false">G53/$G$174</f>
        <v>0.00438209192689954</v>
      </c>
    </row>
    <row r="54" customFormat="false" ht="12.75" hidden="false" customHeight="true" outlineLevel="0" collapsed="false">
      <c r="A54" s="16" t="s">
        <v>5632</v>
      </c>
      <c r="B54" s="16"/>
      <c r="C54" s="16" t="s">
        <v>5571</v>
      </c>
      <c r="D54" s="16"/>
      <c r="E54" s="16" t="s">
        <v>5633</v>
      </c>
      <c r="F54" s="16"/>
      <c r="G54" s="8" t="n">
        <v>1935639</v>
      </c>
      <c r="H54" s="8"/>
      <c r="I54" s="81" t="n">
        <f aca="false">G54/$G$174</f>
        <v>0.00432614054141449</v>
      </c>
      <c r="J54" s="84"/>
      <c r="K54" s="84"/>
    </row>
    <row r="55" customFormat="false" ht="12.75" hidden="false" customHeight="false" outlineLevel="0" collapsed="false">
      <c r="A55" s="85" t="s">
        <v>5634</v>
      </c>
      <c r="B55" s="85"/>
      <c r="C55" s="85" t="s">
        <v>5571</v>
      </c>
      <c r="D55" s="85"/>
      <c r="E55" s="85" t="s">
        <v>5574</v>
      </c>
      <c r="F55" s="85"/>
      <c r="G55" s="8" t="n">
        <v>1914254</v>
      </c>
      <c r="H55" s="8"/>
      <c r="I55" s="81" t="n">
        <f aca="false">G55/$G$174</f>
        <v>0.00427834520588025</v>
      </c>
    </row>
    <row r="56" customFormat="false" ht="12.75" hidden="false" customHeight="false" outlineLevel="0" collapsed="false">
      <c r="A56" s="16" t="s">
        <v>5635</v>
      </c>
      <c r="B56" s="16"/>
      <c r="C56" s="16" t="s">
        <v>5575</v>
      </c>
      <c r="D56" s="16"/>
      <c r="E56" s="16" t="s">
        <v>5623</v>
      </c>
      <c r="F56" s="16"/>
      <c r="G56" s="8" t="n">
        <v>1853476</v>
      </c>
      <c r="H56" s="8"/>
      <c r="I56" s="81" t="n">
        <f aca="false">G56/$G$174</f>
        <v>0.0041425067722539</v>
      </c>
    </row>
    <row r="57" customFormat="false" ht="12.75" hidden="false" customHeight="false" outlineLevel="0" collapsed="false">
      <c r="A57" s="16" t="s">
        <v>5636</v>
      </c>
      <c r="B57" s="16"/>
      <c r="C57" s="16" t="s">
        <v>5575</v>
      </c>
      <c r="D57" s="16"/>
      <c r="E57" s="16" t="s">
        <v>5611</v>
      </c>
      <c r="F57" s="16"/>
      <c r="G57" s="8" t="n">
        <v>1755000</v>
      </c>
      <c r="H57" s="82"/>
      <c r="I57" s="81" t="n">
        <f aca="false">G57/$G$174</f>
        <v>0.0039224135544812</v>
      </c>
    </row>
    <row r="58" customFormat="false" ht="12.75" hidden="false" customHeight="false" outlineLevel="0" collapsed="false">
      <c r="A58" s="16" t="s">
        <v>5637</v>
      </c>
      <c r="B58" s="16"/>
      <c r="C58" s="16" t="s">
        <v>5575</v>
      </c>
      <c r="D58" s="16"/>
      <c r="E58" s="16" t="s">
        <v>5305</v>
      </c>
      <c r="F58" s="16"/>
      <c r="G58" s="8" t="n">
        <v>1754146.52</v>
      </c>
      <c r="H58" s="8"/>
      <c r="I58" s="81" t="n">
        <f aca="false">G58/$G$174</f>
        <v>0.0039205060322473</v>
      </c>
    </row>
    <row r="59" customFormat="false" ht="12.75" hidden="false" customHeight="true" outlineLevel="0" collapsed="false">
      <c r="A59" s="16" t="s">
        <v>5638</v>
      </c>
      <c r="B59" s="16"/>
      <c r="C59" s="16" t="s">
        <v>5571</v>
      </c>
      <c r="D59" s="16"/>
      <c r="E59" s="16" t="s">
        <v>5574</v>
      </c>
      <c r="F59" s="16"/>
      <c r="G59" s="8" t="n">
        <v>1681166</v>
      </c>
      <c r="H59" s="84"/>
      <c r="I59" s="81" t="n">
        <f aca="false">G59/$G$174</f>
        <v>0.00375739504600167</v>
      </c>
      <c r="J59" s="82"/>
      <c r="K59" s="82"/>
    </row>
    <row r="60" customFormat="false" ht="12.75" hidden="false" customHeight="false" outlineLevel="0" collapsed="false">
      <c r="A60" s="16" t="s">
        <v>5639</v>
      </c>
      <c r="B60" s="16"/>
      <c r="C60" s="16" t="s">
        <v>5571</v>
      </c>
      <c r="D60" s="16"/>
      <c r="E60" s="16" t="s">
        <v>5599</v>
      </c>
      <c r="F60" s="16"/>
      <c r="G60" s="8" t="n">
        <v>1600000</v>
      </c>
      <c r="H60" s="84"/>
      <c r="I60" s="81" t="n">
        <f aca="false">G60/$G$174</f>
        <v>0.00357598956533898</v>
      </c>
    </row>
    <row r="61" customFormat="false" ht="12.75" hidden="false" customHeight="false" outlineLevel="0" collapsed="false">
      <c r="A61" s="5" t="s">
        <v>5640</v>
      </c>
      <c r="B61" s="5"/>
      <c r="C61" s="16" t="s">
        <v>5575</v>
      </c>
      <c r="D61" s="16"/>
      <c r="E61" s="5" t="s">
        <v>5601</v>
      </c>
      <c r="F61" s="5"/>
      <c r="G61" s="8" t="n">
        <v>1546776</v>
      </c>
      <c r="H61" s="8"/>
      <c r="I61" s="81" t="n">
        <f aca="false">G61/$G$174</f>
        <v>0.00345703427244798</v>
      </c>
    </row>
    <row r="62" customFormat="false" ht="12.75" hidden="false" customHeight="false" outlineLevel="0" collapsed="false">
      <c r="A62" s="16" t="s">
        <v>5641</v>
      </c>
      <c r="B62" s="16"/>
      <c r="C62" s="16" t="s">
        <v>5575</v>
      </c>
      <c r="D62" s="16"/>
      <c r="E62" s="16" t="s">
        <v>5305</v>
      </c>
      <c r="F62" s="16"/>
      <c r="G62" s="8" t="n">
        <v>1545138</v>
      </c>
      <c r="H62" s="83"/>
      <c r="I62" s="81" t="n">
        <f aca="false">G62/$G$174</f>
        <v>0.00345337335313046</v>
      </c>
    </row>
    <row r="63" customFormat="false" ht="12.75" hidden="false" customHeight="false" outlineLevel="0" collapsed="false">
      <c r="A63" s="16" t="s">
        <v>5642</v>
      </c>
      <c r="B63" s="16"/>
      <c r="C63" s="16" t="s">
        <v>5575</v>
      </c>
      <c r="D63" s="16"/>
      <c r="E63" s="16" t="s">
        <v>5305</v>
      </c>
      <c r="F63" s="16"/>
      <c r="G63" s="8" t="n">
        <v>1506242.72</v>
      </c>
      <c r="H63" s="8"/>
      <c r="I63" s="81" t="n">
        <f aca="false">G63/$G$174</f>
        <v>0.00336644265599238</v>
      </c>
    </row>
    <row r="64" customFormat="false" ht="12.75" hidden="false" customHeight="true" outlineLevel="0" collapsed="false">
      <c r="A64" s="90" t="s">
        <v>5643</v>
      </c>
      <c r="B64" s="85"/>
      <c r="C64" s="85" t="s">
        <v>5575</v>
      </c>
      <c r="D64" s="85"/>
      <c r="E64" s="85" t="s">
        <v>5623</v>
      </c>
      <c r="F64" s="85"/>
      <c r="G64" s="8" t="n">
        <v>1459732</v>
      </c>
      <c r="H64" s="8"/>
      <c r="I64" s="81" t="n">
        <f aca="false">G64/$G$174</f>
        <v>0.00326249150011963</v>
      </c>
      <c r="J64" s="82"/>
      <c r="K64" s="82"/>
    </row>
    <row r="65" customFormat="false" ht="12.75" hidden="false" customHeight="false" outlineLevel="0" collapsed="false">
      <c r="A65" s="85" t="s">
        <v>5644</v>
      </c>
      <c r="B65" s="85"/>
      <c r="C65" s="85" t="s">
        <v>5571</v>
      </c>
      <c r="D65" s="85"/>
      <c r="E65" s="85" t="s">
        <v>5574</v>
      </c>
      <c r="F65" s="85"/>
      <c r="G65" s="8" t="n">
        <v>1402850</v>
      </c>
      <c r="H65" s="84"/>
      <c r="I65" s="81" t="n">
        <f aca="false">G65/$G$174</f>
        <v>0.00313536060108487</v>
      </c>
    </row>
    <row r="66" customFormat="false" ht="12.75" hidden="false" customHeight="false" outlineLevel="0" collapsed="false">
      <c r="A66" s="16" t="s">
        <v>5645</v>
      </c>
      <c r="B66" s="16"/>
      <c r="C66" s="16" t="s">
        <v>5575</v>
      </c>
      <c r="D66" s="16"/>
      <c r="E66" s="16" t="s">
        <v>5572</v>
      </c>
      <c r="F66" s="16"/>
      <c r="G66" s="8" t="n">
        <v>1217736.95251298</v>
      </c>
      <c r="H66" s="8"/>
      <c r="I66" s="81" t="n">
        <f aca="false">G66/$G$174</f>
        <v>0.00272163414719632</v>
      </c>
    </row>
    <row r="67" customFormat="false" ht="12.75" hidden="false" customHeight="false" outlineLevel="0" collapsed="false">
      <c r="A67" s="16" t="s">
        <v>5646</v>
      </c>
      <c r="B67" s="16"/>
      <c r="C67" s="16" t="s">
        <v>5571</v>
      </c>
      <c r="D67" s="16"/>
      <c r="E67" s="16" t="s">
        <v>5633</v>
      </c>
      <c r="F67" s="16"/>
      <c r="G67" s="8" t="n">
        <v>1159343</v>
      </c>
      <c r="H67" s="8"/>
      <c r="I67" s="81" t="n">
        <f aca="false">G67/$G$174</f>
        <v>0.00259112404415549</v>
      </c>
    </row>
    <row r="68" customFormat="false" ht="12.75" hidden="false" customHeight="false" outlineLevel="0" collapsed="false">
      <c r="A68" s="16" t="s">
        <v>5647</v>
      </c>
      <c r="B68" s="16"/>
      <c r="C68" s="16" t="s">
        <v>5575</v>
      </c>
      <c r="D68" s="16"/>
      <c r="E68" s="16" t="s">
        <v>5623</v>
      </c>
      <c r="F68" s="16"/>
      <c r="G68" s="8" t="n">
        <v>1116400.6</v>
      </c>
      <c r="H68" s="8"/>
      <c r="I68" s="81" t="n">
        <f aca="false">G68/$G$174</f>
        <v>0.00249514806021136</v>
      </c>
    </row>
    <row r="69" customFormat="false" ht="12.75" hidden="false" customHeight="false" outlineLevel="0" collapsed="false">
      <c r="A69" s="16" t="s">
        <v>5648</v>
      </c>
      <c r="B69" s="16"/>
      <c r="C69" s="16" t="s">
        <v>5575</v>
      </c>
      <c r="D69" s="16"/>
      <c r="E69" s="16" t="s">
        <v>5587</v>
      </c>
      <c r="F69" s="16"/>
      <c r="G69" s="8" t="n">
        <v>1110296.91</v>
      </c>
      <c r="H69" s="8"/>
      <c r="I69" s="81" t="n">
        <f aca="false">G69/$G$174</f>
        <v>0.00248150635286757</v>
      </c>
      <c r="K69" s="87"/>
    </row>
    <row r="70" customFormat="false" ht="12.75" hidden="false" customHeight="false" outlineLevel="0" collapsed="false">
      <c r="A70" s="16" t="s">
        <v>5649</v>
      </c>
      <c r="B70" s="16"/>
      <c r="C70" s="16" t="s">
        <v>5575</v>
      </c>
      <c r="D70" s="16"/>
      <c r="E70" s="16" t="s">
        <v>5623</v>
      </c>
      <c r="F70" s="16"/>
      <c r="G70" s="8" t="n">
        <v>756363</v>
      </c>
      <c r="H70" s="8"/>
      <c r="I70" s="81" t="n">
        <f aca="false">G70/$G$174</f>
        <v>0.0016904663722553</v>
      </c>
    </row>
    <row r="71" customFormat="false" ht="12.75" hidden="false" customHeight="true" outlineLevel="0" collapsed="false">
      <c r="A71" s="16" t="s">
        <v>5650</v>
      </c>
      <c r="B71" s="16"/>
      <c r="C71" s="16" t="s">
        <v>5571</v>
      </c>
      <c r="D71" s="16"/>
      <c r="E71" s="16" t="s">
        <v>5574</v>
      </c>
      <c r="F71" s="16"/>
      <c r="G71" s="8" t="n">
        <v>750594</v>
      </c>
      <c r="H71" s="8"/>
      <c r="I71" s="81" t="n">
        <f aca="false">G71/$G$174</f>
        <v>0.00167757269487878</v>
      </c>
      <c r="J71" s="84"/>
      <c r="K71" s="84"/>
    </row>
    <row r="72" customFormat="false" ht="12.75" hidden="false" customHeight="true" outlineLevel="0" collapsed="false">
      <c r="A72" s="16" t="s">
        <v>5651</v>
      </c>
      <c r="B72" s="16"/>
      <c r="C72" s="16" t="s">
        <v>5575</v>
      </c>
      <c r="D72" s="16"/>
      <c r="E72" s="86" t="s">
        <v>5623</v>
      </c>
      <c r="F72" s="16"/>
      <c r="G72" s="8" t="n">
        <v>733203.25</v>
      </c>
      <c r="H72" s="8"/>
      <c r="I72" s="81" t="n">
        <f aca="false">G72/$G$174</f>
        <v>0.00163870448204539</v>
      </c>
      <c r="J72" s="1"/>
      <c r="K72" s="1"/>
    </row>
    <row r="73" customFormat="false" ht="12.75" hidden="false" customHeight="false" outlineLevel="0" collapsed="false">
      <c r="A73" s="16" t="s">
        <v>5652</v>
      </c>
      <c r="B73" s="16"/>
      <c r="C73" s="16" t="s">
        <v>5575</v>
      </c>
      <c r="D73" s="16"/>
      <c r="E73" s="16" t="s">
        <v>5601</v>
      </c>
      <c r="F73" s="16"/>
      <c r="G73" s="8" t="n">
        <v>723434</v>
      </c>
      <c r="H73" s="8"/>
      <c r="I73" s="81" t="n">
        <f aca="false">G73/$G$174</f>
        <v>0.00161687027200715</v>
      </c>
    </row>
    <row r="74" customFormat="false" ht="12.75" hidden="false" customHeight="false" outlineLevel="0" collapsed="false">
      <c r="A74" s="16" t="s">
        <v>5653</v>
      </c>
      <c r="B74" s="16"/>
      <c r="C74" s="16" t="s">
        <v>5575</v>
      </c>
      <c r="D74" s="16"/>
      <c r="E74" s="86" t="s">
        <v>5623</v>
      </c>
      <c r="F74" s="16"/>
      <c r="G74" s="8" t="n">
        <v>674346</v>
      </c>
      <c r="H74" s="8"/>
      <c r="I74" s="81" t="n">
        <f aca="false">G74/$G$174</f>
        <v>0.00150715891214255</v>
      </c>
    </row>
    <row r="75" customFormat="false" ht="12.75" hidden="false" customHeight="false" outlineLevel="0" collapsed="false">
      <c r="A75" s="16" t="s">
        <v>5654</v>
      </c>
      <c r="B75" s="16"/>
      <c r="C75" s="16" t="s">
        <v>5571</v>
      </c>
      <c r="D75" s="16"/>
      <c r="E75" s="16" t="s">
        <v>5633</v>
      </c>
      <c r="F75" s="16"/>
      <c r="G75" s="8" t="n">
        <v>672198</v>
      </c>
      <c r="H75" s="8"/>
      <c r="I75" s="81" t="n">
        <f aca="false">G75/$G$174</f>
        <v>0.00150235814615108</v>
      </c>
      <c r="K75" s="87"/>
    </row>
    <row r="76" customFormat="false" ht="12.75" hidden="false" customHeight="false" outlineLevel="0" collapsed="false">
      <c r="A76" s="16" t="s">
        <v>5655</v>
      </c>
      <c r="B76" s="16"/>
      <c r="C76" s="16" t="s">
        <v>5575</v>
      </c>
      <c r="D76" s="16"/>
      <c r="E76" s="16" t="s">
        <v>5305</v>
      </c>
      <c r="F76" s="16"/>
      <c r="G76" s="8" t="n">
        <v>667229</v>
      </c>
      <c r="H76" s="8"/>
      <c r="I76" s="81" t="n">
        <f aca="false">G76/$G$174</f>
        <v>0.00149125246355723</v>
      </c>
    </row>
    <row r="77" customFormat="false" ht="12.75" hidden="false" customHeight="false" outlineLevel="0" collapsed="false">
      <c r="A77" s="16" t="s">
        <v>5656</v>
      </c>
      <c r="B77" s="16"/>
      <c r="C77" s="16" t="s">
        <v>5575</v>
      </c>
      <c r="D77" s="16"/>
      <c r="E77" s="16" t="s">
        <v>5305</v>
      </c>
      <c r="F77" s="16"/>
      <c r="G77" s="8" t="n">
        <v>601115</v>
      </c>
      <c r="H77" s="8"/>
      <c r="I77" s="81" t="n">
        <f aca="false">G77/$G$174</f>
        <v>0.00134348810473046</v>
      </c>
    </row>
    <row r="78" customFormat="false" ht="12.75" hidden="false" customHeight="false" outlineLevel="0" collapsed="false">
      <c r="A78" s="16" t="s">
        <v>5657</v>
      </c>
      <c r="B78" s="16"/>
      <c r="C78" s="16" t="s">
        <v>5571</v>
      </c>
      <c r="D78" s="16"/>
      <c r="E78" s="16" t="s">
        <v>5633</v>
      </c>
      <c r="F78" s="16"/>
      <c r="G78" s="8" t="n">
        <v>564466</v>
      </c>
      <c r="H78" s="83"/>
      <c r="I78" s="81" t="n">
        <f aca="false">G78/$G$174</f>
        <v>0.0012615778287429</v>
      </c>
    </row>
    <row r="79" customFormat="false" ht="12.75" hidden="false" customHeight="false" outlineLevel="0" collapsed="false">
      <c r="A79" s="16" t="s">
        <v>5658</v>
      </c>
      <c r="B79" s="16"/>
      <c r="C79" s="16" t="s">
        <v>5575</v>
      </c>
      <c r="D79" s="16"/>
      <c r="E79" s="16" t="s">
        <v>5611</v>
      </c>
      <c r="F79" s="16"/>
      <c r="G79" s="8" t="n">
        <v>553672</v>
      </c>
      <c r="H79" s="8"/>
      <c r="I79" s="81" t="n">
        <f aca="false">G79/$G$174</f>
        <v>0.00123745330913773</v>
      </c>
    </row>
    <row r="80" customFormat="false" ht="12.75" hidden="false" customHeight="false" outlineLevel="0" collapsed="false">
      <c r="A80" s="16" t="s">
        <v>5659</v>
      </c>
      <c r="B80" s="16"/>
      <c r="C80" s="16" t="s">
        <v>5571</v>
      </c>
      <c r="D80" s="16"/>
      <c r="E80" s="16" t="s">
        <v>5597</v>
      </c>
      <c r="F80" s="16"/>
      <c r="G80" s="8" t="n">
        <v>552600</v>
      </c>
      <c r="H80" s="8"/>
      <c r="I80" s="81" t="n">
        <f aca="false">G80/$G$174</f>
        <v>0.00123505739612895</v>
      </c>
    </row>
    <row r="81" customFormat="false" ht="12.75" hidden="false" customHeight="false" outlineLevel="0" collapsed="false">
      <c r="A81" s="16" t="s">
        <v>5660</v>
      </c>
      <c r="B81" s="16"/>
      <c r="C81" s="16" t="s">
        <v>5575</v>
      </c>
      <c r="D81" s="16"/>
      <c r="E81" s="16" t="s">
        <v>5623</v>
      </c>
      <c r="F81" s="16"/>
      <c r="G81" s="8" t="n">
        <v>550919</v>
      </c>
      <c r="H81" s="8"/>
      <c r="I81" s="81" t="n">
        <f aca="false">G81/$G$174</f>
        <v>0.00123130037209187</v>
      </c>
    </row>
    <row r="82" customFormat="false" ht="12.75" hidden="false" customHeight="false" outlineLevel="0" collapsed="false">
      <c r="A82" s="5" t="s">
        <v>5661</v>
      </c>
      <c r="B82" s="5"/>
      <c r="C82" s="5" t="s">
        <v>5575</v>
      </c>
      <c r="D82" s="5"/>
      <c r="E82" s="5" t="s">
        <v>5611</v>
      </c>
      <c r="F82" s="5"/>
      <c r="G82" s="8" t="n">
        <v>500000</v>
      </c>
      <c r="H82" s="8"/>
      <c r="I82" s="81" t="n">
        <f aca="false">G82/$G$174</f>
        <v>0.00111749673916843</v>
      </c>
    </row>
    <row r="83" customFormat="false" ht="12.75" hidden="false" customHeight="false" outlineLevel="0" collapsed="false">
      <c r="A83" s="16" t="s">
        <v>5662</v>
      </c>
      <c r="B83" s="16"/>
      <c r="C83" s="16" t="s">
        <v>5571</v>
      </c>
      <c r="D83" s="16"/>
      <c r="E83" s="16" t="s">
        <v>5572</v>
      </c>
      <c r="F83" s="16"/>
      <c r="G83" s="8" t="n">
        <v>500000</v>
      </c>
      <c r="H83" s="8"/>
      <c r="I83" s="81" t="n">
        <f aca="false">G83/$G$174</f>
        <v>0.00111749673916843</v>
      </c>
    </row>
    <row r="84" customFormat="false" ht="12.75" hidden="false" customHeight="false" outlineLevel="0" collapsed="false">
      <c r="A84" s="16" t="s">
        <v>5663</v>
      </c>
      <c r="B84" s="16"/>
      <c r="C84" s="16" t="s">
        <v>5571</v>
      </c>
      <c r="D84" s="16"/>
      <c r="E84" s="86" t="s">
        <v>5633</v>
      </c>
      <c r="F84" s="16"/>
      <c r="G84" s="8" t="n">
        <v>500000</v>
      </c>
      <c r="H84" s="8"/>
      <c r="I84" s="81" t="n">
        <f aca="false">G84/$G$174</f>
        <v>0.00111749673916843</v>
      </c>
    </row>
    <row r="85" customFormat="false" ht="12.75" hidden="false" customHeight="false" outlineLevel="0" collapsed="false">
      <c r="A85" s="16" t="s">
        <v>5664</v>
      </c>
      <c r="B85" s="16"/>
      <c r="C85" s="16" t="s">
        <v>5575</v>
      </c>
      <c r="D85" s="16"/>
      <c r="E85" s="16" t="s">
        <v>5665</v>
      </c>
      <c r="F85" s="16"/>
      <c r="G85" s="8" t="n">
        <v>475743</v>
      </c>
      <c r="H85" s="8"/>
      <c r="I85" s="81" t="n">
        <f aca="false">G85/$G$174</f>
        <v>0.00106328250236441</v>
      </c>
    </row>
    <row r="86" customFormat="false" ht="12.75" hidden="false" customHeight="false" outlineLevel="0" collapsed="false">
      <c r="A86" s="16" t="s">
        <v>5666</v>
      </c>
      <c r="B86" s="16"/>
      <c r="C86" s="16" t="s">
        <v>5575</v>
      </c>
      <c r="D86" s="16"/>
      <c r="E86" s="16" t="s">
        <v>5623</v>
      </c>
      <c r="F86" s="16"/>
      <c r="G86" s="8" t="n">
        <v>468625</v>
      </c>
      <c r="H86" s="8"/>
      <c r="I86" s="81" t="n">
        <f aca="false">G86/$G$174</f>
        <v>0.00104737381878561</v>
      </c>
    </row>
    <row r="87" customFormat="false" ht="12.75" hidden="false" customHeight="false" outlineLevel="0" collapsed="false">
      <c r="A87" s="16" t="s">
        <v>5667</v>
      </c>
      <c r="B87" s="16"/>
      <c r="C87" s="16" t="s">
        <v>5571</v>
      </c>
      <c r="D87" s="16"/>
      <c r="E87" s="16" t="s">
        <v>5597</v>
      </c>
      <c r="F87" s="16"/>
      <c r="G87" s="8" t="n">
        <v>456000</v>
      </c>
      <c r="H87" s="84"/>
      <c r="I87" s="81" t="n">
        <f aca="false">G87/$G$174</f>
        <v>0.00101915702612161</v>
      </c>
    </row>
    <row r="88" customFormat="false" ht="12.75" hidden="false" customHeight="false" outlineLevel="0" collapsed="false">
      <c r="A88" s="5" t="s">
        <v>5668</v>
      </c>
      <c r="B88" s="5"/>
      <c r="C88" s="5" t="s">
        <v>5575</v>
      </c>
      <c r="D88" s="5"/>
      <c r="E88" s="5" t="s">
        <v>5611</v>
      </c>
      <c r="F88" s="5"/>
      <c r="G88" s="8" t="n">
        <v>425000</v>
      </c>
      <c r="H88" s="8"/>
      <c r="I88" s="81" t="n">
        <f aca="false">G88/$G$174</f>
        <v>0.000949872228293167</v>
      </c>
    </row>
    <row r="89" customFormat="false" ht="12.75" hidden="false" customHeight="false" outlineLevel="0" collapsed="false">
      <c r="A89" s="16" t="s">
        <v>5669</v>
      </c>
      <c r="B89" s="16"/>
      <c r="C89" s="16" t="s">
        <v>5575</v>
      </c>
      <c r="D89" s="16"/>
      <c r="E89" s="16" t="s">
        <v>5613</v>
      </c>
      <c r="F89" s="16"/>
      <c r="G89" s="8" t="n">
        <v>388431</v>
      </c>
      <c r="H89" s="8"/>
      <c r="I89" s="81" t="n">
        <f aca="false">G89/$G$174</f>
        <v>0.000868140751783866</v>
      </c>
    </row>
    <row r="90" customFormat="false" ht="12.75" hidden="false" customHeight="true" outlineLevel="0" collapsed="false">
      <c r="A90" s="16" t="s">
        <v>5670</v>
      </c>
      <c r="B90" s="16"/>
      <c r="C90" s="16" t="s">
        <v>5575</v>
      </c>
      <c r="D90" s="16"/>
      <c r="E90" s="16" t="s">
        <v>5572</v>
      </c>
      <c r="F90" s="16"/>
      <c r="G90" s="8" t="n">
        <v>334057</v>
      </c>
      <c r="H90" s="84"/>
      <c r="I90" s="81" t="n">
        <f aca="false">G90/$G$174</f>
        <v>0.000746615216392778</v>
      </c>
      <c r="J90" s="84"/>
      <c r="K90" s="84"/>
    </row>
    <row r="91" customFormat="false" ht="12.75" hidden="false" customHeight="false" outlineLevel="0" collapsed="false">
      <c r="A91" s="86" t="s">
        <v>5671</v>
      </c>
      <c r="B91" s="85"/>
      <c r="C91" s="85" t="s">
        <v>5571</v>
      </c>
      <c r="D91" s="85"/>
      <c r="E91" s="86" t="s">
        <v>5589</v>
      </c>
      <c r="F91" s="85"/>
      <c r="G91" s="8" t="n">
        <v>313600</v>
      </c>
      <c r="H91" s="8"/>
      <c r="I91" s="81" t="n">
        <f aca="false">G91/$G$174</f>
        <v>0.00070089395480644</v>
      </c>
    </row>
    <row r="92" customFormat="false" ht="12.75" hidden="false" customHeight="true" outlineLevel="0" collapsed="false">
      <c r="A92" s="16" t="s">
        <v>5672</v>
      </c>
      <c r="B92" s="16"/>
      <c r="C92" s="16" t="s">
        <v>5575</v>
      </c>
      <c r="D92" s="16"/>
      <c r="E92" s="16" t="s">
        <v>5576</v>
      </c>
      <c r="F92" s="16"/>
      <c r="G92" s="8" t="n">
        <v>313490</v>
      </c>
      <c r="H92" s="8"/>
      <c r="I92" s="81" t="n">
        <f aca="false">G92/$G$174</f>
        <v>0.000700648105523823</v>
      </c>
      <c r="J92" s="82"/>
      <c r="K92" s="82"/>
    </row>
    <row r="93" customFormat="false" ht="12.75" hidden="false" customHeight="true" outlineLevel="0" collapsed="false">
      <c r="A93" s="5" t="s">
        <v>5673</v>
      </c>
      <c r="B93" s="5"/>
      <c r="C93" s="5" t="s">
        <v>5571</v>
      </c>
      <c r="D93" s="5"/>
      <c r="E93" s="5" t="s">
        <v>5633</v>
      </c>
      <c r="F93" s="5"/>
      <c r="G93" s="8" t="n">
        <v>298791</v>
      </c>
      <c r="H93" s="8"/>
      <c r="I93" s="81" t="n">
        <f aca="false">G93/$G$174</f>
        <v>0.00066779593638575</v>
      </c>
      <c r="J93" s="84"/>
      <c r="K93" s="84"/>
    </row>
    <row r="94" customFormat="false" ht="12.75" hidden="false" customHeight="false" outlineLevel="0" collapsed="false">
      <c r="A94" s="5" t="s">
        <v>5674</v>
      </c>
      <c r="B94" s="5"/>
      <c r="C94" s="5" t="s">
        <v>5575</v>
      </c>
      <c r="D94" s="5"/>
      <c r="E94" s="5" t="s">
        <v>5572</v>
      </c>
      <c r="F94" s="5"/>
      <c r="G94" s="8" t="n">
        <v>298111.066949222</v>
      </c>
      <c r="H94" s="82"/>
      <c r="I94" s="81" t="n">
        <f aca="false">G94/$G$174</f>
        <v>0.000666276290451556</v>
      </c>
    </row>
    <row r="95" customFormat="false" ht="12.75" hidden="false" customHeight="false" outlineLevel="0" collapsed="false">
      <c r="A95" s="16" t="s">
        <v>5675</v>
      </c>
      <c r="B95" s="16"/>
      <c r="C95" s="16" t="s">
        <v>5575</v>
      </c>
      <c r="D95" s="16"/>
      <c r="E95" s="16" t="s">
        <v>5587</v>
      </c>
      <c r="F95" s="16"/>
      <c r="G95" s="8" t="n">
        <v>292659</v>
      </c>
      <c r="H95" s="8"/>
      <c r="I95" s="81" t="n">
        <f aca="false">G95/$G$174</f>
        <v>0.000654090956376588</v>
      </c>
    </row>
    <row r="96" customFormat="false" ht="12.75" hidden="false" customHeight="false" outlineLevel="0" collapsed="false">
      <c r="A96" s="16" t="s">
        <v>5676</v>
      </c>
      <c r="B96" s="16"/>
      <c r="C96" s="16" t="s">
        <v>5575</v>
      </c>
      <c r="D96" s="16"/>
      <c r="E96" s="16" t="s">
        <v>5572</v>
      </c>
      <c r="F96" s="16"/>
      <c r="G96" s="8" t="n">
        <v>272578.736976189</v>
      </c>
      <c r="H96" s="8"/>
      <c r="I96" s="81" t="n">
        <f aca="false">G96/$G$174</f>
        <v>0.00060921169947508</v>
      </c>
    </row>
    <row r="97" customFormat="false" ht="12.75" hidden="false" customHeight="false" outlineLevel="0" collapsed="false">
      <c r="A97" s="16" t="s">
        <v>5677</v>
      </c>
      <c r="B97" s="16"/>
      <c r="C97" s="16" t="s">
        <v>5575</v>
      </c>
      <c r="D97" s="16"/>
      <c r="E97" s="16" t="s">
        <v>5305</v>
      </c>
      <c r="F97" s="16"/>
      <c r="G97" s="8" t="n">
        <v>253737</v>
      </c>
      <c r="H97" s="83"/>
      <c r="I97" s="81" t="n">
        <f aca="false">G97/$G$174</f>
        <v>0.000567100540212761</v>
      </c>
    </row>
    <row r="98" customFormat="false" ht="12.75" hidden="false" customHeight="true" outlineLevel="0" collapsed="false">
      <c r="A98" s="16" t="s">
        <v>5579</v>
      </c>
      <c r="B98" s="16"/>
      <c r="C98" s="16" t="s">
        <v>5575</v>
      </c>
      <c r="D98" s="16"/>
      <c r="E98" s="16" t="s">
        <v>5576</v>
      </c>
      <c r="F98" s="16"/>
      <c r="G98" s="8" t="n">
        <v>247870</v>
      </c>
      <c r="H98" s="8"/>
      <c r="I98" s="81" t="n">
        <f aca="false">G98/$G$174</f>
        <v>0.000553987833475358</v>
      </c>
      <c r="J98" s="84"/>
      <c r="K98" s="84"/>
    </row>
    <row r="99" customFormat="false" ht="12.75" hidden="false" customHeight="false" outlineLevel="0" collapsed="false">
      <c r="A99" s="90" t="s">
        <v>5678</v>
      </c>
      <c r="B99" s="85"/>
      <c r="C99" s="85" t="s">
        <v>5571</v>
      </c>
      <c r="D99" s="85"/>
      <c r="E99" s="84" t="s">
        <v>5589</v>
      </c>
      <c r="F99" s="85"/>
      <c r="G99" s="8" t="n">
        <v>234600</v>
      </c>
      <c r="H99" s="8"/>
      <c r="I99" s="81" t="n">
        <f aca="false">G99/$G$174</f>
        <v>0.000524329470017828</v>
      </c>
    </row>
    <row r="100" customFormat="false" ht="12.75" hidden="false" customHeight="false" outlineLevel="0" collapsed="false">
      <c r="A100" s="5" t="s">
        <v>5679</v>
      </c>
      <c r="B100" s="5"/>
      <c r="C100" s="5" t="s">
        <v>5575</v>
      </c>
      <c r="D100" s="5"/>
      <c r="E100" s="5" t="s">
        <v>5601</v>
      </c>
      <c r="F100" s="5"/>
      <c r="G100" s="8" t="n">
        <v>216719</v>
      </c>
      <c r="H100" s="82"/>
      <c r="I100" s="81" t="n">
        <f aca="false">G100/$G$174</f>
        <v>0.000484365551631687</v>
      </c>
    </row>
    <row r="101" customFormat="false" ht="12.75" hidden="false" customHeight="false" outlineLevel="0" collapsed="false">
      <c r="A101" s="16" t="s">
        <v>5680</v>
      </c>
      <c r="B101" s="16"/>
      <c r="C101" s="16" t="s">
        <v>5575</v>
      </c>
      <c r="D101" s="16"/>
      <c r="E101" s="16" t="s">
        <v>5601</v>
      </c>
      <c r="F101" s="16"/>
      <c r="G101" s="8" t="n">
        <v>215644</v>
      </c>
      <c r="H101" s="8"/>
      <c r="I101" s="81" t="n">
        <f aca="false">G101/$G$174</f>
        <v>0.000481962933642475</v>
      </c>
      <c r="K101" s="87"/>
    </row>
    <row r="102" customFormat="false" ht="12.75" hidden="false" customHeight="true" outlineLevel="0" collapsed="false">
      <c r="A102" s="16" t="s">
        <v>5681</v>
      </c>
      <c r="B102" s="16"/>
      <c r="C102" s="16" t="s">
        <v>5575</v>
      </c>
      <c r="D102" s="16"/>
      <c r="E102" s="16" t="s">
        <v>5601</v>
      </c>
      <c r="F102" s="16"/>
      <c r="G102" s="8" t="n">
        <v>197419.91</v>
      </c>
      <c r="H102" s="8"/>
      <c r="I102" s="81" t="n">
        <f aca="false">G102/$G$174</f>
        <v>0.00044123221134385</v>
      </c>
      <c r="J102" s="84"/>
      <c r="K102" s="84"/>
    </row>
    <row r="103" customFormat="false" ht="12.75" hidden="false" customHeight="false" outlineLevel="0" collapsed="false">
      <c r="A103" s="16" t="s">
        <v>5682</v>
      </c>
      <c r="B103" s="16"/>
      <c r="C103" s="16" t="s">
        <v>5571</v>
      </c>
      <c r="D103" s="16"/>
      <c r="E103" s="86" t="s">
        <v>5589</v>
      </c>
      <c r="F103" s="16"/>
      <c r="G103" s="8" t="n">
        <v>191700</v>
      </c>
      <c r="H103" s="8"/>
      <c r="I103" s="81" t="n">
        <f aca="false">G103/$G$174</f>
        <v>0.000428448249797177</v>
      </c>
    </row>
    <row r="104" customFormat="false" ht="12.75" hidden="false" customHeight="false" outlineLevel="0" collapsed="false">
      <c r="A104" s="16" t="s">
        <v>5683</v>
      </c>
      <c r="B104" s="16"/>
      <c r="C104" s="16" t="s">
        <v>5575</v>
      </c>
      <c r="D104" s="16"/>
      <c r="E104" s="16" t="s">
        <v>5305</v>
      </c>
      <c r="F104" s="16"/>
      <c r="G104" s="8" t="n">
        <v>176555</v>
      </c>
      <c r="H104" s="8"/>
      <c r="I104" s="81" t="n">
        <f aca="false">G104/$G$174</f>
        <v>0.000394599273567765</v>
      </c>
    </row>
    <row r="105" customFormat="false" ht="12.75" hidden="false" customHeight="false" outlineLevel="0" collapsed="false">
      <c r="A105" s="16" t="s">
        <v>5684</v>
      </c>
      <c r="B105" s="16"/>
      <c r="C105" s="16" t="s">
        <v>5575</v>
      </c>
      <c r="D105" s="16"/>
      <c r="E105" s="16" t="s">
        <v>5623</v>
      </c>
      <c r="F105" s="16"/>
      <c r="G105" s="8" t="n">
        <v>150517</v>
      </c>
      <c r="H105" s="8"/>
      <c r="I105" s="81" t="n">
        <f aca="false">G105/$G$174</f>
        <v>0.00033640451337883</v>
      </c>
    </row>
    <row r="106" customFormat="false" ht="12.75" hidden="false" customHeight="false" outlineLevel="0" collapsed="false">
      <c r="A106" s="16" t="s">
        <v>5685</v>
      </c>
      <c r="B106" s="16"/>
      <c r="C106" s="16" t="s">
        <v>5575</v>
      </c>
      <c r="D106" s="16"/>
      <c r="E106" s="16" t="s">
        <v>5587</v>
      </c>
      <c r="F106" s="16"/>
      <c r="G106" s="8" t="n">
        <v>140169</v>
      </c>
      <c r="H106" s="8"/>
      <c r="I106" s="81" t="n">
        <f aca="false">G106/$G$174</f>
        <v>0.000313276800865</v>
      </c>
    </row>
    <row r="107" customFormat="false" ht="12.75" hidden="false" customHeight="false" outlineLevel="0" collapsed="false">
      <c r="A107" s="16" t="s">
        <v>5686</v>
      </c>
      <c r="B107" s="16"/>
      <c r="C107" s="16" t="s">
        <v>5571</v>
      </c>
      <c r="D107" s="16"/>
      <c r="E107" s="16" t="s">
        <v>5572</v>
      </c>
      <c r="F107" s="16"/>
      <c r="G107" s="8" t="n">
        <v>138233</v>
      </c>
      <c r="H107" s="8"/>
      <c r="I107" s="81" t="n">
        <f aca="false">G107/$G$174</f>
        <v>0.00030894985349094</v>
      </c>
    </row>
    <row r="108" customFormat="false" ht="12.75" hidden="false" customHeight="false" outlineLevel="0" collapsed="false">
      <c r="A108" s="16" t="s">
        <v>5687</v>
      </c>
      <c r="B108" s="16"/>
      <c r="C108" s="16" t="s">
        <v>5575</v>
      </c>
      <c r="D108" s="16"/>
      <c r="E108" s="16" t="s">
        <v>5305</v>
      </c>
      <c r="F108" s="16"/>
      <c r="G108" s="8" t="n">
        <v>130255</v>
      </c>
      <c r="H108" s="84"/>
      <c r="I108" s="81" t="n">
        <f aca="false">G108/$G$174</f>
        <v>0.000291119075520768</v>
      </c>
    </row>
    <row r="109" customFormat="false" ht="12.75" hidden="false" customHeight="false" outlineLevel="0" collapsed="false">
      <c r="A109" s="16" t="s">
        <v>5688</v>
      </c>
      <c r="B109" s="16"/>
      <c r="C109" s="16" t="s">
        <v>5575</v>
      </c>
      <c r="D109" s="16"/>
      <c r="E109" s="16" t="s">
        <v>5587</v>
      </c>
      <c r="F109" s="16"/>
      <c r="G109" s="8" t="n">
        <v>129074.6</v>
      </c>
      <c r="H109" s="8"/>
      <c r="I109" s="81" t="n">
        <f aca="false">G109/$G$174</f>
        <v>0.000288480889218939</v>
      </c>
    </row>
    <row r="110" customFormat="false" ht="12.75" hidden="false" customHeight="false" outlineLevel="0" collapsed="false">
      <c r="A110" s="16" t="s">
        <v>5689</v>
      </c>
      <c r="B110" s="16"/>
      <c r="C110" s="16" t="s">
        <v>5575</v>
      </c>
      <c r="D110" s="16"/>
      <c r="E110" s="16" t="s">
        <v>5623</v>
      </c>
      <c r="F110" s="16"/>
      <c r="G110" s="8" t="n">
        <v>128978</v>
      </c>
      <c r="H110" s="8"/>
      <c r="I110" s="81" t="n">
        <f aca="false">G110/$G$174</f>
        <v>0.000288264988848932</v>
      </c>
    </row>
    <row r="111" customFormat="false" ht="12.75" hidden="false" customHeight="false" outlineLevel="0" collapsed="false">
      <c r="A111" s="90" t="s">
        <v>5690</v>
      </c>
      <c r="B111" s="85"/>
      <c r="C111" s="85" t="s">
        <v>5571</v>
      </c>
      <c r="D111" s="85"/>
      <c r="E111" s="84" t="s">
        <v>5597</v>
      </c>
      <c r="F111" s="85"/>
      <c r="G111" s="8" t="n">
        <v>125000</v>
      </c>
      <c r="H111" s="8"/>
      <c r="I111" s="81" t="n">
        <f aca="false">G111/$G$174</f>
        <v>0.000279374184792108</v>
      </c>
    </row>
    <row r="112" customFormat="false" ht="12.75" hidden="false" customHeight="false" outlineLevel="0" collapsed="false">
      <c r="A112" s="5" t="s">
        <v>5691</v>
      </c>
      <c r="B112" s="5"/>
      <c r="C112" s="5" t="s">
        <v>5575</v>
      </c>
      <c r="D112" s="5"/>
      <c r="E112" s="5" t="s">
        <v>5623</v>
      </c>
      <c r="F112" s="5"/>
      <c r="G112" s="8" t="n">
        <v>112742</v>
      </c>
      <c r="H112" s="8"/>
      <c r="I112" s="81" t="n">
        <f aca="false">G112/$G$174</f>
        <v>0.000251977634734655</v>
      </c>
    </row>
    <row r="113" customFormat="false" ht="12.75" hidden="false" customHeight="false" outlineLevel="0" collapsed="false">
      <c r="A113" s="16" t="s">
        <v>5692</v>
      </c>
      <c r="B113" s="16"/>
      <c r="C113" s="16" t="s">
        <v>5575</v>
      </c>
      <c r="D113" s="16"/>
      <c r="E113" s="16" t="s">
        <v>5623</v>
      </c>
      <c r="F113" s="16"/>
      <c r="G113" s="8" t="n">
        <v>101496</v>
      </c>
      <c r="H113" s="8"/>
      <c r="I113" s="81" t="n">
        <f aca="false">G113/$G$174</f>
        <v>0.000226842898077278</v>
      </c>
    </row>
    <row r="114" customFormat="false" ht="12.75" hidden="false" customHeight="false" outlineLevel="0" collapsed="false">
      <c r="A114" s="16" t="s">
        <v>5693</v>
      </c>
      <c r="B114" s="16"/>
      <c r="C114" s="16" t="s">
        <v>5575</v>
      </c>
      <c r="D114" s="16"/>
      <c r="E114" s="16" t="s">
        <v>5572</v>
      </c>
      <c r="F114" s="16"/>
      <c r="G114" s="8" t="n">
        <v>101076</v>
      </c>
      <c r="H114" s="8"/>
      <c r="I114" s="81" t="n">
        <f aca="false">G114/$G$174</f>
        <v>0.000225904200816377</v>
      </c>
    </row>
    <row r="115" customFormat="false" ht="12.75" hidden="false" customHeight="true" outlineLevel="0" collapsed="false">
      <c r="A115" s="16" t="s">
        <v>5672</v>
      </c>
      <c r="B115" s="16"/>
      <c r="C115" s="16" t="s">
        <v>5575</v>
      </c>
      <c r="D115" s="16"/>
      <c r="E115" s="16" t="s">
        <v>5305</v>
      </c>
      <c r="F115" s="16"/>
      <c r="G115" s="8" t="n">
        <v>100796</v>
      </c>
      <c r="H115" s="8"/>
      <c r="I115" s="81" t="n">
        <f aca="false">G115/$G$174</f>
        <v>0.000225278402642442</v>
      </c>
      <c r="J115" s="84"/>
      <c r="K115" s="84"/>
    </row>
    <row r="116" customFormat="false" ht="12.75" hidden="false" customHeight="true" outlineLevel="0" collapsed="false">
      <c r="A116" s="16" t="s">
        <v>5694</v>
      </c>
      <c r="B116" s="16"/>
      <c r="C116" s="16" t="s">
        <v>5575</v>
      </c>
      <c r="D116" s="16"/>
      <c r="E116" s="86" t="s">
        <v>5623</v>
      </c>
      <c r="F116" s="16"/>
      <c r="G116" s="8" t="n">
        <v>100279.16</v>
      </c>
      <c r="H116" s="82"/>
      <c r="I116" s="81" t="n">
        <f aca="false">G116/$G$174</f>
        <v>0.000224123268613099</v>
      </c>
      <c r="J116" s="1"/>
      <c r="K116" s="1"/>
    </row>
    <row r="117" customFormat="false" ht="12.75" hidden="false" customHeight="false" outlineLevel="0" collapsed="false">
      <c r="A117" s="5" t="s">
        <v>5695</v>
      </c>
      <c r="B117" s="5"/>
      <c r="C117" s="5" t="s">
        <v>5575</v>
      </c>
      <c r="D117" s="5"/>
      <c r="E117" s="5" t="s">
        <v>5305</v>
      </c>
      <c r="F117" s="5"/>
      <c r="G117" s="8" t="n">
        <v>95944</v>
      </c>
      <c r="H117" s="8"/>
      <c r="I117" s="81" t="n">
        <f aca="false">G117/$G$174</f>
        <v>0.000214434214285552</v>
      </c>
    </row>
    <row r="118" customFormat="false" ht="12.75" hidden="false" customHeight="false" outlineLevel="0" collapsed="false">
      <c r="A118" s="91" t="s">
        <v>5696</v>
      </c>
      <c r="B118" s="90"/>
      <c r="C118" s="85" t="s">
        <v>5575</v>
      </c>
      <c r="D118" s="85"/>
      <c r="E118" s="86" t="s">
        <v>5305</v>
      </c>
      <c r="F118" s="83"/>
      <c r="G118" s="8" t="n">
        <v>94907</v>
      </c>
      <c r="H118" s="8"/>
      <c r="I118" s="81" t="n">
        <f aca="false">G118/$G$174</f>
        <v>0.000212116526048517</v>
      </c>
    </row>
    <row r="119" customFormat="false" ht="12.75" hidden="false" customHeight="false" outlineLevel="0" collapsed="false">
      <c r="A119" s="85" t="s">
        <v>5697</v>
      </c>
      <c r="B119" s="85"/>
      <c r="C119" s="85" t="s">
        <v>5571</v>
      </c>
      <c r="D119" s="85"/>
      <c r="E119" s="85" t="s">
        <v>5597</v>
      </c>
      <c r="F119" s="92"/>
      <c r="G119" s="93" t="n">
        <v>91819</v>
      </c>
      <c r="H119" s="8"/>
      <c r="I119" s="81" t="n">
        <f aca="false">G119/$G$174</f>
        <v>0.000205214866187412</v>
      </c>
    </row>
    <row r="120" customFormat="false" ht="12.75" hidden="false" customHeight="true" outlineLevel="0" collapsed="false">
      <c r="A120" s="16" t="s">
        <v>5698</v>
      </c>
      <c r="B120" s="16"/>
      <c r="C120" s="16" t="s">
        <v>5575</v>
      </c>
      <c r="D120" s="16"/>
      <c r="E120" s="16" t="s">
        <v>5623</v>
      </c>
      <c r="F120" s="16"/>
      <c r="G120" s="8" t="n">
        <v>81241.5</v>
      </c>
      <c r="H120" s="84"/>
      <c r="I120" s="81" t="n">
        <f aca="false">G120/$G$174</f>
        <v>0.000181574222670304</v>
      </c>
      <c r="J120" s="84"/>
      <c r="K120" s="84"/>
    </row>
    <row r="121" customFormat="false" ht="12.75" hidden="false" customHeight="true" outlineLevel="0" collapsed="false">
      <c r="A121" s="16" t="s">
        <v>5699</v>
      </c>
      <c r="B121" s="16"/>
      <c r="C121" s="16" t="s">
        <v>5575</v>
      </c>
      <c r="D121" s="16"/>
      <c r="E121" s="16" t="s">
        <v>5587</v>
      </c>
      <c r="F121" s="16"/>
      <c r="G121" s="8" t="n">
        <v>69232.21</v>
      </c>
      <c r="H121" s="84"/>
      <c r="I121" s="81" t="n">
        <f aca="false">G121/$G$174</f>
        <v>0.000154733537840848</v>
      </c>
      <c r="J121" s="84"/>
      <c r="K121" s="84"/>
    </row>
    <row r="122" customFormat="false" ht="12.75" hidden="false" customHeight="false" outlineLevel="0" collapsed="false">
      <c r="A122" s="85" t="s">
        <v>5687</v>
      </c>
      <c r="B122" s="85"/>
      <c r="C122" s="85" t="s">
        <v>5575</v>
      </c>
      <c r="D122" s="85"/>
      <c r="E122" s="85" t="s">
        <v>5665</v>
      </c>
      <c r="F122" s="92"/>
      <c r="G122" s="93" t="n">
        <v>56213</v>
      </c>
      <c r="H122" s="84"/>
      <c r="I122" s="81" t="n">
        <f aca="false">G122/$G$174</f>
        <v>0.00012563568839775</v>
      </c>
    </row>
    <row r="123" customFormat="false" ht="12.75" hidden="false" customHeight="true" outlineLevel="0" collapsed="false">
      <c r="A123" s="16" t="s">
        <v>5700</v>
      </c>
      <c r="B123" s="16"/>
      <c r="C123" s="16" t="s">
        <v>5571</v>
      </c>
      <c r="D123" s="16"/>
      <c r="E123" s="16" t="s">
        <v>5633</v>
      </c>
      <c r="F123" s="16"/>
      <c r="G123" s="8" t="n">
        <v>50000</v>
      </c>
      <c r="H123" s="84"/>
      <c r="I123" s="81" t="n">
        <f aca="false">G123/$G$174</f>
        <v>0.000111749673916843</v>
      </c>
      <c r="J123" s="84"/>
      <c r="K123" s="84"/>
    </row>
    <row r="124" customFormat="false" ht="12.75" hidden="false" customHeight="false" outlineLevel="0" collapsed="false">
      <c r="A124" s="16" t="s">
        <v>5701</v>
      </c>
      <c r="B124" s="16"/>
      <c r="C124" s="16" t="s">
        <v>5571</v>
      </c>
      <c r="D124" s="16"/>
      <c r="E124" s="16" t="s">
        <v>5597</v>
      </c>
      <c r="F124" s="16"/>
      <c r="G124" s="8" t="n">
        <v>50000</v>
      </c>
      <c r="H124" s="82"/>
      <c r="I124" s="81" t="n">
        <f aca="false">G124/$G$174</f>
        <v>0.000111749673916843</v>
      </c>
    </row>
    <row r="125" customFormat="false" ht="12.75" hidden="false" customHeight="false" outlineLevel="0" collapsed="false">
      <c r="A125" s="16" t="s">
        <v>5702</v>
      </c>
      <c r="B125" s="16"/>
      <c r="C125" s="16" t="s">
        <v>5571</v>
      </c>
      <c r="D125" s="16"/>
      <c r="E125" s="16" t="s">
        <v>5589</v>
      </c>
      <c r="F125" s="16"/>
      <c r="G125" s="8" t="n">
        <v>50000</v>
      </c>
      <c r="H125" s="8"/>
      <c r="I125" s="81" t="n">
        <f aca="false">G125/$G$174</f>
        <v>0.000111749673916843</v>
      </c>
    </row>
    <row r="126" customFormat="false" ht="12.75" hidden="false" customHeight="false" outlineLevel="0" collapsed="false">
      <c r="A126" s="5" t="s">
        <v>5703</v>
      </c>
      <c r="B126" s="5"/>
      <c r="C126" s="5" t="s">
        <v>5571</v>
      </c>
      <c r="D126" s="5"/>
      <c r="E126" s="5" t="s">
        <v>5597</v>
      </c>
      <c r="F126" s="5"/>
      <c r="G126" s="8" t="n">
        <v>48800</v>
      </c>
      <c r="H126" s="8"/>
      <c r="I126" s="81" t="n">
        <f aca="false">G126/$G$174</f>
        <v>0.000109067681742839</v>
      </c>
    </row>
    <row r="127" customFormat="false" ht="12.75" hidden="false" customHeight="false" outlineLevel="0" collapsed="false">
      <c r="A127" s="16" t="s">
        <v>5704</v>
      </c>
      <c r="B127" s="16"/>
      <c r="C127" s="16" t="s">
        <v>5575</v>
      </c>
      <c r="D127" s="16"/>
      <c r="E127" s="16" t="s">
        <v>5601</v>
      </c>
      <c r="F127" s="16"/>
      <c r="G127" s="8" t="n">
        <v>43010</v>
      </c>
      <c r="H127" s="8"/>
      <c r="I127" s="81" t="n">
        <f aca="false">G127/$G$174</f>
        <v>9.61270695032685E-005</v>
      </c>
    </row>
    <row r="128" customFormat="false" ht="12.75" hidden="false" customHeight="false" outlineLevel="0" collapsed="false">
      <c r="A128" s="16" t="s">
        <v>5705</v>
      </c>
      <c r="B128" s="16"/>
      <c r="C128" s="16" t="s">
        <v>5575</v>
      </c>
      <c r="D128" s="16"/>
      <c r="E128" s="16" t="s">
        <v>5623</v>
      </c>
      <c r="F128" s="16"/>
      <c r="G128" s="8" t="n">
        <v>42707.5</v>
      </c>
      <c r="H128" s="8"/>
      <c r="I128" s="81" t="n">
        <f aca="false">G128/$G$174</f>
        <v>9.54509839760716E-005</v>
      </c>
    </row>
    <row r="129" customFormat="false" ht="12.75" hidden="false" customHeight="false" outlineLevel="0" collapsed="false">
      <c r="A129" s="16" t="s">
        <v>5706</v>
      </c>
      <c r="B129" s="16"/>
      <c r="C129" s="16" t="s">
        <v>5575</v>
      </c>
      <c r="D129" s="16"/>
      <c r="E129" s="16" t="s">
        <v>5601</v>
      </c>
      <c r="F129" s="16"/>
      <c r="G129" s="8" t="n">
        <v>37419</v>
      </c>
      <c r="H129" s="84"/>
      <c r="I129" s="81" t="n">
        <f aca="false">G129/$G$174</f>
        <v>8.36312209658871E-005</v>
      </c>
    </row>
    <row r="130" customFormat="false" ht="12.75" hidden="false" customHeight="false" outlineLevel="0" collapsed="false">
      <c r="A130" s="16" t="s">
        <v>5707</v>
      </c>
      <c r="B130" s="16"/>
      <c r="C130" s="16" t="s">
        <v>5575</v>
      </c>
      <c r="D130" s="16"/>
      <c r="E130" s="16" t="s">
        <v>5572</v>
      </c>
      <c r="F130" s="16"/>
      <c r="G130" s="8" t="n">
        <v>36584.3111869302</v>
      </c>
      <c r="H130" s="84"/>
      <c r="I130" s="81" t="n">
        <f aca="false">G130/$G$174</f>
        <v>8.17656969122353E-005</v>
      </c>
    </row>
    <row r="131" customFormat="false" ht="12.75" hidden="false" customHeight="false" outlineLevel="0" collapsed="false">
      <c r="A131" s="16" t="s">
        <v>5708</v>
      </c>
      <c r="B131" s="16"/>
      <c r="C131" s="16" t="s">
        <v>5575</v>
      </c>
      <c r="D131" s="16"/>
      <c r="E131" s="16" t="s">
        <v>5587</v>
      </c>
      <c r="F131" s="16"/>
      <c r="G131" s="8" t="n">
        <v>32100</v>
      </c>
      <c r="H131" s="83"/>
      <c r="I131" s="81" t="n">
        <f aca="false">G131/$G$174</f>
        <v>7.17432906546133E-005</v>
      </c>
    </row>
    <row r="132" customFormat="false" ht="12.75" hidden="false" customHeight="false" outlineLevel="0" collapsed="false">
      <c r="A132" s="16" t="s">
        <v>5709</v>
      </c>
      <c r="B132" s="16"/>
      <c r="C132" s="16" t="s">
        <v>5575</v>
      </c>
      <c r="D132" s="16"/>
      <c r="E132" s="86" t="s">
        <v>5305</v>
      </c>
      <c r="F132" s="16"/>
      <c r="G132" s="8" t="n">
        <v>29707</v>
      </c>
      <c r="H132" s="8"/>
      <c r="I132" s="81" t="n">
        <f aca="false">G132/$G$174</f>
        <v>6.63949512609532E-005</v>
      </c>
    </row>
    <row r="133" customFormat="false" ht="12.75" hidden="false" customHeight="false" outlineLevel="0" collapsed="false">
      <c r="A133" s="5" t="s">
        <v>5710</v>
      </c>
      <c r="B133" s="5"/>
      <c r="C133" s="5" t="s">
        <v>5575</v>
      </c>
      <c r="D133" s="5"/>
      <c r="E133" s="5" t="s">
        <v>5665</v>
      </c>
      <c r="F133" s="5"/>
      <c r="G133" s="8" t="n">
        <v>28200</v>
      </c>
      <c r="H133" s="8"/>
      <c r="I133" s="81" t="n">
        <f aca="false">G133/$G$174</f>
        <v>6.30268160890995E-005</v>
      </c>
    </row>
    <row r="134" customFormat="false" ht="12.75" hidden="false" customHeight="false" outlineLevel="0" collapsed="false">
      <c r="A134" s="16" t="s">
        <v>5711</v>
      </c>
      <c r="B134" s="16"/>
      <c r="C134" s="16" t="s">
        <v>5575</v>
      </c>
      <c r="D134" s="16"/>
      <c r="E134" s="16" t="s">
        <v>5712</v>
      </c>
      <c r="F134" s="16"/>
      <c r="G134" s="8" t="n">
        <v>28086</v>
      </c>
      <c r="H134" s="83"/>
      <c r="I134" s="81" t="n">
        <f aca="false">G134/$G$174</f>
        <v>6.27720268325691E-005</v>
      </c>
    </row>
    <row r="135" customFormat="false" ht="12.75" hidden="false" customHeight="false" outlineLevel="0" collapsed="false">
      <c r="A135" s="16" t="s">
        <v>5713</v>
      </c>
      <c r="B135" s="16"/>
      <c r="C135" s="16" t="s">
        <v>5571</v>
      </c>
      <c r="D135" s="16"/>
      <c r="E135" s="16" t="s">
        <v>5578</v>
      </c>
      <c r="F135" s="16"/>
      <c r="G135" s="8" t="n">
        <v>27602</v>
      </c>
      <c r="H135" s="84"/>
      <c r="I135" s="81" t="n">
        <f aca="false">G135/$G$174</f>
        <v>6.16902899890541E-005</v>
      </c>
    </row>
    <row r="136" customFormat="false" ht="12.75" hidden="false" customHeight="false" outlineLevel="0" collapsed="false">
      <c r="A136" s="5" t="s">
        <v>5714</v>
      </c>
      <c r="B136" s="5"/>
      <c r="C136" s="16" t="s">
        <v>5575</v>
      </c>
      <c r="D136" s="16"/>
      <c r="E136" s="5" t="s">
        <v>5305</v>
      </c>
      <c r="F136" s="5"/>
      <c r="G136" s="8" t="n">
        <v>17739.3200000001</v>
      </c>
      <c r="H136" s="8"/>
      <c r="I136" s="81" t="n">
        <f aca="false">G136/$G$174</f>
        <v>3.96472645101308E-005</v>
      </c>
    </row>
    <row r="137" customFormat="false" ht="12.75" hidden="false" customHeight="false" outlineLevel="0" collapsed="false">
      <c r="A137" s="16" t="s">
        <v>5715</v>
      </c>
      <c r="B137" s="16"/>
      <c r="C137" s="16" t="s">
        <v>5575</v>
      </c>
      <c r="D137" s="16"/>
      <c r="E137" s="16" t="s">
        <v>5305</v>
      </c>
      <c r="F137" s="16"/>
      <c r="G137" s="8" t="n">
        <v>17148</v>
      </c>
      <c r="H137" s="8"/>
      <c r="I137" s="81" t="n">
        <f aca="false">G137/$G$174</f>
        <v>3.83256681665205E-005</v>
      </c>
    </row>
    <row r="138" customFormat="false" ht="12.75" hidden="false" customHeight="false" outlineLevel="0" collapsed="false">
      <c r="A138" s="16" t="s">
        <v>5716</v>
      </c>
      <c r="B138" s="16"/>
      <c r="C138" s="16" t="s">
        <v>5571</v>
      </c>
      <c r="D138" s="16"/>
      <c r="E138" s="16" t="s">
        <v>5597</v>
      </c>
      <c r="F138" s="16"/>
      <c r="G138" s="8" t="n">
        <v>15500</v>
      </c>
      <c r="H138" s="8"/>
      <c r="I138" s="81" t="n">
        <f aca="false">G138/$G$174</f>
        <v>3.46423989142214E-005</v>
      </c>
    </row>
    <row r="139" customFormat="false" ht="12.75" hidden="false" customHeight="false" outlineLevel="0" collapsed="false">
      <c r="A139" s="16" t="s">
        <v>5717</v>
      </c>
      <c r="B139" s="16"/>
      <c r="C139" s="16" t="s">
        <v>5575</v>
      </c>
      <c r="D139" s="16"/>
      <c r="E139" s="16" t="s">
        <v>5576</v>
      </c>
      <c r="F139" s="16"/>
      <c r="G139" s="8" t="n">
        <v>14969</v>
      </c>
      <c r="H139" s="8"/>
      <c r="I139" s="81" t="n">
        <f aca="false">G139/$G$174</f>
        <v>3.34556173772245E-005</v>
      </c>
    </row>
    <row r="140" customFormat="false" ht="12.75" hidden="false" customHeight="false" outlineLevel="0" collapsed="false">
      <c r="A140" s="16" t="s">
        <v>5718</v>
      </c>
      <c r="B140" s="16"/>
      <c r="C140" s="16" t="s">
        <v>5575</v>
      </c>
      <c r="D140" s="16"/>
      <c r="E140" s="16" t="s">
        <v>5305</v>
      </c>
      <c r="F140" s="16"/>
      <c r="G140" s="8" t="n">
        <v>13500</v>
      </c>
      <c r="H140" s="8"/>
      <c r="I140" s="81" t="n">
        <f aca="false">G140/$G$174</f>
        <v>3.01724119575477E-005</v>
      </c>
    </row>
    <row r="141" customFormat="false" ht="12.75" hidden="false" customHeight="true" outlineLevel="0" collapsed="false">
      <c r="A141" s="16" t="s">
        <v>5719</v>
      </c>
      <c r="B141" s="16"/>
      <c r="C141" s="16" t="s">
        <v>5575</v>
      </c>
      <c r="D141" s="16"/>
      <c r="E141" s="16" t="s">
        <v>5601</v>
      </c>
      <c r="F141" s="16"/>
      <c r="G141" s="8" t="n">
        <v>12580</v>
      </c>
      <c r="H141" s="8"/>
      <c r="I141" s="81" t="n">
        <f aca="false">G141/$G$174</f>
        <v>2.81162179574777E-005</v>
      </c>
      <c r="J141" s="84"/>
      <c r="K141" s="84"/>
    </row>
    <row r="142" customFormat="false" ht="12.75" hidden="false" customHeight="false" outlineLevel="0" collapsed="false">
      <c r="A142" s="5" t="s">
        <v>5720</v>
      </c>
      <c r="B142" s="5"/>
      <c r="C142" s="5" t="s">
        <v>5571</v>
      </c>
      <c r="D142" s="5"/>
      <c r="E142" s="5" t="s">
        <v>5578</v>
      </c>
      <c r="F142" s="5"/>
      <c r="G142" s="8" t="n">
        <v>12000</v>
      </c>
      <c r="H142" s="84"/>
      <c r="I142" s="81" t="n">
        <f aca="false">G142/$G$174</f>
        <v>2.68199217400424E-005</v>
      </c>
    </row>
    <row r="143" customFormat="false" ht="12.75" hidden="false" customHeight="false" outlineLevel="0" collapsed="false">
      <c r="A143" s="5" t="s">
        <v>5631</v>
      </c>
      <c r="B143" s="5"/>
      <c r="C143" s="16" t="s">
        <v>5575</v>
      </c>
      <c r="D143" s="16"/>
      <c r="E143" s="5" t="s">
        <v>5587</v>
      </c>
      <c r="F143" s="5"/>
      <c r="G143" s="8" t="n">
        <v>10775</v>
      </c>
      <c r="H143" s="84"/>
      <c r="I143" s="81" t="n">
        <f aca="false">G143/$G$174</f>
        <v>2.40820547290797E-005</v>
      </c>
      <c r="K143" s="87"/>
    </row>
    <row r="144" customFormat="false" ht="12.75" hidden="false" customHeight="false" outlineLevel="0" collapsed="false">
      <c r="A144" s="16" t="s">
        <v>5721</v>
      </c>
      <c r="B144" s="16"/>
      <c r="C144" s="16" t="s">
        <v>5575</v>
      </c>
      <c r="D144" s="16"/>
      <c r="E144" s="16" t="s">
        <v>5601</v>
      </c>
      <c r="F144" s="16"/>
      <c r="G144" s="8" t="n">
        <v>10149</v>
      </c>
      <c r="H144" s="8"/>
      <c r="I144" s="81" t="n">
        <f aca="false">G144/$G$174</f>
        <v>2.26829488116408E-005</v>
      </c>
    </row>
    <row r="145" customFormat="false" ht="12.75" hidden="false" customHeight="false" outlineLevel="0" collapsed="false">
      <c r="A145" s="16" t="s">
        <v>5722</v>
      </c>
      <c r="B145" s="16"/>
      <c r="C145" s="16" t="s">
        <v>5571</v>
      </c>
      <c r="D145" s="16"/>
      <c r="E145" s="16" t="s">
        <v>5578</v>
      </c>
      <c r="F145" s="16"/>
      <c r="G145" s="8" t="n">
        <v>10000</v>
      </c>
      <c r="H145" s="8"/>
      <c r="I145" s="81" t="n">
        <f aca="false">G145/$G$174</f>
        <v>2.23499347833686E-005</v>
      </c>
    </row>
    <row r="146" customFormat="false" ht="12.75" hidden="false" customHeight="false" outlineLevel="0" collapsed="false">
      <c r="A146" s="16" t="s">
        <v>5723</v>
      </c>
      <c r="B146" s="16"/>
      <c r="C146" s="16" t="s">
        <v>5571</v>
      </c>
      <c r="D146" s="16"/>
      <c r="E146" s="16" t="s">
        <v>5589</v>
      </c>
      <c r="F146" s="16"/>
      <c r="G146" s="8" t="n">
        <v>9700</v>
      </c>
      <c r="H146" s="8"/>
      <c r="I146" s="81" t="n">
        <f aca="false">G146/$G$174</f>
        <v>2.16794367398676E-005</v>
      </c>
    </row>
    <row r="147" customFormat="false" ht="12.75" hidden="false" customHeight="false" outlineLevel="0" collapsed="false">
      <c r="A147" s="16" t="s">
        <v>5724</v>
      </c>
      <c r="B147" s="16"/>
      <c r="C147" s="16" t="s">
        <v>5575</v>
      </c>
      <c r="D147" s="16"/>
      <c r="E147" s="16" t="s">
        <v>5587</v>
      </c>
      <c r="F147" s="16"/>
      <c r="G147" s="8" t="n">
        <v>9125</v>
      </c>
      <c r="H147" s="8"/>
      <c r="I147" s="81" t="n">
        <f aca="false">G147/$G$174</f>
        <v>2.03943154898239E-005</v>
      </c>
    </row>
    <row r="148" customFormat="false" ht="12.75" hidden="false" customHeight="true" outlineLevel="0" collapsed="false">
      <c r="A148" s="16" t="s">
        <v>5725</v>
      </c>
      <c r="B148" s="16"/>
      <c r="C148" s="16" t="s">
        <v>5575</v>
      </c>
      <c r="D148" s="16"/>
      <c r="E148" s="16" t="s">
        <v>5587</v>
      </c>
      <c r="F148" s="16"/>
      <c r="G148" s="8" t="n">
        <v>9125</v>
      </c>
      <c r="H148" s="84"/>
      <c r="I148" s="81" t="n">
        <f aca="false">G148/$G$174</f>
        <v>2.03943154898239E-005</v>
      </c>
      <c r="J148" s="82"/>
      <c r="K148" s="82"/>
    </row>
    <row r="149" customFormat="false" ht="12.75" hidden="false" customHeight="false" outlineLevel="0" collapsed="false">
      <c r="A149" s="16" t="s">
        <v>5726</v>
      </c>
      <c r="B149" s="16"/>
      <c r="C149" s="16" t="s">
        <v>5575</v>
      </c>
      <c r="D149" s="16"/>
      <c r="E149" s="16" t="s">
        <v>5587</v>
      </c>
      <c r="F149" s="16"/>
      <c r="G149" s="8" t="n">
        <v>7866</v>
      </c>
      <c r="H149" s="8"/>
      <c r="I149" s="81" t="n">
        <f aca="false">G149/$G$174</f>
        <v>1.75804587005978E-005</v>
      </c>
    </row>
    <row r="150" customFormat="false" ht="12.75" hidden="false" customHeight="false" outlineLevel="0" collapsed="false">
      <c r="A150" s="16" t="s">
        <v>5727</v>
      </c>
      <c r="B150" s="16"/>
      <c r="C150" s="16" t="s">
        <v>5575</v>
      </c>
      <c r="D150" s="16"/>
      <c r="E150" s="16" t="s">
        <v>5305</v>
      </c>
      <c r="F150" s="16"/>
      <c r="G150" s="8" t="n">
        <v>7360</v>
      </c>
      <c r="H150" s="8"/>
      <c r="I150" s="81" t="n">
        <f aca="false">G150/$G$174</f>
        <v>1.64495520005593E-005</v>
      </c>
    </row>
    <row r="151" customFormat="false" ht="12.75" hidden="false" customHeight="false" outlineLevel="0" collapsed="false">
      <c r="A151" s="16" t="s">
        <v>5728</v>
      </c>
      <c r="B151" s="16"/>
      <c r="C151" s="16" t="s">
        <v>5575</v>
      </c>
      <c r="D151" s="16"/>
      <c r="E151" s="16" t="s">
        <v>5305</v>
      </c>
      <c r="F151" s="16"/>
      <c r="G151" s="8" t="n">
        <v>5059</v>
      </c>
      <c r="H151" s="8"/>
      <c r="I151" s="81" t="n">
        <f aca="false">G151/$G$174</f>
        <v>1.13068320069062E-005</v>
      </c>
    </row>
    <row r="152" customFormat="false" ht="12.75" hidden="false" customHeight="false" outlineLevel="0" collapsed="false">
      <c r="A152" s="16" t="s">
        <v>5729</v>
      </c>
      <c r="B152" s="16"/>
      <c r="C152" s="16" t="s">
        <v>5575</v>
      </c>
      <c r="D152" s="16"/>
      <c r="E152" s="16" t="s">
        <v>5613</v>
      </c>
      <c r="F152" s="16"/>
      <c r="G152" s="8" t="n">
        <v>4515</v>
      </c>
      <c r="H152" s="8"/>
      <c r="I152" s="81" t="n">
        <f aca="false">G152/$G$174</f>
        <v>1.00909955546909E-005</v>
      </c>
    </row>
    <row r="153" customFormat="false" ht="12.75" hidden="false" customHeight="false" outlineLevel="0" collapsed="false">
      <c r="A153" s="16" t="s">
        <v>5730</v>
      </c>
      <c r="B153" s="16"/>
      <c r="C153" s="16" t="s">
        <v>5575</v>
      </c>
      <c r="D153" s="16"/>
      <c r="E153" s="16" t="s">
        <v>5572</v>
      </c>
      <c r="F153" s="16"/>
      <c r="G153" s="8" t="n">
        <v>4021</v>
      </c>
      <c r="H153" s="8"/>
      <c r="I153" s="81" t="n">
        <f aca="false">G153/$G$174</f>
        <v>8.98690877639253E-006</v>
      </c>
    </row>
    <row r="154" customFormat="false" ht="12.75" hidden="false" customHeight="false" outlineLevel="0" collapsed="false">
      <c r="A154" s="16" t="s">
        <v>5731</v>
      </c>
      <c r="B154" s="16"/>
      <c r="C154" s="16" t="s">
        <v>5575</v>
      </c>
      <c r="D154" s="16"/>
      <c r="E154" s="16" t="s">
        <v>5572</v>
      </c>
      <c r="F154" s="16"/>
      <c r="G154" s="8" t="n">
        <v>3273</v>
      </c>
      <c r="H154" s="8"/>
      <c r="I154" s="81" t="n">
        <f aca="false">G154/$G$174</f>
        <v>7.31513365459655E-006</v>
      </c>
    </row>
    <row r="155" customFormat="false" ht="12.75" hidden="false" customHeight="false" outlineLevel="0" collapsed="false">
      <c r="A155" s="16" t="s">
        <v>5732</v>
      </c>
      <c r="B155" s="16"/>
      <c r="C155" s="16" t="s">
        <v>5575</v>
      </c>
      <c r="D155" s="16"/>
      <c r="E155" s="16" t="s">
        <v>5572</v>
      </c>
      <c r="F155" s="16"/>
      <c r="G155" s="8" t="n">
        <v>2863.16457227828</v>
      </c>
      <c r="H155" s="8"/>
      <c r="I155" s="81" t="n">
        <f aca="false">G155/$G$174</f>
        <v>6.3991541464471E-006</v>
      </c>
    </row>
    <row r="156" customFormat="false" ht="12.75" hidden="false" customHeight="false" outlineLevel="0" collapsed="false">
      <c r="A156" s="16" t="s">
        <v>5733</v>
      </c>
      <c r="B156" s="16"/>
      <c r="C156" s="16" t="s">
        <v>5575</v>
      </c>
      <c r="D156" s="16"/>
      <c r="E156" s="16" t="s">
        <v>5601</v>
      </c>
      <c r="F156" s="16"/>
      <c r="G156" s="8" t="n">
        <v>2431</v>
      </c>
      <c r="H156" s="8"/>
      <c r="I156" s="81" t="n">
        <f aca="false">G156/$G$174</f>
        <v>5.43326914583691E-006</v>
      </c>
    </row>
    <row r="157" customFormat="false" ht="12.75" hidden="false" customHeight="false" outlineLevel="0" collapsed="false">
      <c r="A157" s="16" t="s">
        <v>5698</v>
      </c>
      <c r="B157" s="16"/>
      <c r="C157" s="16" t="s">
        <v>5575</v>
      </c>
      <c r="D157" s="16"/>
      <c r="E157" s="16" t="s">
        <v>5305</v>
      </c>
      <c r="F157" s="16"/>
      <c r="G157" s="8" t="n">
        <v>2315</v>
      </c>
      <c r="H157" s="8"/>
      <c r="I157" s="81" t="n">
        <f aca="false">G157/$G$174</f>
        <v>5.17400990234984E-006</v>
      </c>
    </row>
    <row r="158" customFormat="false" ht="12.75" hidden="false" customHeight="false" outlineLevel="0" collapsed="false">
      <c r="A158" s="5" t="s">
        <v>5655</v>
      </c>
      <c r="B158" s="5"/>
      <c r="C158" s="5" t="s">
        <v>5575</v>
      </c>
      <c r="D158" s="5"/>
      <c r="E158" s="5" t="s">
        <v>5623</v>
      </c>
      <c r="F158" s="5"/>
      <c r="G158" s="8" t="n">
        <v>2250</v>
      </c>
      <c r="H158" s="82"/>
      <c r="I158" s="81" t="n">
        <f aca="false">G158/$G$174</f>
        <v>5.02873532625794E-006</v>
      </c>
    </row>
    <row r="159" customFormat="false" ht="12.75" hidden="false" customHeight="true" outlineLevel="0" collapsed="false">
      <c r="A159" s="16" t="s">
        <v>5705</v>
      </c>
      <c r="B159" s="16"/>
      <c r="C159" s="16" t="s">
        <v>5575</v>
      </c>
      <c r="D159" s="16"/>
      <c r="E159" s="16" t="s">
        <v>5734</v>
      </c>
      <c r="F159" s="16"/>
      <c r="G159" s="8" t="n">
        <v>1240</v>
      </c>
      <c r="H159" s="84"/>
      <c r="I159" s="81" t="n">
        <f aca="false">G159/$G$174</f>
        <v>2.77139191313771E-006</v>
      </c>
      <c r="J159" s="1"/>
      <c r="K159" s="1"/>
    </row>
    <row r="160" customFormat="false" ht="12.75" hidden="false" customHeight="false" outlineLevel="0" collapsed="false">
      <c r="A160" s="16" t="s">
        <v>5735</v>
      </c>
      <c r="B160" s="16"/>
      <c r="C160" s="16" t="s">
        <v>5575</v>
      </c>
      <c r="D160" s="16"/>
      <c r="E160" s="16" t="s">
        <v>5623</v>
      </c>
      <c r="F160" s="16"/>
      <c r="G160" s="8" t="n">
        <v>1106.46</v>
      </c>
      <c r="H160" s="8"/>
      <c r="I160" s="81" t="n">
        <f aca="false">G160/$G$174</f>
        <v>2.47293088404061E-006</v>
      </c>
    </row>
    <row r="161" customFormat="false" ht="12.75" hidden="false" customHeight="false" outlineLevel="0" collapsed="false">
      <c r="A161" s="16" t="s">
        <v>5736</v>
      </c>
      <c r="B161" s="16"/>
      <c r="C161" s="16" t="s">
        <v>5575</v>
      </c>
      <c r="D161" s="16"/>
      <c r="E161" s="16" t="s">
        <v>5305</v>
      </c>
      <c r="F161" s="16"/>
      <c r="G161" s="8" t="n">
        <v>1007</v>
      </c>
      <c r="H161" s="83"/>
      <c r="I161" s="81" t="n">
        <f aca="false">G161/$G$174</f>
        <v>2.25063843268522E-006</v>
      </c>
    </row>
    <row r="162" customFormat="false" ht="12.75" hidden="false" customHeight="false" outlineLevel="0" collapsed="false">
      <c r="A162" s="16" t="s">
        <v>5737</v>
      </c>
      <c r="B162" s="16"/>
      <c r="C162" s="16" t="s">
        <v>5575</v>
      </c>
      <c r="D162" s="16"/>
      <c r="E162" s="16" t="s">
        <v>5305</v>
      </c>
      <c r="F162" s="16"/>
      <c r="G162" s="8" t="n">
        <v>1000</v>
      </c>
      <c r="H162" s="8"/>
      <c r="I162" s="81" t="n">
        <f aca="false">G162/$G$174</f>
        <v>2.23499347833686E-006</v>
      </c>
    </row>
    <row r="163" customFormat="false" ht="12.75" hidden="false" customHeight="false" outlineLevel="0" collapsed="false">
      <c r="A163" s="16" t="s">
        <v>5546</v>
      </c>
      <c r="B163" s="16"/>
      <c r="C163" s="16" t="s">
        <v>5575</v>
      </c>
      <c r="D163" s="16"/>
      <c r="E163" s="86" t="s">
        <v>5572</v>
      </c>
      <c r="F163" s="16"/>
      <c r="G163" s="8" t="n">
        <v>917</v>
      </c>
      <c r="H163" s="8"/>
      <c r="I163" s="81" t="n">
        <f aca="false">G163/$G$174</f>
        <v>2.0494890196349E-006</v>
      </c>
    </row>
    <row r="164" customFormat="false" ht="12.75" hidden="false" customHeight="false" outlineLevel="0" collapsed="false">
      <c r="A164" s="16" t="s">
        <v>5738</v>
      </c>
      <c r="B164" s="16"/>
      <c r="C164" s="16" t="s">
        <v>5575</v>
      </c>
      <c r="D164" s="16"/>
      <c r="E164" s="16" t="s">
        <v>5623</v>
      </c>
      <c r="F164" s="16"/>
      <c r="G164" s="8" t="n">
        <v>869</v>
      </c>
      <c r="H164" s="8"/>
      <c r="I164" s="81" t="n">
        <f aca="false">G164/$G$174</f>
        <v>1.94220933267473E-006</v>
      </c>
    </row>
    <row r="165" customFormat="false" ht="12.75" hidden="false" customHeight="false" outlineLevel="0" collapsed="false">
      <c r="A165" s="16" t="s">
        <v>5647</v>
      </c>
      <c r="B165" s="16"/>
      <c r="C165" s="16" t="s">
        <v>5575</v>
      </c>
      <c r="D165" s="16"/>
      <c r="E165" s="16" t="s">
        <v>5712</v>
      </c>
      <c r="F165" s="16"/>
      <c r="G165" s="8" t="n">
        <v>694</v>
      </c>
      <c r="H165" s="8"/>
      <c r="I165" s="81" t="n">
        <f aca="false">G165/$G$174</f>
        <v>1.55108547396578E-006</v>
      </c>
    </row>
    <row r="166" customFormat="false" ht="12.75" hidden="false" customHeight="true" outlineLevel="0" collapsed="false">
      <c r="A166" s="5" t="s">
        <v>5689</v>
      </c>
      <c r="B166" s="5"/>
      <c r="C166" s="5" t="s">
        <v>5575</v>
      </c>
      <c r="D166" s="5"/>
      <c r="E166" s="5" t="s">
        <v>5305</v>
      </c>
      <c r="F166" s="5"/>
      <c r="G166" s="8" t="n">
        <v>427</v>
      </c>
      <c r="H166" s="8"/>
      <c r="I166" s="81" t="n">
        <f aca="false">G166/$G$174</f>
        <v>9.54342215249841E-007</v>
      </c>
      <c r="J166" s="84"/>
      <c r="K166" s="84"/>
    </row>
    <row r="167" customFormat="false" ht="12.75" hidden="false" customHeight="true" outlineLevel="0" collapsed="false">
      <c r="A167" s="16" t="s">
        <v>5739</v>
      </c>
      <c r="B167" s="16"/>
      <c r="C167" s="16" t="s">
        <v>5575</v>
      </c>
      <c r="D167" s="16"/>
      <c r="E167" s="16" t="s">
        <v>5305</v>
      </c>
      <c r="F167" s="16"/>
      <c r="G167" s="8" t="n">
        <v>273</v>
      </c>
      <c r="H167" s="8"/>
      <c r="I167" s="81" t="n">
        <f aca="false">G167/$G$174</f>
        <v>6.10153219585964E-007</v>
      </c>
      <c r="J167" s="84"/>
      <c r="K167" s="84"/>
    </row>
    <row r="168" customFormat="false" ht="12.75" hidden="false" customHeight="true" outlineLevel="0" collapsed="false">
      <c r="A168" s="5" t="s">
        <v>5740</v>
      </c>
      <c r="B168" s="5"/>
      <c r="C168" s="5" t="s">
        <v>5575</v>
      </c>
      <c r="D168" s="5"/>
      <c r="E168" s="5" t="s">
        <v>5623</v>
      </c>
      <c r="F168" s="5"/>
      <c r="G168" s="8" t="n">
        <v>-2974</v>
      </c>
      <c r="H168" s="8"/>
      <c r="I168" s="81" t="n">
        <f aca="false">G168/$G$174</f>
        <v>-6.64687060457383E-006</v>
      </c>
      <c r="J168" s="84"/>
      <c r="K168" s="84"/>
    </row>
    <row r="169" customFormat="false" ht="12.75" hidden="false" customHeight="true" outlineLevel="0" collapsed="false">
      <c r="A169" s="16" t="s">
        <v>5741</v>
      </c>
      <c r="B169" s="16"/>
      <c r="C169" s="16" t="s">
        <v>5575</v>
      </c>
      <c r="D169" s="16"/>
      <c r="E169" s="16" t="s">
        <v>5623</v>
      </c>
      <c r="F169" s="16"/>
      <c r="G169" s="8" t="n">
        <v>-10927</v>
      </c>
      <c r="H169" s="8"/>
      <c r="I169" s="81" t="n">
        <f aca="false">G169/$G$174</f>
        <v>-2.44217737377869E-005</v>
      </c>
      <c r="J169" s="84"/>
      <c r="K169" s="84"/>
    </row>
    <row r="170" customFormat="false" ht="12.75" hidden="false" customHeight="true" outlineLevel="0" collapsed="false">
      <c r="A170" s="16" t="s">
        <v>5742</v>
      </c>
      <c r="B170" s="16"/>
      <c r="C170" s="16" t="s">
        <v>5575</v>
      </c>
      <c r="D170" s="16"/>
      <c r="E170" s="16" t="s">
        <v>5601</v>
      </c>
      <c r="F170" s="16"/>
      <c r="G170" s="8" t="n">
        <v>-42841</v>
      </c>
      <c r="H170" s="8"/>
      <c r="I170" s="81" t="n">
        <f aca="false">G170/$G$174</f>
        <v>-9.57493556054296E-005</v>
      </c>
      <c r="J170" s="84"/>
      <c r="K170" s="84"/>
    </row>
    <row r="171" customFormat="false" ht="12.75" hidden="false" customHeight="true" outlineLevel="0" collapsed="false">
      <c r="A171" s="5" t="s">
        <v>5743</v>
      </c>
      <c r="B171" s="5"/>
      <c r="C171" s="5" t="s">
        <v>5575</v>
      </c>
      <c r="D171" s="5"/>
      <c r="E171" s="5" t="s">
        <v>5601</v>
      </c>
      <c r="F171" s="5"/>
      <c r="G171" s="8" t="n">
        <v>-50851</v>
      </c>
      <c r="H171" s="8"/>
      <c r="I171" s="81" t="n">
        <f aca="false">G171/$G$174</f>
        <v>-0.000113651653366908</v>
      </c>
      <c r="J171" s="84"/>
      <c r="K171" s="84"/>
    </row>
    <row r="172" customFormat="false" ht="12.75" hidden="false" customHeight="true" outlineLevel="0" collapsed="false">
      <c r="A172" s="85" t="s">
        <v>5744</v>
      </c>
      <c r="B172" s="85"/>
      <c r="C172" s="85" t="s">
        <v>5571</v>
      </c>
      <c r="D172" s="85"/>
      <c r="E172" s="85" t="s">
        <v>5589</v>
      </c>
      <c r="F172" s="85"/>
      <c r="G172" s="93" t="n">
        <v>-54615</v>
      </c>
      <c r="H172" s="8"/>
      <c r="I172" s="81" t="n">
        <f aca="false">G172/$G$174</f>
        <v>-0.000122064168819368</v>
      </c>
      <c r="J172" s="84"/>
      <c r="K172" s="84"/>
    </row>
    <row r="173" customFormat="false" ht="18" hidden="false" customHeight="false" outlineLevel="0" collapsed="false">
      <c r="A173" s="94"/>
      <c r="B173" s="94"/>
      <c r="C173" s="94"/>
      <c r="D173" s="94"/>
      <c r="E173" s="94"/>
      <c r="F173" s="94"/>
      <c r="G173" s="94"/>
      <c r="H173" s="94"/>
    </row>
    <row r="174" customFormat="false" ht="18.75" hidden="false" customHeight="false" outlineLevel="0" collapsed="false">
      <c r="A174" s="71" t="s">
        <v>5745</v>
      </c>
      <c r="B174" s="95"/>
      <c r="C174" s="72"/>
      <c r="D174" s="72"/>
      <c r="E174" s="72"/>
      <c r="F174" s="72"/>
      <c r="G174" s="96" t="n">
        <f aca="false">SUM(G6:G173)</f>
        <v>447428598.648142</v>
      </c>
      <c r="H174" s="96"/>
      <c r="I174" s="97" t="n">
        <f aca="false">SUM(I6:I173)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80"/>
  <sheetViews>
    <sheetView showFormulas="false" showGridLines="true" showRowColHeaders="true" showZeros="true" rightToLeft="false" tabSelected="false" showOutlineSymbols="true" defaultGridColor="true" view="normal" topLeftCell="A101" colorId="64" zoomScale="100" zoomScaleNormal="100" zoomScalePageLayoutView="100" workbookViewId="0">
      <selection pane="topLeft" activeCell="A107" activeCellId="0" sqref="A10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26.84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5746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" hidden="false" customHeight="true" outlineLevel="0" collapsed="false">
      <c r="A6" s="16" t="s">
        <v>5546</v>
      </c>
      <c r="B6" s="16"/>
      <c r="C6" s="16" t="s">
        <v>5575</v>
      </c>
      <c r="D6" s="16"/>
      <c r="E6" s="16" t="s">
        <v>5576</v>
      </c>
      <c r="F6" s="16"/>
      <c r="G6" s="8" t="n">
        <v>22032148</v>
      </c>
      <c r="H6" s="83"/>
      <c r="I6" s="98" t="n">
        <f aca="false">G6/$G$174</f>
        <v>0.0492417070937526</v>
      </c>
    </row>
    <row r="7" customFormat="false" ht="12.75" hidden="false" customHeight="true" outlineLevel="0" collapsed="false">
      <c r="A7" s="85" t="s">
        <v>5583</v>
      </c>
      <c r="B7" s="85"/>
      <c r="C7" s="85" t="s">
        <v>5575</v>
      </c>
      <c r="D7" s="85"/>
      <c r="E7" s="85" t="s">
        <v>5576</v>
      </c>
      <c r="F7" s="85"/>
      <c r="G7" s="8" t="n">
        <v>11726562</v>
      </c>
      <c r="H7" s="83"/>
      <c r="I7" s="98" t="n">
        <f aca="false">G7/$G$174</f>
        <v>0.0262087895933129</v>
      </c>
      <c r="J7" s="82"/>
      <c r="K7" s="82"/>
    </row>
    <row r="8" customFormat="false" ht="12.75" hidden="false" customHeight="true" outlineLevel="0" collapsed="false">
      <c r="A8" s="16" t="s">
        <v>5586</v>
      </c>
      <c r="B8" s="16"/>
      <c r="C8" s="16" t="s">
        <v>5575</v>
      </c>
      <c r="D8" s="16"/>
      <c r="E8" s="16" t="s">
        <v>5587</v>
      </c>
      <c r="F8" s="16"/>
      <c r="G8" s="8" t="n">
        <v>9299391</v>
      </c>
      <c r="H8" s="8"/>
      <c r="I8" s="98" t="n">
        <f aca="false">G8/$G$174</f>
        <v>0.0207840782375045</v>
      </c>
      <c r="J8" s="82"/>
      <c r="K8" s="82"/>
    </row>
    <row r="9" customFormat="false" ht="12.75" hidden="false" customHeight="true" outlineLevel="0" collapsed="false">
      <c r="A9" s="16" t="s">
        <v>5591</v>
      </c>
      <c r="B9" s="16"/>
      <c r="C9" s="16" t="s">
        <v>5575</v>
      </c>
      <c r="D9" s="16"/>
      <c r="E9" s="16" t="s">
        <v>5305</v>
      </c>
      <c r="F9" s="16"/>
      <c r="G9" s="8" t="n">
        <v>8493684.5</v>
      </c>
      <c r="H9" s="8"/>
      <c r="I9" s="98" t="n">
        <f aca="false">G9/$G$174</f>
        <v>0.0189833294645509</v>
      </c>
      <c r="J9" s="84"/>
      <c r="K9" s="84"/>
    </row>
    <row r="10" customFormat="false" ht="12.75" hidden="false" customHeight="true" outlineLevel="0" collapsed="false">
      <c r="A10" s="16" t="s">
        <v>5593</v>
      </c>
      <c r="B10" s="16"/>
      <c r="C10" s="16" t="s">
        <v>5575</v>
      </c>
      <c r="D10" s="16"/>
      <c r="E10" s="16" t="s">
        <v>5576</v>
      </c>
      <c r="F10" s="16"/>
      <c r="G10" s="8" t="n">
        <v>7003878</v>
      </c>
      <c r="H10" s="8"/>
      <c r="I10" s="98" t="n">
        <f aca="false">G10/$G$174</f>
        <v>0.015653621653067</v>
      </c>
      <c r="J10" s="84"/>
      <c r="K10" s="84"/>
    </row>
    <row r="11" customFormat="false" ht="12.75" hidden="false" customHeight="true" outlineLevel="0" collapsed="false">
      <c r="A11" s="16" t="s">
        <v>5595</v>
      </c>
      <c r="B11" s="16"/>
      <c r="C11" s="16" t="s">
        <v>5575</v>
      </c>
      <c r="D11" s="16"/>
      <c r="E11" s="16" t="s">
        <v>5572</v>
      </c>
      <c r="F11" s="16"/>
      <c r="G11" s="8" t="n">
        <v>6608441</v>
      </c>
      <c r="H11" s="8"/>
      <c r="I11" s="98" t="n">
        <f aca="false">G11/$G$174</f>
        <v>0.0147698225369739</v>
      </c>
      <c r="J11" s="82"/>
      <c r="K11" s="82"/>
    </row>
    <row r="12" customFormat="false" ht="12.75" hidden="false" customHeight="true" outlineLevel="0" collapsed="false">
      <c r="A12" s="16" t="s">
        <v>5600</v>
      </c>
      <c r="B12" s="16"/>
      <c r="C12" s="16" t="s">
        <v>5575</v>
      </c>
      <c r="D12" s="16"/>
      <c r="E12" s="16" t="s">
        <v>5601</v>
      </c>
      <c r="F12" s="16"/>
      <c r="G12" s="8" t="n">
        <v>5749630</v>
      </c>
      <c r="H12" s="8"/>
      <c r="I12" s="98" t="n">
        <f aca="false">G12/$G$174</f>
        <v>0.01285038555285</v>
      </c>
      <c r="J12" s="82"/>
      <c r="K12" s="82"/>
    </row>
    <row r="13" customFormat="false" ht="12.75" hidden="false" customHeight="true" outlineLevel="0" collapsed="false">
      <c r="A13" s="16" t="s">
        <v>5604</v>
      </c>
      <c r="B13" s="16"/>
      <c r="C13" s="16" t="s">
        <v>5575</v>
      </c>
      <c r="D13" s="16"/>
      <c r="E13" s="86" t="s">
        <v>5305</v>
      </c>
      <c r="F13" s="16"/>
      <c r="G13" s="8" t="n">
        <v>5093725</v>
      </c>
      <c r="H13" s="8"/>
      <c r="I13" s="98" t="n">
        <f aca="false">G13/$G$174</f>
        <v>0.0113844421554414</v>
      </c>
      <c r="J13" s="84"/>
      <c r="K13" s="84"/>
    </row>
    <row r="14" customFormat="false" ht="12.75" hidden="false" customHeight="true" outlineLevel="0" collapsed="false">
      <c r="A14" s="16" t="s">
        <v>5605</v>
      </c>
      <c r="B14" s="16"/>
      <c r="C14" s="16" t="s">
        <v>5575</v>
      </c>
      <c r="D14" s="16"/>
      <c r="E14" s="16" t="s">
        <v>5576</v>
      </c>
      <c r="F14" s="16"/>
      <c r="G14" s="8" t="n">
        <v>4124771</v>
      </c>
      <c r="H14" s="8"/>
      <c r="I14" s="98" t="n">
        <f aca="false">G14/$G$174</f>
        <v>0.00921883628463302</v>
      </c>
      <c r="J14" s="82"/>
      <c r="K14" s="82"/>
    </row>
    <row r="15" customFormat="false" ht="12.75" hidden="false" customHeight="true" outlineLevel="0" collapsed="false">
      <c r="A15" s="5" t="s">
        <v>5610</v>
      </c>
      <c r="B15" s="5"/>
      <c r="C15" s="5" t="s">
        <v>5575</v>
      </c>
      <c r="D15" s="5"/>
      <c r="E15" s="86" t="s">
        <v>5611</v>
      </c>
      <c r="F15" s="5"/>
      <c r="G15" s="8" t="n">
        <v>3825000</v>
      </c>
      <c r="H15" s="8"/>
      <c r="I15" s="98" t="n">
        <f aca="false">G15/$G$174</f>
        <v>0.0085488500546385</v>
      </c>
      <c r="J15" s="82"/>
      <c r="K15" s="82"/>
    </row>
    <row r="16" customFormat="false" ht="12.75" hidden="false" customHeight="true" outlineLevel="0" collapsed="false">
      <c r="A16" s="16" t="s">
        <v>5612</v>
      </c>
      <c r="B16" s="16"/>
      <c r="C16" s="16" t="s">
        <v>5575</v>
      </c>
      <c r="D16" s="16"/>
      <c r="E16" s="16" t="s">
        <v>5613</v>
      </c>
      <c r="F16" s="16"/>
      <c r="G16" s="8" t="n">
        <v>3583792</v>
      </c>
      <c r="H16" s="8"/>
      <c r="I16" s="98" t="n">
        <f aca="false">G16/$G$174</f>
        <v>0.00800975174771582</v>
      </c>
      <c r="J16" s="82"/>
      <c r="K16" s="82"/>
    </row>
    <row r="17" customFormat="false" ht="12.75" hidden="false" customHeight="true" outlineLevel="0" collapsed="false">
      <c r="A17" s="16" t="s">
        <v>5616</v>
      </c>
      <c r="B17" s="16"/>
      <c r="C17" s="16" t="s">
        <v>5575</v>
      </c>
      <c r="D17" s="16"/>
      <c r="E17" s="16" t="s">
        <v>5572</v>
      </c>
      <c r="F17" s="16"/>
      <c r="G17" s="8" t="n">
        <v>3007965.40145157</v>
      </c>
      <c r="H17" s="84"/>
      <c r="I17" s="98" t="n">
        <f aca="false">G17/$G$174</f>
        <v>0.00672278305530719</v>
      </c>
      <c r="J17" s="82"/>
      <c r="K17" s="82"/>
    </row>
    <row r="18" customFormat="false" ht="12.75" hidden="false" customHeight="true" outlineLevel="0" collapsed="false">
      <c r="A18" s="16" t="s">
        <v>5619</v>
      </c>
      <c r="B18" s="16"/>
      <c r="C18" s="16" t="s">
        <v>5575</v>
      </c>
      <c r="D18" s="16"/>
      <c r="E18" s="16" t="s">
        <v>5305</v>
      </c>
      <c r="F18" s="16"/>
      <c r="G18" s="8" t="n">
        <v>2801570.56</v>
      </c>
      <c r="H18" s="8"/>
      <c r="I18" s="98" t="n">
        <f aca="false">G18/$G$174</f>
        <v>0.00626149193070055</v>
      </c>
      <c r="J18" s="84"/>
      <c r="K18" s="84"/>
    </row>
    <row r="19" customFormat="false" ht="12.75" hidden="false" customHeight="true" outlineLevel="0" collapsed="false">
      <c r="A19" s="16" t="s">
        <v>5620</v>
      </c>
      <c r="B19" s="16"/>
      <c r="C19" s="16" t="s">
        <v>5575</v>
      </c>
      <c r="D19" s="16"/>
      <c r="E19" s="16" t="s">
        <v>5305</v>
      </c>
      <c r="F19" s="16"/>
      <c r="G19" s="8" t="n">
        <v>2616638.52</v>
      </c>
      <c r="H19" s="8"/>
      <c r="I19" s="98" t="n">
        <f aca="false">G19/$G$174</f>
        <v>0.00584817002736502</v>
      </c>
      <c r="J19" s="82"/>
      <c r="K19" s="82"/>
    </row>
    <row r="20" customFormat="false" ht="12.75" hidden="false" customHeight="true" outlineLevel="0" collapsed="false">
      <c r="A20" s="16" t="s">
        <v>5622</v>
      </c>
      <c r="B20" s="16"/>
      <c r="C20" s="16" t="s">
        <v>5575</v>
      </c>
      <c r="D20" s="16"/>
      <c r="E20" s="86" t="s">
        <v>5623</v>
      </c>
      <c r="F20" s="16"/>
      <c r="G20" s="8" t="n">
        <v>2301442.2675</v>
      </c>
      <c r="H20" s="8"/>
      <c r="I20" s="98" t="n">
        <f aca="false">G20/$G$174</f>
        <v>0.0051437084586313</v>
      </c>
      <c r="J20" s="82"/>
      <c r="K20" s="82"/>
    </row>
    <row r="21" customFormat="false" ht="12.75" hidden="false" customHeight="true" outlineLevel="0" collapsed="false">
      <c r="A21" s="85" t="s">
        <v>5625</v>
      </c>
      <c r="B21" s="90"/>
      <c r="C21" s="85" t="s">
        <v>5575</v>
      </c>
      <c r="D21" s="85"/>
      <c r="E21" s="5" t="s">
        <v>5576</v>
      </c>
      <c r="F21" s="83"/>
      <c r="G21" s="8" t="n">
        <v>2257911</v>
      </c>
      <c r="H21" s="8"/>
      <c r="I21" s="98" t="n">
        <f aca="false">G21/$G$174</f>
        <v>0.00504641635966507</v>
      </c>
      <c r="J21" s="84"/>
      <c r="K21" s="84"/>
    </row>
    <row r="22" customFormat="false" ht="12.75" hidden="false" customHeight="true" outlineLevel="0" collapsed="false">
      <c r="A22" s="16" t="s">
        <v>5628</v>
      </c>
      <c r="B22" s="16"/>
      <c r="C22" s="16" t="s">
        <v>5575</v>
      </c>
      <c r="D22" s="16"/>
      <c r="E22" s="16" t="s">
        <v>5576</v>
      </c>
      <c r="F22" s="16"/>
      <c r="G22" s="8" t="n">
        <v>2103730.48</v>
      </c>
      <c r="H22" s="84"/>
      <c r="I22" s="98" t="n">
        <f aca="false">G22/$G$174</f>
        <v>0.00470182390297848</v>
      </c>
      <c r="J22" s="82"/>
      <c r="K22" s="82"/>
    </row>
    <row r="23" customFormat="false" ht="12.75" hidden="false" customHeight="true" outlineLevel="0" collapsed="false">
      <c r="A23" s="16" t="s">
        <v>5629</v>
      </c>
      <c r="B23" s="16"/>
      <c r="C23" s="16" t="s">
        <v>5575</v>
      </c>
      <c r="D23" s="16"/>
      <c r="E23" s="16" t="s">
        <v>5572</v>
      </c>
      <c r="F23" s="16"/>
      <c r="G23" s="8" t="n">
        <v>2079755.77699323</v>
      </c>
      <c r="H23" s="8"/>
      <c r="I23" s="98" t="n">
        <f aca="false">G23/$G$174</f>
        <v>0.00464824059811329</v>
      </c>
      <c r="J23" s="82"/>
      <c r="K23" s="82"/>
    </row>
    <row r="24" customFormat="false" ht="12.75" hidden="false" customHeight="true" outlineLevel="0" collapsed="false">
      <c r="A24" s="16" t="s">
        <v>5631</v>
      </c>
      <c r="B24" s="16"/>
      <c r="C24" s="16" t="s">
        <v>5575</v>
      </c>
      <c r="D24" s="16"/>
      <c r="E24" s="16" t="s">
        <v>5305</v>
      </c>
      <c r="F24" s="16"/>
      <c r="G24" s="8" t="n">
        <v>1960673.25</v>
      </c>
      <c r="H24" s="8"/>
      <c r="I24" s="98" t="n">
        <f aca="false">G24/$G$174</f>
        <v>0.00438209192689954</v>
      </c>
      <c r="J24" s="84"/>
      <c r="K24" s="84"/>
    </row>
    <row r="25" customFormat="false" ht="12.75" hidden="false" customHeight="true" outlineLevel="0" collapsed="false">
      <c r="A25" s="16" t="s">
        <v>5635</v>
      </c>
      <c r="B25" s="16"/>
      <c r="C25" s="16" t="s">
        <v>5575</v>
      </c>
      <c r="D25" s="16"/>
      <c r="E25" s="16" t="s">
        <v>5623</v>
      </c>
      <c r="F25" s="16"/>
      <c r="G25" s="8" t="n">
        <v>1853476</v>
      </c>
      <c r="H25" s="8"/>
      <c r="I25" s="98" t="n">
        <f aca="false">G25/$G$174</f>
        <v>0.0041425067722539</v>
      </c>
      <c r="J25" s="84"/>
      <c r="K25" s="84"/>
    </row>
    <row r="26" customFormat="false" ht="12.75" hidden="false" customHeight="true" outlineLevel="0" collapsed="false">
      <c r="A26" s="16" t="s">
        <v>5636</v>
      </c>
      <c r="B26" s="16"/>
      <c r="C26" s="16" t="s">
        <v>5575</v>
      </c>
      <c r="D26" s="16"/>
      <c r="E26" s="16" t="s">
        <v>5611</v>
      </c>
      <c r="F26" s="16"/>
      <c r="G26" s="8" t="n">
        <v>1755000</v>
      </c>
      <c r="H26" s="82"/>
      <c r="I26" s="98" t="n">
        <f aca="false">G26/$G$174</f>
        <v>0.0039224135544812</v>
      </c>
      <c r="J26" s="84"/>
      <c r="K26" s="84"/>
    </row>
    <row r="27" customFormat="false" ht="12.75" hidden="false" customHeight="true" outlineLevel="0" collapsed="false">
      <c r="A27" s="16" t="s">
        <v>5637</v>
      </c>
      <c r="B27" s="16"/>
      <c r="C27" s="16" t="s">
        <v>5575</v>
      </c>
      <c r="D27" s="16"/>
      <c r="E27" s="16" t="s">
        <v>5305</v>
      </c>
      <c r="F27" s="16"/>
      <c r="G27" s="8" t="n">
        <v>1754146.52</v>
      </c>
      <c r="H27" s="8"/>
      <c r="I27" s="98" t="n">
        <f aca="false">G27/$G$174</f>
        <v>0.0039205060322473</v>
      </c>
      <c r="J27" s="82"/>
      <c r="K27" s="82"/>
    </row>
    <row r="28" customFormat="false" ht="12.75" hidden="false" customHeight="true" outlineLevel="0" collapsed="false">
      <c r="A28" s="5" t="s">
        <v>5640</v>
      </c>
      <c r="B28" s="5"/>
      <c r="C28" s="16" t="s">
        <v>5575</v>
      </c>
      <c r="D28" s="16"/>
      <c r="E28" s="5" t="s">
        <v>5601</v>
      </c>
      <c r="F28" s="5"/>
      <c r="G28" s="8" t="n">
        <v>1546776</v>
      </c>
      <c r="H28" s="8"/>
      <c r="I28" s="98" t="n">
        <f aca="false">G28/$G$174</f>
        <v>0.00345703427244798</v>
      </c>
      <c r="J28" s="82"/>
      <c r="K28" s="82"/>
    </row>
    <row r="29" customFormat="false" ht="12.75" hidden="false" customHeight="true" outlineLevel="0" collapsed="false">
      <c r="A29" s="16" t="s">
        <v>5641</v>
      </c>
      <c r="B29" s="16"/>
      <c r="C29" s="16" t="s">
        <v>5575</v>
      </c>
      <c r="D29" s="16"/>
      <c r="E29" s="16" t="s">
        <v>5305</v>
      </c>
      <c r="F29" s="16"/>
      <c r="G29" s="8" t="n">
        <v>1545138</v>
      </c>
      <c r="H29" s="83"/>
      <c r="I29" s="98" t="n">
        <f aca="false">G29/$G$174</f>
        <v>0.00345337335313046</v>
      </c>
      <c r="J29" s="84"/>
      <c r="K29" s="84"/>
    </row>
    <row r="30" customFormat="false" ht="12.75" hidden="false" customHeight="true" outlineLevel="0" collapsed="false">
      <c r="A30" s="16" t="s">
        <v>5642</v>
      </c>
      <c r="B30" s="16"/>
      <c r="C30" s="16" t="s">
        <v>5575</v>
      </c>
      <c r="D30" s="16"/>
      <c r="E30" s="16" t="s">
        <v>5305</v>
      </c>
      <c r="F30" s="16"/>
      <c r="G30" s="8" t="n">
        <v>1506242.72</v>
      </c>
      <c r="H30" s="8"/>
      <c r="I30" s="98" t="n">
        <f aca="false">G30/$G$174</f>
        <v>0.00336644265599238</v>
      </c>
      <c r="J30" s="84"/>
      <c r="K30" s="84"/>
    </row>
    <row r="31" customFormat="false" ht="12.75" hidden="false" customHeight="true" outlineLevel="0" collapsed="false">
      <c r="A31" s="90" t="s">
        <v>5643</v>
      </c>
      <c r="B31" s="85"/>
      <c r="C31" s="85" t="s">
        <v>5575</v>
      </c>
      <c r="D31" s="85"/>
      <c r="E31" s="85" t="s">
        <v>5623</v>
      </c>
      <c r="F31" s="85"/>
      <c r="G31" s="8" t="n">
        <v>1459732</v>
      </c>
      <c r="H31" s="84"/>
      <c r="I31" s="98" t="n">
        <f aca="false">G31/$G$174</f>
        <v>0.00326249150011963</v>
      </c>
      <c r="J31" s="84"/>
      <c r="K31" s="84"/>
    </row>
    <row r="32" customFormat="false" ht="12.75" hidden="false" customHeight="true" outlineLevel="0" collapsed="false">
      <c r="A32" s="16" t="s">
        <v>5645</v>
      </c>
      <c r="B32" s="16"/>
      <c r="C32" s="16" t="s">
        <v>5575</v>
      </c>
      <c r="D32" s="16"/>
      <c r="E32" s="16" t="s">
        <v>5572</v>
      </c>
      <c r="F32" s="16"/>
      <c r="G32" s="8" t="n">
        <v>1217736.95251298</v>
      </c>
      <c r="H32" s="8"/>
      <c r="I32" s="98" t="n">
        <f aca="false">G32/$G$174</f>
        <v>0.00272163414719632</v>
      </c>
      <c r="J32" s="84"/>
      <c r="K32" s="84"/>
    </row>
    <row r="33" customFormat="false" ht="12.75" hidden="false" customHeight="true" outlineLevel="0" collapsed="false">
      <c r="A33" s="16" t="s">
        <v>5647</v>
      </c>
      <c r="B33" s="16"/>
      <c r="C33" s="16" t="s">
        <v>5575</v>
      </c>
      <c r="D33" s="16"/>
      <c r="E33" s="16" t="s">
        <v>5623</v>
      </c>
      <c r="F33" s="16"/>
      <c r="G33" s="8" t="n">
        <v>1116400.6</v>
      </c>
      <c r="H33" s="8"/>
      <c r="I33" s="98" t="n">
        <f aca="false">G33/$G$174</f>
        <v>0.00249514806021136</v>
      </c>
      <c r="J33" s="82"/>
      <c r="K33" s="82"/>
    </row>
    <row r="34" customFormat="false" ht="12.75" hidden="false" customHeight="true" outlineLevel="0" collapsed="false">
      <c r="A34" s="16" t="s">
        <v>5648</v>
      </c>
      <c r="B34" s="16"/>
      <c r="C34" s="16" t="s">
        <v>5575</v>
      </c>
      <c r="D34" s="16"/>
      <c r="E34" s="16" t="s">
        <v>5587</v>
      </c>
      <c r="F34" s="16"/>
      <c r="G34" s="8" t="n">
        <v>1110296.91</v>
      </c>
      <c r="H34" s="8"/>
      <c r="I34" s="98" t="n">
        <f aca="false">G34/$G$174</f>
        <v>0.00248150635286757</v>
      </c>
      <c r="J34" s="82"/>
      <c r="K34" s="82"/>
    </row>
    <row r="35" customFormat="false" ht="12.75" hidden="false" customHeight="true" outlineLevel="0" collapsed="false">
      <c r="A35" s="16" t="s">
        <v>5649</v>
      </c>
      <c r="B35" s="16"/>
      <c r="C35" s="16" t="s">
        <v>5575</v>
      </c>
      <c r="D35" s="16"/>
      <c r="E35" s="16" t="s">
        <v>5623</v>
      </c>
      <c r="F35" s="16"/>
      <c r="G35" s="8" t="n">
        <v>756363</v>
      </c>
      <c r="H35" s="8"/>
      <c r="I35" s="98" t="n">
        <f aca="false">G35/$G$174</f>
        <v>0.0016904663722553</v>
      </c>
      <c r="J35" s="82"/>
      <c r="K35" s="82"/>
    </row>
    <row r="36" customFormat="false" ht="12.75" hidden="false" customHeight="true" outlineLevel="0" collapsed="false">
      <c r="A36" s="16" t="s">
        <v>5651</v>
      </c>
      <c r="B36" s="16"/>
      <c r="C36" s="16" t="s">
        <v>5575</v>
      </c>
      <c r="D36" s="16"/>
      <c r="E36" s="86" t="s">
        <v>5623</v>
      </c>
      <c r="F36" s="16"/>
      <c r="G36" s="8" t="n">
        <v>733203.25</v>
      </c>
      <c r="H36" s="8"/>
      <c r="I36" s="98" t="n">
        <f aca="false">G36/$G$174</f>
        <v>0.00163870448204539</v>
      </c>
      <c r="J36" s="82"/>
      <c r="K36" s="82"/>
    </row>
    <row r="37" customFormat="false" ht="12.75" hidden="false" customHeight="true" outlineLevel="0" collapsed="false">
      <c r="A37" s="16" t="s">
        <v>5652</v>
      </c>
      <c r="B37" s="16"/>
      <c r="C37" s="16" t="s">
        <v>5575</v>
      </c>
      <c r="D37" s="16"/>
      <c r="E37" s="16" t="s">
        <v>5601</v>
      </c>
      <c r="F37" s="16"/>
      <c r="G37" s="8" t="n">
        <v>723434</v>
      </c>
      <c r="H37" s="8"/>
      <c r="I37" s="98" t="n">
        <f aca="false">G37/$G$174</f>
        <v>0.00161687027200715</v>
      </c>
      <c r="J37" s="84"/>
      <c r="K37" s="84"/>
    </row>
    <row r="38" customFormat="false" ht="12.75" hidden="false" customHeight="true" outlineLevel="0" collapsed="false">
      <c r="A38" s="16" t="s">
        <v>5653</v>
      </c>
      <c r="B38" s="16"/>
      <c r="C38" s="16" t="s">
        <v>5575</v>
      </c>
      <c r="D38" s="16"/>
      <c r="E38" s="86" t="s">
        <v>5623</v>
      </c>
      <c r="F38" s="16"/>
      <c r="G38" s="8" t="n">
        <v>674346</v>
      </c>
      <c r="H38" s="8"/>
      <c r="I38" s="98" t="n">
        <f aca="false">G38/$G$174</f>
        <v>0.00150715891214255</v>
      </c>
      <c r="J38" s="84"/>
      <c r="K38" s="84"/>
    </row>
    <row r="39" customFormat="false" ht="12.75" hidden="false" customHeight="true" outlineLevel="0" collapsed="false">
      <c r="A39" s="16" t="s">
        <v>5655</v>
      </c>
      <c r="B39" s="16"/>
      <c r="C39" s="16" t="s">
        <v>5575</v>
      </c>
      <c r="D39" s="16"/>
      <c r="E39" s="16" t="s">
        <v>5305</v>
      </c>
      <c r="F39" s="16"/>
      <c r="G39" s="8" t="n">
        <v>667229</v>
      </c>
      <c r="H39" s="8"/>
      <c r="I39" s="98" t="n">
        <f aca="false">G39/$G$174</f>
        <v>0.00149125246355723</v>
      </c>
      <c r="J39" s="84"/>
      <c r="K39" s="84"/>
    </row>
    <row r="40" customFormat="false" ht="12.75" hidden="false" customHeight="true" outlineLevel="0" collapsed="false">
      <c r="A40" s="16" t="s">
        <v>5656</v>
      </c>
      <c r="B40" s="16"/>
      <c r="C40" s="16" t="s">
        <v>5575</v>
      </c>
      <c r="D40" s="16"/>
      <c r="E40" s="16" t="s">
        <v>5305</v>
      </c>
      <c r="F40" s="16"/>
      <c r="G40" s="8" t="n">
        <v>601115</v>
      </c>
      <c r="H40" s="8"/>
      <c r="I40" s="98" t="n">
        <f aca="false">G40/$G$174</f>
        <v>0.00134348810473046</v>
      </c>
      <c r="J40" s="84"/>
      <c r="K40" s="84"/>
    </row>
    <row r="41" customFormat="false" ht="12.75" hidden="false" customHeight="true" outlineLevel="0" collapsed="false">
      <c r="A41" s="16" t="s">
        <v>5658</v>
      </c>
      <c r="B41" s="16"/>
      <c r="C41" s="16" t="s">
        <v>5575</v>
      </c>
      <c r="D41" s="16"/>
      <c r="E41" s="16" t="s">
        <v>5611</v>
      </c>
      <c r="F41" s="16"/>
      <c r="G41" s="8" t="n">
        <v>553672</v>
      </c>
      <c r="H41" s="8"/>
      <c r="I41" s="98" t="n">
        <f aca="false">G41/$G$174</f>
        <v>0.00123745330913773</v>
      </c>
      <c r="J41" s="84"/>
      <c r="K41" s="84"/>
    </row>
    <row r="42" customFormat="false" ht="12.75" hidden="false" customHeight="true" outlineLevel="0" collapsed="false">
      <c r="A42" s="16" t="s">
        <v>5660</v>
      </c>
      <c r="B42" s="16"/>
      <c r="C42" s="16" t="s">
        <v>5575</v>
      </c>
      <c r="D42" s="16"/>
      <c r="E42" s="16" t="s">
        <v>5623</v>
      </c>
      <c r="F42" s="16"/>
      <c r="G42" s="8" t="n">
        <v>550919</v>
      </c>
      <c r="H42" s="8"/>
      <c r="I42" s="98" t="n">
        <f aca="false">G42/$G$174</f>
        <v>0.00123130037209187</v>
      </c>
      <c r="J42" s="84"/>
      <c r="K42" s="84"/>
    </row>
    <row r="43" customFormat="false" ht="12.75" hidden="false" customHeight="true" outlineLevel="0" collapsed="false">
      <c r="A43" s="5" t="s">
        <v>5661</v>
      </c>
      <c r="B43" s="5"/>
      <c r="C43" s="5" t="s">
        <v>5575</v>
      </c>
      <c r="D43" s="5"/>
      <c r="E43" s="5" t="s">
        <v>5611</v>
      </c>
      <c r="F43" s="5"/>
      <c r="G43" s="8" t="n">
        <v>500000</v>
      </c>
      <c r="H43" s="8"/>
      <c r="I43" s="98" t="n">
        <f aca="false">G43/$G$174</f>
        <v>0.00111749673916843</v>
      </c>
      <c r="J43" s="84"/>
      <c r="K43" s="84"/>
    </row>
    <row r="44" customFormat="false" ht="12.75" hidden="false" customHeight="true" outlineLevel="0" collapsed="false">
      <c r="A44" s="16" t="s">
        <v>5664</v>
      </c>
      <c r="B44" s="16"/>
      <c r="C44" s="16" t="s">
        <v>5575</v>
      </c>
      <c r="D44" s="16"/>
      <c r="E44" s="16" t="s">
        <v>5665</v>
      </c>
      <c r="F44" s="16"/>
      <c r="G44" s="8" t="n">
        <v>475743</v>
      </c>
      <c r="H44" s="8"/>
      <c r="I44" s="98" t="n">
        <f aca="false">G44/$G$174</f>
        <v>0.00106328250236441</v>
      </c>
      <c r="J44" s="84"/>
      <c r="K44" s="84"/>
    </row>
    <row r="45" customFormat="false" ht="12.75" hidden="false" customHeight="true" outlineLevel="0" collapsed="false">
      <c r="A45" s="16" t="s">
        <v>5666</v>
      </c>
      <c r="B45" s="16"/>
      <c r="C45" s="16" t="s">
        <v>5575</v>
      </c>
      <c r="D45" s="16"/>
      <c r="E45" s="16" t="s">
        <v>5623</v>
      </c>
      <c r="F45" s="16"/>
      <c r="G45" s="8" t="n">
        <v>468625</v>
      </c>
      <c r="H45" s="8"/>
      <c r="I45" s="98" t="n">
        <f aca="false">G45/$G$174</f>
        <v>0.00104737381878561</v>
      </c>
      <c r="J45" s="84"/>
      <c r="K45" s="84"/>
    </row>
    <row r="46" customFormat="false" ht="12.75" hidden="false" customHeight="true" outlineLevel="0" collapsed="false">
      <c r="A46" s="5" t="s">
        <v>5668</v>
      </c>
      <c r="B46" s="5"/>
      <c r="C46" s="5" t="s">
        <v>5575</v>
      </c>
      <c r="D46" s="5"/>
      <c r="E46" s="5" t="s">
        <v>5611</v>
      </c>
      <c r="F46" s="5"/>
      <c r="G46" s="8" t="n">
        <v>425000</v>
      </c>
      <c r="H46" s="84"/>
      <c r="I46" s="98" t="n">
        <f aca="false">G46/$G$174</f>
        <v>0.000949872228293167</v>
      </c>
      <c r="J46" s="84"/>
      <c r="K46" s="84"/>
    </row>
    <row r="47" customFormat="false" ht="12.75" hidden="false" customHeight="true" outlineLevel="0" collapsed="false">
      <c r="A47" s="16" t="s">
        <v>5669</v>
      </c>
      <c r="B47" s="16"/>
      <c r="C47" s="16" t="s">
        <v>5575</v>
      </c>
      <c r="D47" s="16"/>
      <c r="E47" s="16" t="s">
        <v>5613</v>
      </c>
      <c r="F47" s="16"/>
      <c r="G47" s="8" t="n">
        <v>388431</v>
      </c>
      <c r="H47" s="8"/>
      <c r="I47" s="98" t="n">
        <f aca="false">G47/$G$174</f>
        <v>0.000868140751783866</v>
      </c>
      <c r="J47" s="84"/>
      <c r="K47" s="84"/>
    </row>
    <row r="48" customFormat="false" ht="12.75" hidden="false" customHeight="false" outlineLevel="0" collapsed="false">
      <c r="A48" s="16" t="s">
        <v>5670</v>
      </c>
      <c r="B48" s="16"/>
      <c r="C48" s="16" t="s">
        <v>5575</v>
      </c>
      <c r="D48" s="16"/>
      <c r="E48" s="16" t="s">
        <v>5572</v>
      </c>
      <c r="F48" s="16"/>
      <c r="G48" s="8" t="n">
        <v>334057</v>
      </c>
      <c r="H48" s="84"/>
      <c r="I48" s="98" t="n">
        <f aca="false">G48/$G$174</f>
        <v>0.000746615216392778</v>
      </c>
    </row>
    <row r="49" customFormat="false" ht="12.75" hidden="false" customHeight="false" outlineLevel="0" collapsed="false">
      <c r="A49" s="16" t="s">
        <v>5672</v>
      </c>
      <c r="B49" s="16"/>
      <c r="C49" s="16" t="s">
        <v>5575</v>
      </c>
      <c r="D49" s="16"/>
      <c r="E49" s="16" t="s">
        <v>5576</v>
      </c>
      <c r="F49" s="16"/>
      <c r="G49" s="8" t="n">
        <v>313490</v>
      </c>
      <c r="H49" s="8"/>
      <c r="I49" s="98" t="n">
        <f aca="false">G49/$G$174</f>
        <v>0.000700648105523823</v>
      </c>
    </row>
    <row r="50" customFormat="false" ht="12.75" hidden="false" customHeight="false" outlineLevel="0" collapsed="false">
      <c r="A50" s="5" t="s">
        <v>5674</v>
      </c>
      <c r="B50" s="5"/>
      <c r="C50" s="5" t="s">
        <v>5575</v>
      </c>
      <c r="D50" s="5"/>
      <c r="E50" s="5" t="s">
        <v>5572</v>
      </c>
      <c r="F50" s="5"/>
      <c r="G50" s="8" t="n">
        <v>298111.066949222</v>
      </c>
      <c r="H50" s="8"/>
      <c r="I50" s="98" t="n">
        <f aca="false">G50/$G$174</f>
        <v>0.000666276290451556</v>
      </c>
    </row>
    <row r="51" customFormat="false" ht="12.75" hidden="false" customHeight="false" outlineLevel="0" collapsed="false">
      <c r="A51" s="16" t="s">
        <v>5675</v>
      </c>
      <c r="B51" s="16"/>
      <c r="C51" s="16" t="s">
        <v>5575</v>
      </c>
      <c r="D51" s="16"/>
      <c r="E51" s="16" t="s">
        <v>5587</v>
      </c>
      <c r="F51" s="16"/>
      <c r="G51" s="8" t="n">
        <v>292659</v>
      </c>
      <c r="H51" s="8"/>
      <c r="I51" s="98" t="n">
        <f aca="false">G51/$G$174</f>
        <v>0.000654090956376588</v>
      </c>
    </row>
    <row r="52" customFormat="false" ht="12.75" hidden="false" customHeight="false" outlineLevel="0" collapsed="false">
      <c r="A52" s="16" t="s">
        <v>5676</v>
      </c>
      <c r="B52" s="16"/>
      <c r="C52" s="16" t="s">
        <v>5575</v>
      </c>
      <c r="D52" s="16"/>
      <c r="E52" s="16" t="s">
        <v>5572</v>
      </c>
      <c r="F52" s="16"/>
      <c r="G52" s="8" t="n">
        <v>272578.736976189</v>
      </c>
      <c r="H52" s="8"/>
      <c r="I52" s="98" t="n">
        <f aca="false">G52/$G$174</f>
        <v>0.00060921169947508</v>
      </c>
    </row>
    <row r="53" customFormat="false" ht="12.75" hidden="false" customHeight="false" outlineLevel="0" collapsed="false">
      <c r="A53" s="16" t="s">
        <v>5677</v>
      </c>
      <c r="B53" s="16"/>
      <c r="C53" s="16" t="s">
        <v>5575</v>
      </c>
      <c r="D53" s="16"/>
      <c r="E53" s="16" t="s">
        <v>5305</v>
      </c>
      <c r="F53" s="16"/>
      <c r="G53" s="8" t="n">
        <v>253737</v>
      </c>
      <c r="H53" s="83"/>
      <c r="I53" s="98" t="n">
        <f aca="false">G53/$G$174</f>
        <v>0.000567100540212761</v>
      </c>
    </row>
    <row r="54" customFormat="false" ht="12.75" hidden="false" customHeight="false" outlineLevel="0" collapsed="false">
      <c r="A54" s="16" t="s">
        <v>5579</v>
      </c>
      <c r="B54" s="16"/>
      <c r="C54" s="16" t="s">
        <v>5575</v>
      </c>
      <c r="D54" s="16"/>
      <c r="E54" s="16" t="s">
        <v>5576</v>
      </c>
      <c r="F54" s="16"/>
      <c r="G54" s="8" t="n">
        <v>247870</v>
      </c>
      <c r="H54" s="84"/>
      <c r="I54" s="98" t="n">
        <f aca="false">G54/$G$174</f>
        <v>0.000553987833475358</v>
      </c>
    </row>
    <row r="55" customFormat="false" ht="12.75" hidden="false" customHeight="false" outlineLevel="0" collapsed="false">
      <c r="A55" s="5" t="s">
        <v>5679</v>
      </c>
      <c r="B55" s="5"/>
      <c r="C55" s="5" t="s">
        <v>5575</v>
      </c>
      <c r="D55" s="5"/>
      <c r="E55" s="5" t="s">
        <v>5601</v>
      </c>
      <c r="F55" s="5"/>
      <c r="G55" s="8" t="n">
        <v>216719</v>
      </c>
      <c r="H55" s="8"/>
      <c r="I55" s="98" t="n">
        <f aca="false">G55/$G$174</f>
        <v>0.000484365551631687</v>
      </c>
    </row>
    <row r="56" customFormat="false" ht="12.75" hidden="false" customHeight="false" outlineLevel="0" collapsed="false">
      <c r="A56" s="16" t="s">
        <v>5680</v>
      </c>
      <c r="B56" s="16"/>
      <c r="C56" s="16" t="s">
        <v>5575</v>
      </c>
      <c r="D56" s="16"/>
      <c r="E56" s="16" t="s">
        <v>5601</v>
      </c>
      <c r="F56" s="16"/>
      <c r="G56" s="8" t="n">
        <v>215644</v>
      </c>
      <c r="H56" s="82"/>
      <c r="I56" s="98" t="n">
        <f aca="false">G56/$G$174</f>
        <v>0.000481962933642475</v>
      </c>
    </row>
    <row r="57" customFormat="false" ht="12.75" hidden="false" customHeight="false" outlineLevel="0" collapsed="false">
      <c r="A57" s="16" t="s">
        <v>5681</v>
      </c>
      <c r="B57" s="16"/>
      <c r="C57" s="16" t="s">
        <v>5575</v>
      </c>
      <c r="D57" s="16"/>
      <c r="E57" s="16" t="s">
        <v>5601</v>
      </c>
      <c r="F57" s="16"/>
      <c r="G57" s="8" t="n">
        <v>197419.91</v>
      </c>
      <c r="H57" s="8"/>
      <c r="I57" s="98" t="n">
        <f aca="false">G57/$G$174</f>
        <v>0.00044123221134385</v>
      </c>
    </row>
    <row r="58" customFormat="false" ht="12.75" hidden="false" customHeight="false" outlineLevel="0" collapsed="false">
      <c r="A58" s="16" t="s">
        <v>5683</v>
      </c>
      <c r="B58" s="16"/>
      <c r="C58" s="16" t="s">
        <v>5575</v>
      </c>
      <c r="D58" s="16"/>
      <c r="E58" s="16" t="s">
        <v>5305</v>
      </c>
      <c r="F58" s="16"/>
      <c r="G58" s="8" t="n">
        <v>176555</v>
      </c>
      <c r="H58" s="8"/>
      <c r="I58" s="98" t="n">
        <f aca="false">G58/$G$174</f>
        <v>0.000394599273567765</v>
      </c>
    </row>
    <row r="59" customFormat="false" ht="12.75" hidden="false" customHeight="false" outlineLevel="0" collapsed="false">
      <c r="A59" s="16" t="s">
        <v>5684</v>
      </c>
      <c r="B59" s="16"/>
      <c r="C59" s="16" t="s">
        <v>5575</v>
      </c>
      <c r="D59" s="16"/>
      <c r="E59" s="16" t="s">
        <v>5623</v>
      </c>
      <c r="F59" s="16"/>
      <c r="G59" s="8" t="n">
        <v>150517</v>
      </c>
      <c r="H59" s="8"/>
      <c r="I59" s="98" t="n">
        <f aca="false">G59/$G$174</f>
        <v>0.00033640451337883</v>
      </c>
    </row>
    <row r="60" customFormat="false" ht="12.75" hidden="false" customHeight="true" outlineLevel="0" collapsed="false">
      <c r="A60" s="16" t="s">
        <v>5685</v>
      </c>
      <c r="B60" s="16"/>
      <c r="C60" s="16" t="s">
        <v>5575</v>
      </c>
      <c r="D60" s="16"/>
      <c r="E60" s="16" t="s">
        <v>5587</v>
      </c>
      <c r="F60" s="16"/>
      <c r="G60" s="8" t="n">
        <v>140169</v>
      </c>
      <c r="H60" s="8"/>
      <c r="I60" s="98" t="n">
        <f aca="false">G60/$G$174</f>
        <v>0.000313276800865</v>
      </c>
      <c r="J60" s="84"/>
      <c r="K60" s="84"/>
    </row>
    <row r="61" customFormat="false" ht="12.75" hidden="false" customHeight="false" outlineLevel="0" collapsed="false">
      <c r="A61" s="16" t="s">
        <v>5687</v>
      </c>
      <c r="B61" s="16"/>
      <c r="C61" s="16" t="s">
        <v>5575</v>
      </c>
      <c r="D61" s="16"/>
      <c r="E61" s="16" t="s">
        <v>5305</v>
      </c>
      <c r="F61" s="16"/>
      <c r="G61" s="8" t="n">
        <v>130255</v>
      </c>
      <c r="H61" s="8"/>
      <c r="I61" s="98" t="n">
        <f aca="false">G61/$G$174</f>
        <v>0.000291119075520768</v>
      </c>
    </row>
    <row r="62" customFormat="false" ht="12.75" hidden="false" customHeight="false" outlineLevel="0" collapsed="false">
      <c r="A62" s="16" t="s">
        <v>5688</v>
      </c>
      <c r="B62" s="16"/>
      <c r="C62" s="16" t="s">
        <v>5575</v>
      </c>
      <c r="D62" s="16"/>
      <c r="E62" s="16" t="s">
        <v>5587</v>
      </c>
      <c r="F62" s="16"/>
      <c r="G62" s="8" t="n">
        <v>129074.6</v>
      </c>
      <c r="H62" s="84"/>
      <c r="I62" s="98" t="n">
        <f aca="false">G62/$G$174</f>
        <v>0.000288480889218939</v>
      </c>
    </row>
    <row r="63" customFormat="false" ht="12.75" hidden="false" customHeight="false" outlineLevel="0" collapsed="false">
      <c r="A63" s="16" t="s">
        <v>5689</v>
      </c>
      <c r="B63" s="16"/>
      <c r="C63" s="16" t="s">
        <v>5575</v>
      </c>
      <c r="D63" s="16"/>
      <c r="E63" s="16" t="s">
        <v>5623</v>
      </c>
      <c r="F63" s="16"/>
      <c r="G63" s="8" t="n">
        <v>128978</v>
      </c>
      <c r="H63" s="8"/>
      <c r="I63" s="98" t="n">
        <f aca="false">G63/$G$174</f>
        <v>0.000288264988848932</v>
      </c>
    </row>
    <row r="64" customFormat="false" ht="12.75" hidden="false" customHeight="false" outlineLevel="0" collapsed="false">
      <c r="A64" s="5" t="s">
        <v>5691</v>
      </c>
      <c r="B64" s="5"/>
      <c r="C64" s="5" t="s">
        <v>5575</v>
      </c>
      <c r="D64" s="5"/>
      <c r="E64" s="5" t="s">
        <v>5623</v>
      </c>
      <c r="F64" s="5"/>
      <c r="G64" s="8" t="n">
        <v>112742</v>
      </c>
      <c r="H64" s="8"/>
      <c r="I64" s="98" t="n">
        <f aca="false">G64/$G$174</f>
        <v>0.000251977634734655</v>
      </c>
    </row>
    <row r="65" customFormat="false" ht="12.75" hidden="false" customHeight="false" outlineLevel="0" collapsed="false">
      <c r="A65" s="16" t="s">
        <v>5692</v>
      </c>
      <c r="B65" s="16"/>
      <c r="C65" s="16" t="s">
        <v>5575</v>
      </c>
      <c r="D65" s="16"/>
      <c r="E65" s="16" t="s">
        <v>5623</v>
      </c>
      <c r="F65" s="16"/>
      <c r="G65" s="8" t="n">
        <v>101496</v>
      </c>
      <c r="H65" s="8"/>
      <c r="I65" s="98" t="n">
        <f aca="false">G65/$G$174</f>
        <v>0.000226842898077278</v>
      </c>
    </row>
    <row r="66" customFormat="false" ht="12.75" hidden="false" customHeight="false" outlineLevel="0" collapsed="false">
      <c r="A66" s="16" t="s">
        <v>5693</v>
      </c>
      <c r="B66" s="16"/>
      <c r="C66" s="16" t="s">
        <v>5575</v>
      </c>
      <c r="D66" s="16"/>
      <c r="E66" s="16" t="s">
        <v>5572</v>
      </c>
      <c r="F66" s="16"/>
      <c r="G66" s="8" t="n">
        <v>101076</v>
      </c>
      <c r="H66" s="8"/>
      <c r="I66" s="98" t="n">
        <f aca="false">G66/$G$174</f>
        <v>0.000225904200816377</v>
      </c>
    </row>
    <row r="67" customFormat="false" ht="12.75" hidden="false" customHeight="false" outlineLevel="0" collapsed="false">
      <c r="A67" s="16" t="s">
        <v>5672</v>
      </c>
      <c r="B67" s="16"/>
      <c r="C67" s="16" t="s">
        <v>5575</v>
      </c>
      <c r="D67" s="16"/>
      <c r="E67" s="16" t="s">
        <v>5305</v>
      </c>
      <c r="F67" s="16"/>
      <c r="G67" s="8" t="n">
        <v>100796</v>
      </c>
      <c r="H67" s="8"/>
      <c r="I67" s="98" t="n">
        <f aca="false">G67/$G$174</f>
        <v>0.000225278402642442</v>
      </c>
    </row>
    <row r="68" customFormat="false" ht="12.75" hidden="false" customHeight="false" outlineLevel="0" collapsed="false">
      <c r="A68" s="16" t="s">
        <v>5694</v>
      </c>
      <c r="B68" s="16"/>
      <c r="C68" s="16" t="s">
        <v>5575</v>
      </c>
      <c r="D68" s="16"/>
      <c r="E68" s="86" t="s">
        <v>5623</v>
      </c>
      <c r="F68" s="16"/>
      <c r="G68" s="8" t="n">
        <v>100279.16</v>
      </c>
      <c r="H68" s="82"/>
      <c r="I68" s="98" t="n">
        <f aca="false">G68/$G$174</f>
        <v>0.000224123268613099</v>
      </c>
    </row>
    <row r="69" customFormat="false" ht="12.75" hidden="false" customHeight="false" outlineLevel="0" collapsed="false">
      <c r="A69" s="5" t="s">
        <v>5695</v>
      </c>
      <c r="B69" s="5"/>
      <c r="C69" s="5" t="s">
        <v>5575</v>
      </c>
      <c r="D69" s="5"/>
      <c r="E69" s="5" t="s">
        <v>5305</v>
      </c>
      <c r="F69" s="5"/>
      <c r="G69" s="8" t="n">
        <v>95944</v>
      </c>
      <c r="H69" s="8"/>
      <c r="I69" s="98" t="n">
        <f aca="false">G69/$G$174</f>
        <v>0.000214434214285552</v>
      </c>
    </row>
    <row r="70" customFormat="false" ht="12.75" hidden="false" customHeight="false" outlineLevel="0" collapsed="false">
      <c r="A70" s="91" t="s">
        <v>5696</v>
      </c>
      <c r="B70" s="90"/>
      <c r="C70" s="85" t="s">
        <v>5575</v>
      </c>
      <c r="D70" s="85"/>
      <c r="E70" s="86" t="s">
        <v>5305</v>
      </c>
      <c r="F70" s="83"/>
      <c r="G70" s="8" t="n">
        <v>94907</v>
      </c>
      <c r="H70" s="8"/>
      <c r="I70" s="98" t="n">
        <f aca="false">G70/$G$174</f>
        <v>0.000212116526048517</v>
      </c>
      <c r="K70" s="87"/>
    </row>
    <row r="71" customFormat="false" ht="12.75" hidden="false" customHeight="false" outlineLevel="0" collapsed="false">
      <c r="A71" s="16" t="s">
        <v>5698</v>
      </c>
      <c r="B71" s="16"/>
      <c r="C71" s="16" t="s">
        <v>5575</v>
      </c>
      <c r="D71" s="16"/>
      <c r="E71" s="16" t="s">
        <v>5623</v>
      </c>
      <c r="F71" s="16"/>
      <c r="G71" s="8" t="n">
        <v>81241.5</v>
      </c>
      <c r="H71" s="8"/>
      <c r="I71" s="98" t="n">
        <f aca="false">G71/$G$174</f>
        <v>0.000181574222670304</v>
      </c>
    </row>
    <row r="72" customFormat="false" ht="12.75" hidden="false" customHeight="false" outlineLevel="0" collapsed="false">
      <c r="A72" s="16" t="s">
        <v>5699</v>
      </c>
      <c r="B72" s="16"/>
      <c r="C72" s="16" t="s">
        <v>5575</v>
      </c>
      <c r="D72" s="16"/>
      <c r="E72" s="16" t="s">
        <v>5587</v>
      </c>
      <c r="F72" s="16"/>
      <c r="G72" s="8" t="n">
        <v>69232.21</v>
      </c>
      <c r="H72" s="82"/>
      <c r="I72" s="98" t="n">
        <f aca="false">G72/$G$174</f>
        <v>0.000154733537840848</v>
      </c>
    </row>
    <row r="73" customFormat="false" ht="12.75" hidden="false" customHeight="false" outlineLevel="0" collapsed="false">
      <c r="A73" s="85" t="s">
        <v>5687</v>
      </c>
      <c r="B73" s="85"/>
      <c r="C73" s="85" t="s">
        <v>5575</v>
      </c>
      <c r="D73" s="85"/>
      <c r="E73" s="85" t="s">
        <v>5665</v>
      </c>
      <c r="F73" s="92"/>
      <c r="G73" s="93" t="n">
        <v>56213</v>
      </c>
      <c r="H73" s="8"/>
      <c r="I73" s="98" t="n">
        <f aca="false">G73/$G$174</f>
        <v>0.00012563568839775</v>
      </c>
    </row>
    <row r="74" customFormat="false" ht="12.75" hidden="false" customHeight="false" outlineLevel="0" collapsed="false">
      <c r="A74" s="16" t="s">
        <v>5704</v>
      </c>
      <c r="B74" s="16"/>
      <c r="C74" s="16" t="s">
        <v>5575</v>
      </c>
      <c r="D74" s="16"/>
      <c r="E74" s="16" t="s">
        <v>5601</v>
      </c>
      <c r="F74" s="16"/>
      <c r="G74" s="8" t="n">
        <v>43010</v>
      </c>
      <c r="H74" s="8"/>
      <c r="I74" s="98" t="n">
        <f aca="false">G74/$G$174</f>
        <v>9.61270695032685E-005</v>
      </c>
    </row>
    <row r="75" customFormat="false" ht="12.75" hidden="false" customHeight="false" outlineLevel="0" collapsed="false">
      <c r="A75" s="16" t="s">
        <v>5705</v>
      </c>
      <c r="B75" s="16"/>
      <c r="C75" s="16" t="s">
        <v>5575</v>
      </c>
      <c r="D75" s="16"/>
      <c r="E75" s="16" t="s">
        <v>5623</v>
      </c>
      <c r="F75" s="16"/>
      <c r="G75" s="8" t="n">
        <v>42707.5</v>
      </c>
      <c r="H75" s="8"/>
      <c r="I75" s="98" t="n">
        <f aca="false">G75/$G$174</f>
        <v>9.54509839760716E-005</v>
      </c>
    </row>
    <row r="76" customFormat="false" ht="12.75" hidden="false" customHeight="false" outlineLevel="0" collapsed="false">
      <c r="A76" s="16" t="s">
        <v>5706</v>
      </c>
      <c r="B76" s="16"/>
      <c r="C76" s="16" t="s">
        <v>5575</v>
      </c>
      <c r="D76" s="16"/>
      <c r="E76" s="16" t="s">
        <v>5601</v>
      </c>
      <c r="F76" s="16"/>
      <c r="G76" s="8" t="n">
        <v>37419</v>
      </c>
      <c r="H76" s="8"/>
      <c r="I76" s="98" t="n">
        <f aca="false">G76/$G$174</f>
        <v>8.36312209658871E-005</v>
      </c>
    </row>
    <row r="77" customFormat="false" ht="12.75" hidden="false" customHeight="false" outlineLevel="0" collapsed="false">
      <c r="A77" s="16" t="s">
        <v>5707</v>
      </c>
      <c r="B77" s="16"/>
      <c r="C77" s="16" t="s">
        <v>5575</v>
      </c>
      <c r="D77" s="16"/>
      <c r="E77" s="16" t="s">
        <v>5572</v>
      </c>
      <c r="F77" s="16"/>
      <c r="G77" s="8" t="n">
        <v>36584.3111869302</v>
      </c>
      <c r="H77" s="84"/>
      <c r="I77" s="98" t="n">
        <f aca="false">G77/$G$174</f>
        <v>8.17656969122353E-005</v>
      </c>
    </row>
    <row r="78" customFormat="false" ht="12.75" hidden="false" customHeight="false" outlineLevel="0" collapsed="false">
      <c r="A78" s="16" t="s">
        <v>5708</v>
      </c>
      <c r="B78" s="16"/>
      <c r="C78" s="16" t="s">
        <v>5575</v>
      </c>
      <c r="D78" s="16"/>
      <c r="E78" s="16" t="s">
        <v>5587</v>
      </c>
      <c r="F78" s="16"/>
      <c r="G78" s="8" t="n">
        <v>32100</v>
      </c>
      <c r="H78" s="83"/>
      <c r="I78" s="98" t="n">
        <f aca="false">G78/$G$174</f>
        <v>7.17432906546133E-005</v>
      </c>
    </row>
    <row r="79" customFormat="false" ht="12.75" hidden="false" customHeight="false" outlineLevel="0" collapsed="false">
      <c r="A79" s="16" t="s">
        <v>5709</v>
      </c>
      <c r="B79" s="16"/>
      <c r="C79" s="16" t="s">
        <v>5575</v>
      </c>
      <c r="D79" s="16"/>
      <c r="E79" s="86" t="s">
        <v>5305</v>
      </c>
      <c r="F79" s="16"/>
      <c r="G79" s="8" t="n">
        <v>29707</v>
      </c>
      <c r="H79" s="8"/>
      <c r="I79" s="98" t="n">
        <f aca="false">G79/$G$174</f>
        <v>6.63949512609532E-005</v>
      </c>
    </row>
    <row r="80" customFormat="false" ht="12.75" hidden="false" customHeight="false" outlineLevel="0" collapsed="false">
      <c r="A80" s="5" t="s">
        <v>5710</v>
      </c>
      <c r="B80" s="5"/>
      <c r="C80" s="5" t="s">
        <v>5575</v>
      </c>
      <c r="D80" s="5"/>
      <c r="E80" s="5" t="s">
        <v>5665</v>
      </c>
      <c r="F80" s="5"/>
      <c r="G80" s="8" t="n">
        <v>28200</v>
      </c>
      <c r="H80" s="8"/>
      <c r="I80" s="98" t="n">
        <f aca="false">G80/$G$174</f>
        <v>6.30268160890995E-005</v>
      </c>
    </row>
    <row r="81" customFormat="false" ht="12.75" hidden="false" customHeight="false" outlineLevel="0" collapsed="false">
      <c r="A81" s="16" t="s">
        <v>5711</v>
      </c>
      <c r="B81" s="16"/>
      <c r="C81" s="16" t="s">
        <v>5575</v>
      </c>
      <c r="D81" s="16"/>
      <c r="E81" s="16" t="s">
        <v>5712</v>
      </c>
      <c r="F81" s="16"/>
      <c r="G81" s="8" t="n">
        <v>28086</v>
      </c>
      <c r="H81" s="83"/>
      <c r="I81" s="98" t="n">
        <f aca="false">G81/$G$174</f>
        <v>6.27720268325691E-005</v>
      </c>
    </row>
    <row r="82" customFormat="false" ht="12.75" hidden="false" customHeight="false" outlineLevel="0" collapsed="false">
      <c r="A82" s="5" t="s">
        <v>5714</v>
      </c>
      <c r="B82" s="5"/>
      <c r="C82" s="16" t="s">
        <v>5575</v>
      </c>
      <c r="D82" s="16"/>
      <c r="E82" s="5" t="s">
        <v>5305</v>
      </c>
      <c r="F82" s="5"/>
      <c r="G82" s="8" t="n">
        <v>17739.3200000001</v>
      </c>
      <c r="H82" s="84"/>
      <c r="I82" s="98" t="n">
        <f aca="false">G82/$G$174</f>
        <v>3.96472645101308E-005</v>
      </c>
    </row>
    <row r="83" customFormat="false" ht="12.75" hidden="false" customHeight="false" outlineLevel="0" collapsed="false">
      <c r="A83" s="16" t="s">
        <v>5715</v>
      </c>
      <c r="B83" s="16"/>
      <c r="C83" s="16" t="s">
        <v>5575</v>
      </c>
      <c r="D83" s="16"/>
      <c r="E83" s="16" t="s">
        <v>5305</v>
      </c>
      <c r="F83" s="16"/>
      <c r="G83" s="8" t="n">
        <v>17148</v>
      </c>
      <c r="H83" s="8"/>
      <c r="I83" s="98" t="n">
        <f aca="false">G83/$G$174</f>
        <v>3.83256681665205E-005</v>
      </c>
    </row>
    <row r="84" customFormat="false" ht="12.75" hidden="false" customHeight="true" outlineLevel="0" collapsed="false">
      <c r="A84" s="16" t="s">
        <v>5717</v>
      </c>
      <c r="B84" s="16"/>
      <c r="C84" s="16" t="s">
        <v>5575</v>
      </c>
      <c r="D84" s="16"/>
      <c r="E84" s="16" t="s">
        <v>5576</v>
      </c>
      <c r="F84" s="16"/>
      <c r="G84" s="8" t="n">
        <v>14969</v>
      </c>
      <c r="H84" s="8"/>
      <c r="I84" s="98" t="n">
        <f aca="false">G84/$G$174</f>
        <v>3.34556173772245E-005</v>
      </c>
      <c r="J84" s="1"/>
      <c r="K84" s="1"/>
    </row>
    <row r="85" customFormat="false" ht="12.75" hidden="false" customHeight="false" outlineLevel="0" collapsed="false">
      <c r="A85" s="16" t="s">
        <v>5718</v>
      </c>
      <c r="B85" s="16"/>
      <c r="C85" s="16" t="s">
        <v>5575</v>
      </c>
      <c r="D85" s="16"/>
      <c r="E85" s="16" t="s">
        <v>5305</v>
      </c>
      <c r="F85" s="16"/>
      <c r="G85" s="8" t="n">
        <v>13500</v>
      </c>
      <c r="H85" s="8"/>
      <c r="I85" s="98" t="n">
        <f aca="false">G85/$G$174</f>
        <v>3.01724119575477E-005</v>
      </c>
    </row>
    <row r="86" customFormat="false" ht="12.75" hidden="false" customHeight="false" outlineLevel="0" collapsed="false">
      <c r="A86" s="16" t="s">
        <v>5719</v>
      </c>
      <c r="B86" s="16"/>
      <c r="C86" s="16" t="s">
        <v>5575</v>
      </c>
      <c r="D86" s="16"/>
      <c r="E86" s="16" t="s">
        <v>5601</v>
      </c>
      <c r="F86" s="16"/>
      <c r="G86" s="8" t="n">
        <v>12580</v>
      </c>
      <c r="H86" s="84"/>
      <c r="I86" s="98" t="n">
        <f aca="false">G86/$G$174</f>
        <v>2.81162179574777E-005</v>
      </c>
    </row>
    <row r="87" customFormat="false" ht="12.75" hidden="false" customHeight="false" outlineLevel="0" collapsed="false">
      <c r="A87" s="5" t="s">
        <v>5631</v>
      </c>
      <c r="B87" s="5"/>
      <c r="C87" s="16" t="s">
        <v>5575</v>
      </c>
      <c r="D87" s="16"/>
      <c r="E87" s="5" t="s">
        <v>5587</v>
      </c>
      <c r="F87" s="5"/>
      <c r="G87" s="8" t="n">
        <v>10775</v>
      </c>
      <c r="H87" s="84"/>
      <c r="I87" s="98" t="n">
        <f aca="false">G87/$G$174</f>
        <v>2.40820547290797E-005</v>
      </c>
    </row>
    <row r="88" customFormat="false" ht="12.75" hidden="false" customHeight="false" outlineLevel="0" collapsed="false">
      <c r="A88" s="16" t="s">
        <v>5721</v>
      </c>
      <c r="B88" s="16"/>
      <c r="C88" s="16" t="s">
        <v>5575</v>
      </c>
      <c r="D88" s="16"/>
      <c r="E88" s="16" t="s">
        <v>5601</v>
      </c>
      <c r="F88" s="16"/>
      <c r="G88" s="8" t="n">
        <v>10149</v>
      </c>
      <c r="H88" s="8"/>
      <c r="I88" s="98" t="n">
        <f aca="false">G88/$G$174</f>
        <v>2.26829488116408E-005</v>
      </c>
    </row>
    <row r="89" customFormat="false" ht="12.75" hidden="false" customHeight="false" outlineLevel="0" collapsed="false">
      <c r="A89" s="16" t="s">
        <v>5724</v>
      </c>
      <c r="B89" s="16"/>
      <c r="C89" s="16" t="s">
        <v>5575</v>
      </c>
      <c r="D89" s="16"/>
      <c r="E89" s="16" t="s">
        <v>5587</v>
      </c>
      <c r="F89" s="16"/>
      <c r="G89" s="8" t="n">
        <v>9125</v>
      </c>
      <c r="H89" s="8"/>
      <c r="I89" s="98" t="n">
        <f aca="false">G89/$G$174</f>
        <v>2.03943154898239E-005</v>
      </c>
    </row>
    <row r="90" customFormat="false" ht="12.75" hidden="false" customHeight="false" outlineLevel="0" collapsed="false">
      <c r="A90" s="16" t="s">
        <v>5725</v>
      </c>
      <c r="B90" s="16"/>
      <c r="C90" s="16" t="s">
        <v>5575</v>
      </c>
      <c r="D90" s="16"/>
      <c r="E90" s="16" t="s">
        <v>5587</v>
      </c>
      <c r="F90" s="16"/>
      <c r="G90" s="8" t="n">
        <v>9125</v>
      </c>
      <c r="H90" s="8"/>
      <c r="I90" s="98" t="n">
        <f aca="false">G90/$G$174</f>
        <v>2.03943154898239E-005</v>
      </c>
    </row>
    <row r="91" customFormat="false" ht="12.75" hidden="false" customHeight="false" outlineLevel="0" collapsed="false">
      <c r="A91" s="16" t="s">
        <v>5726</v>
      </c>
      <c r="B91" s="16"/>
      <c r="C91" s="16" t="s">
        <v>5575</v>
      </c>
      <c r="D91" s="16"/>
      <c r="E91" s="16" t="s">
        <v>5587</v>
      </c>
      <c r="F91" s="16"/>
      <c r="G91" s="8" t="n">
        <v>7866</v>
      </c>
      <c r="H91" s="8"/>
      <c r="I91" s="98" t="n">
        <f aca="false">G91/$G$174</f>
        <v>1.75804587005978E-005</v>
      </c>
    </row>
    <row r="92" customFormat="false" ht="12.75" hidden="false" customHeight="false" outlineLevel="0" collapsed="false">
      <c r="A92" s="16" t="s">
        <v>5727</v>
      </c>
      <c r="B92" s="16"/>
      <c r="C92" s="16" t="s">
        <v>5575</v>
      </c>
      <c r="D92" s="16"/>
      <c r="E92" s="16" t="s">
        <v>5305</v>
      </c>
      <c r="F92" s="16"/>
      <c r="G92" s="8" t="n">
        <v>7360</v>
      </c>
      <c r="H92" s="84"/>
      <c r="I92" s="98" t="n">
        <f aca="false">G92/$G$174</f>
        <v>1.64495520005593E-005</v>
      </c>
    </row>
    <row r="93" customFormat="false" ht="12.75" hidden="false" customHeight="false" outlineLevel="0" collapsed="false">
      <c r="A93" s="16" t="s">
        <v>5728</v>
      </c>
      <c r="B93" s="16"/>
      <c r="C93" s="16" t="s">
        <v>5575</v>
      </c>
      <c r="D93" s="16"/>
      <c r="E93" s="16" t="s">
        <v>5305</v>
      </c>
      <c r="F93" s="16"/>
      <c r="G93" s="8" t="n">
        <v>5059</v>
      </c>
      <c r="H93" s="8"/>
      <c r="I93" s="98" t="n">
        <f aca="false">G93/$G$174</f>
        <v>1.13068320069062E-005</v>
      </c>
    </row>
    <row r="94" customFormat="false" ht="12.75" hidden="false" customHeight="false" outlineLevel="0" collapsed="false">
      <c r="A94" s="16" t="s">
        <v>5729</v>
      </c>
      <c r="B94" s="16"/>
      <c r="C94" s="16" t="s">
        <v>5575</v>
      </c>
      <c r="D94" s="16"/>
      <c r="E94" s="16" t="s">
        <v>5613</v>
      </c>
      <c r="F94" s="16"/>
      <c r="G94" s="8" t="n">
        <v>4515</v>
      </c>
      <c r="H94" s="8"/>
      <c r="I94" s="98" t="n">
        <f aca="false">G94/$G$174</f>
        <v>1.00909955546909E-005</v>
      </c>
    </row>
    <row r="95" customFormat="false" ht="12.75" hidden="false" customHeight="false" outlineLevel="0" collapsed="false">
      <c r="A95" s="16" t="s">
        <v>5730</v>
      </c>
      <c r="B95" s="16"/>
      <c r="C95" s="16" t="s">
        <v>5575</v>
      </c>
      <c r="D95" s="16"/>
      <c r="E95" s="16" t="s">
        <v>5572</v>
      </c>
      <c r="F95" s="16"/>
      <c r="G95" s="8" t="n">
        <v>4021</v>
      </c>
      <c r="H95" s="8"/>
      <c r="I95" s="98" t="n">
        <f aca="false">G95/$G$174</f>
        <v>8.98690877639253E-006</v>
      </c>
    </row>
    <row r="96" customFormat="false" ht="12.75" hidden="false" customHeight="false" outlineLevel="0" collapsed="false">
      <c r="A96" s="16" t="s">
        <v>5731</v>
      </c>
      <c r="B96" s="16"/>
      <c r="C96" s="16" t="s">
        <v>5575</v>
      </c>
      <c r="D96" s="16"/>
      <c r="E96" s="16" t="s">
        <v>5572</v>
      </c>
      <c r="F96" s="16"/>
      <c r="G96" s="8" t="n">
        <v>3273</v>
      </c>
      <c r="H96" s="8"/>
      <c r="I96" s="98" t="n">
        <f aca="false">G96/$G$174</f>
        <v>7.31513365459655E-006</v>
      </c>
    </row>
    <row r="97" customFormat="false" ht="12.75" hidden="false" customHeight="false" outlineLevel="0" collapsed="false">
      <c r="A97" s="16" t="s">
        <v>5732</v>
      </c>
      <c r="B97" s="16"/>
      <c r="C97" s="16" t="s">
        <v>5575</v>
      </c>
      <c r="D97" s="16"/>
      <c r="E97" s="16" t="s">
        <v>5572</v>
      </c>
      <c r="F97" s="16"/>
      <c r="G97" s="8" t="n">
        <v>2863.16457227828</v>
      </c>
      <c r="H97" s="8"/>
      <c r="I97" s="98" t="n">
        <f aca="false">G97/$G$174</f>
        <v>6.3991541464471E-006</v>
      </c>
    </row>
    <row r="98" customFormat="false" ht="12.75" hidden="false" customHeight="false" outlineLevel="0" collapsed="false">
      <c r="A98" s="16" t="s">
        <v>5733</v>
      </c>
      <c r="B98" s="16"/>
      <c r="C98" s="16" t="s">
        <v>5575</v>
      </c>
      <c r="D98" s="16"/>
      <c r="E98" s="16" t="s">
        <v>5601</v>
      </c>
      <c r="F98" s="16"/>
      <c r="G98" s="8" t="n">
        <v>2431</v>
      </c>
      <c r="H98" s="8"/>
      <c r="I98" s="98" t="n">
        <f aca="false">G98/$G$174</f>
        <v>5.43326914583691E-006</v>
      </c>
    </row>
    <row r="99" customFormat="false" ht="12.75" hidden="false" customHeight="false" outlineLevel="0" collapsed="false">
      <c r="A99" s="16" t="s">
        <v>5698</v>
      </c>
      <c r="B99" s="16"/>
      <c r="C99" s="16" t="s">
        <v>5575</v>
      </c>
      <c r="D99" s="16"/>
      <c r="E99" s="16" t="s">
        <v>5305</v>
      </c>
      <c r="F99" s="16"/>
      <c r="G99" s="8" t="n">
        <v>2315</v>
      </c>
      <c r="H99" s="8"/>
      <c r="I99" s="98" t="n">
        <f aca="false">G99/$G$174</f>
        <v>5.17400990234984E-006</v>
      </c>
    </row>
    <row r="100" customFormat="false" ht="12.75" hidden="false" customHeight="false" outlineLevel="0" collapsed="false">
      <c r="A100" s="5" t="s">
        <v>5655</v>
      </c>
      <c r="B100" s="5"/>
      <c r="C100" s="5" t="s">
        <v>5575</v>
      </c>
      <c r="D100" s="5"/>
      <c r="E100" s="5" t="s">
        <v>5623</v>
      </c>
      <c r="F100" s="5"/>
      <c r="G100" s="8" t="n">
        <v>2250</v>
      </c>
      <c r="H100" s="8"/>
      <c r="I100" s="98" t="n">
        <f aca="false">G100/$G$174</f>
        <v>5.02873532625794E-006</v>
      </c>
    </row>
    <row r="101" customFormat="false" ht="12.75" hidden="false" customHeight="false" outlineLevel="0" collapsed="false">
      <c r="A101" s="16" t="s">
        <v>5705</v>
      </c>
      <c r="B101" s="16"/>
      <c r="C101" s="16" t="s">
        <v>5575</v>
      </c>
      <c r="D101" s="16"/>
      <c r="E101" s="16" t="s">
        <v>5734</v>
      </c>
      <c r="F101" s="16"/>
      <c r="G101" s="8" t="n">
        <v>1240</v>
      </c>
      <c r="H101" s="82"/>
      <c r="I101" s="98" t="n">
        <f aca="false">G101/$G$174</f>
        <v>2.77139191313771E-006</v>
      </c>
    </row>
    <row r="102" customFormat="false" ht="12.75" hidden="false" customHeight="false" outlineLevel="0" collapsed="false">
      <c r="A102" s="16" t="s">
        <v>5735</v>
      </c>
      <c r="B102" s="16"/>
      <c r="C102" s="16" t="s">
        <v>5575</v>
      </c>
      <c r="D102" s="16"/>
      <c r="E102" s="16" t="s">
        <v>5623</v>
      </c>
      <c r="F102" s="16"/>
      <c r="G102" s="8" t="n">
        <v>1106.46</v>
      </c>
      <c r="H102" s="84"/>
      <c r="I102" s="98" t="n">
        <f aca="false">G102/$G$174</f>
        <v>2.47293088404061E-006</v>
      </c>
    </row>
    <row r="103" customFormat="false" ht="12.75" hidden="false" customHeight="false" outlineLevel="0" collapsed="false">
      <c r="A103" s="16" t="s">
        <v>5736</v>
      </c>
      <c r="B103" s="16"/>
      <c r="C103" s="16" t="s">
        <v>5575</v>
      </c>
      <c r="D103" s="16"/>
      <c r="E103" s="16" t="s">
        <v>5305</v>
      </c>
      <c r="F103" s="16"/>
      <c r="G103" s="8" t="n">
        <v>1007</v>
      </c>
      <c r="H103" s="8"/>
      <c r="I103" s="98" t="n">
        <f aca="false">G103/$G$174</f>
        <v>2.25063843268522E-006</v>
      </c>
    </row>
    <row r="104" customFormat="false" ht="12.75" hidden="false" customHeight="false" outlineLevel="0" collapsed="false">
      <c r="A104" s="16" t="s">
        <v>5737</v>
      </c>
      <c r="B104" s="16"/>
      <c r="C104" s="16" t="s">
        <v>5575</v>
      </c>
      <c r="D104" s="16"/>
      <c r="E104" s="16" t="s">
        <v>5305</v>
      </c>
      <c r="F104" s="16"/>
      <c r="G104" s="8" t="n">
        <v>1000</v>
      </c>
      <c r="H104" s="83"/>
      <c r="I104" s="98" t="n">
        <f aca="false">G104/$G$174</f>
        <v>2.23499347833686E-006</v>
      </c>
    </row>
    <row r="105" customFormat="false" ht="12.75" hidden="false" customHeight="false" outlineLevel="0" collapsed="false">
      <c r="A105" s="16" t="s">
        <v>5546</v>
      </c>
      <c r="B105" s="16"/>
      <c r="C105" s="16" t="s">
        <v>5575</v>
      </c>
      <c r="D105" s="16"/>
      <c r="E105" s="86" t="s">
        <v>5572</v>
      </c>
      <c r="F105" s="16"/>
      <c r="G105" s="8" t="n">
        <v>917</v>
      </c>
      <c r="H105" s="8"/>
      <c r="I105" s="98" t="n">
        <f aca="false">G105/$G$174</f>
        <v>2.0494890196349E-006</v>
      </c>
    </row>
    <row r="106" customFormat="false" ht="12.75" hidden="false" customHeight="false" outlineLevel="0" collapsed="false">
      <c r="A106" s="16" t="s">
        <v>5738</v>
      </c>
      <c r="B106" s="16"/>
      <c r="C106" s="16" t="s">
        <v>5575</v>
      </c>
      <c r="D106" s="16"/>
      <c r="E106" s="16" t="s">
        <v>5623</v>
      </c>
      <c r="F106" s="16"/>
      <c r="G106" s="8" t="n">
        <v>869</v>
      </c>
      <c r="H106" s="8"/>
      <c r="I106" s="98" t="n">
        <f aca="false">G106/$G$174</f>
        <v>1.94220933267473E-006</v>
      </c>
    </row>
    <row r="107" customFormat="false" ht="12.75" hidden="false" customHeight="false" outlineLevel="0" collapsed="false">
      <c r="A107" s="16" t="s">
        <v>5647</v>
      </c>
      <c r="B107" s="16"/>
      <c r="C107" s="16" t="s">
        <v>5575</v>
      </c>
      <c r="D107" s="16"/>
      <c r="E107" s="16" t="s">
        <v>5712</v>
      </c>
      <c r="F107" s="16"/>
      <c r="G107" s="8" t="n">
        <v>694</v>
      </c>
      <c r="H107" s="8"/>
      <c r="I107" s="98" t="n">
        <f aca="false">G107/$G$174</f>
        <v>1.55108547396578E-006</v>
      </c>
    </row>
    <row r="108" customFormat="false" ht="12.75" hidden="false" customHeight="false" outlineLevel="0" collapsed="false">
      <c r="A108" s="5" t="s">
        <v>5689</v>
      </c>
      <c r="B108" s="5"/>
      <c r="C108" s="5" t="s">
        <v>5575</v>
      </c>
      <c r="D108" s="5"/>
      <c r="E108" s="5" t="s">
        <v>5305</v>
      </c>
      <c r="F108" s="5"/>
      <c r="G108" s="8" t="n">
        <v>427</v>
      </c>
      <c r="H108" s="8"/>
      <c r="I108" s="98" t="n">
        <f aca="false">G108/$G$174</f>
        <v>9.54342215249841E-007</v>
      </c>
      <c r="K108" s="87"/>
    </row>
    <row r="109" customFormat="false" ht="12.75" hidden="false" customHeight="true" outlineLevel="0" collapsed="false">
      <c r="A109" s="16" t="s">
        <v>5739</v>
      </c>
      <c r="B109" s="16"/>
      <c r="C109" s="16" t="s">
        <v>5575</v>
      </c>
      <c r="D109" s="16"/>
      <c r="E109" s="16" t="s">
        <v>5305</v>
      </c>
      <c r="F109" s="16"/>
      <c r="G109" s="8" t="n">
        <v>273</v>
      </c>
      <c r="H109" s="8"/>
      <c r="I109" s="98" t="n">
        <f aca="false">G109/$G$174</f>
        <v>6.10153219585964E-007</v>
      </c>
      <c r="J109" s="1"/>
      <c r="K109" s="1"/>
    </row>
    <row r="110" customFormat="false" ht="12.75" hidden="false" customHeight="false" outlineLevel="0" collapsed="false">
      <c r="A110" s="5" t="s">
        <v>5740</v>
      </c>
      <c r="B110" s="5"/>
      <c r="C110" s="5" t="s">
        <v>5575</v>
      </c>
      <c r="D110" s="5"/>
      <c r="E110" s="5" t="s">
        <v>5623</v>
      </c>
      <c r="F110" s="5"/>
      <c r="G110" s="8" t="n">
        <v>-2974</v>
      </c>
      <c r="H110" s="8"/>
      <c r="I110" s="98" t="n">
        <f aca="false">G110/$G$174</f>
        <v>-6.64687060457383E-006</v>
      </c>
    </row>
    <row r="111" customFormat="false" ht="12.75" hidden="false" customHeight="false" outlineLevel="0" collapsed="false">
      <c r="A111" s="16" t="s">
        <v>5741</v>
      </c>
      <c r="B111" s="16"/>
      <c r="C111" s="16" t="s">
        <v>5575</v>
      </c>
      <c r="D111" s="16"/>
      <c r="E111" s="16" t="s">
        <v>5623</v>
      </c>
      <c r="F111" s="16"/>
      <c r="G111" s="8" t="n">
        <v>-10927</v>
      </c>
      <c r="H111" s="8"/>
      <c r="I111" s="98" t="n">
        <f aca="false">G111/$G$174</f>
        <v>-2.44217737377869E-005</v>
      </c>
    </row>
    <row r="112" customFormat="false" ht="12.75" hidden="false" customHeight="false" outlineLevel="0" collapsed="false">
      <c r="A112" s="16" t="s">
        <v>5742</v>
      </c>
      <c r="B112" s="16"/>
      <c r="C112" s="16" t="s">
        <v>5575</v>
      </c>
      <c r="D112" s="16"/>
      <c r="E112" s="16" t="s">
        <v>5601</v>
      </c>
      <c r="F112" s="16"/>
      <c r="G112" s="8" t="n">
        <v>-42841</v>
      </c>
      <c r="H112" s="84"/>
      <c r="I112" s="98" t="n">
        <f aca="false">G112/$G$174</f>
        <v>-9.57493556054296E-005</v>
      </c>
    </row>
    <row r="113" customFormat="false" ht="12.75" hidden="false" customHeight="false" outlineLevel="0" collapsed="false">
      <c r="A113" s="5" t="s">
        <v>5743</v>
      </c>
      <c r="B113" s="5"/>
      <c r="C113" s="5" t="s">
        <v>5575</v>
      </c>
      <c r="D113" s="5"/>
      <c r="E113" s="5" t="s">
        <v>5601</v>
      </c>
      <c r="F113" s="5"/>
      <c r="G113" s="8" t="n">
        <v>-50851</v>
      </c>
      <c r="H113" s="84"/>
      <c r="I113" s="98" t="n">
        <f aca="false">G113/$G$174</f>
        <v>-0.000113651653366908</v>
      </c>
    </row>
    <row r="114" customFormat="false" ht="12.75" hidden="false" customHeight="false" outlineLevel="0" collapsed="false">
      <c r="A114" s="16" t="s">
        <v>5570</v>
      </c>
      <c r="B114" s="16"/>
      <c r="C114" s="16" t="s">
        <v>5571</v>
      </c>
      <c r="D114" s="16"/>
      <c r="E114" s="16" t="s">
        <v>5572</v>
      </c>
      <c r="F114" s="16"/>
      <c r="G114" s="8" t="n">
        <v>77249000</v>
      </c>
      <c r="H114" s="8"/>
      <c r="I114" s="98" t="n">
        <f aca="false">G114/$G$174</f>
        <v>0.172651011208044</v>
      </c>
    </row>
    <row r="115" customFormat="false" ht="12.75" hidden="false" customHeight="false" outlineLevel="0" collapsed="false">
      <c r="A115" s="5" t="s">
        <v>5573</v>
      </c>
      <c r="B115" s="5"/>
      <c r="C115" s="5" t="s">
        <v>5571</v>
      </c>
      <c r="D115" s="5"/>
      <c r="E115" s="5" t="s">
        <v>5574</v>
      </c>
      <c r="F115" s="5"/>
      <c r="G115" s="8" t="n">
        <v>28000000</v>
      </c>
      <c r="H115" s="82"/>
      <c r="I115" s="98" t="n">
        <f aca="false">G115/$G$174</f>
        <v>0.0625798173934322</v>
      </c>
    </row>
    <row r="116" customFormat="false" ht="12.75" hidden="false" customHeight="false" outlineLevel="0" collapsed="false">
      <c r="A116" s="5" t="s">
        <v>5577</v>
      </c>
      <c r="B116" s="5"/>
      <c r="C116" s="5" t="s">
        <v>5571</v>
      </c>
      <c r="D116" s="5"/>
      <c r="E116" s="16" t="s">
        <v>5578</v>
      </c>
      <c r="F116" s="5"/>
      <c r="G116" s="8" t="n">
        <v>20411866</v>
      </c>
      <c r="H116" s="8"/>
      <c r="I116" s="98" t="n">
        <f aca="false">G116/$G$174</f>
        <v>0.045620387390686</v>
      </c>
    </row>
    <row r="117" customFormat="false" ht="12.75" hidden="false" customHeight="false" outlineLevel="0" collapsed="false">
      <c r="A117" s="16" t="s">
        <v>5579</v>
      </c>
      <c r="B117" s="16"/>
      <c r="C117" s="16" t="s">
        <v>5571</v>
      </c>
      <c r="D117" s="16"/>
      <c r="E117" s="16" t="s">
        <v>5574</v>
      </c>
      <c r="F117" s="16"/>
      <c r="G117" s="8" t="n">
        <v>17392515</v>
      </c>
      <c r="H117" s="8"/>
      <c r="I117" s="98" t="n">
        <f aca="false">G117/$G$174</f>
        <v>0.0388721575968761</v>
      </c>
    </row>
    <row r="118" customFormat="false" ht="12.75" hidden="false" customHeight="false" outlineLevel="0" collapsed="false">
      <c r="A118" s="16" t="s">
        <v>5580</v>
      </c>
      <c r="B118" s="16"/>
      <c r="C118" s="16" t="s">
        <v>5571</v>
      </c>
      <c r="D118" s="16"/>
      <c r="E118" s="16" t="s">
        <v>5574</v>
      </c>
      <c r="F118" s="16"/>
      <c r="G118" s="8" t="n">
        <v>16000000</v>
      </c>
      <c r="H118" s="8"/>
      <c r="I118" s="98" t="n">
        <f aca="false">G118/$G$174</f>
        <v>0.0357598956533898</v>
      </c>
      <c r="K118" s="87"/>
    </row>
    <row r="119" customFormat="false" ht="12.75" hidden="false" customHeight="false" outlineLevel="0" collapsed="false">
      <c r="A119" s="85" t="s">
        <v>5581</v>
      </c>
      <c r="B119" s="85"/>
      <c r="C119" s="85" t="s">
        <v>5571</v>
      </c>
      <c r="D119" s="85"/>
      <c r="E119" s="85" t="s">
        <v>5574</v>
      </c>
      <c r="F119" s="85"/>
      <c r="G119" s="8" t="n">
        <v>14000000</v>
      </c>
      <c r="H119" s="8"/>
      <c r="I119" s="98" t="n">
        <f aca="false">G119/$G$174</f>
        <v>0.0312899086967161</v>
      </c>
    </row>
    <row r="120" customFormat="false" ht="12.75" hidden="false" customHeight="false" outlineLevel="0" collapsed="false">
      <c r="A120" s="16" t="s">
        <v>5582</v>
      </c>
      <c r="B120" s="16"/>
      <c r="C120" s="16" t="s">
        <v>5571</v>
      </c>
      <c r="D120" s="16"/>
      <c r="E120" s="16" t="s">
        <v>5574</v>
      </c>
      <c r="F120" s="16"/>
      <c r="G120" s="8" t="n">
        <v>14000000</v>
      </c>
      <c r="H120" s="84"/>
      <c r="I120" s="98" t="n">
        <f aca="false">G120/$G$174</f>
        <v>0.0312899086967161</v>
      </c>
      <c r="K120" s="87"/>
    </row>
    <row r="121" customFormat="false" ht="12.75" hidden="false" customHeight="false" outlineLevel="0" collapsed="false">
      <c r="A121" s="16" t="s">
        <v>5584</v>
      </c>
      <c r="B121" s="16"/>
      <c r="C121" s="16" t="s">
        <v>5571</v>
      </c>
      <c r="D121" s="16"/>
      <c r="E121" s="16" t="s">
        <v>5574</v>
      </c>
      <c r="F121" s="16"/>
      <c r="G121" s="8" t="n">
        <v>10000000</v>
      </c>
      <c r="H121" s="8"/>
      <c r="I121" s="98" t="n">
        <f aca="false">G121/$G$174</f>
        <v>0.0223499347833686</v>
      </c>
    </row>
    <row r="122" customFormat="false" ht="12.75" hidden="false" customHeight="false" outlineLevel="0" collapsed="false">
      <c r="A122" s="16" t="s">
        <v>5585</v>
      </c>
      <c r="B122" s="16"/>
      <c r="C122" s="16" t="s">
        <v>5571</v>
      </c>
      <c r="D122" s="16"/>
      <c r="E122" s="16" t="s">
        <v>5574</v>
      </c>
      <c r="F122" s="16"/>
      <c r="G122" s="8" t="n">
        <v>9742219</v>
      </c>
      <c r="H122" s="8"/>
      <c r="I122" s="98" t="n">
        <f aca="false">G122/$G$174</f>
        <v>0.0217737959295295</v>
      </c>
    </row>
    <row r="123" customFormat="false" ht="12.75" hidden="false" customHeight="false" outlineLevel="0" collapsed="false">
      <c r="A123" s="16" t="s">
        <v>5588</v>
      </c>
      <c r="B123" s="16"/>
      <c r="C123" s="16" t="s">
        <v>5571</v>
      </c>
      <c r="D123" s="16"/>
      <c r="E123" s="16" t="s">
        <v>5589</v>
      </c>
      <c r="F123" s="16"/>
      <c r="G123" s="8" t="n">
        <v>8979408</v>
      </c>
      <c r="H123" s="8"/>
      <c r="I123" s="98" t="n">
        <f aca="false">G123/$G$174</f>
        <v>0.0200689183193259</v>
      </c>
    </row>
    <row r="124" customFormat="false" ht="12.75" hidden="false" customHeight="false" outlineLevel="0" collapsed="false">
      <c r="A124" s="16" t="s">
        <v>5590</v>
      </c>
      <c r="B124" s="16"/>
      <c r="C124" s="16" t="s">
        <v>5571</v>
      </c>
      <c r="D124" s="16"/>
      <c r="E124" s="16" t="s">
        <v>5574</v>
      </c>
      <c r="F124" s="16"/>
      <c r="G124" s="8" t="n">
        <v>8663463</v>
      </c>
      <c r="H124" s="8"/>
      <c r="I124" s="98" t="n">
        <f aca="false">G124/$G$174</f>
        <v>0.0193627833048127</v>
      </c>
    </row>
    <row r="125" customFormat="false" ht="12.75" hidden="false" customHeight="false" outlineLevel="0" collapsed="false">
      <c r="A125" s="16" t="s">
        <v>5592</v>
      </c>
      <c r="B125" s="16"/>
      <c r="C125" s="16" t="s">
        <v>5571</v>
      </c>
      <c r="D125" s="16"/>
      <c r="E125" s="16" t="s">
        <v>5574</v>
      </c>
      <c r="F125" s="16"/>
      <c r="G125" s="8" t="n">
        <v>7094465</v>
      </c>
      <c r="H125" s="83"/>
      <c r="I125" s="98" t="n">
        <f aca="false">G125/$G$174</f>
        <v>0.0158560830072891</v>
      </c>
    </row>
    <row r="126" customFormat="false" ht="12.75" hidden="false" customHeight="false" outlineLevel="0" collapsed="false">
      <c r="A126" s="85" t="s">
        <v>5594</v>
      </c>
      <c r="B126" s="85"/>
      <c r="C126" s="85" t="s">
        <v>5571</v>
      </c>
      <c r="D126" s="85"/>
      <c r="E126" s="85" t="s">
        <v>5574</v>
      </c>
      <c r="F126" s="85"/>
      <c r="G126" s="8" t="n">
        <v>6730000</v>
      </c>
      <c r="H126" s="84"/>
      <c r="I126" s="98" t="n">
        <f aca="false">G126/$G$174</f>
        <v>0.0150415061092071</v>
      </c>
    </row>
    <row r="127" customFormat="false" ht="12.75" hidden="false" customHeight="false" outlineLevel="0" collapsed="false">
      <c r="A127" s="16" t="s">
        <v>5596</v>
      </c>
      <c r="B127" s="16"/>
      <c r="C127" s="16" t="s">
        <v>5571</v>
      </c>
      <c r="D127" s="16"/>
      <c r="E127" s="86" t="s">
        <v>5597</v>
      </c>
      <c r="F127" s="16"/>
      <c r="G127" s="8" t="n">
        <v>6163632</v>
      </c>
      <c r="H127" s="8"/>
      <c r="I127" s="98" t="n">
        <f aca="false">G127/$G$174</f>
        <v>0.0137756773228684</v>
      </c>
    </row>
    <row r="128" customFormat="false" ht="12.75" hidden="false" customHeight="false" outlineLevel="0" collapsed="false">
      <c r="A128" s="16" t="s">
        <v>5598</v>
      </c>
      <c r="B128" s="16"/>
      <c r="C128" s="16" t="s">
        <v>5571</v>
      </c>
      <c r="D128" s="16"/>
      <c r="E128" s="16" t="s">
        <v>5599</v>
      </c>
      <c r="F128" s="16"/>
      <c r="G128" s="8" t="n">
        <v>6000000</v>
      </c>
      <c r="H128" s="8"/>
      <c r="I128" s="98" t="n">
        <f aca="false">G128/$G$174</f>
        <v>0.0134099608700212</v>
      </c>
    </row>
    <row r="129" customFormat="false" ht="12.75" hidden="false" customHeight="false" outlineLevel="0" collapsed="false">
      <c r="A129" s="16" t="s">
        <v>5602</v>
      </c>
      <c r="B129" s="16"/>
      <c r="C129" s="16" t="s">
        <v>5571</v>
      </c>
      <c r="D129" s="16"/>
      <c r="E129" s="16" t="s">
        <v>5599</v>
      </c>
      <c r="F129" s="16"/>
      <c r="G129" s="8" t="n">
        <v>5729000</v>
      </c>
      <c r="H129" s="8"/>
      <c r="I129" s="98" t="n">
        <f aca="false">G129/$G$174</f>
        <v>0.0128042776373919</v>
      </c>
    </row>
    <row r="130" customFormat="false" ht="12.75" hidden="false" customHeight="false" outlineLevel="0" collapsed="false">
      <c r="A130" s="16" t="s">
        <v>5603</v>
      </c>
      <c r="B130" s="16"/>
      <c r="C130" s="16" t="s">
        <v>5571</v>
      </c>
      <c r="D130" s="16"/>
      <c r="E130" s="16" t="s">
        <v>5574</v>
      </c>
      <c r="F130" s="16"/>
      <c r="G130" s="8" t="n">
        <v>5430414</v>
      </c>
      <c r="H130" s="8"/>
      <c r="I130" s="98" t="n">
        <f aca="false">G130/$G$174</f>
        <v>0.0121369398746692</v>
      </c>
    </row>
    <row r="131" customFormat="false" ht="12.75" hidden="false" customHeight="false" outlineLevel="0" collapsed="false">
      <c r="A131" s="16" t="s">
        <v>5606</v>
      </c>
      <c r="B131" s="16"/>
      <c r="C131" s="16" t="s">
        <v>5571</v>
      </c>
      <c r="D131" s="16"/>
      <c r="E131" s="16" t="s">
        <v>5574</v>
      </c>
      <c r="F131" s="16"/>
      <c r="G131" s="8" t="n">
        <v>4000000</v>
      </c>
      <c r="H131" s="8"/>
      <c r="I131" s="98" t="n">
        <f aca="false">G131/$G$174</f>
        <v>0.00893997391334745</v>
      </c>
    </row>
    <row r="132" customFormat="false" ht="12.75" hidden="false" customHeight="false" outlineLevel="0" collapsed="false">
      <c r="A132" s="16" t="s">
        <v>5607</v>
      </c>
      <c r="B132" s="16"/>
      <c r="C132" s="16" t="s">
        <v>5571</v>
      </c>
      <c r="D132" s="16"/>
      <c r="E132" s="16" t="s">
        <v>5574</v>
      </c>
      <c r="F132" s="16"/>
      <c r="G132" s="8" t="n">
        <v>4000000</v>
      </c>
      <c r="H132" s="84"/>
      <c r="I132" s="98" t="n">
        <f aca="false">G132/$G$174</f>
        <v>0.00893997391334745</v>
      </c>
    </row>
    <row r="133" customFormat="false" ht="12.75" hidden="false" customHeight="false" outlineLevel="0" collapsed="false">
      <c r="A133" s="16" t="s">
        <v>5608</v>
      </c>
      <c r="B133" s="16"/>
      <c r="C133" s="16" t="s">
        <v>5571</v>
      </c>
      <c r="D133" s="16"/>
      <c r="E133" s="16" t="s">
        <v>5574</v>
      </c>
      <c r="F133" s="16"/>
      <c r="G133" s="8" t="n">
        <v>4000000</v>
      </c>
      <c r="H133" s="84"/>
      <c r="I133" s="98" t="n">
        <f aca="false">G133/$G$174</f>
        <v>0.00893997391334745</v>
      </c>
    </row>
    <row r="134" customFormat="false" ht="12.75" hidden="false" customHeight="false" outlineLevel="0" collapsed="false">
      <c r="A134" s="16" t="s">
        <v>5609</v>
      </c>
      <c r="B134" s="16"/>
      <c r="C134" s="16" t="s">
        <v>5571</v>
      </c>
      <c r="D134" s="16"/>
      <c r="E134" s="16" t="s">
        <v>5574</v>
      </c>
      <c r="F134" s="16"/>
      <c r="G134" s="8" t="n">
        <v>4000000</v>
      </c>
      <c r="H134" s="8"/>
      <c r="I134" s="98" t="n">
        <f aca="false">G134/$G$174</f>
        <v>0.00893997391334745</v>
      </c>
    </row>
    <row r="135" customFormat="false" ht="12.75" hidden="false" customHeight="false" outlineLevel="0" collapsed="false">
      <c r="A135" s="16" t="s">
        <v>5614</v>
      </c>
      <c r="B135" s="16"/>
      <c r="C135" s="16" t="s">
        <v>5571</v>
      </c>
      <c r="D135" s="16"/>
      <c r="E135" s="16" t="s">
        <v>5574</v>
      </c>
      <c r="F135" s="16"/>
      <c r="G135" s="8" t="n">
        <v>3565507</v>
      </c>
      <c r="H135" s="8"/>
      <c r="I135" s="98" t="n">
        <f aca="false">G135/$G$174</f>
        <v>0.00796888489196443</v>
      </c>
      <c r="K135" s="87"/>
    </row>
    <row r="136" customFormat="false" ht="12.75" hidden="false" customHeight="false" outlineLevel="0" collapsed="false">
      <c r="A136" s="16" t="s">
        <v>5615</v>
      </c>
      <c r="B136" s="16"/>
      <c r="C136" s="16" t="s">
        <v>5571</v>
      </c>
      <c r="D136" s="16"/>
      <c r="E136" s="16" t="s">
        <v>5599</v>
      </c>
      <c r="F136" s="16"/>
      <c r="G136" s="8" t="n">
        <v>3350000</v>
      </c>
      <c r="H136" s="8"/>
      <c r="I136" s="98" t="n">
        <f aca="false">G136/$G$174</f>
        <v>0.00748722815242849</v>
      </c>
    </row>
    <row r="137" customFormat="false" ht="12.75" hidden="false" customHeight="false" outlineLevel="0" collapsed="false">
      <c r="A137" s="5" t="s">
        <v>5617</v>
      </c>
      <c r="B137" s="5"/>
      <c r="C137" s="5" t="s">
        <v>5571</v>
      </c>
      <c r="D137" s="5"/>
      <c r="E137" s="5" t="s">
        <v>5618</v>
      </c>
      <c r="F137" s="5"/>
      <c r="G137" s="8" t="n">
        <v>3000000</v>
      </c>
      <c r="H137" s="8"/>
      <c r="I137" s="98" t="n">
        <f aca="false">G137/$G$174</f>
        <v>0.00670498043501059</v>
      </c>
    </row>
    <row r="138" customFormat="false" ht="12.75" hidden="false" customHeight="false" outlineLevel="0" collapsed="false">
      <c r="A138" s="16" t="s">
        <v>5621</v>
      </c>
      <c r="B138" s="16"/>
      <c r="C138" s="16" t="s">
        <v>5571</v>
      </c>
      <c r="D138" s="16"/>
      <c r="E138" s="16" t="s">
        <v>5597</v>
      </c>
      <c r="F138" s="16"/>
      <c r="G138" s="8" t="n">
        <v>2309000</v>
      </c>
      <c r="H138" s="8"/>
      <c r="I138" s="98" t="n">
        <f aca="false">G138/$G$174</f>
        <v>0.00516059994147982</v>
      </c>
    </row>
    <row r="139" customFormat="false" ht="12.75" hidden="false" customHeight="false" outlineLevel="0" collapsed="false">
      <c r="A139" s="88" t="s">
        <v>5624</v>
      </c>
      <c r="B139" s="85"/>
      <c r="C139" s="85" t="s">
        <v>5571</v>
      </c>
      <c r="D139" s="85"/>
      <c r="E139" s="89" t="s">
        <v>5572</v>
      </c>
      <c r="F139" s="85"/>
      <c r="G139" s="8" t="n">
        <v>2283200</v>
      </c>
      <c r="H139" s="8"/>
      <c r="I139" s="98" t="n">
        <f aca="false">G139/$G$174</f>
        <v>0.00510293710973873</v>
      </c>
    </row>
    <row r="140" customFormat="false" ht="12.75" hidden="false" customHeight="false" outlineLevel="0" collapsed="false">
      <c r="A140" s="16" t="s">
        <v>5626</v>
      </c>
      <c r="B140" s="16"/>
      <c r="C140" s="16" t="s">
        <v>5571</v>
      </c>
      <c r="D140" s="16"/>
      <c r="E140" s="16" t="s">
        <v>5572</v>
      </c>
      <c r="F140" s="16"/>
      <c r="G140" s="8" t="n">
        <v>2127333</v>
      </c>
      <c r="H140" s="84"/>
      <c r="I140" s="98" t="n">
        <f aca="false">G140/$G$174</f>
        <v>0.00475457538125079</v>
      </c>
    </row>
    <row r="141" customFormat="false" ht="12.75" hidden="false" customHeight="false" outlineLevel="0" collapsed="false">
      <c r="A141" s="16" t="s">
        <v>5627</v>
      </c>
      <c r="B141" s="16"/>
      <c r="C141" s="16" t="s">
        <v>5571</v>
      </c>
      <c r="D141" s="16"/>
      <c r="E141" s="16" t="s">
        <v>5574</v>
      </c>
      <c r="F141" s="16"/>
      <c r="G141" s="8" t="n">
        <v>2105422</v>
      </c>
      <c r="H141" s="84"/>
      <c r="I141" s="98" t="n">
        <f aca="false">G141/$G$174</f>
        <v>0.00470560443914695</v>
      </c>
    </row>
    <row r="142" customFormat="false" ht="12.75" hidden="false" customHeight="false" outlineLevel="0" collapsed="false">
      <c r="A142" s="85" t="s">
        <v>5630</v>
      </c>
      <c r="B142" s="85"/>
      <c r="C142" s="85" t="s">
        <v>5571</v>
      </c>
      <c r="D142" s="85"/>
      <c r="E142" s="85" t="s">
        <v>5574</v>
      </c>
      <c r="F142" s="85"/>
      <c r="G142" s="8" t="n">
        <v>2000000</v>
      </c>
      <c r="H142" s="8"/>
      <c r="I142" s="98" t="n">
        <f aca="false">G142/$G$174</f>
        <v>0.00446998695667373</v>
      </c>
    </row>
    <row r="143" customFormat="false" ht="12.75" hidden="false" customHeight="true" outlineLevel="0" collapsed="false">
      <c r="A143" s="16" t="s">
        <v>5632</v>
      </c>
      <c r="B143" s="16"/>
      <c r="C143" s="16" t="s">
        <v>5571</v>
      </c>
      <c r="D143" s="16"/>
      <c r="E143" s="16" t="s">
        <v>5633</v>
      </c>
      <c r="F143" s="16"/>
      <c r="G143" s="8" t="n">
        <v>1935639</v>
      </c>
      <c r="H143" s="8"/>
      <c r="I143" s="98" t="n">
        <f aca="false">G143/$G$174</f>
        <v>0.00432614054141449</v>
      </c>
      <c r="J143" s="1"/>
      <c r="K143" s="1"/>
    </row>
    <row r="144" customFormat="false" ht="12.75" hidden="false" customHeight="false" outlineLevel="0" collapsed="false">
      <c r="A144" s="85" t="s">
        <v>5634</v>
      </c>
      <c r="B144" s="85"/>
      <c r="C144" s="85" t="s">
        <v>5571</v>
      </c>
      <c r="D144" s="85"/>
      <c r="E144" s="85" t="s">
        <v>5574</v>
      </c>
      <c r="F144" s="85"/>
      <c r="G144" s="8" t="n">
        <v>1914254</v>
      </c>
      <c r="H144" s="8"/>
      <c r="I144" s="98" t="n">
        <f aca="false">G144/$G$174</f>
        <v>0.00427834520588025</v>
      </c>
    </row>
    <row r="145" customFormat="false" ht="12.75" hidden="false" customHeight="false" outlineLevel="0" collapsed="false">
      <c r="A145" s="16" t="s">
        <v>5638</v>
      </c>
      <c r="B145" s="16"/>
      <c r="C145" s="16" t="s">
        <v>5571</v>
      </c>
      <c r="D145" s="16"/>
      <c r="E145" s="16" t="s">
        <v>5574</v>
      </c>
      <c r="F145" s="16"/>
      <c r="G145" s="8" t="n">
        <v>1681166</v>
      </c>
      <c r="H145" s="8"/>
      <c r="I145" s="98" t="n">
        <f aca="false">G145/$G$174</f>
        <v>0.00375739504600167</v>
      </c>
    </row>
    <row r="146" customFormat="false" ht="12.75" hidden="false" customHeight="false" outlineLevel="0" collapsed="false">
      <c r="A146" s="16" t="s">
        <v>5639</v>
      </c>
      <c r="B146" s="16"/>
      <c r="C146" s="16" t="s">
        <v>5571</v>
      </c>
      <c r="D146" s="16"/>
      <c r="E146" s="16" t="s">
        <v>5599</v>
      </c>
      <c r="F146" s="16"/>
      <c r="G146" s="8" t="n">
        <v>1600000</v>
      </c>
      <c r="H146" s="83"/>
      <c r="I146" s="98" t="n">
        <f aca="false">G146/$G$174</f>
        <v>0.00357598956533898</v>
      </c>
    </row>
    <row r="147" customFormat="false" ht="12.75" hidden="false" customHeight="false" outlineLevel="0" collapsed="false">
      <c r="A147" s="85" t="s">
        <v>5644</v>
      </c>
      <c r="B147" s="85"/>
      <c r="C147" s="85" t="s">
        <v>5571</v>
      </c>
      <c r="D147" s="85"/>
      <c r="E147" s="85" t="s">
        <v>5574</v>
      </c>
      <c r="F147" s="85"/>
      <c r="G147" s="8" t="n">
        <v>1402850</v>
      </c>
      <c r="H147" s="8"/>
      <c r="I147" s="98" t="n">
        <f aca="false">G147/$G$174</f>
        <v>0.00313536060108487</v>
      </c>
    </row>
    <row r="148" customFormat="false" ht="12.75" hidden="false" customHeight="false" outlineLevel="0" collapsed="false">
      <c r="A148" s="16" t="s">
        <v>5646</v>
      </c>
      <c r="B148" s="16"/>
      <c r="C148" s="16" t="s">
        <v>5571</v>
      </c>
      <c r="D148" s="16"/>
      <c r="E148" s="16" t="s">
        <v>5633</v>
      </c>
      <c r="F148" s="16"/>
      <c r="G148" s="8" t="n">
        <v>1159343</v>
      </c>
      <c r="H148" s="8"/>
      <c r="I148" s="98" t="n">
        <f aca="false">G148/$G$174</f>
        <v>0.00259112404415549</v>
      </c>
    </row>
    <row r="149" customFormat="false" ht="12.75" hidden="false" customHeight="false" outlineLevel="0" collapsed="false">
      <c r="A149" s="16" t="s">
        <v>5650</v>
      </c>
      <c r="B149" s="16"/>
      <c r="C149" s="16" t="s">
        <v>5571</v>
      </c>
      <c r="D149" s="16"/>
      <c r="E149" s="16" t="s">
        <v>5574</v>
      </c>
      <c r="F149" s="16"/>
      <c r="G149" s="8" t="n">
        <v>750594</v>
      </c>
      <c r="H149" s="8"/>
      <c r="I149" s="98" t="n">
        <f aca="false">G149/$G$174</f>
        <v>0.00167757269487878</v>
      </c>
    </row>
    <row r="150" customFormat="false" ht="12.75" hidden="false" customHeight="false" outlineLevel="0" collapsed="false">
      <c r="A150" s="16" t="s">
        <v>5654</v>
      </c>
      <c r="B150" s="16"/>
      <c r="C150" s="16" t="s">
        <v>5571</v>
      </c>
      <c r="D150" s="16"/>
      <c r="E150" s="16" t="s">
        <v>5633</v>
      </c>
      <c r="F150" s="16"/>
      <c r="G150" s="8" t="n">
        <v>672198</v>
      </c>
      <c r="H150" s="8"/>
      <c r="I150" s="98" t="n">
        <f aca="false">G150/$G$174</f>
        <v>0.00150235814615108</v>
      </c>
    </row>
    <row r="151" customFormat="false" ht="12.75" hidden="false" customHeight="false" outlineLevel="0" collapsed="false">
      <c r="A151" s="16" t="s">
        <v>5657</v>
      </c>
      <c r="B151" s="16"/>
      <c r="C151" s="16" t="s">
        <v>5571</v>
      </c>
      <c r="D151" s="16"/>
      <c r="E151" s="16" t="s">
        <v>5633</v>
      </c>
      <c r="F151" s="16"/>
      <c r="G151" s="8" t="n">
        <v>564466</v>
      </c>
      <c r="H151" s="8"/>
      <c r="I151" s="98" t="n">
        <f aca="false">G151/$G$174</f>
        <v>0.0012615778287429</v>
      </c>
    </row>
    <row r="152" customFormat="false" ht="12.75" hidden="false" customHeight="false" outlineLevel="0" collapsed="false">
      <c r="A152" s="16" t="s">
        <v>5659</v>
      </c>
      <c r="B152" s="16"/>
      <c r="C152" s="16" t="s">
        <v>5571</v>
      </c>
      <c r="D152" s="16"/>
      <c r="E152" s="16" t="s">
        <v>5597</v>
      </c>
      <c r="F152" s="16"/>
      <c r="G152" s="8" t="n">
        <v>552600</v>
      </c>
      <c r="H152" s="82"/>
      <c r="I152" s="98" t="n">
        <f aca="false">G152/$G$174</f>
        <v>0.00123505739612895</v>
      </c>
    </row>
    <row r="153" customFormat="false" ht="12.75" hidden="false" customHeight="false" outlineLevel="0" collapsed="false">
      <c r="A153" s="16" t="s">
        <v>5662</v>
      </c>
      <c r="B153" s="16"/>
      <c r="C153" s="16" t="s">
        <v>5571</v>
      </c>
      <c r="D153" s="16"/>
      <c r="E153" s="16" t="s">
        <v>5572</v>
      </c>
      <c r="F153" s="16"/>
      <c r="G153" s="8" t="n">
        <v>500000</v>
      </c>
      <c r="H153" s="8"/>
      <c r="I153" s="98" t="n">
        <f aca="false">G153/$G$174</f>
        <v>0.00111749673916843</v>
      </c>
    </row>
    <row r="154" customFormat="false" ht="12.75" hidden="false" customHeight="false" outlineLevel="0" collapsed="false">
      <c r="A154" s="16" t="s">
        <v>5663</v>
      </c>
      <c r="B154" s="16"/>
      <c r="C154" s="16" t="s">
        <v>5571</v>
      </c>
      <c r="D154" s="16"/>
      <c r="E154" s="86" t="s">
        <v>5633</v>
      </c>
      <c r="F154" s="16"/>
      <c r="G154" s="8" t="n">
        <v>500000</v>
      </c>
      <c r="H154" s="8"/>
      <c r="I154" s="98" t="n">
        <f aca="false">G154/$G$174</f>
        <v>0.00111749673916843</v>
      </c>
    </row>
    <row r="155" customFormat="false" ht="12.75" hidden="false" customHeight="false" outlineLevel="0" collapsed="false">
      <c r="A155" s="16" t="s">
        <v>5667</v>
      </c>
      <c r="B155" s="16"/>
      <c r="C155" s="16" t="s">
        <v>5571</v>
      </c>
      <c r="D155" s="16"/>
      <c r="E155" s="16" t="s">
        <v>5597</v>
      </c>
      <c r="F155" s="16"/>
      <c r="G155" s="8" t="n">
        <v>456000</v>
      </c>
      <c r="H155" s="8"/>
      <c r="I155" s="98" t="n">
        <f aca="false">G155/$G$174</f>
        <v>0.00101915702612161</v>
      </c>
    </row>
    <row r="156" customFormat="false" ht="12.75" hidden="false" customHeight="false" outlineLevel="0" collapsed="false">
      <c r="A156" s="86" t="s">
        <v>5671</v>
      </c>
      <c r="B156" s="85"/>
      <c r="C156" s="85" t="s">
        <v>5571</v>
      </c>
      <c r="D156" s="85"/>
      <c r="E156" s="86" t="s">
        <v>5589</v>
      </c>
      <c r="F156" s="85"/>
      <c r="G156" s="8" t="n">
        <v>313600</v>
      </c>
      <c r="H156" s="8"/>
      <c r="I156" s="98" t="n">
        <f aca="false">G156/$G$174</f>
        <v>0.00070089395480644</v>
      </c>
    </row>
    <row r="157" customFormat="false" ht="12.75" hidden="false" customHeight="false" outlineLevel="0" collapsed="false">
      <c r="A157" s="5" t="s">
        <v>5673</v>
      </c>
      <c r="B157" s="5"/>
      <c r="C157" s="5" t="s">
        <v>5571</v>
      </c>
      <c r="D157" s="5"/>
      <c r="E157" s="5" t="s">
        <v>5633</v>
      </c>
      <c r="F157" s="5"/>
      <c r="G157" s="8" t="n">
        <v>298791</v>
      </c>
      <c r="H157" s="8"/>
      <c r="I157" s="98" t="n">
        <f aca="false">G157/$G$174</f>
        <v>0.00066779593638575</v>
      </c>
    </row>
    <row r="158" customFormat="false" ht="12.75" hidden="false" customHeight="false" outlineLevel="0" collapsed="false">
      <c r="A158" s="90" t="s">
        <v>5678</v>
      </c>
      <c r="B158" s="85"/>
      <c r="C158" s="85" t="s">
        <v>5571</v>
      </c>
      <c r="D158" s="85"/>
      <c r="E158" s="84" t="s">
        <v>5589</v>
      </c>
      <c r="F158" s="85"/>
      <c r="G158" s="8" t="n">
        <v>234600</v>
      </c>
      <c r="H158" s="84"/>
      <c r="I158" s="98" t="n">
        <f aca="false">G158/$G$174</f>
        <v>0.000524329470017828</v>
      </c>
    </row>
    <row r="159" customFormat="false" ht="12.75" hidden="false" customHeight="false" outlineLevel="0" collapsed="false">
      <c r="A159" s="16" t="s">
        <v>5682</v>
      </c>
      <c r="B159" s="16"/>
      <c r="C159" s="16" t="s">
        <v>5571</v>
      </c>
      <c r="D159" s="16"/>
      <c r="E159" s="86" t="s">
        <v>5589</v>
      </c>
      <c r="F159" s="16"/>
      <c r="G159" s="8" t="n">
        <v>191700</v>
      </c>
      <c r="H159" s="84"/>
      <c r="I159" s="98" t="n">
        <f aca="false">G159/$G$174</f>
        <v>0.000428448249797177</v>
      </c>
    </row>
    <row r="160" customFormat="false" ht="12.75" hidden="false" customHeight="false" outlineLevel="0" collapsed="false">
      <c r="A160" s="16" t="s">
        <v>5686</v>
      </c>
      <c r="B160" s="16"/>
      <c r="C160" s="16" t="s">
        <v>5571</v>
      </c>
      <c r="D160" s="16"/>
      <c r="E160" s="16" t="s">
        <v>5572</v>
      </c>
      <c r="F160" s="16"/>
      <c r="G160" s="8" t="n">
        <v>138233</v>
      </c>
      <c r="H160" s="84"/>
      <c r="I160" s="98" t="n">
        <f aca="false">G160/$G$174</f>
        <v>0.00030894985349094</v>
      </c>
    </row>
    <row r="161" customFormat="false" ht="12.75" hidden="false" customHeight="false" outlineLevel="0" collapsed="false">
      <c r="A161" s="90" t="s">
        <v>5690</v>
      </c>
      <c r="B161" s="85"/>
      <c r="C161" s="85" t="s">
        <v>5571</v>
      </c>
      <c r="D161" s="85"/>
      <c r="E161" s="84" t="s">
        <v>5597</v>
      </c>
      <c r="F161" s="85"/>
      <c r="G161" s="8" t="n">
        <v>125000</v>
      </c>
      <c r="H161" s="84"/>
      <c r="I161" s="98" t="n">
        <f aca="false">G161/$G$174</f>
        <v>0.000279374184792108</v>
      </c>
    </row>
    <row r="162" customFormat="false" ht="12.75" hidden="false" customHeight="false" outlineLevel="0" collapsed="false">
      <c r="A162" s="85" t="s">
        <v>5697</v>
      </c>
      <c r="B162" s="85"/>
      <c r="C162" s="85" t="s">
        <v>5571</v>
      </c>
      <c r="D162" s="85"/>
      <c r="E162" s="85" t="s">
        <v>5597</v>
      </c>
      <c r="F162" s="92"/>
      <c r="G162" s="93" t="n">
        <v>91819</v>
      </c>
      <c r="H162" s="84"/>
      <c r="I162" s="98" t="n">
        <f aca="false">G162/$G$174</f>
        <v>0.000205214866187412</v>
      </c>
    </row>
    <row r="163" customFormat="false" ht="12.75" hidden="false" customHeight="false" outlineLevel="0" collapsed="false">
      <c r="A163" s="16" t="s">
        <v>5700</v>
      </c>
      <c r="B163" s="16"/>
      <c r="C163" s="16" t="s">
        <v>5571</v>
      </c>
      <c r="D163" s="16"/>
      <c r="E163" s="16" t="s">
        <v>5633</v>
      </c>
      <c r="F163" s="16"/>
      <c r="G163" s="8" t="n">
        <v>50000</v>
      </c>
      <c r="H163" s="8"/>
      <c r="I163" s="98" t="n">
        <f aca="false">G163/$G$174</f>
        <v>0.000111749673916843</v>
      </c>
    </row>
    <row r="164" customFormat="false" ht="12.75" hidden="false" customHeight="false" outlineLevel="0" collapsed="false">
      <c r="A164" s="16" t="s">
        <v>5701</v>
      </c>
      <c r="B164" s="16"/>
      <c r="C164" s="16" t="s">
        <v>5571</v>
      </c>
      <c r="D164" s="16"/>
      <c r="E164" s="16" t="s">
        <v>5597</v>
      </c>
      <c r="F164" s="16"/>
      <c r="G164" s="8" t="n">
        <v>50000</v>
      </c>
      <c r="H164" s="8"/>
      <c r="I164" s="98" t="n">
        <f aca="false">G164/$G$174</f>
        <v>0.000111749673916843</v>
      </c>
    </row>
    <row r="165" customFormat="false" ht="12.75" hidden="false" customHeight="false" outlineLevel="0" collapsed="false">
      <c r="A165" s="16" t="s">
        <v>5702</v>
      </c>
      <c r="B165" s="16"/>
      <c r="C165" s="16" t="s">
        <v>5571</v>
      </c>
      <c r="D165" s="16"/>
      <c r="E165" s="16" t="s">
        <v>5589</v>
      </c>
      <c r="F165" s="16"/>
      <c r="G165" s="8" t="n">
        <v>50000</v>
      </c>
      <c r="H165" s="8"/>
      <c r="I165" s="98" t="n">
        <f aca="false">G165/$G$174</f>
        <v>0.000111749673916843</v>
      </c>
    </row>
    <row r="166" customFormat="false" ht="12.75" hidden="false" customHeight="false" outlineLevel="0" collapsed="false">
      <c r="A166" s="5" t="s">
        <v>5703</v>
      </c>
      <c r="B166" s="5"/>
      <c r="C166" s="5" t="s">
        <v>5571</v>
      </c>
      <c r="D166" s="5"/>
      <c r="E166" s="5" t="s">
        <v>5597</v>
      </c>
      <c r="F166" s="5"/>
      <c r="G166" s="8" t="n">
        <v>48800</v>
      </c>
      <c r="H166" s="8"/>
      <c r="I166" s="98" t="n">
        <f aca="false">G166/$G$174</f>
        <v>0.000109067681742839</v>
      </c>
    </row>
    <row r="167" customFormat="false" ht="12.75" hidden="false" customHeight="false" outlineLevel="0" collapsed="false">
      <c r="A167" s="16" t="s">
        <v>5713</v>
      </c>
      <c r="B167" s="16"/>
      <c r="C167" s="16" t="s">
        <v>5571</v>
      </c>
      <c r="D167" s="16"/>
      <c r="E167" s="16" t="s">
        <v>5578</v>
      </c>
      <c r="F167" s="16"/>
      <c r="G167" s="8" t="n">
        <v>27602</v>
      </c>
      <c r="I167" s="98" t="n">
        <f aca="false">G167/$G$174</f>
        <v>6.16902899890541E-005</v>
      </c>
    </row>
    <row r="168" customFormat="false" ht="12.75" hidden="false" customHeight="false" outlineLevel="0" collapsed="false">
      <c r="A168" s="16" t="s">
        <v>5716</v>
      </c>
      <c r="B168" s="16"/>
      <c r="C168" s="16" t="s">
        <v>5571</v>
      </c>
      <c r="D168" s="16"/>
      <c r="E168" s="16" t="s">
        <v>5597</v>
      </c>
      <c r="F168" s="16"/>
      <c r="G168" s="8" t="n">
        <v>15500</v>
      </c>
      <c r="I168" s="98" t="n">
        <f aca="false">G168/$G$174</f>
        <v>3.46423989142214E-005</v>
      </c>
    </row>
    <row r="169" customFormat="false" ht="12.75" hidden="false" customHeight="false" outlineLevel="0" collapsed="false">
      <c r="A169" s="5" t="s">
        <v>5720</v>
      </c>
      <c r="B169" s="5"/>
      <c r="C169" s="5" t="s">
        <v>5571</v>
      </c>
      <c r="D169" s="5"/>
      <c r="E169" s="5" t="s">
        <v>5578</v>
      </c>
      <c r="F169" s="5"/>
      <c r="G169" s="8" t="n">
        <v>12000</v>
      </c>
      <c r="I169" s="98" t="n">
        <f aca="false">G169/$G$174</f>
        <v>2.68199217400424E-005</v>
      </c>
    </row>
    <row r="170" customFormat="false" ht="12.75" hidden="false" customHeight="false" outlineLevel="0" collapsed="false">
      <c r="A170" s="16" t="s">
        <v>5722</v>
      </c>
      <c r="B170" s="16"/>
      <c r="C170" s="16" t="s">
        <v>5571</v>
      </c>
      <c r="D170" s="16"/>
      <c r="E170" s="16" t="s">
        <v>5578</v>
      </c>
      <c r="F170" s="16"/>
      <c r="G170" s="8" t="n">
        <v>10000</v>
      </c>
      <c r="I170" s="98" t="n">
        <f aca="false">G170/$G$174</f>
        <v>2.23499347833686E-005</v>
      </c>
    </row>
    <row r="171" customFormat="false" ht="12.75" hidden="false" customHeight="false" outlineLevel="0" collapsed="false">
      <c r="A171" s="16" t="s">
        <v>5723</v>
      </c>
      <c r="B171" s="16"/>
      <c r="C171" s="16" t="s">
        <v>5571</v>
      </c>
      <c r="D171" s="16"/>
      <c r="E171" s="16" t="s">
        <v>5589</v>
      </c>
      <c r="F171" s="16"/>
      <c r="G171" s="8" t="n">
        <v>9700</v>
      </c>
      <c r="I171" s="98" t="n">
        <f aca="false">G171/$G$174</f>
        <v>2.16794367398676E-005</v>
      </c>
    </row>
    <row r="172" customFormat="false" ht="12.75" hidden="false" customHeight="false" outlineLevel="0" collapsed="false">
      <c r="A172" s="85" t="s">
        <v>5744</v>
      </c>
      <c r="B172" s="85"/>
      <c r="C172" s="85" t="s">
        <v>5571</v>
      </c>
      <c r="D172" s="85"/>
      <c r="E172" s="85" t="s">
        <v>5589</v>
      </c>
      <c r="F172" s="85"/>
      <c r="G172" s="93" t="n">
        <v>-54615</v>
      </c>
      <c r="I172" s="98" t="n">
        <f aca="false">G172/$G$174</f>
        <v>-0.000122064168819368</v>
      </c>
    </row>
    <row r="173" customFormat="false" ht="18" hidden="false" customHeight="true" outlineLevel="0" collapsed="false"/>
    <row r="174" customFormat="false" ht="18.75" hidden="false" customHeight="false" outlineLevel="0" collapsed="false">
      <c r="A174" s="71" t="s">
        <v>5745</v>
      </c>
      <c r="B174" s="95"/>
      <c r="C174" s="72"/>
      <c r="D174" s="72"/>
      <c r="E174" s="72"/>
      <c r="F174" s="72"/>
      <c r="G174" s="96" t="n">
        <f aca="false">SUM(G5:G172)</f>
        <v>447428598.648142</v>
      </c>
      <c r="H174" s="96"/>
      <c r="I174" s="99" t="n">
        <f aca="false">SUM(I6:I173)</f>
        <v>1</v>
      </c>
    </row>
    <row r="177" customFormat="false" ht="12.75" hidden="false" customHeight="false" outlineLevel="0" collapsed="false">
      <c r="G177" s="100"/>
    </row>
    <row r="180" customFormat="false" ht="12.75" hidden="false" customHeight="false" outlineLevel="0" collapsed="false">
      <c r="G180" s="87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85"/>
    <col collapsed="false" customWidth="true" hidden="false" outlineLevel="0" max="2" min="2" style="0" width="1.85"/>
    <col collapsed="false" customWidth="true" hidden="false" outlineLevel="0" max="3" min="3" style="0" width="18.85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7" min="7" style="0" width="11.28"/>
    <col collapsed="false" customWidth="true" hidden="false" outlineLevel="0" max="10" min="10" style="0" width="12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</row>
    <row r="3" customFormat="false" ht="15" hidden="false" customHeight="false" outlineLevel="0" collapsed="false">
      <c r="A3" s="75" t="s">
        <v>5747</v>
      </c>
      <c r="B3" s="75"/>
      <c r="C3" s="75"/>
      <c r="D3" s="75"/>
      <c r="E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8" t="s">
        <v>5303</v>
      </c>
      <c r="B5" s="68"/>
      <c r="C5" s="79" t="s">
        <v>5542</v>
      </c>
      <c r="D5" s="79"/>
      <c r="E5" s="80" t="s">
        <v>5569</v>
      </c>
      <c r="H5" s="1"/>
      <c r="I5" s="1"/>
      <c r="J5" s="1"/>
      <c r="K5" s="1"/>
    </row>
    <row r="6" customFormat="false" ht="12" hidden="false" customHeight="true" outlineLevel="0" collapsed="false">
      <c r="A6" s="16" t="s">
        <v>195</v>
      </c>
      <c r="B6" s="16"/>
      <c r="C6" s="8" t="n">
        <v>166472869</v>
      </c>
      <c r="D6" s="83"/>
      <c r="E6" s="98" t="n">
        <f aca="false">C6/$C$24</f>
        <v>0.372065777073999</v>
      </c>
      <c r="H6" s="101"/>
      <c r="I6" s="1"/>
      <c r="J6" s="100"/>
      <c r="K6" s="1"/>
    </row>
    <row r="7" customFormat="false" ht="12.75" hidden="false" customHeight="true" outlineLevel="0" collapsed="false">
      <c r="A7" s="16" t="s">
        <v>387</v>
      </c>
      <c r="B7" s="16"/>
      <c r="C7" s="8" t="n">
        <v>96265146</v>
      </c>
      <c r="D7" s="83"/>
      <c r="E7" s="98" t="n">
        <f aca="false">C7/$C$24</f>
        <v>0.215151973812814</v>
      </c>
      <c r="F7" s="82"/>
      <c r="G7" s="82"/>
      <c r="H7" s="102"/>
      <c r="I7" s="1"/>
      <c r="J7" s="100"/>
    </row>
    <row r="8" customFormat="false" ht="12.75" hidden="false" customHeight="true" outlineLevel="0" collapsed="false">
      <c r="A8" s="5" t="s">
        <v>5748</v>
      </c>
      <c r="B8" s="5"/>
      <c r="C8" s="8" t="n">
        <v>49825329</v>
      </c>
      <c r="D8" s="8"/>
      <c r="E8" s="98" t="n">
        <f aca="false">C8/$C$24</f>
        <v>0.111359285532303</v>
      </c>
      <c r="F8" s="82"/>
      <c r="G8" s="82"/>
      <c r="H8" s="102"/>
      <c r="I8" s="1"/>
      <c r="J8" s="100"/>
    </row>
    <row r="9" customFormat="false" ht="12.75" hidden="false" customHeight="true" outlineLevel="0" collapsed="false">
      <c r="A9" s="16" t="s">
        <v>1588</v>
      </c>
      <c r="B9" s="16"/>
      <c r="C9" s="8" t="n">
        <v>28016672</v>
      </c>
      <c r="D9" s="8"/>
      <c r="E9" s="98" t="n">
        <f aca="false">C9/$C$24</f>
        <v>0.0626170792954097</v>
      </c>
      <c r="F9" s="84"/>
      <c r="G9" s="84"/>
      <c r="H9" s="102"/>
      <c r="I9" s="1"/>
      <c r="J9" s="100"/>
    </row>
    <row r="10" customFormat="false" ht="12.75" hidden="false" customHeight="true" outlineLevel="0" collapsed="false">
      <c r="A10" s="16" t="s">
        <v>5749</v>
      </c>
      <c r="B10" s="16"/>
      <c r="C10" s="8" t="n">
        <v>20461468</v>
      </c>
      <c r="D10" s="8"/>
      <c r="E10" s="98" t="n">
        <f aca="false">C10/$C$24</f>
        <v>0.0457312476034444</v>
      </c>
      <c r="F10" s="84"/>
      <c r="G10" s="84"/>
      <c r="H10" s="102"/>
      <c r="I10" s="1"/>
      <c r="J10" s="100"/>
    </row>
    <row r="11" customFormat="false" ht="12.75" hidden="false" customHeight="true" outlineLevel="0" collapsed="false">
      <c r="A11" s="16" t="s">
        <v>5750</v>
      </c>
      <c r="B11" s="16"/>
      <c r="C11" s="8" t="n">
        <v>16679000</v>
      </c>
      <c r="D11" s="8"/>
      <c r="E11" s="98" t="n">
        <f aca="false">C11/$C$24</f>
        <v>0.0372774562791804</v>
      </c>
      <c r="F11" s="82"/>
      <c r="G11" s="82"/>
      <c r="H11" s="102"/>
      <c r="I11" s="1"/>
      <c r="J11" s="100"/>
    </row>
    <row r="12" customFormat="false" ht="12.75" hidden="false" customHeight="true" outlineLevel="0" collapsed="false">
      <c r="A12" s="16" t="s">
        <v>5751</v>
      </c>
      <c r="B12" s="16"/>
      <c r="C12" s="8" t="n">
        <v>11109814</v>
      </c>
      <c r="D12" s="8"/>
      <c r="E12" s="98" t="n">
        <f aca="false">C12/$C$24</f>
        <v>0.0248303618715047</v>
      </c>
      <c r="F12" s="82"/>
      <c r="G12" s="82"/>
      <c r="H12" s="102"/>
      <c r="I12" s="1"/>
      <c r="J12" s="100"/>
    </row>
    <row r="13" customFormat="false" ht="12.75" hidden="false" customHeight="true" outlineLevel="0" collapsed="false">
      <c r="A13" s="16" t="s">
        <v>5752</v>
      </c>
      <c r="B13" s="16"/>
      <c r="C13" s="8" t="n">
        <v>10622793</v>
      </c>
      <c r="D13" s="8"/>
      <c r="E13" s="98" t="n">
        <f aca="false">C13/$C$24</f>
        <v>0.0237418731111148</v>
      </c>
      <c r="F13" s="84"/>
      <c r="G13" s="84"/>
      <c r="H13" s="102"/>
      <c r="I13" s="1"/>
      <c r="J13" s="100"/>
    </row>
    <row r="14" customFormat="false" ht="12.75" hidden="false" customHeight="true" outlineLevel="0" collapsed="false">
      <c r="A14" s="16" t="s">
        <v>5753</v>
      </c>
      <c r="B14" s="16"/>
      <c r="C14" s="8" t="n">
        <v>9812351</v>
      </c>
      <c r="D14" s="8"/>
      <c r="E14" s="98" t="n">
        <f aca="false">C14/$C$24</f>
        <v>0.0219305405239206</v>
      </c>
      <c r="F14" s="82"/>
      <c r="G14" s="82"/>
      <c r="H14" s="102"/>
      <c r="I14" s="1"/>
      <c r="J14" s="100"/>
    </row>
    <row r="15" customFormat="false" ht="12.75" hidden="false" customHeight="true" outlineLevel="0" collapsed="false">
      <c r="A15" s="16" t="s">
        <v>5754</v>
      </c>
      <c r="B15" s="16"/>
      <c r="C15" s="8" t="n">
        <v>9724393</v>
      </c>
      <c r="D15" s="8"/>
      <c r="E15" s="98" t="n">
        <f aca="false">C15/$C$24</f>
        <v>0.0217339549672683</v>
      </c>
      <c r="F15" s="82"/>
      <c r="G15" s="82"/>
      <c r="H15" s="102"/>
      <c r="I15" s="1"/>
      <c r="J15" s="100"/>
    </row>
    <row r="16" customFormat="false" ht="12.75" hidden="false" customHeight="true" outlineLevel="0" collapsed="false">
      <c r="A16" s="5" t="s">
        <v>5755</v>
      </c>
      <c r="B16" s="5"/>
      <c r="C16" s="8" t="n">
        <f aca="false">8909390-247870</f>
        <v>8661520</v>
      </c>
      <c r="D16" s="8"/>
      <c r="E16" s="98" t="n">
        <f aca="false">C16/$C$24</f>
        <v>0.0193584407405268</v>
      </c>
      <c r="F16" s="82"/>
      <c r="G16" s="82"/>
      <c r="H16" s="102"/>
      <c r="I16" s="1"/>
      <c r="J16" s="100"/>
    </row>
    <row r="17" customFormat="false" ht="12.75" hidden="false" customHeight="true" outlineLevel="0" collapsed="false">
      <c r="A17" s="5" t="s">
        <v>5558</v>
      </c>
      <c r="B17" s="5"/>
      <c r="C17" s="8" t="n">
        <v>7058672</v>
      </c>
      <c r="D17" s="84"/>
      <c r="E17" s="98" t="n">
        <f aca="false">C17/$C$24</f>
        <v>0.0157760859085722</v>
      </c>
      <c r="F17" s="82"/>
      <c r="G17" s="82"/>
      <c r="H17" s="102"/>
      <c r="I17" s="1"/>
      <c r="J17" s="100"/>
    </row>
    <row r="18" customFormat="false" ht="12.75" hidden="false" customHeight="true" outlineLevel="0" collapsed="false">
      <c r="A18" s="16" t="s">
        <v>2916</v>
      </c>
      <c r="B18" s="16"/>
      <c r="C18" s="8" t="n">
        <v>5180437</v>
      </c>
      <c r="D18" s="8"/>
      <c r="E18" s="98" t="n">
        <f aca="false">C18/$C$24</f>
        <v>0.0115782429267072</v>
      </c>
      <c r="F18" s="84"/>
      <c r="G18" s="84"/>
      <c r="H18" s="102"/>
      <c r="I18" s="1"/>
      <c r="J18" s="100"/>
    </row>
    <row r="19" customFormat="false" ht="12.75" hidden="false" customHeight="true" outlineLevel="0" collapsed="false">
      <c r="A19" s="16" t="s">
        <v>5756</v>
      </c>
      <c r="B19" s="16"/>
      <c r="C19" s="8" t="n">
        <v>3976738</v>
      </c>
      <c r="D19" s="8"/>
      <c r="E19" s="98" t="n">
        <f aca="false">C19/$C$24</f>
        <v>0.00888798350792946</v>
      </c>
      <c r="F19" s="82"/>
      <c r="G19" s="82"/>
      <c r="H19" s="102"/>
      <c r="I19" s="1"/>
      <c r="J19" s="100"/>
    </row>
    <row r="20" customFormat="false" ht="12.75" hidden="false" customHeight="true" outlineLevel="0" collapsed="false">
      <c r="A20" s="16" t="s">
        <v>8</v>
      </c>
      <c r="B20" s="16"/>
      <c r="C20" s="8" t="n">
        <v>3000000</v>
      </c>
      <c r="D20" s="8"/>
      <c r="E20" s="98" t="n">
        <f aca="false">C20/$C$24</f>
        <v>0.00670498044472338</v>
      </c>
      <c r="F20" s="82"/>
      <c r="G20" s="82"/>
      <c r="H20" s="102"/>
      <c r="I20" s="1"/>
      <c r="J20" s="100"/>
    </row>
    <row r="21" customFormat="false" ht="12.75" hidden="false" customHeight="true" outlineLevel="0" collapsed="false">
      <c r="A21" s="16" t="s">
        <v>19</v>
      </c>
      <c r="B21" s="16"/>
      <c r="C21" s="8" t="n">
        <v>560156</v>
      </c>
      <c r="D21" s="8"/>
      <c r="E21" s="98" t="n">
        <f aca="false">C21/$C$24</f>
        <v>0.00125194500866482</v>
      </c>
      <c r="F21" s="82"/>
      <c r="G21" s="82"/>
      <c r="H21" s="102"/>
      <c r="I21" s="1"/>
      <c r="J21" s="100"/>
    </row>
    <row r="22" customFormat="false" ht="12.75" hidden="false" customHeight="true" outlineLevel="0" collapsed="false">
      <c r="A22" s="16" t="s">
        <v>5757</v>
      </c>
      <c r="B22" s="16"/>
      <c r="C22" s="8" t="n">
        <v>1240</v>
      </c>
      <c r="D22" s="8"/>
      <c r="E22" s="98" t="n">
        <f aca="false">C22/$C$24</f>
        <v>2.77139191715233E-006</v>
      </c>
      <c r="F22" s="84"/>
      <c r="G22" s="84"/>
      <c r="H22" s="102"/>
      <c r="I22" s="1"/>
      <c r="J22" s="100"/>
    </row>
    <row r="23" customFormat="false" ht="12.75" hidden="false" customHeight="false" outlineLevel="0" collapsed="false">
      <c r="C23" s="1"/>
      <c r="H23" s="102"/>
      <c r="I23" s="1"/>
      <c r="J23" s="100"/>
      <c r="K23" s="1"/>
    </row>
    <row r="24" customFormat="false" ht="18.75" hidden="false" customHeight="false" outlineLevel="0" collapsed="false">
      <c r="A24" s="71" t="s">
        <v>5745</v>
      </c>
      <c r="B24" s="95"/>
      <c r="C24" s="96" t="n">
        <f aca="false">SUM(C5:C22)</f>
        <v>447428598</v>
      </c>
      <c r="D24" s="96"/>
      <c r="E24" s="99" t="n">
        <f aca="false">SUM(E5:E22)</f>
        <v>1</v>
      </c>
      <c r="H24" s="1"/>
      <c r="I24" s="1"/>
      <c r="J24" s="1"/>
      <c r="K24" s="1"/>
    </row>
    <row r="27" customFormat="false" ht="12.75" hidden="false" customHeight="false" outlineLevel="0" collapsed="false">
      <c r="C27" s="100"/>
    </row>
    <row r="30" customFormat="false" ht="12.75" hidden="false" customHeight="false" outlineLevel="0" collapsed="false">
      <c r="C30" s="87"/>
    </row>
  </sheetData>
  <mergeCells count="3">
    <mergeCell ref="A1:E1"/>
    <mergeCell ref="A2:E2"/>
    <mergeCell ref="A3:E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5759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103" t="n">
        <f aca="false">G6/$G$8</f>
        <v>1</v>
      </c>
    </row>
    <row r="7" customFormat="false" ht="18" hidden="false" customHeight="false" outlineLevel="0" collapsed="false">
      <c r="A7" s="94"/>
      <c r="B7" s="94"/>
      <c r="C7" s="94"/>
      <c r="D7" s="94"/>
      <c r="E7" s="94"/>
      <c r="F7" s="94"/>
      <c r="G7" s="94"/>
      <c r="H7" s="94"/>
    </row>
    <row r="8" customFormat="false" ht="18.75" hidden="false" customHeight="false" outlineLevel="0" collapsed="false">
      <c r="A8" s="71" t="s">
        <v>5745</v>
      </c>
      <c r="B8" s="95"/>
      <c r="C8" s="72"/>
      <c r="D8" s="72"/>
      <c r="E8" s="72"/>
      <c r="F8" s="72"/>
      <c r="G8" s="96" t="n">
        <f aca="false">SUM(G6:G7)</f>
        <v>3000000</v>
      </c>
      <c r="H8" s="96"/>
      <c r="I8" s="99" t="n">
        <f aca="false">SUM(I6)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5572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'Asset Marketing'!A2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C4" s="1"/>
    </row>
    <row r="5" customFormat="false" ht="11.25" hidden="false" customHeight="true" outlineLevel="0" collapsed="false"/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true" outlineLevel="0" collapsed="false">
      <c r="A7" s="86" t="s">
        <v>5570</v>
      </c>
      <c r="B7" s="86"/>
      <c r="C7" s="86" t="s">
        <v>5571</v>
      </c>
      <c r="D7" s="86"/>
      <c r="E7" s="86" t="s">
        <v>5572</v>
      </c>
      <c r="F7" s="86"/>
      <c r="G7" s="8" t="n">
        <v>77249000</v>
      </c>
      <c r="H7" s="8"/>
      <c r="I7" s="98" t="n">
        <f aca="false">G7/$G$26</f>
        <v>0.802460733508633</v>
      </c>
    </row>
    <row r="8" customFormat="false" ht="12.75" hidden="false" customHeight="true" outlineLevel="0" collapsed="false">
      <c r="A8" s="86" t="s">
        <v>5595</v>
      </c>
      <c r="B8" s="86"/>
      <c r="C8" s="86" t="s">
        <v>5575</v>
      </c>
      <c r="D8" s="86"/>
      <c r="E8" s="86" t="s">
        <v>5572</v>
      </c>
      <c r="F8" s="86"/>
      <c r="G8" s="8" t="n">
        <v>6608441</v>
      </c>
      <c r="H8" s="8"/>
      <c r="I8" s="98" t="n">
        <f aca="false">G8/$G$26</f>
        <v>0.0686483244081933</v>
      </c>
    </row>
    <row r="9" customFormat="false" ht="12.75" hidden="false" customHeight="true" outlineLevel="0" collapsed="false">
      <c r="A9" s="86" t="s">
        <v>5616</v>
      </c>
      <c r="B9" s="86"/>
      <c r="C9" s="86" t="s">
        <v>5575</v>
      </c>
      <c r="D9" s="86"/>
      <c r="E9" s="86" t="s">
        <v>5572</v>
      </c>
      <c r="F9" s="86"/>
      <c r="G9" s="8" t="n">
        <v>3007965.40145157</v>
      </c>
      <c r="H9" s="8"/>
      <c r="I9" s="98" t="n">
        <f aca="false">G9/$G$26</f>
        <v>0.031246671444516</v>
      </c>
    </row>
    <row r="10" customFormat="false" ht="12.75" hidden="false" customHeight="true" outlineLevel="0" collapsed="false">
      <c r="A10" s="16" t="s">
        <v>5760</v>
      </c>
      <c r="B10" s="86"/>
      <c r="C10" s="86" t="s">
        <v>5571</v>
      </c>
      <c r="D10" s="86"/>
      <c r="E10" s="86" t="s">
        <v>5572</v>
      </c>
      <c r="F10" s="86"/>
      <c r="G10" s="8" t="n">
        <v>2283200</v>
      </c>
      <c r="H10" s="8"/>
      <c r="I10" s="98" t="n">
        <f aca="false">G10/$G$26</f>
        <v>0.0237178260786147</v>
      </c>
    </row>
    <row r="11" customFormat="false" ht="12.75" hidden="false" customHeight="true" outlineLevel="0" collapsed="false">
      <c r="A11" s="86" t="s">
        <v>5626</v>
      </c>
      <c r="B11" s="86"/>
      <c r="C11" s="86" t="s">
        <v>5571</v>
      </c>
      <c r="D11" s="86"/>
      <c r="E11" s="86" t="s">
        <v>5572</v>
      </c>
      <c r="F11" s="86"/>
      <c r="G11" s="8" t="n">
        <v>2127333</v>
      </c>
      <c r="H11" s="8"/>
      <c r="I11" s="98" t="n">
        <f aca="false">G11/$G$26</f>
        <v>0.0220986834728879</v>
      </c>
    </row>
    <row r="12" customFormat="false" ht="12.75" hidden="false" customHeight="true" outlineLevel="0" collapsed="false">
      <c r="A12" s="86" t="s">
        <v>5629</v>
      </c>
      <c r="B12" s="86"/>
      <c r="C12" s="86" t="s">
        <v>5575</v>
      </c>
      <c r="D12" s="86"/>
      <c r="E12" s="86" t="s">
        <v>5572</v>
      </c>
      <c r="F12" s="86"/>
      <c r="G12" s="8" t="n">
        <v>2079755.77699323</v>
      </c>
      <c r="H12" s="8"/>
      <c r="I12" s="98" t="n">
        <f aca="false">G12/$G$26</f>
        <v>0.0216044524372458</v>
      </c>
    </row>
    <row r="13" customFormat="false" ht="12.75" hidden="false" customHeight="true" outlineLevel="0" collapsed="false">
      <c r="A13" s="86" t="s">
        <v>5645</v>
      </c>
      <c r="B13" s="86"/>
      <c r="C13" s="86" t="s">
        <v>5575</v>
      </c>
      <c r="D13" s="86"/>
      <c r="E13" s="86" t="s">
        <v>5572</v>
      </c>
      <c r="F13" s="86"/>
      <c r="G13" s="8" t="n">
        <v>1217736.95251298</v>
      </c>
      <c r="H13" s="8"/>
      <c r="I13" s="98" t="n">
        <f aca="false">G13/$G$26</f>
        <v>0.0126498218505629</v>
      </c>
    </row>
    <row r="14" customFormat="false" ht="12.75" hidden="false" customHeight="true" outlineLevel="0" collapsed="false">
      <c r="A14" s="86" t="s">
        <v>5662</v>
      </c>
      <c r="B14" s="86"/>
      <c r="C14" s="86" t="s">
        <v>5571</v>
      </c>
      <c r="D14" s="86"/>
      <c r="E14" s="86" t="s">
        <v>5572</v>
      </c>
      <c r="F14" s="86"/>
      <c r="G14" s="8" t="n">
        <v>500000</v>
      </c>
      <c r="H14" s="8"/>
      <c r="I14" s="98" t="n">
        <f aca="false">G14/$G$26</f>
        <v>0.00519398784132243</v>
      </c>
    </row>
    <row r="15" customFormat="false" ht="12.75" hidden="false" customHeight="true" outlineLevel="0" collapsed="false">
      <c r="A15" s="86" t="s">
        <v>5670</v>
      </c>
      <c r="B15" s="86"/>
      <c r="C15" s="86" t="s">
        <v>5575</v>
      </c>
      <c r="D15" s="86"/>
      <c r="E15" s="86" t="s">
        <v>5572</v>
      </c>
      <c r="F15" s="86"/>
      <c r="G15" s="8" t="n">
        <v>334057</v>
      </c>
      <c r="H15" s="8"/>
      <c r="I15" s="98" t="n">
        <f aca="false">G15/$G$26</f>
        <v>0.00347017599261729</v>
      </c>
    </row>
    <row r="16" customFormat="false" ht="12.75" hidden="false" customHeight="true" outlineLevel="0" collapsed="false">
      <c r="A16" s="86" t="s">
        <v>5674</v>
      </c>
      <c r="B16" s="86"/>
      <c r="C16" s="86" t="s">
        <v>5575</v>
      </c>
      <c r="D16" s="86"/>
      <c r="E16" s="86" t="s">
        <v>5572</v>
      </c>
      <c r="F16" s="86"/>
      <c r="G16" s="8" t="n">
        <v>298111.066949222</v>
      </c>
      <c r="H16" s="84"/>
      <c r="I16" s="98" t="n">
        <f aca="false">G16/$G$26</f>
        <v>0.00309677051419583</v>
      </c>
    </row>
    <row r="17" customFormat="false" ht="12.75" hidden="false" customHeight="true" outlineLevel="0" collapsed="false">
      <c r="A17" s="86" t="s">
        <v>5676</v>
      </c>
      <c r="B17" s="86"/>
      <c r="C17" s="86" t="s">
        <v>5575</v>
      </c>
      <c r="D17" s="86"/>
      <c r="E17" s="86" t="s">
        <v>5572</v>
      </c>
      <c r="F17" s="86"/>
      <c r="G17" s="8" t="n">
        <v>272578.736976189</v>
      </c>
      <c r="H17" s="83"/>
      <c r="I17" s="98" t="n">
        <f aca="false">G17/$G$26</f>
        <v>0.00283154129131469</v>
      </c>
    </row>
    <row r="18" customFormat="false" ht="12.75" hidden="false" customHeight="true" outlineLevel="0" collapsed="false">
      <c r="A18" s="86" t="s">
        <v>5686</v>
      </c>
      <c r="B18" s="86"/>
      <c r="C18" s="86" t="s">
        <v>5571</v>
      </c>
      <c r="D18" s="86"/>
      <c r="E18" s="86" t="s">
        <v>5572</v>
      </c>
      <c r="F18" s="86"/>
      <c r="G18" s="8" t="n">
        <v>138233</v>
      </c>
      <c r="H18" s="8"/>
      <c r="I18" s="98" t="n">
        <f aca="false">G18/$G$26</f>
        <v>0.00143596104253905</v>
      </c>
    </row>
    <row r="19" customFormat="false" ht="12.75" hidden="false" customHeight="true" outlineLevel="0" collapsed="false">
      <c r="A19" s="86" t="s">
        <v>5693</v>
      </c>
      <c r="B19" s="86"/>
      <c r="C19" s="86" t="s">
        <v>5575</v>
      </c>
      <c r="D19" s="86"/>
      <c r="E19" s="86" t="s">
        <v>5572</v>
      </c>
      <c r="F19" s="86"/>
      <c r="G19" s="8" t="n">
        <v>101076</v>
      </c>
      <c r="H19" s="8"/>
      <c r="I19" s="98" t="n">
        <f aca="false">G19/$G$26</f>
        <v>0.00104997503009901</v>
      </c>
    </row>
    <row r="20" customFormat="false" ht="12.75" hidden="false" customHeight="true" outlineLevel="0" collapsed="false">
      <c r="A20" s="86" t="s">
        <v>5707</v>
      </c>
      <c r="B20" s="86"/>
      <c r="C20" s="86" t="s">
        <v>5575</v>
      </c>
      <c r="D20" s="86"/>
      <c r="E20" s="86" t="s">
        <v>5572</v>
      </c>
      <c r="F20" s="86"/>
      <c r="G20" s="8" t="n">
        <v>36584.3111869302</v>
      </c>
      <c r="H20" s="8"/>
      <c r="I20" s="98" t="n">
        <f aca="false">G20/$G$26</f>
        <v>0.000380036934976143</v>
      </c>
    </row>
    <row r="21" customFormat="false" ht="12.75" hidden="false" customHeight="true" outlineLevel="0" collapsed="false">
      <c r="A21" s="86" t="s">
        <v>5730</v>
      </c>
      <c r="B21" s="86"/>
      <c r="C21" s="86" t="s">
        <v>5575</v>
      </c>
      <c r="D21" s="86"/>
      <c r="E21" s="86" t="s">
        <v>5572</v>
      </c>
      <c r="F21" s="86"/>
      <c r="G21" s="8" t="n">
        <v>4021</v>
      </c>
      <c r="H21" s="8"/>
      <c r="I21" s="98" t="n">
        <f aca="false">G21/$G$26</f>
        <v>4.1770050219915E-005</v>
      </c>
    </row>
    <row r="22" customFormat="false" ht="12.75" hidden="false" customHeight="true" outlineLevel="0" collapsed="false">
      <c r="A22" s="86" t="s">
        <v>5731</v>
      </c>
      <c r="B22" s="86"/>
      <c r="C22" s="86" t="s">
        <v>5575</v>
      </c>
      <c r="D22" s="86"/>
      <c r="E22" s="86" t="s">
        <v>5572</v>
      </c>
      <c r="F22" s="86"/>
      <c r="G22" s="8" t="n">
        <v>3273</v>
      </c>
      <c r="H22" s="84"/>
      <c r="I22" s="98" t="n">
        <f aca="false">G22/$G$26</f>
        <v>3.39998444092966E-005</v>
      </c>
    </row>
    <row r="23" customFormat="false" ht="12.75" hidden="false" customHeight="false" outlineLevel="0" collapsed="false">
      <c r="A23" s="86" t="s">
        <v>5732</v>
      </c>
      <c r="B23" s="86"/>
      <c r="C23" s="86" t="s">
        <v>5575</v>
      </c>
      <c r="D23" s="86"/>
      <c r="E23" s="86" t="s">
        <v>5572</v>
      </c>
      <c r="F23" s="86"/>
      <c r="G23" s="8" t="n">
        <v>2863.16457227828</v>
      </c>
      <c r="H23" s="8"/>
      <c r="I23" s="98" t="n">
        <f aca="false">G23/$G$26</f>
        <v>2.9742483952237E-005</v>
      </c>
    </row>
    <row r="24" customFormat="false" ht="12.75" hidden="false" customHeight="false" outlineLevel="0" collapsed="false">
      <c r="A24" s="86" t="s">
        <v>5546</v>
      </c>
      <c r="B24" s="86"/>
      <c r="C24" s="86" t="s">
        <v>5575</v>
      </c>
      <c r="D24" s="86"/>
      <c r="E24" s="86" t="s">
        <v>5572</v>
      </c>
      <c r="F24" s="86"/>
      <c r="G24" s="8" t="n">
        <v>917</v>
      </c>
      <c r="H24" s="8"/>
      <c r="I24" s="98" t="n">
        <f aca="false">G24/$G$26</f>
        <v>9.52577370098533E-006</v>
      </c>
    </row>
    <row r="25" customFormat="false" ht="18" hidden="false" customHeight="false" outlineLevel="0" collapsed="false">
      <c r="A25" s="94"/>
      <c r="B25" s="94"/>
      <c r="C25" s="94"/>
      <c r="D25" s="94"/>
      <c r="E25" s="94"/>
      <c r="F25" s="94"/>
      <c r="G25" s="94"/>
      <c r="H25" s="94"/>
    </row>
    <row r="26" customFormat="false" ht="18.75" hidden="false" customHeight="false" outlineLevel="0" collapsed="false">
      <c r="A26" s="71" t="s">
        <v>5745</v>
      </c>
      <c r="B26" s="95"/>
      <c r="C26" s="72"/>
      <c r="D26" s="72"/>
      <c r="E26" s="72"/>
      <c r="F26" s="72"/>
      <c r="G26" s="96" t="n">
        <f aca="false">SUM(G7:G25)</f>
        <v>96265146.4106424</v>
      </c>
      <c r="H26" s="96"/>
      <c r="I26" s="99" t="n">
        <f aca="false">SUM(I7:I25)</f>
        <v>1</v>
      </c>
    </row>
    <row r="28" customFormat="false" ht="12.75" hidden="false" customHeight="false" outlineLevel="0" collapsed="false">
      <c r="A28" s="104" t="s">
        <v>5761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5762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Canada!A2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5" t="s">
        <v>5763</v>
      </c>
      <c r="B7" s="5"/>
      <c r="C7" s="5" t="s">
        <v>29</v>
      </c>
      <c r="D7" s="5"/>
      <c r="E7" s="86" t="s">
        <v>5749</v>
      </c>
      <c r="F7" s="5"/>
      <c r="G7" s="8" t="n">
        <v>20411866</v>
      </c>
      <c r="H7" s="8"/>
      <c r="I7" s="98" t="n">
        <f aca="false">G7/$G$12</f>
        <v>0.997575833757383</v>
      </c>
    </row>
    <row r="8" customFormat="false" ht="12.75" hidden="false" customHeight="false" outlineLevel="0" collapsed="false">
      <c r="A8" s="16" t="s">
        <v>5764</v>
      </c>
      <c r="B8" s="16"/>
      <c r="C8" s="16" t="s">
        <v>29</v>
      </c>
      <c r="D8" s="16"/>
      <c r="E8" s="86" t="s">
        <v>5749</v>
      </c>
      <c r="F8" s="16"/>
      <c r="G8" s="8" t="n">
        <v>27602</v>
      </c>
      <c r="H8" s="8"/>
      <c r="I8" s="98" t="n">
        <f aca="false">G8/$G$12</f>
        <v>0.00134897457015303</v>
      </c>
    </row>
    <row r="9" customFormat="false" ht="12.75" hidden="false" customHeight="false" outlineLevel="0" collapsed="false">
      <c r="A9" s="16" t="s">
        <v>5765</v>
      </c>
      <c r="B9" s="16"/>
      <c r="C9" s="16" t="s">
        <v>29</v>
      </c>
      <c r="D9" s="16"/>
      <c r="E9" s="86" t="s">
        <v>5749</v>
      </c>
      <c r="F9" s="16"/>
      <c r="G9" s="8" t="n">
        <v>12000</v>
      </c>
      <c r="H9" s="8"/>
      <c r="I9" s="98" t="n">
        <f aca="false">G9/$G$12</f>
        <v>0.000586468184980667</v>
      </c>
    </row>
    <row r="10" customFormat="false" ht="12.75" hidden="false" customHeight="false" outlineLevel="0" collapsed="false">
      <c r="A10" s="86" t="s">
        <v>5766</v>
      </c>
      <c r="B10" s="85"/>
      <c r="C10" s="85" t="s">
        <v>29</v>
      </c>
      <c r="D10" s="85"/>
      <c r="E10" s="86" t="s">
        <v>5749</v>
      </c>
      <c r="F10" s="85"/>
      <c r="G10" s="8" t="n">
        <v>10000</v>
      </c>
      <c r="H10" s="8"/>
      <c r="I10" s="98" t="n">
        <f aca="false">G10/$G$12</f>
        <v>0.000488723487483889</v>
      </c>
    </row>
    <row r="11" customFormat="false" ht="18" hidden="false" customHeight="false" outlineLevel="0" collapsed="false">
      <c r="A11" s="94"/>
      <c r="B11" s="94"/>
      <c r="C11" s="94"/>
      <c r="D11" s="94"/>
      <c r="E11" s="94"/>
      <c r="F11" s="94"/>
      <c r="G11" s="94"/>
      <c r="H11" s="94"/>
    </row>
    <row r="12" customFormat="false" ht="18.75" hidden="false" customHeight="false" outlineLevel="0" collapsed="false">
      <c r="A12" s="71" t="s">
        <v>5745</v>
      </c>
      <c r="B12" s="95"/>
      <c r="C12" s="72"/>
      <c r="D12" s="72"/>
      <c r="E12" s="72"/>
      <c r="F12" s="72"/>
      <c r="G12" s="96" t="n">
        <f aca="false">SUM(G7:G11)</f>
        <v>20461468</v>
      </c>
      <c r="H12" s="96"/>
      <c r="I12" s="99" t="n">
        <f aca="false">SUM(I7:I11)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5767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Ercot!A2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86" t="s">
        <v>5646</v>
      </c>
      <c r="B7" s="86"/>
      <c r="C7" s="86" t="s">
        <v>5571</v>
      </c>
      <c r="D7" s="86"/>
      <c r="E7" s="86" t="s">
        <v>5633</v>
      </c>
      <c r="F7" s="86"/>
      <c r="G7" s="8" t="n">
        <v>1159343</v>
      </c>
      <c r="H7" s="82"/>
      <c r="I7" s="98" t="n">
        <f aca="false">G7/$G$15</f>
        <v>0.223792510168544</v>
      </c>
    </row>
    <row r="8" customFormat="false" ht="12.75" hidden="false" customHeight="false" outlineLevel="0" collapsed="false">
      <c r="A8" s="86" t="s">
        <v>5632</v>
      </c>
      <c r="B8" s="86"/>
      <c r="C8" s="86" t="s">
        <v>5571</v>
      </c>
      <c r="D8" s="86"/>
      <c r="E8" s="86" t="s">
        <v>5633</v>
      </c>
      <c r="F8" s="86"/>
      <c r="G8" s="8" t="n">
        <v>1935639</v>
      </c>
      <c r="H8" s="8"/>
      <c r="I8" s="98" t="n">
        <f aca="false">G8/$G$15</f>
        <v>0.373643960924532</v>
      </c>
    </row>
    <row r="9" customFormat="false" ht="12.75" hidden="false" customHeight="false" outlineLevel="0" collapsed="false">
      <c r="A9" s="86" t="s">
        <v>5654</v>
      </c>
      <c r="B9" s="86"/>
      <c r="C9" s="86" t="s">
        <v>5571</v>
      </c>
      <c r="D9" s="86"/>
      <c r="E9" s="86" t="s">
        <v>5633</v>
      </c>
      <c r="F9" s="86"/>
      <c r="G9" s="8" t="n">
        <v>672198</v>
      </c>
      <c r="H9" s="8"/>
      <c r="I9" s="98" t="n">
        <f aca="false">G9/$G$15</f>
        <v>0.12975700698609</v>
      </c>
      <c r="K9" s="105"/>
    </row>
    <row r="10" customFormat="false" ht="12.75" hidden="false" customHeight="false" outlineLevel="0" collapsed="false">
      <c r="A10" s="86" t="s">
        <v>5663</v>
      </c>
      <c r="B10" s="86"/>
      <c r="C10" s="86" t="s">
        <v>5571</v>
      </c>
      <c r="D10" s="86"/>
      <c r="E10" s="86" t="s">
        <v>5633</v>
      </c>
      <c r="F10" s="86"/>
      <c r="G10" s="8" t="n">
        <v>500000</v>
      </c>
      <c r="H10" s="8"/>
      <c r="I10" s="98" t="n">
        <f aca="false">G10/$G$15</f>
        <v>0.0965169540716353</v>
      </c>
    </row>
    <row r="11" customFormat="false" ht="12.75" hidden="false" customHeight="false" outlineLevel="0" collapsed="false">
      <c r="A11" s="86" t="s">
        <v>5673</v>
      </c>
      <c r="B11" s="86"/>
      <c r="C11" s="86" t="s">
        <v>5571</v>
      </c>
      <c r="D11" s="86"/>
      <c r="E11" s="86" t="s">
        <v>5633</v>
      </c>
      <c r="F11" s="86"/>
      <c r="G11" s="8" t="n">
        <v>298791</v>
      </c>
      <c r="H11" s="8"/>
      <c r="I11" s="98" t="n">
        <f aca="false">G11/$G$15</f>
        <v>0.0576767944480359</v>
      </c>
      <c r="K11" s="105"/>
    </row>
    <row r="12" customFormat="false" ht="12.75" hidden="false" customHeight="false" outlineLevel="0" collapsed="false">
      <c r="A12" s="86" t="s">
        <v>5657</v>
      </c>
      <c r="B12" s="86"/>
      <c r="C12" s="86" t="s">
        <v>5571</v>
      </c>
      <c r="D12" s="86"/>
      <c r="E12" s="86" t="s">
        <v>5633</v>
      </c>
      <c r="F12" s="86"/>
      <c r="G12" s="8" t="n">
        <v>564466</v>
      </c>
      <c r="H12" s="84"/>
      <c r="I12" s="98" t="n">
        <f aca="false">G12/$G$15</f>
        <v>0.108961077993999</v>
      </c>
    </row>
    <row r="13" customFormat="false" ht="12.75" hidden="false" customHeight="false" outlineLevel="0" collapsed="false">
      <c r="A13" s="86" t="s">
        <v>5700</v>
      </c>
      <c r="B13" s="86"/>
      <c r="C13" s="86" t="s">
        <v>5571</v>
      </c>
      <c r="D13" s="86"/>
      <c r="E13" s="86" t="s">
        <v>5633</v>
      </c>
      <c r="F13" s="86"/>
      <c r="G13" s="8" t="n">
        <v>50000</v>
      </c>
      <c r="H13" s="8"/>
      <c r="I13" s="98" t="n">
        <f aca="false">G13/$G$15</f>
        <v>0.00965169540716353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5745</v>
      </c>
      <c r="B15" s="95"/>
      <c r="C15" s="72"/>
      <c r="D15" s="72"/>
      <c r="E15" s="72"/>
      <c r="F15" s="72"/>
      <c r="G15" s="96" t="n">
        <f aca="false">SUM(G7:G14)</f>
        <v>5180437</v>
      </c>
      <c r="H15" s="96"/>
      <c r="I15" s="99" t="n">
        <f aca="false">SUM(I7:I14)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5768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'Midwest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5596</v>
      </c>
      <c r="B7" s="16"/>
      <c r="C7" s="16" t="s">
        <v>5571</v>
      </c>
      <c r="D7" s="16"/>
      <c r="E7" s="16" t="s">
        <v>5597</v>
      </c>
      <c r="F7" s="16"/>
      <c r="G7" s="8" t="n">
        <v>6163632</v>
      </c>
      <c r="H7" s="8"/>
      <c r="I7" s="98" t="n">
        <f aca="false">G7/$G$19</f>
        <v>0.628150379047794</v>
      </c>
    </row>
    <row r="8" customFormat="false" ht="12.75" hidden="false" customHeight="false" outlineLevel="0" collapsed="false">
      <c r="A8" s="16" t="s">
        <v>5621</v>
      </c>
      <c r="B8" s="16"/>
      <c r="C8" s="16" t="s">
        <v>5571</v>
      </c>
      <c r="D8" s="16"/>
      <c r="E8" s="16" t="s">
        <v>5597</v>
      </c>
      <c r="F8" s="16"/>
      <c r="G8" s="8" t="n">
        <v>2309000</v>
      </c>
      <c r="H8" s="8"/>
      <c r="I8" s="98" t="n">
        <f aca="false">G8/$G$19</f>
        <v>0.235315675111907</v>
      </c>
    </row>
    <row r="9" customFormat="false" ht="12.75" hidden="false" customHeight="false" outlineLevel="0" collapsed="false">
      <c r="A9" s="16" t="s">
        <v>5659</v>
      </c>
      <c r="B9" s="16"/>
      <c r="C9" s="16" t="s">
        <v>5571</v>
      </c>
      <c r="D9" s="16"/>
      <c r="E9" s="16" t="s">
        <v>5597</v>
      </c>
      <c r="F9" s="16"/>
      <c r="G9" s="8" t="n">
        <v>552600</v>
      </c>
      <c r="H9" s="8"/>
      <c r="I9" s="98" t="n">
        <f aca="false">G9/$G$19</f>
        <v>0.0563167787210221</v>
      </c>
    </row>
    <row r="10" customFormat="false" ht="12.75" hidden="false" customHeight="false" outlineLevel="0" collapsed="false">
      <c r="A10" s="16" t="s">
        <v>5667</v>
      </c>
      <c r="B10" s="16"/>
      <c r="C10" s="16" t="s">
        <v>5571</v>
      </c>
      <c r="D10" s="16"/>
      <c r="E10" s="16" t="s">
        <v>5597</v>
      </c>
      <c r="F10" s="16"/>
      <c r="G10" s="8" t="n">
        <v>456000</v>
      </c>
      <c r="H10" s="83"/>
      <c r="I10" s="98" t="n">
        <f aca="false">G10/$G$19</f>
        <v>0.0464720432442745</v>
      </c>
    </row>
    <row r="11" customFormat="false" ht="12.75" hidden="false" customHeight="false" outlineLevel="0" collapsed="false">
      <c r="A11" s="16" t="s">
        <v>5690</v>
      </c>
      <c r="B11" s="16"/>
      <c r="C11" s="16" t="s">
        <v>5571</v>
      </c>
      <c r="D11" s="16"/>
      <c r="E11" s="16" t="s">
        <v>5597</v>
      </c>
      <c r="F11" s="16"/>
      <c r="G11" s="8" t="n">
        <v>125000</v>
      </c>
      <c r="H11" s="8"/>
      <c r="I11" s="98" t="n">
        <f aca="false">G11/$G$19</f>
        <v>0.0127390469419612</v>
      </c>
    </row>
    <row r="12" customFormat="false" ht="12.75" hidden="false" customHeight="false" outlineLevel="0" collapsed="false">
      <c r="A12" s="16" t="s">
        <v>5697</v>
      </c>
      <c r="B12" s="16"/>
      <c r="C12" s="16" t="s">
        <v>5571</v>
      </c>
      <c r="D12" s="16"/>
      <c r="E12" s="16" t="s">
        <v>5597</v>
      </c>
      <c r="F12" s="16"/>
      <c r="G12" s="8" t="n">
        <v>91819</v>
      </c>
      <c r="H12" s="84"/>
      <c r="I12" s="98" t="n">
        <f aca="false">G12/$G$19</f>
        <v>0.00935749240931149</v>
      </c>
    </row>
    <row r="13" customFormat="false" ht="12.75" hidden="false" customHeight="false" outlineLevel="0" collapsed="false">
      <c r="A13" s="16" t="s">
        <v>5701</v>
      </c>
      <c r="B13" s="16"/>
      <c r="C13" s="16" t="s">
        <v>5571</v>
      </c>
      <c r="D13" s="16"/>
      <c r="E13" s="16" t="s">
        <v>5597</v>
      </c>
      <c r="F13" s="16"/>
      <c r="G13" s="8" t="n">
        <v>50000</v>
      </c>
      <c r="H13" s="8"/>
      <c r="I13" s="98" t="n">
        <f aca="false">G13/$G$19</f>
        <v>0.00509561877678448</v>
      </c>
    </row>
    <row r="14" customFormat="false" ht="12.75" hidden="false" customHeight="false" outlineLevel="0" collapsed="false">
      <c r="A14" s="16" t="s">
        <v>5703</v>
      </c>
      <c r="B14" s="16"/>
      <c r="C14" s="16" t="s">
        <v>5571</v>
      </c>
      <c r="D14" s="16"/>
      <c r="E14" s="16" t="s">
        <v>5597</v>
      </c>
      <c r="F14" s="16"/>
      <c r="G14" s="8" t="n">
        <v>48800</v>
      </c>
      <c r="H14" s="8"/>
      <c r="I14" s="98"/>
    </row>
    <row r="15" customFormat="false" ht="12.75" hidden="false" customHeight="false" outlineLevel="0" collapsed="false">
      <c r="A15" s="16" t="s">
        <v>5716</v>
      </c>
      <c r="B15" s="16"/>
      <c r="C15" s="16" t="s">
        <v>5571</v>
      </c>
      <c r="D15" s="16"/>
      <c r="E15" s="16" t="s">
        <v>5597</v>
      </c>
      <c r="F15" s="16"/>
      <c r="G15" s="8" t="n">
        <v>15500</v>
      </c>
      <c r="H15" s="8"/>
      <c r="I15" s="98"/>
    </row>
    <row r="16" customFormat="false" ht="12.75" hidden="false" customHeight="false" outlineLevel="0" collapsed="false">
      <c r="A16" s="16"/>
      <c r="B16" s="16"/>
      <c r="C16" s="16"/>
      <c r="D16" s="16"/>
      <c r="E16" s="16"/>
      <c r="F16" s="16"/>
      <c r="G16" s="8"/>
      <c r="H16" s="8"/>
      <c r="I16" s="98"/>
    </row>
    <row r="17" customFormat="false" ht="12.75" hidden="false" customHeight="false" outlineLevel="0" collapsed="false">
      <c r="A17" s="16"/>
      <c r="B17" s="16"/>
      <c r="C17" s="16"/>
      <c r="D17" s="16"/>
      <c r="E17" s="16"/>
      <c r="F17" s="16"/>
      <c r="G17" s="8"/>
      <c r="H17" s="8"/>
      <c r="I17" s="98"/>
    </row>
    <row r="18" customFormat="false" ht="18" hidden="false" customHeight="false" outlineLevel="0" collapsed="false">
      <c r="A18" s="94"/>
      <c r="B18" s="94"/>
      <c r="C18" s="94"/>
      <c r="D18" s="94"/>
      <c r="E18" s="94"/>
      <c r="F18" s="94"/>
      <c r="G18" s="94"/>
      <c r="H18" s="94"/>
    </row>
    <row r="19" customFormat="false" ht="18.75" hidden="false" customHeight="false" outlineLevel="0" collapsed="false">
      <c r="A19" s="71" t="s">
        <v>5769</v>
      </c>
      <c r="B19" s="95"/>
      <c r="C19" s="72"/>
      <c r="D19" s="72"/>
      <c r="E19" s="72"/>
      <c r="F19" s="72"/>
      <c r="G19" s="96" t="n">
        <f aca="false">SUM(G7:G18)</f>
        <v>9812351</v>
      </c>
      <c r="H19" s="96"/>
      <c r="I19" s="99" t="n">
        <f aca="false">SUM(I7:I18)</f>
        <v>0.993447034253055</v>
      </c>
    </row>
    <row r="21" customFormat="false" ht="12.75" hidden="false" customHeight="false" outlineLevel="0" collapsed="false">
      <c r="A21" s="107" t="s">
        <v>5770</v>
      </c>
    </row>
    <row r="22" customFormat="false" ht="12.75" hidden="false" customHeight="false" outlineLevel="0" collapsed="false">
      <c r="A22" s="0" t="s">
        <v>5771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5772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'North 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5588</v>
      </c>
      <c r="B7" s="16"/>
      <c r="C7" s="16" t="s">
        <v>5571</v>
      </c>
      <c r="D7" s="16"/>
      <c r="E7" s="16" t="s">
        <v>5589</v>
      </c>
      <c r="F7" s="16"/>
      <c r="G7" s="8" t="n">
        <v>8979408</v>
      </c>
      <c r="H7" s="8"/>
      <c r="I7" s="98" t="n">
        <f aca="false">G7/$G$15</f>
        <v>0.923390076892203</v>
      </c>
    </row>
    <row r="8" customFormat="false" ht="12.75" hidden="false" customHeight="false" outlineLevel="0" collapsed="false">
      <c r="A8" s="16" t="s">
        <v>5671</v>
      </c>
      <c r="B8" s="16"/>
      <c r="C8" s="16" t="s">
        <v>5571</v>
      </c>
      <c r="D8" s="16"/>
      <c r="E8" s="16" t="s">
        <v>5589</v>
      </c>
      <c r="F8" s="16"/>
      <c r="G8" s="8" t="n">
        <v>313600</v>
      </c>
      <c r="H8" s="8"/>
      <c r="I8" s="98" t="n">
        <f aca="false">G8/$G$15</f>
        <v>0.0322487994880503</v>
      </c>
    </row>
    <row r="9" customFormat="false" ht="12.75" hidden="false" customHeight="false" outlineLevel="0" collapsed="false">
      <c r="A9" s="16" t="s">
        <v>5678</v>
      </c>
      <c r="B9" s="16"/>
      <c r="C9" s="16" t="s">
        <v>5571</v>
      </c>
      <c r="D9" s="16"/>
      <c r="E9" s="16" t="s">
        <v>5589</v>
      </c>
      <c r="F9" s="16"/>
      <c r="G9" s="8" t="n">
        <v>234600</v>
      </c>
      <c r="H9" s="84"/>
      <c r="I9" s="98" t="n">
        <f aca="false">G9/$G$15</f>
        <v>0.0241248991068131</v>
      </c>
    </row>
    <row r="10" customFormat="false" ht="12.75" hidden="false" customHeight="false" outlineLevel="0" collapsed="false">
      <c r="A10" s="16" t="s">
        <v>5682</v>
      </c>
      <c r="B10" s="16"/>
      <c r="C10" s="16" t="s">
        <v>5571</v>
      </c>
      <c r="D10" s="16"/>
      <c r="E10" s="16" t="s">
        <v>5589</v>
      </c>
      <c r="F10" s="16"/>
      <c r="G10" s="8" t="n">
        <v>191700</v>
      </c>
      <c r="H10" s="84"/>
      <c r="I10" s="98" t="n">
        <f aca="false">G10/$G$15</f>
        <v>0.0197133126972552</v>
      </c>
    </row>
    <row r="11" customFormat="false" ht="12.75" hidden="false" customHeight="false" outlineLevel="0" collapsed="false">
      <c r="A11" s="16" t="s">
        <v>5702</v>
      </c>
      <c r="B11" s="16"/>
      <c r="C11" s="16" t="s">
        <v>5571</v>
      </c>
      <c r="D11" s="16"/>
      <c r="E11" s="16" t="s">
        <v>5589</v>
      </c>
      <c r="F11" s="16"/>
      <c r="G11" s="8" t="n">
        <v>50000</v>
      </c>
      <c r="H11" s="8"/>
      <c r="I11" s="98" t="n">
        <f aca="false">G11/$G$15</f>
        <v>0.00514170910204884</v>
      </c>
    </row>
    <row r="12" customFormat="false" ht="12.75" hidden="false" customHeight="false" outlineLevel="0" collapsed="false">
      <c r="A12" s="16" t="s">
        <v>5723</v>
      </c>
      <c r="B12" s="16"/>
      <c r="C12" s="16" t="s">
        <v>5571</v>
      </c>
      <c r="D12" s="16"/>
      <c r="E12" s="16" t="s">
        <v>5589</v>
      </c>
      <c r="F12" s="16"/>
      <c r="G12" s="8" t="n">
        <v>9700</v>
      </c>
      <c r="H12" s="8"/>
      <c r="I12" s="98" t="n">
        <f aca="false">G12/$G$15</f>
        <v>0.000997491565797475</v>
      </c>
      <c r="K12" s="87"/>
    </row>
    <row r="13" customFormat="false" ht="12.75" hidden="false" customHeight="false" outlineLevel="0" collapsed="false">
      <c r="A13" s="5" t="s">
        <v>5744</v>
      </c>
      <c r="B13" s="5"/>
      <c r="C13" s="5" t="s">
        <v>5571</v>
      </c>
      <c r="D13" s="5"/>
      <c r="E13" s="16" t="s">
        <v>5589</v>
      </c>
      <c r="F13" s="5"/>
      <c r="G13" s="8" t="n">
        <v>-54615</v>
      </c>
      <c r="H13" s="8"/>
      <c r="I13" s="98" t="n">
        <f aca="false">G13/$G$15</f>
        <v>-0.00561628885216795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5745</v>
      </c>
      <c r="B15" s="95"/>
      <c r="C15" s="72"/>
      <c r="D15" s="72"/>
      <c r="E15" s="72"/>
      <c r="F15" s="72"/>
      <c r="G15" s="96" t="n">
        <f aca="false">SUM(G7:G14)</f>
        <v>9724393</v>
      </c>
      <c r="H15" s="96"/>
      <c r="I15" s="99" t="n">
        <f aca="false">SUM(I7:I14)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5750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7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5598</v>
      </c>
      <c r="B7" s="16"/>
      <c r="C7" s="16" t="s">
        <v>5571</v>
      </c>
      <c r="D7" s="16"/>
      <c r="E7" s="16" t="s">
        <v>5599</v>
      </c>
      <c r="F7" s="16"/>
      <c r="G7" s="8" t="n">
        <v>6000000</v>
      </c>
      <c r="H7" s="8"/>
      <c r="I7" s="103" t="n">
        <f aca="false">G7/$G$12</f>
        <v>0.359733796990227</v>
      </c>
    </row>
    <row r="8" customFormat="false" ht="12.75" hidden="false" customHeight="false" outlineLevel="0" collapsed="false">
      <c r="A8" s="16" t="s">
        <v>5602</v>
      </c>
      <c r="B8" s="16"/>
      <c r="C8" s="16" t="s">
        <v>5571</v>
      </c>
      <c r="D8" s="16"/>
      <c r="E8" s="16" t="s">
        <v>5599</v>
      </c>
      <c r="F8" s="16"/>
      <c r="G8" s="8" t="n">
        <v>5729000</v>
      </c>
      <c r="H8" s="8"/>
      <c r="I8" s="103" t="n">
        <f aca="false">G8/$G$12</f>
        <v>0.343485820492835</v>
      </c>
    </row>
    <row r="9" customFormat="false" ht="12.75" hidden="false" customHeight="false" outlineLevel="0" collapsed="false">
      <c r="A9" s="16" t="s">
        <v>5615</v>
      </c>
      <c r="B9" s="16"/>
      <c r="C9" s="16" t="s">
        <v>5571</v>
      </c>
      <c r="D9" s="16"/>
      <c r="E9" s="16" t="s">
        <v>5599</v>
      </c>
      <c r="F9" s="16"/>
      <c r="G9" s="8" t="n">
        <v>3350000</v>
      </c>
      <c r="H9" s="8"/>
      <c r="I9" s="103" t="n">
        <f aca="false">G9/$G$12</f>
        <v>0.20085136998621</v>
      </c>
    </row>
    <row r="10" customFormat="false" ht="12.75" hidden="false" customHeight="false" outlineLevel="0" collapsed="false">
      <c r="A10" s="16" t="s">
        <v>5639</v>
      </c>
      <c r="B10" s="16"/>
      <c r="C10" s="16" t="s">
        <v>5571</v>
      </c>
      <c r="D10" s="16"/>
      <c r="E10" s="16" t="s">
        <v>5599</v>
      </c>
      <c r="F10" s="16"/>
      <c r="G10" s="8" t="n">
        <v>1600000</v>
      </c>
      <c r="H10" s="8"/>
      <c r="I10" s="103" t="n">
        <f aca="false">G10/$G$12</f>
        <v>0.0959290125307273</v>
      </c>
    </row>
    <row r="11" customFormat="false" ht="18" hidden="false" customHeight="false" outlineLevel="0" collapsed="false">
      <c r="A11" s="16"/>
      <c r="B11" s="16"/>
      <c r="C11" s="16"/>
      <c r="D11" s="16"/>
      <c r="E11" s="16"/>
      <c r="F11" s="16"/>
      <c r="G11" s="8"/>
      <c r="H11" s="94"/>
    </row>
    <row r="12" customFormat="false" ht="18.75" hidden="false" customHeight="false" outlineLevel="0" collapsed="false">
      <c r="A12" s="71" t="s">
        <v>5745</v>
      </c>
      <c r="B12" s="95"/>
      <c r="C12" s="72"/>
      <c r="D12" s="72"/>
      <c r="E12" s="72"/>
      <c r="F12" s="72"/>
      <c r="G12" s="96" t="n">
        <f aca="false">SUM(G7:G11)</f>
        <v>16679000</v>
      </c>
      <c r="H12" s="96"/>
      <c r="I12" s="99" t="n">
        <f aca="false">SUM(I7:I10)</f>
        <v>1</v>
      </c>
    </row>
    <row r="16" customFormat="false" ht="12.75" hidden="false" customHeight="false" outlineLevel="0" collapsed="false">
      <c r="A16" s="16"/>
      <c r="B16" s="16"/>
      <c r="C16" s="16"/>
      <c r="D16" s="16"/>
      <c r="E16" s="16"/>
      <c r="F16" s="16"/>
      <c r="G16" s="8"/>
    </row>
    <row r="17" customFormat="false" ht="12.75" hidden="false" customHeight="false" outlineLevel="0" collapsed="false">
      <c r="A17" s="16"/>
      <c r="B17" s="16"/>
      <c r="C17" s="16"/>
      <c r="D17" s="16"/>
      <c r="E17" s="16"/>
      <c r="F17" s="16"/>
      <c r="G17" s="8"/>
    </row>
    <row r="18" customFormat="false" ht="12.75" hidden="false" customHeight="false" outlineLevel="0" collapsed="false">
      <c r="A18" s="16"/>
      <c r="B18" s="16"/>
      <c r="C18" s="16"/>
      <c r="D18" s="16"/>
      <c r="E18" s="16"/>
      <c r="F18" s="16"/>
      <c r="G18" s="8"/>
    </row>
    <row r="19" customFormat="false" ht="12.75" hidden="false" customHeight="false" outlineLevel="0" collapsed="false">
      <c r="A19" s="16"/>
      <c r="B19" s="16"/>
      <c r="C19" s="16"/>
      <c r="D19" s="16"/>
      <c r="E19" s="16"/>
      <c r="F19" s="16"/>
      <c r="G19" s="8"/>
    </row>
    <row r="20" customFormat="false" ht="12.75" hidden="false" customHeight="false" outlineLevel="0" collapsed="false">
      <c r="A20" s="16"/>
      <c r="B20" s="16"/>
      <c r="C20" s="16"/>
      <c r="D20" s="16"/>
      <c r="E20" s="16"/>
      <c r="F20" s="16"/>
      <c r="G20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5573</v>
      </c>
      <c r="B7" s="16"/>
      <c r="C7" s="16" t="s">
        <v>5571</v>
      </c>
      <c r="D7" s="16"/>
      <c r="E7" s="86" t="s">
        <v>5574</v>
      </c>
      <c r="F7" s="16"/>
      <c r="G7" s="8" t="n">
        <v>28000000</v>
      </c>
      <c r="H7" s="8"/>
      <c r="I7" s="98" t="n">
        <f aca="false">G7/$G$30</f>
        <v>0.168195575460407</v>
      </c>
    </row>
    <row r="8" customFormat="false" ht="12.75" hidden="false" customHeight="false" outlineLevel="0" collapsed="false">
      <c r="A8" s="16" t="s">
        <v>5579</v>
      </c>
      <c r="B8" s="16"/>
      <c r="C8" s="16" t="s">
        <v>5571</v>
      </c>
      <c r="D8" s="16"/>
      <c r="E8" s="86" t="s">
        <v>5574</v>
      </c>
      <c r="F8" s="16"/>
      <c r="G8" s="8" t="n">
        <f aca="false">13387391+4005124</f>
        <v>17392515</v>
      </c>
      <c r="H8" s="83"/>
      <c r="I8" s="98" t="n">
        <f aca="false">G8/$G$30</f>
        <v>0.104476573897456</v>
      </c>
    </row>
    <row r="9" customFormat="false" ht="12.75" hidden="false" customHeight="false" outlineLevel="0" collapsed="false">
      <c r="A9" s="16" t="s">
        <v>5580</v>
      </c>
      <c r="B9" s="16"/>
      <c r="C9" s="16" t="s">
        <v>5571</v>
      </c>
      <c r="D9" s="16"/>
      <c r="E9" s="86" t="s">
        <v>5574</v>
      </c>
      <c r="F9" s="16"/>
      <c r="G9" s="8" t="n">
        <v>16000000</v>
      </c>
      <c r="H9" s="8"/>
      <c r="I9" s="98" t="n">
        <f aca="false">G9/$G$30</f>
        <v>0.096111757405947</v>
      </c>
    </row>
    <row r="10" customFormat="false" ht="12.75" hidden="false" customHeight="false" outlineLevel="0" collapsed="false">
      <c r="A10" s="16" t="s">
        <v>5581</v>
      </c>
      <c r="B10" s="16"/>
      <c r="C10" s="16" t="s">
        <v>5571</v>
      </c>
      <c r="D10" s="16"/>
      <c r="E10" s="86" t="s">
        <v>5574</v>
      </c>
      <c r="F10" s="16"/>
      <c r="G10" s="8" t="n">
        <v>14000000</v>
      </c>
      <c r="H10" s="8"/>
      <c r="I10" s="98" t="n">
        <f aca="false">G10/$G$30</f>
        <v>0.0840977877302037</v>
      </c>
    </row>
    <row r="11" customFormat="false" ht="12.75" hidden="false" customHeight="false" outlineLevel="0" collapsed="false">
      <c r="A11" s="16" t="s">
        <v>5582</v>
      </c>
      <c r="B11" s="16"/>
      <c r="C11" s="16" t="s">
        <v>5571</v>
      </c>
      <c r="D11" s="16"/>
      <c r="E11" s="86" t="s">
        <v>5574</v>
      </c>
      <c r="F11" s="16"/>
      <c r="G11" s="8" t="n">
        <v>14000000</v>
      </c>
      <c r="H11" s="8"/>
      <c r="I11" s="98" t="n">
        <f aca="false">G11/$G$30</f>
        <v>0.0840977877302037</v>
      </c>
    </row>
    <row r="12" customFormat="false" ht="12.75" hidden="false" customHeight="false" outlineLevel="0" collapsed="false">
      <c r="A12" s="16" t="s">
        <v>5584</v>
      </c>
      <c r="B12" s="16"/>
      <c r="C12" s="16" t="s">
        <v>5571</v>
      </c>
      <c r="D12" s="16"/>
      <c r="E12" s="86" t="s">
        <v>5574</v>
      </c>
      <c r="F12" s="16"/>
      <c r="G12" s="8" t="n">
        <v>10000000</v>
      </c>
      <c r="H12" s="8"/>
      <c r="I12" s="98" t="n">
        <f aca="false">G12/$G$30</f>
        <v>0.0600698483787169</v>
      </c>
    </row>
    <row r="13" customFormat="false" ht="12.75" hidden="false" customHeight="false" outlineLevel="0" collapsed="false">
      <c r="A13" s="16" t="s">
        <v>5773</v>
      </c>
      <c r="B13" s="16" t="s">
        <v>5774</v>
      </c>
      <c r="C13" s="16" t="s">
        <v>5571</v>
      </c>
      <c r="D13" s="16"/>
      <c r="E13" s="86" t="s">
        <v>5574</v>
      </c>
      <c r="F13" s="16"/>
      <c r="G13" s="8" t="n">
        <v>9742219</v>
      </c>
      <c r="H13" s="8"/>
      <c r="I13" s="98" t="n">
        <f aca="false">G13/$G$30</f>
        <v>0.0585213618202255</v>
      </c>
    </row>
    <row r="14" customFormat="false" ht="12.75" hidden="false" customHeight="false" outlineLevel="0" collapsed="false">
      <c r="A14" s="16" t="s">
        <v>5590</v>
      </c>
      <c r="B14" s="16"/>
      <c r="C14" s="16" t="s">
        <v>5571</v>
      </c>
      <c r="D14" s="16"/>
      <c r="E14" s="86" t="s">
        <v>5574</v>
      </c>
      <c r="F14" s="16"/>
      <c r="G14" s="8" t="n">
        <v>8663463</v>
      </c>
      <c r="H14" s="82"/>
      <c r="I14" s="98" t="n">
        <f aca="false">G14/$G$30</f>
        <v>0.0520412908844624</v>
      </c>
    </row>
    <row r="15" customFormat="false" ht="12.75" hidden="false" customHeight="false" outlineLevel="0" collapsed="false">
      <c r="A15" s="16" t="s">
        <v>5592</v>
      </c>
      <c r="B15" s="16"/>
      <c r="C15" s="16" t="s">
        <v>5571</v>
      </c>
      <c r="D15" s="16"/>
      <c r="E15" s="86" t="s">
        <v>5574</v>
      </c>
      <c r="F15" s="16"/>
      <c r="G15" s="8" t="n">
        <v>7094465</v>
      </c>
      <c r="H15" s="8"/>
      <c r="I15" s="98" t="n">
        <f aca="false">G15/$G$30</f>
        <v>0.0426163436878114</v>
      </c>
    </row>
    <row r="16" customFormat="false" ht="12.75" hidden="false" customHeight="false" outlineLevel="0" collapsed="false">
      <c r="A16" s="16" t="s">
        <v>5594</v>
      </c>
      <c r="B16" s="16"/>
      <c r="C16" s="16" t="s">
        <v>5571</v>
      </c>
      <c r="D16" s="16"/>
      <c r="E16" s="86" t="s">
        <v>5574</v>
      </c>
      <c r="F16" s="16"/>
      <c r="G16" s="8" t="n">
        <v>6730000</v>
      </c>
      <c r="H16" s="8"/>
      <c r="I16" s="98" t="n">
        <f aca="false">G16/$G$30</f>
        <v>0.0404270079588765</v>
      </c>
    </row>
    <row r="17" customFormat="false" ht="12.75" hidden="false" customHeight="false" outlineLevel="0" collapsed="false">
      <c r="A17" s="16" t="s">
        <v>5603</v>
      </c>
      <c r="B17" s="16"/>
      <c r="C17" s="16" t="s">
        <v>5571</v>
      </c>
      <c r="D17" s="16"/>
      <c r="E17" s="86" t="s">
        <v>5574</v>
      </c>
      <c r="F17" s="16"/>
      <c r="G17" s="8" t="n">
        <v>5430414</v>
      </c>
      <c r="H17" s="8"/>
      <c r="I17" s="98" t="n">
        <f aca="false">G17/$G$30</f>
        <v>0.0326204145613662</v>
      </c>
    </row>
    <row r="18" customFormat="false" ht="12.75" hidden="false" customHeight="false" outlineLevel="0" collapsed="false">
      <c r="A18" s="16" t="s">
        <v>5565</v>
      </c>
      <c r="B18" s="16" t="s">
        <v>5774</v>
      </c>
      <c r="C18" s="16" t="s">
        <v>5571</v>
      </c>
      <c r="D18" s="16"/>
      <c r="E18" s="86" t="s">
        <v>5574</v>
      </c>
      <c r="F18" s="16"/>
      <c r="G18" s="8" t="n">
        <v>4000000</v>
      </c>
      <c r="H18" s="8"/>
      <c r="I18" s="98" t="n">
        <f aca="false">G18/$G$30</f>
        <v>0.0240279393514868</v>
      </c>
    </row>
    <row r="19" customFormat="false" ht="12.75" hidden="false" customHeight="false" outlineLevel="0" collapsed="false">
      <c r="A19" s="16" t="s">
        <v>5607</v>
      </c>
      <c r="B19" s="16"/>
      <c r="C19" s="16" t="s">
        <v>5571</v>
      </c>
      <c r="D19" s="16"/>
      <c r="E19" s="86" t="s">
        <v>5574</v>
      </c>
      <c r="F19" s="16"/>
      <c r="G19" s="8" t="n">
        <v>4000000</v>
      </c>
      <c r="H19" s="8"/>
      <c r="I19" s="98" t="n">
        <f aca="false">G19/$G$30</f>
        <v>0.0240279393514868</v>
      </c>
    </row>
    <row r="20" customFormat="false" ht="12.75" hidden="false" customHeight="false" outlineLevel="0" collapsed="false">
      <c r="A20" s="16" t="s">
        <v>5608</v>
      </c>
      <c r="B20" s="16"/>
      <c r="C20" s="16" t="s">
        <v>5571</v>
      </c>
      <c r="D20" s="16"/>
      <c r="E20" s="86" t="s">
        <v>5574</v>
      </c>
      <c r="F20" s="16"/>
      <c r="G20" s="8" t="n">
        <v>4000000</v>
      </c>
      <c r="H20" s="84"/>
      <c r="I20" s="98" t="n">
        <f aca="false">G20/$G$30</f>
        <v>0.0240279393514868</v>
      </c>
    </row>
    <row r="21" customFormat="false" ht="12.75" hidden="false" customHeight="false" outlineLevel="0" collapsed="false">
      <c r="A21" s="16" t="s">
        <v>5775</v>
      </c>
      <c r="B21" s="5" t="s">
        <v>5774</v>
      </c>
      <c r="C21" s="16" t="s">
        <v>5571</v>
      </c>
      <c r="D21" s="16"/>
      <c r="E21" s="86" t="s">
        <v>5574</v>
      </c>
      <c r="F21" s="16"/>
      <c r="G21" s="8" t="n">
        <v>4000000</v>
      </c>
      <c r="H21" s="84"/>
      <c r="I21" s="98" t="n">
        <f aca="false">G21/$G$30</f>
        <v>0.0240279393514868</v>
      </c>
    </row>
    <row r="22" customFormat="false" ht="12.75" hidden="false" customHeight="false" outlineLevel="0" collapsed="false">
      <c r="A22" s="16" t="s">
        <v>5614</v>
      </c>
      <c r="B22" s="16"/>
      <c r="C22" s="16" t="s">
        <v>5571</v>
      </c>
      <c r="D22" s="16"/>
      <c r="E22" s="86" t="s">
        <v>5574</v>
      </c>
      <c r="F22" s="16"/>
      <c r="G22" s="8" t="n">
        <v>3565507</v>
      </c>
      <c r="H22" s="84"/>
      <c r="I22" s="98" t="n">
        <f aca="false">G22/$G$30</f>
        <v>0.0214179464883254</v>
      </c>
    </row>
    <row r="23" customFormat="false" ht="12.75" hidden="false" customHeight="false" outlineLevel="0" collapsed="false">
      <c r="A23" s="16" t="s">
        <v>5627</v>
      </c>
      <c r="B23" s="16"/>
      <c r="C23" s="16" t="s">
        <v>5571</v>
      </c>
      <c r="D23" s="16"/>
      <c r="E23" s="86" t="s">
        <v>5574</v>
      </c>
      <c r="F23" s="16"/>
      <c r="G23" s="8" t="n">
        <v>2105422</v>
      </c>
      <c r="H23" s="84"/>
      <c r="I23" s="98" t="n">
        <f aca="false">G23/$G$30</f>
        <v>0.0126472380313215</v>
      </c>
    </row>
    <row r="24" customFormat="false" ht="12.75" hidden="false" customHeight="false" outlineLevel="0" collapsed="false">
      <c r="A24" s="16" t="s">
        <v>5630</v>
      </c>
      <c r="B24" s="16"/>
      <c r="C24" s="16" t="s">
        <v>5571</v>
      </c>
      <c r="D24" s="16"/>
      <c r="E24" s="86" t="s">
        <v>5574</v>
      </c>
      <c r="F24" s="16"/>
      <c r="G24" s="8" t="n">
        <v>2000000</v>
      </c>
      <c r="H24" s="84"/>
      <c r="I24" s="98" t="n">
        <f aca="false">G24/$G$30</f>
        <v>0.0120139696757434</v>
      </c>
    </row>
    <row r="25" customFormat="false" ht="12.75" hidden="false" customHeight="false" outlineLevel="0" collapsed="false">
      <c r="A25" s="16" t="s">
        <v>5634</v>
      </c>
      <c r="B25" s="16"/>
      <c r="C25" s="16" t="s">
        <v>5571</v>
      </c>
      <c r="D25" s="16"/>
      <c r="E25" s="86" t="s">
        <v>5574</v>
      </c>
      <c r="F25" s="16"/>
      <c r="G25" s="8" t="n">
        <v>1914254</v>
      </c>
      <c r="H25" s="8"/>
      <c r="I25" s="98" t="n">
        <f aca="false">G25/$G$30</f>
        <v>0.0114988947538352</v>
      </c>
    </row>
    <row r="26" customFormat="false" ht="12.75" hidden="false" customHeight="false" outlineLevel="0" collapsed="false">
      <c r="A26" s="16" t="s">
        <v>5638</v>
      </c>
      <c r="B26" s="16"/>
      <c r="C26" s="16" t="s">
        <v>5571</v>
      </c>
      <c r="D26" s="16"/>
      <c r="E26" s="86" t="s">
        <v>5574</v>
      </c>
      <c r="F26" s="16"/>
      <c r="G26" s="8" t="n">
        <v>1681166</v>
      </c>
      <c r="H26" s="8"/>
      <c r="I26" s="98" t="n">
        <f aca="false">G26/$G$30</f>
        <v>0.0100987386719454</v>
      </c>
    </row>
    <row r="27" customFormat="false" ht="12.75" hidden="false" customHeight="false" outlineLevel="0" collapsed="false">
      <c r="A27" s="91" t="s">
        <v>3013</v>
      </c>
      <c r="B27" s="16" t="s">
        <v>5774</v>
      </c>
      <c r="C27" s="16" t="s">
        <v>5571</v>
      </c>
      <c r="D27" s="16"/>
      <c r="E27" s="86" t="s">
        <v>5574</v>
      </c>
      <c r="F27" s="16"/>
      <c r="G27" s="8" t="n">
        <f aca="false">1401280+1570</f>
        <v>1402850</v>
      </c>
      <c r="H27" s="8"/>
      <c r="I27" s="98" t="n">
        <f aca="false">G27/$G$30</f>
        <v>0.0084268986798083</v>
      </c>
    </row>
    <row r="28" customFormat="false" ht="12.75" hidden="false" customHeight="false" outlineLevel="0" collapsed="false">
      <c r="A28" s="16" t="s">
        <v>5650</v>
      </c>
      <c r="B28" s="16"/>
      <c r="C28" s="16" t="s">
        <v>5571</v>
      </c>
      <c r="D28" s="16"/>
      <c r="E28" s="86" t="s">
        <v>5574</v>
      </c>
      <c r="F28" s="16"/>
      <c r="G28" s="8" t="n">
        <v>750594</v>
      </c>
      <c r="H28" s="8"/>
      <c r="I28" s="98" t="n">
        <f aca="false">G28/$G$30</f>
        <v>0.00450880677739746</v>
      </c>
    </row>
    <row r="29" customFormat="false" ht="18" hidden="false" customHeight="false" outlineLevel="0" collapsed="false">
      <c r="A29" s="94"/>
      <c r="B29" s="94"/>
      <c r="C29" s="94"/>
      <c r="D29" s="94"/>
      <c r="E29" s="94"/>
      <c r="F29" s="94"/>
      <c r="G29" s="94"/>
      <c r="H29" s="94"/>
      <c r="I29" s="103"/>
    </row>
    <row r="30" customFormat="false" ht="18.75" hidden="false" customHeight="false" outlineLevel="0" collapsed="false">
      <c r="A30" s="71" t="s">
        <v>5745</v>
      </c>
      <c r="B30" s="95"/>
      <c r="C30" s="72"/>
      <c r="D30" s="72"/>
      <c r="E30" s="72"/>
      <c r="F30" s="72"/>
      <c r="G30" s="96" t="n">
        <f aca="false">SUM(G7:G29)</f>
        <v>166472869</v>
      </c>
      <c r="H30" s="96"/>
      <c r="I30" s="99" t="n">
        <f aca="false">SUM(I7:I29)</f>
        <v>1</v>
      </c>
    </row>
    <row r="32" customFormat="false" ht="12.75" hidden="false" customHeight="false" outlineLevel="0" collapsed="false">
      <c r="A32" s="0" t="s">
        <v>5776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5558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true" outlineLevel="0" collapsed="false">
      <c r="A7" s="5" t="s">
        <v>5777</v>
      </c>
      <c r="B7" s="5"/>
      <c r="C7" s="16" t="s">
        <v>5547</v>
      </c>
      <c r="D7" s="16"/>
      <c r="E7" s="5" t="s">
        <v>5558</v>
      </c>
      <c r="F7" s="5"/>
      <c r="G7" s="8" t="n">
        <f aca="false">1125000+2700000</f>
        <v>3825000</v>
      </c>
      <c r="H7" s="83"/>
      <c r="I7" s="98" t="n">
        <f aca="false">G7/$G$13</f>
        <v>0.541886632499711</v>
      </c>
    </row>
    <row r="8" customFormat="false" ht="12.75" hidden="false" customHeight="true" outlineLevel="0" collapsed="false">
      <c r="A8" s="16" t="s">
        <v>5778</v>
      </c>
      <c r="B8" s="16"/>
      <c r="C8" s="16" t="s">
        <v>5547</v>
      </c>
      <c r="D8" s="16"/>
      <c r="E8" s="16" t="s">
        <v>5558</v>
      </c>
      <c r="F8" s="16"/>
      <c r="G8" s="8" t="n">
        <f aca="false">1405000+350000</f>
        <v>1755000</v>
      </c>
      <c r="H8" s="8"/>
      <c r="I8" s="98" t="n">
        <f aca="false">G8/$G$13</f>
        <v>0.248630337264573</v>
      </c>
    </row>
    <row r="9" customFormat="false" ht="12.75" hidden="false" customHeight="true" outlineLevel="0" collapsed="false">
      <c r="A9" s="16" t="s">
        <v>5779</v>
      </c>
      <c r="B9" s="16"/>
      <c r="C9" s="16" t="s">
        <v>5547</v>
      </c>
      <c r="D9" s="16"/>
      <c r="E9" s="16" t="s">
        <v>5558</v>
      </c>
      <c r="F9" s="16"/>
      <c r="G9" s="8" t="n">
        <f aca="false">393750+159922</f>
        <v>553672</v>
      </c>
      <c r="H9" s="8"/>
      <c r="I9" s="98" t="n">
        <f aca="false">G9/$G$13</f>
        <v>0.0784385504808837</v>
      </c>
    </row>
    <row r="10" customFormat="false" ht="12.75" hidden="false" customHeight="true" outlineLevel="0" collapsed="false">
      <c r="A10" s="16" t="s">
        <v>5780</v>
      </c>
      <c r="B10" s="16"/>
      <c r="C10" s="16" t="s">
        <v>5547</v>
      </c>
      <c r="D10" s="16"/>
      <c r="E10" s="16" t="s">
        <v>5558</v>
      </c>
      <c r="F10" s="16"/>
      <c r="G10" s="8" t="n">
        <f aca="false">-500000+1000000</f>
        <v>500000</v>
      </c>
      <c r="H10" s="8"/>
      <c r="I10" s="98" t="n">
        <f aca="false">G10/$G$13</f>
        <v>0.0708348539215309</v>
      </c>
    </row>
    <row r="11" customFormat="false" ht="12.75" hidden="false" customHeight="true" outlineLevel="0" collapsed="false">
      <c r="A11" s="16" t="s">
        <v>5781</v>
      </c>
      <c r="B11" s="16"/>
      <c r="C11" s="16" t="s">
        <v>5547</v>
      </c>
      <c r="D11" s="16"/>
      <c r="E11" s="16" t="s">
        <v>5558</v>
      </c>
      <c r="F11" s="16"/>
      <c r="G11" s="8" t="n">
        <v>425000</v>
      </c>
      <c r="H11" s="8"/>
      <c r="I11" s="98" t="n">
        <f aca="false">G11/$G$13</f>
        <v>0.0602096258333012</v>
      </c>
    </row>
    <row r="12" customFormat="false" ht="18" hidden="false" customHeight="false" outlineLevel="0" collapsed="false">
      <c r="A12" s="94"/>
      <c r="B12" s="94"/>
      <c r="C12" s="94"/>
      <c r="D12" s="94"/>
      <c r="E12" s="94"/>
      <c r="F12" s="94"/>
      <c r="G12" s="94"/>
      <c r="H12" s="94"/>
    </row>
    <row r="13" customFormat="false" ht="18.75" hidden="false" customHeight="false" outlineLevel="0" collapsed="false">
      <c r="A13" s="71" t="s">
        <v>5745</v>
      </c>
      <c r="B13" s="95"/>
      <c r="C13" s="72"/>
      <c r="D13" s="72"/>
      <c r="E13" s="72"/>
      <c r="F13" s="72"/>
      <c r="G13" s="96" t="n">
        <f aca="false">SUM(G7:G12)</f>
        <v>7058672</v>
      </c>
      <c r="H13" s="96"/>
      <c r="I13" s="99" t="n">
        <f aca="false">SUM(I7:I12)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5557</v>
      </c>
      <c r="B7" s="16"/>
      <c r="C7" s="16" t="s">
        <v>5547</v>
      </c>
      <c r="D7" s="16"/>
      <c r="E7" s="16" t="s">
        <v>5755</v>
      </c>
      <c r="F7" s="16"/>
      <c r="G7" s="8" t="n">
        <v>5749630</v>
      </c>
      <c r="H7" s="8"/>
      <c r="I7" s="98" t="n">
        <f aca="false">G7/$G$21</f>
        <v>0.663813055877395</v>
      </c>
    </row>
    <row r="8" customFormat="false" ht="12.75" hidden="false" customHeight="false" outlineLevel="0" collapsed="false">
      <c r="A8" s="16" t="s">
        <v>5782</v>
      </c>
      <c r="B8" s="16"/>
      <c r="C8" s="16" t="s">
        <v>5547</v>
      </c>
      <c r="D8" s="16"/>
      <c r="E8" s="16" t="s">
        <v>5755</v>
      </c>
      <c r="F8" s="16"/>
      <c r="G8" s="8" t="n">
        <v>1546776</v>
      </c>
      <c r="H8" s="8"/>
      <c r="I8" s="98" t="n">
        <f aca="false">G8/$G$21</f>
        <v>0.178580204868455</v>
      </c>
    </row>
    <row r="9" customFormat="false" ht="12.75" hidden="false" customHeight="false" outlineLevel="0" collapsed="false">
      <c r="A9" s="16" t="s">
        <v>5783</v>
      </c>
      <c r="B9" s="16"/>
      <c r="C9" s="16" t="s">
        <v>5547</v>
      </c>
      <c r="D9" s="16"/>
      <c r="E9" s="16" t="s">
        <v>5755</v>
      </c>
      <c r="F9" s="16"/>
      <c r="G9" s="8" t="n">
        <v>723434</v>
      </c>
      <c r="H9" s="82"/>
      <c r="I9" s="98" t="n">
        <f aca="false">G9/$G$21</f>
        <v>0.0835227543799527</v>
      </c>
    </row>
    <row r="10" customFormat="false" ht="12.75" hidden="false" customHeight="false" outlineLevel="0" collapsed="false">
      <c r="A10" s="16" t="s">
        <v>5784</v>
      </c>
      <c r="B10" s="16"/>
      <c r="C10" s="16" t="s">
        <v>5547</v>
      </c>
      <c r="D10" s="16"/>
      <c r="E10" s="16" t="s">
        <v>5755</v>
      </c>
      <c r="F10" s="16"/>
      <c r="G10" s="8" t="n">
        <v>216719</v>
      </c>
      <c r="H10" s="8"/>
      <c r="I10" s="98" t="n">
        <f aca="false">G10/$G$21</f>
        <v>0.0250208972849893</v>
      </c>
    </row>
    <row r="11" customFormat="false" ht="12.75" hidden="false" customHeight="false" outlineLevel="0" collapsed="false">
      <c r="A11" s="16" t="s">
        <v>5785</v>
      </c>
      <c r="B11" s="16"/>
      <c r="C11" s="16" t="s">
        <v>5547</v>
      </c>
      <c r="D11" s="16"/>
      <c r="E11" s="16" t="s">
        <v>5755</v>
      </c>
      <c r="F11" s="16"/>
      <c r="G11" s="8" t="n">
        <f aca="false">90644+125000</f>
        <v>215644</v>
      </c>
      <c r="H11" s="83"/>
      <c r="I11" s="98" t="n">
        <f aca="false">G11/$G$21</f>
        <v>0.0248967851186294</v>
      </c>
    </row>
    <row r="12" customFormat="false" ht="12.75" hidden="false" customHeight="false" outlineLevel="0" collapsed="false">
      <c r="A12" s="16" t="s">
        <v>5786</v>
      </c>
      <c r="B12" s="16"/>
      <c r="C12" s="16" t="s">
        <v>5547</v>
      </c>
      <c r="D12" s="16"/>
      <c r="E12" s="16" t="s">
        <v>5755</v>
      </c>
      <c r="F12" s="16"/>
      <c r="G12" s="8" t="n">
        <f aca="false">502085.91-304666</f>
        <v>197419.91</v>
      </c>
      <c r="H12" s="8"/>
      <c r="I12" s="98" t="n">
        <f aca="false">G12/$G$21</f>
        <v>0.0227927560118026</v>
      </c>
    </row>
    <row r="13" customFormat="false" ht="12.75" hidden="false" customHeight="false" outlineLevel="0" collapsed="false">
      <c r="A13" s="16" t="s">
        <v>5787</v>
      </c>
      <c r="B13" s="16"/>
      <c r="C13" s="16" t="s">
        <v>5547</v>
      </c>
      <c r="D13" s="16"/>
      <c r="E13" s="16" t="s">
        <v>5755</v>
      </c>
      <c r="F13" s="16"/>
      <c r="G13" s="8" t="n">
        <v>43010</v>
      </c>
      <c r="H13" s="8"/>
      <c r="I13" s="98" t="n">
        <f aca="false">G13/$G$21</f>
        <v>0.00496564118617837</v>
      </c>
    </row>
    <row r="14" customFormat="false" ht="12.75" hidden="false" customHeight="false" outlineLevel="0" collapsed="false">
      <c r="A14" s="16" t="s">
        <v>5788</v>
      </c>
      <c r="B14" s="16"/>
      <c r="C14" s="16" t="s">
        <v>5547</v>
      </c>
      <c r="D14" s="16"/>
      <c r="E14" s="16" t="s">
        <v>5755</v>
      </c>
      <c r="F14" s="16"/>
      <c r="G14" s="8" t="n">
        <v>37419</v>
      </c>
      <c r="H14" s="8"/>
      <c r="I14" s="98" t="n">
        <f aca="false">G14/$G$21</f>
        <v>0.00432014246792859</v>
      </c>
    </row>
    <row r="15" customFormat="false" ht="12.75" hidden="false" customHeight="false" outlineLevel="0" collapsed="false">
      <c r="A15" s="16" t="s">
        <v>5789</v>
      </c>
      <c r="B15" s="16"/>
      <c r="C15" s="16" t="s">
        <v>5547</v>
      </c>
      <c r="D15" s="16"/>
      <c r="E15" s="16" t="s">
        <v>5755</v>
      </c>
      <c r="F15" s="16"/>
      <c r="G15" s="8" t="n">
        <v>12580</v>
      </c>
      <c r="H15" s="8"/>
      <c r="I15" s="98" t="n">
        <f aca="false">G15/$G$21</f>
        <v>0.00145240097935652</v>
      </c>
      <c r="K15" s="87"/>
    </row>
    <row r="16" customFormat="false" ht="12.75" hidden="false" customHeight="true" outlineLevel="0" collapsed="false">
      <c r="A16" s="16" t="s">
        <v>5790</v>
      </c>
      <c r="B16" s="16"/>
      <c r="C16" s="16" t="s">
        <v>5547</v>
      </c>
      <c r="D16" s="16"/>
      <c r="E16" s="16" t="s">
        <v>5755</v>
      </c>
      <c r="F16" s="16"/>
      <c r="G16" s="8" t="n">
        <v>10149</v>
      </c>
      <c r="H16" s="8"/>
      <c r="I16" s="98" t="n">
        <f aca="false">G16/$G$21</f>
        <v>0.001171734303616</v>
      </c>
    </row>
    <row r="17" customFormat="false" ht="12.75" hidden="false" customHeight="false" outlineLevel="0" collapsed="false">
      <c r="A17" s="16" t="s">
        <v>5791</v>
      </c>
      <c r="B17" s="16"/>
      <c r="C17" s="16" t="s">
        <v>5547</v>
      </c>
      <c r="D17" s="16"/>
      <c r="E17" s="16" t="s">
        <v>5755</v>
      </c>
      <c r="F17" s="16"/>
      <c r="G17" s="8" t="n">
        <v>2431</v>
      </c>
      <c r="H17" s="8"/>
      <c r="I17" s="98" t="n">
        <f aca="false">G17/$G$21</f>
        <v>0.000280666675740517</v>
      </c>
    </row>
    <row r="18" customFormat="false" ht="12.75" hidden="false" customHeight="false" outlineLevel="0" collapsed="false">
      <c r="A18" s="16" t="s">
        <v>5792</v>
      </c>
      <c r="B18" s="16"/>
      <c r="C18" s="16" t="s">
        <v>5547</v>
      </c>
      <c r="D18" s="16"/>
      <c r="E18" s="16" t="s">
        <v>5755</v>
      </c>
      <c r="F18" s="16"/>
      <c r="G18" s="8" t="n">
        <v>-42841</v>
      </c>
      <c r="H18" s="8"/>
      <c r="I18" s="98" t="n">
        <f aca="false">G18/$G$21</f>
        <v>-0.00494612959909481</v>
      </c>
    </row>
    <row r="19" customFormat="false" ht="12.75" hidden="false" customHeight="false" outlineLevel="0" collapsed="false">
      <c r="A19" s="5" t="s">
        <v>5793</v>
      </c>
      <c r="B19" s="5"/>
      <c r="C19" s="5" t="s">
        <v>5547</v>
      </c>
      <c r="D19" s="5"/>
      <c r="E19" s="5" t="s">
        <v>5755</v>
      </c>
      <c r="F19" s="5"/>
      <c r="G19" s="8" t="n">
        <f aca="false">-45391-5460</f>
        <v>-50851</v>
      </c>
      <c r="H19" s="8"/>
      <c r="I19" s="98" t="n">
        <f aca="false">G19/$G$21</f>
        <v>-0.005870909554949</v>
      </c>
    </row>
    <row r="20" customFormat="false" ht="18" hidden="false" customHeight="false" outlineLevel="0" collapsed="false">
      <c r="A20" s="94"/>
      <c r="B20" s="94"/>
      <c r="C20" s="94"/>
      <c r="D20" s="94"/>
      <c r="E20" s="94"/>
      <c r="F20" s="94"/>
      <c r="G20" s="94"/>
      <c r="H20" s="94"/>
    </row>
    <row r="21" customFormat="false" ht="18.75" hidden="false" customHeight="false" outlineLevel="0" collapsed="false">
      <c r="A21" s="71" t="s">
        <v>5745</v>
      </c>
      <c r="B21" s="95"/>
      <c r="C21" s="72"/>
      <c r="D21" s="72"/>
      <c r="E21" s="72"/>
      <c r="F21" s="72"/>
      <c r="G21" s="96" t="n">
        <f aca="false">SUM(G7:G20)</f>
        <v>8661519.91</v>
      </c>
      <c r="H21" s="96"/>
      <c r="I21" s="99" t="n">
        <f aca="false">SUM(I7:I20)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5751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5794</v>
      </c>
      <c r="B6" s="16"/>
      <c r="C6" s="16" t="s">
        <v>5575</v>
      </c>
      <c r="D6" s="16"/>
      <c r="E6" s="16" t="s">
        <v>5587</v>
      </c>
      <c r="F6" s="16"/>
      <c r="G6" s="8" t="n">
        <v>9299391</v>
      </c>
      <c r="H6" s="8"/>
      <c r="I6" s="108" t="n">
        <f aca="false">G6/$G$18</f>
        <v>0.837042927484836</v>
      </c>
    </row>
    <row r="7" customFormat="false" ht="12.75" hidden="false" customHeight="true" outlineLevel="0" collapsed="false">
      <c r="A7" s="16" t="s">
        <v>5648</v>
      </c>
      <c r="B7" s="16"/>
      <c r="C7" s="16" t="s">
        <v>5575</v>
      </c>
      <c r="D7" s="16"/>
      <c r="E7" s="16" t="s">
        <v>5587</v>
      </c>
      <c r="F7" s="16"/>
      <c r="G7" s="8" t="n">
        <v>1110296.91</v>
      </c>
      <c r="H7" s="84"/>
      <c r="I7" s="108" t="n">
        <f aca="false">G7/$G$18</f>
        <v>0.0999383912262392</v>
      </c>
    </row>
    <row r="8" customFormat="false" ht="12.75" hidden="false" customHeight="true" outlineLevel="0" collapsed="false">
      <c r="A8" s="16" t="s">
        <v>5675</v>
      </c>
      <c r="B8" s="16"/>
      <c r="C8" s="16" t="s">
        <v>5575</v>
      </c>
      <c r="D8" s="16"/>
      <c r="E8" s="16" t="s">
        <v>5587</v>
      </c>
      <c r="F8" s="16"/>
      <c r="G8" s="8" t="n">
        <f aca="false">273427+19232</f>
        <v>292659</v>
      </c>
      <c r="H8" s="8"/>
      <c r="I8" s="108" t="n">
        <f aca="false">G8/$G$18</f>
        <v>0.026342385873955</v>
      </c>
    </row>
    <row r="9" customFormat="false" ht="12.75" hidden="false" customHeight="true" outlineLevel="0" collapsed="false">
      <c r="A9" s="16" t="s">
        <v>5688</v>
      </c>
      <c r="B9" s="16"/>
      <c r="C9" s="16" t="s">
        <v>5575</v>
      </c>
      <c r="D9" s="16"/>
      <c r="E9" s="16" t="s">
        <v>5587</v>
      </c>
      <c r="F9" s="16"/>
      <c r="G9" s="8" t="n">
        <v>129074.6</v>
      </c>
      <c r="H9" s="8"/>
      <c r="I9" s="108" t="n">
        <f aca="false">G9/$G$18</f>
        <v>0.0116180705863356</v>
      </c>
    </row>
    <row r="10" customFormat="false" ht="12.75" hidden="false" customHeight="true" outlineLevel="0" collapsed="false">
      <c r="A10" s="16" t="s">
        <v>5699</v>
      </c>
      <c r="B10" s="16"/>
      <c r="C10" s="16" t="s">
        <v>5575</v>
      </c>
      <c r="D10" s="16"/>
      <c r="E10" s="16" t="s">
        <v>5587</v>
      </c>
      <c r="F10" s="16"/>
      <c r="G10" s="8" t="n">
        <v>69232.21</v>
      </c>
      <c r="H10" s="8"/>
      <c r="I10" s="108" t="n">
        <f aca="false">G10/$G$18</f>
        <v>0.00623162653711893</v>
      </c>
    </row>
    <row r="11" customFormat="false" ht="12.75" hidden="false" customHeight="true" outlineLevel="0" collapsed="false">
      <c r="A11" s="16" t="s">
        <v>5708</v>
      </c>
      <c r="B11" s="16"/>
      <c r="C11" s="16" t="s">
        <v>5575</v>
      </c>
      <c r="D11" s="16"/>
      <c r="E11" s="16" t="s">
        <v>5587</v>
      </c>
      <c r="F11" s="16"/>
      <c r="G11" s="8" t="n">
        <v>32100</v>
      </c>
      <c r="H11" s="8"/>
      <c r="I11" s="108" t="n">
        <f aca="false">G11/$G$18</f>
        <v>0.00288933737405635</v>
      </c>
    </row>
    <row r="12" customFormat="false" ht="12.75" hidden="false" customHeight="true" outlineLevel="0" collapsed="false">
      <c r="A12" s="16" t="s">
        <v>5631</v>
      </c>
      <c r="B12" s="16"/>
      <c r="C12" s="16" t="s">
        <v>5575</v>
      </c>
      <c r="D12" s="16"/>
      <c r="E12" s="16" t="s">
        <v>5587</v>
      </c>
      <c r="F12" s="16"/>
      <c r="G12" s="8" t="n">
        <v>10775</v>
      </c>
      <c r="H12" s="8"/>
      <c r="I12" s="108" t="n">
        <f aca="false">G12/$G$18</f>
        <v>0.000969863246275924</v>
      </c>
    </row>
    <row r="13" customFormat="false" ht="12.75" hidden="false" customHeight="true" outlineLevel="0" collapsed="false">
      <c r="A13" s="16" t="s">
        <v>5724</v>
      </c>
      <c r="B13" s="16"/>
      <c r="C13" s="16" t="s">
        <v>5575</v>
      </c>
      <c r="D13" s="16"/>
      <c r="E13" s="16" t="s">
        <v>5587</v>
      </c>
      <c r="F13" s="16"/>
      <c r="G13" s="8" t="n">
        <v>9125</v>
      </c>
      <c r="H13" s="8"/>
      <c r="I13" s="108" t="n">
        <f aca="false">G13/$G$18</f>
        <v>0.000821345904618822</v>
      </c>
    </row>
    <row r="14" customFormat="false" ht="12.75" hidden="false" customHeight="true" outlineLevel="0" collapsed="false">
      <c r="A14" s="16" t="s">
        <v>5725</v>
      </c>
      <c r="B14" s="16"/>
      <c r="C14" s="16" t="s">
        <v>5575</v>
      </c>
      <c r="D14" s="16"/>
      <c r="E14" s="16" t="s">
        <v>5587</v>
      </c>
      <c r="F14" s="16"/>
      <c r="G14" s="8" t="n">
        <v>9125</v>
      </c>
      <c r="H14" s="8"/>
      <c r="I14" s="108" t="n">
        <f aca="false">G14/$G$18</f>
        <v>0.000821345904618822</v>
      </c>
    </row>
    <row r="15" customFormat="false" ht="12.75" hidden="false" customHeight="true" outlineLevel="0" collapsed="false">
      <c r="A15" s="16" t="s">
        <v>5726</v>
      </c>
      <c r="B15" s="16"/>
      <c r="C15" s="16" t="s">
        <v>5575</v>
      </c>
      <c r="D15" s="16"/>
      <c r="E15" s="16" t="s">
        <v>5587</v>
      </c>
      <c r="F15" s="16"/>
      <c r="G15" s="8" t="n">
        <v>7866</v>
      </c>
      <c r="H15" s="8"/>
      <c r="I15" s="108" t="n">
        <f aca="false">G15/$G$18</f>
        <v>0.000708022672408948</v>
      </c>
    </row>
    <row r="16" customFormat="false" ht="12.75" hidden="false" customHeight="true" outlineLevel="0" collapsed="false">
      <c r="A16" s="16" t="s">
        <v>5685</v>
      </c>
      <c r="B16" s="16"/>
      <c r="C16" s="16" t="s">
        <v>5575</v>
      </c>
      <c r="D16" s="16"/>
      <c r="E16" s="16" t="s">
        <v>5587</v>
      </c>
      <c r="F16" s="16"/>
      <c r="G16" s="8" t="n">
        <v>140169</v>
      </c>
      <c r="H16" s="8"/>
      <c r="I16" s="108" t="n">
        <f aca="false">G16/$G$18</f>
        <v>0.012616683189536</v>
      </c>
    </row>
    <row r="17" customFormat="false" ht="18" hidden="false" customHeight="false" outlineLevel="0" collapsed="false">
      <c r="A17" s="94"/>
      <c r="B17" s="94"/>
      <c r="C17" s="94"/>
      <c r="D17" s="94"/>
      <c r="E17" s="94"/>
      <c r="F17" s="94"/>
      <c r="G17" s="94"/>
      <c r="H17" s="94"/>
    </row>
    <row r="18" customFormat="false" ht="18.75" hidden="false" customHeight="false" outlineLevel="0" collapsed="false">
      <c r="A18" s="71" t="s">
        <v>5745</v>
      </c>
      <c r="B18" s="95"/>
      <c r="C18" s="72"/>
      <c r="D18" s="72"/>
      <c r="E18" s="72"/>
      <c r="F18" s="72"/>
      <c r="G18" s="96" t="n">
        <f aca="false">SUM(G6:G17)</f>
        <v>11109813.72</v>
      </c>
      <c r="H18" s="96"/>
      <c r="I18" s="99" t="n">
        <f aca="false">SUM(I6:I16)</f>
        <v>1</v>
      </c>
    </row>
    <row r="20" customFormat="false" ht="12.75" hidden="false" customHeight="false" outlineLevel="0" collapsed="false">
      <c r="A20" s="107" t="s">
        <v>5795</v>
      </c>
    </row>
    <row r="23" customFormat="false" ht="12.75" hidden="false" customHeight="false" outlineLevel="0" collapsed="false">
      <c r="A23" s="16"/>
      <c r="B23" s="16"/>
      <c r="C23" s="16"/>
      <c r="D23" s="16"/>
      <c r="E23" s="16"/>
      <c r="F23" s="16"/>
      <c r="G23" s="8"/>
    </row>
    <row r="24" customFormat="false" ht="12.75" hidden="false" customHeight="false" outlineLevel="0" collapsed="false">
      <c r="A24" s="16"/>
      <c r="B24" s="16"/>
      <c r="C24" s="16"/>
      <c r="D24" s="16"/>
      <c r="E24" s="16"/>
      <c r="F24" s="16"/>
      <c r="G24" s="8"/>
    </row>
    <row r="25" customFormat="false" ht="12.75" hidden="false" customHeight="false" outlineLevel="0" collapsed="false">
      <c r="A25" s="16"/>
      <c r="B25" s="16"/>
      <c r="C25" s="16"/>
      <c r="D25" s="16"/>
      <c r="E25" s="16"/>
      <c r="F25" s="16"/>
      <c r="G25" s="8"/>
    </row>
    <row r="26" customFormat="false" ht="12.75" hidden="false" customHeight="false" outlineLevel="0" collapsed="false">
      <c r="A26" s="16"/>
      <c r="B26" s="16"/>
      <c r="C26" s="16"/>
      <c r="D26" s="16"/>
      <c r="E26" s="16"/>
      <c r="F26" s="16"/>
      <c r="G26" s="8"/>
    </row>
    <row r="27" customFormat="false" ht="12.75" hidden="false" customHeight="false" outlineLevel="0" collapsed="false">
      <c r="A27" s="16"/>
      <c r="B27" s="16"/>
      <c r="C27" s="16"/>
      <c r="D27" s="16"/>
      <c r="E27" s="16"/>
      <c r="F27" s="16"/>
      <c r="G27" s="8"/>
    </row>
    <row r="28" customFormat="false" ht="12.75" hidden="false" customHeight="false" outlineLevel="0" collapsed="false">
      <c r="A28" s="16"/>
      <c r="B28" s="16"/>
      <c r="C28" s="16"/>
      <c r="D28" s="16"/>
      <c r="E28" s="16"/>
      <c r="F28" s="16"/>
      <c r="G28" s="8"/>
    </row>
    <row r="29" customFormat="false" ht="12.75" hidden="false" customHeight="false" outlineLevel="0" collapsed="false">
      <c r="A29" s="16"/>
      <c r="B29" s="16"/>
      <c r="C29" s="16"/>
      <c r="D29" s="16"/>
      <c r="E29" s="16"/>
      <c r="F29" s="16"/>
      <c r="G29" s="8"/>
    </row>
    <row r="30" customFormat="false" ht="12.75" hidden="false" customHeight="false" outlineLevel="0" collapsed="false">
      <c r="A30" s="16"/>
      <c r="B30" s="16"/>
      <c r="C30" s="16"/>
      <c r="D30" s="16"/>
      <c r="E30" s="16"/>
      <c r="F30" s="16"/>
      <c r="G30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1588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E4" s="109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6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true" outlineLevel="0" collapsed="false">
      <c r="A6" s="86" t="s">
        <v>5591</v>
      </c>
      <c r="B6" s="86"/>
      <c r="C6" s="86" t="s">
        <v>5575</v>
      </c>
      <c r="D6" s="86"/>
      <c r="E6" s="86" t="s">
        <v>5305</v>
      </c>
      <c r="F6" s="86"/>
      <c r="G6" s="8" t="n">
        <v>8493684.5</v>
      </c>
      <c r="H6" s="8"/>
      <c r="I6" s="98" t="n">
        <f aca="false">G6/$G$36</f>
        <v>0.30316535746164</v>
      </c>
    </row>
    <row r="7" customFormat="false" ht="12.75" hidden="false" customHeight="true" outlineLevel="0" collapsed="false">
      <c r="A7" s="86" t="s">
        <v>5604</v>
      </c>
      <c r="B7" s="86"/>
      <c r="C7" s="86" t="s">
        <v>5575</v>
      </c>
      <c r="D7" s="86"/>
      <c r="E7" s="86" t="s">
        <v>5305</v>
      </c>
      <c r="F7" s="86"/>
      <c r="G7" s="8" t="n">
        <v>5093725</v>
      </c>
      <c r="H7" s="8"/>
      <c r="I7" s="98" t="n">
        <f aca="false">G7/$G$36</f>
        <v>0.181810492305935</v>
      </c>
    </row>
    <row r="8" customFormat="false" ht="12.75" hidden="false" customHeight="true" outlineLevel="0" collapsed="false">
      <c r="A8" s="86" t="s">
        <v>5619</v>
      </c>
      <c r="B8" s="86"/>
      <c r="C8" s="86" t="s">
        <v>5575</v>
      </c>
      <c r="D8" s="86"/>
      <c r="E8" s="86" t="s">
        <v>5305</v>
      </c>
      <c r="F8" s="86"/>
      <c r="G8" s="8" t="n">
        <v>2801570.56</v>
      </c>
      <c r="H8" s="8"/>
      <c r="I8" s="98" t="n">
        <f aca="false">G8/$G$36</f>
        <v>0.0999965492333046</v>
      </c>
    </row>
    <row r="9" customFormat="false" ht="12.75" hidden="false" customHeight="true" outlineLevel="0" collapsed="false">
      <c r="A9" s="86" t="s">
        <v>5620</v>
      </c>
      <c r="B9" s="86"/>
      <c r="C9" s="86" t="s">
        <v>5575</v>
      </c>
      <c r="D9" s="86"/>
      <c r="E9" s="86" t="s">
        <v>5305</v>
      </c>
      <c r="F9" s="86"/>
      <c r="G9" s="8" t="n">
        <v>2616638.52</v>
      </c>
      <c r="H9" s="8"/>
      <c r="I9" s="98" t="n">
        <f aca="false">G9/$G$36</f>
        <v>0.0933957639071354</v>
      </c>
    </row>
    <row r="10" customFormat="false" ht="12.75" hidden="false" customHeight="true" outlineLevel="0" collapsed="false">
      <c r="A10" s="86" t="s">
        <v>5631</v>
      </c>
      <c r="B10" s="86"/>
      <c r="C10" s="86" t="s">
        <v>5575</v>
      </c>
      <c r="D10" s="86"/>
      <c r="E10" s="86" t="s">
        <v>5305</v>
      </c>
      <c r="F10" s="86"/>
      <c r="G10" s="8" t="n">
        <v>1960673.25</v>
      </c>
      <c r="H10" s="8"/>
      <c r="I10" s="98" t="n">
        <f aca="false">G10/$G$36</f>
        <v>0.0699823741630296</v>
      </c>
    </row>
    <row r="11" customFormat="false" ht="12.75" hidden="false" customHeight="true" outlineLevel="0" collapsed="false">
      <c r="A11" s="86" t="s">
        <v>5637</v>
      </c>
      <c r="B11" s="86"/>
      <c r="C11" s="86" t="s">
        <v>5575</v>
      </c>
      <c r="D11" s="86"/>
      <c r="E11" s="86" t="s">
        <v>5305</v>
      </c>
      <c r="F11" s="86"/>
      <c r="G11" s="8" t="n">
        <v>1754146.52</v>
      </c>
      <c r="H11" s="8"/>
      <c r="I11" s="98" t="n">
        <f aca="false">G11/$G$36</f>
        <v>0.0626108088634433</v>
      </c>
    </row>
    <row r="12" customFormat="false" ht="12.75" hidden="false" customHeight="true" outlineLevel="0" collapsed="false">
      <c r="A12" s="86" t="s">
        <v>5641</v>
      </c>
      <c r="B12" s="86"/>
      <c r="C12" s="86" t="s">
        <v>5575</v>
      </c>
      <c r="D12" s="86"/>
      <c r="E12" s="86" t="s">
        <v>5305</v>
      </c>
      <c r="F12" s="86"/>
      <c r="G12" s="8" t="n">
        <v>1545138</v>
      </c>
      <c r="H12" s="84"/>
      <c r="I12" s="98" t="n">
        <f aca="false">G12/$G$36</f>
        <v>0.0551506609525658</v>
      </c>
    </row>
    <row r="13" customFormat="false" ht="12.75" hidden="false" customHeight="true" outlineLevel="0" collapsed="false">
      <c r="A13" s="86" t="s">
        <v>5642</v>
      </c>
      <c r="B13" s="86"/>
      <c r="C13" s="86" t="s">
        <v>5575</v>
      </c>
      <c r="D13" s="86"/>
      <c r="E13" s="86" t="s">
        <v>5305</v>
      </c>
      <c r="F13" s="86"/>
      <c r="G13" s="8" t="n">
        <v>1506242.72</v>
      </c>
      <c r="H13" s="8"/>
      <c r="I13" s="98" t="n">
        <f aca="false">G13/$G$36</f>
        <v>0.0537623704568721</v>
      </c>
    </row>
    <row r="14" customFormat="false" ht="12.75" hidden="false" customHeight="false" outlineLevel="0" collapsed="false">
      <c r="A14" s="86" t="s">
        <v>5655</v>
      </c>
      <c r="B14" s="86"/>
      <c r="C14" s="86" t="s">
        <v>5575</v>
      </c>
      <c r="D14" s="86"/>
      <c r="E14" s="86" t="s">
        <v>5305</v>
      </c>
      <c r="F14" s="86"/>
      <c r="G14" s="8" t="n">
        <v>667229</v>
      </c>
      <c r="H14" s="84"/>
      <c r="I14" s="98" t="n">
        <f aca="false">G14/$G$36</f>
        <v>0.0238154264258076</v>
      </c>
    </row>
    <row r="15" customFormat="false" ht="12.75" hidden="false" customHeight="false" outlineLevel="0" collapsed="false">
      <c r="A15" s="86" t="s">
        <v>5656</v>
      </c>
      <c r="B15" s="86"/>
      <c r="C15" s="86" t="s">
        <v>5575</v>
      </c>
      <c r="D15" s="86"/>
      <c r="E15" s="86" t="s">
        <v>5305</v>
      </c>
      <c r="F15" s="86"/>
      <c r="G15" s="8" t="n">
        <v>601115</v>
      </c>
      <c r="H15" s="8"/>
      <c r="I15" s="98" t="n">
        <f aca="false">G15/$G$36</f>
        <v>0.0214556172707561</v>
      </c>
    </row>
    <row r="16" customFormat="false" ht="12.75" hidden="false" customHeight="false" outlineLevel="0" collapsed="false">
      <c r="A16" s="86" t="s">
        <v>5677</v>
      </c>
      <c r="B16" s="86"/>
      <c r="C16" s="86" t="s">
        <v>5575</v>
      </c>
      <c r="D16" s="86"/>
      <c r="E16" s="86" t="s">
        <v>5305</v>
      </c>
      <c r="F16" s="86"/>
      <c r="G16" s="8" t="n">
        <v>253737</v>
      </c>
      <c r="H16" s="8"/>
      <c r="I16" s="98" t="n">
        <f aca="false">G16/$G$36</f>
        <v>0.00905664300413373</v>
      </c>
    </row>
    <row r="17" customFormat="false" ht="12.75" hidden="false" customHeight="false" outlineLevel="0" collapsed="false">
      <c r="A17" s="86" t="s">
        <v>5683</v>
      </c>
      <c r="B17" s="86"/>
      <c r="C17" s="86" t="s">
        <v>5575</v>
      </c>
      <c r="D17" s="86"/>
      <c r="E17" s="86" t="s">
        <v>5305</v>
      </c>
      <c r="F17" s="86"/>
      <c r="G17" s="8" t="n">
        <v>176555</v>
      </c>
      <c r="H17" s="8"/>
      <c r="I17" s="98" t="n">
        <f aca="false">G17/$G$36</f>
        <v>0.00630178336464461</v>
      </c>
    </row>
    <row r="18" customFormat="false" ht="12.75" hidden="false" customHeight="false" outlineLevel="0" collapsed="false">
      <c r="A18" s="86" t="s">
        <v>5687</v>
      </c>
      <c r="B18" s="86"/>
      <c r="C18" s="86" t="s">
        <v>5575</v>
      </c>
      <c r="D18" s="86"/>
      <c r="E18" s="86" t="s">
        <v>5305</v>
      </c>
      <c r="F18" s="86"/>
      <c r="G18" s="8" t="n">
        <v>130255</v>
      </c>
      <c r="H18" s="8"/>
      <c r="I18" s="98" t="n">
        <f aca="false">G18/$G$36</f>
        <v>0.00464919595685075</v>
      </c>
    </row>
    <row r="19" customFormat="false" ht="12.75" hidden="false" customHeight="false" outlineLevel="0" collapsed="false">
      <c r="A19" s="86" t="s">
        <v>5672</v>
      </c>
      <c r="B19" s="86"/>
      <c r="C19" s="86" t="s">
        <v>5575</v>
      </c>
      <c r="D19" s="86"/>
      <c r="E19" s="86" t="s">
        <v>5305</v>
      </c>
      <c r="F19" s="86"/>
      <c r="G19" s="8" t="n">
        <v>100796</v>
      </c>
      <c r="H19" s="83"/>
      <c r="I19" s="98" t="n">
        <f aca="false">G19/$G$36</f>
        <v>0.00359771491049655</v>
      </c>
    </row>
    <row r="20" customFormat="false" ht="12.75" hidden="false" customHeight="false" outlineLevel="0" collapsed="false">
      <c r="A20" s="86" t="s">
        <v>5695</v>
      </c>
      <c r="B20" s="86"/>
      <c r="C20" s="86" t="s">
        <v>5575</v>
      </c>
      <c r="D20" s="86"/>
      <c r="E20" s="86" t="s">
        <v>5305</v>
      </c>
      <c r="F20" s="86"/>
      <c r="G20" s="8" t="n">
        <v>95944</v>
      </c>
      <c r="H20" s="84"/>
      <c r="I20" s="98" t="n">
        <f aca="false">G20/$G$36</f>
        <v>0.00342453231648757</v>
      </c>
    </row>
    <row r="21" customFormat="false" ht="12.75" hidden="false" customHeight="false" outlineLevel="0" collapsed="false">
      <c r="A21" s="86" t="s">
        <v>5696</v>
      </c>
      <c r="B21" s="86"/>
      <c r="C21" s="86" t="s">
        <v>5575</v>
      </c>
      <c r="D21" s="86"/>
      <c r="E21" s="86" t="s">
        <v>5305</v>
      </c>
      <c r="F21" s="86"/>
      <c r="G21" s="8" t="n">
        <v>94907</v>
      </c>
      <c r="H21" s="8"/>
      <c r="I21" s="98" t="n">
        <f aca="false">G21/$G$36</f>
        <v>0.00338751864171689</v>
      </c>
    </row>
    <row r="22" customFormat="false" ht="12.75" hidden="false" customHeight="false" outlineLevel="0" collapsed="false">
      <c r="A22" s="86" t="s">
        <v>5709</v>
      </c>
      <c r="B22" s="86"/>
      <c r="C22" s="86" t="s">
        <v>5575</v>
      </c>
      <c r="D22" s="86"/>
      <c r="E22" s="86" t="s">
        <v>5305</v>
      </c>
      <c r="F22" s="86"/>
      <c r="G22" s="8" t="n">
        <v>29707</v>
      </c>
      <c r="H22" s="82"/>
      <c r="I22" s="98" t="n">
        <f aca="false">G22/$G$36</f>
        <v>0.0010603329184305</v>
      </c>
    </row>
    <row r="23" customFormat="false" ht="12.75" hidden="false" customHeight="false" outlineLevel="0" collapsed="false">
      <c r="A23" s="86" t="s">
        <v>5711</v>
      </c>
      <c r="B23" s="86"/>
      <c r="C23" s="86" t="s">
        <v>5575</v>
      </c>
      <c r="D23" s="86"/>
      <c r="E23" s="86" t="s">
        <v>5712</v>
      </c>
      <c r="F23" s="86"/>
      <c r="G23" s="8" t="n">
        <v>28086</v>
      </c>
      <c r="H23" s="8"/>
      <c r="I23" s="98" t="n">
        <f aca="false">G23/$G$36</f>
        <v>0.00100247451264144</v>
      </c>
    </row>
    <row r="24" customFormat="false" ht="12.75" hidden="false" customHeight="false" outlineLevel="0" collapsed="false">
      <c r="A24" s="86" t="s">
        <v>5714</v>
      </c>
      <c r="B24" s="86"/>
      <c r="C24" s="86" t="s">
        <v>5575</v>
      </c>
      <c r="D24" s="86"/>
      <c r="E24" s="86" t="s">
        <v>5305</v>
      </c>
      <c r="F24" s="86"/>
      <c r="G24" s="8" t="n">
        <v>17739.3200000001</v>
      </c>
      <c r="H24" s="8"/>
      <c r="I24" s="98" t="n">
        <f aca="false">G24/$G$36</f>
        <v>0.000633170126454124</v>
      </c>
    </row>
    <row r="25" customFormat="false" ht="12.75" hidden="false" customHeight="false" outlineLevel="0" collapsed="false">
      <c r="A25" s="86" t="s">
        <v>5715</v>
      </c>
      <c r="B25" s="86"/>
      <c r="C25" s="86" t="s">
        <v>5575</v>
      </c>
      <c r="D25" s="86"/>
      <c r="E25" s="86" t="s">
        <v>5305</v>
      </c>
      <c r="F25" s="86"/>
      <c r="G25" s="8" t="n">
        <v>17148</v>
      </c>
      <c r="H25" s="8"/>
      <c r="I25" s="98" t="n">
        <f aca="false">G25/$G$36</f>
        <v>0.000612064122437347</v>
      </c>
    </row>
    <row r="26" customFormat="false" ht="12.75" hidden="false" customHeight="true" outlineLevel="0" collapsed="false">
      <c r="A26" s="86" t="s">
        <v>5718</v>
      </c>
      <c r="B26" s="86"/>
      <c r="C26" s="86" t="s">
        <v>5575</v>
      </c>
      <c r="D26" s="86"/>
      <c r="E26" s="86" t="s">
        <v>5305</v>
      </c>
      <c r="F26" s="86"/>
      <c r="G26" s="8" t="n">
        <v>13500</v>
      </c>
      <c r="H26" s="8"/>
      <c r="I26" s="98" t="n">
        <f aca="false">G26/$G$36</f>
        <v>0.00048185593963752</v>
      </c>
    </row>
    <row r="27" customFormat="false" ht="12.75" hidden="false" customHeight="false" outlineLevel="0" collapsed="false">
      <c r="A27" s="86" t="s">
        <v>5727</v>
      </c>
      <c r="B27" s="86"/>
      <c r="C27" s="86" t="s">
        <v>5575</v>
      </c>
      <c r="D27" s="86"/>
      <c r="E27" s="86" t="s">
        <v>5305</v>
      </c>
      <c r="F27" s="86"/>
      <c r="G27" s="8" t="n">
        <v>7360</v>
      </c>
      <c r="H27" s="8"/>
      <c r="I27" s="98" t="n">
        <f aca="false">G27/$G$36</f>
        <v>0.000262700719683863</v>
      </c>
    </row>
    <row r="28" customFormat="false" ht="12.75" hidden="false" customHeight="false" outlineLevel="0" collapsed="false">
      <c r="A28" s="86" t="s">
        <v>5728</v>
      </c>
      <c r="B28" s="86"/>
      <c r="C28" s="86" t="s">
        <v>5575</v>
      </c>
      <c r="D28" s="86"/>
      <c r="E28" s="86" t="s">
        <v>5305</v>
      </c>
      <c r="F28" s="86"/>
      <c r="G28" s="8" t="n">
        <v>5059</v>
      </c>
      <c r="H28" s="84"/>
      <c r="I28" s="98" t="n">
        <f aca="false">G28/$G$36</f>
        <v>0.00018057105175009</v>
      </c>
    </row>
    <row r="29" customFormat="false" ht="12.75" hidden="false" customHeight="false" outlineLevel="0" collapsed="false">
      <c r="A29" s="86" t="s">
        <v>5698</v>
      </c>
      <c r="B29" s="86"/>
      <c r="C29" s="86" t="s">
        <v>5575</v>
      </c>
      <c r="D29" s="86"/>
      <c r="E29" s="86" t="s">
        <v>5305</v>
      </c>
      <c r="F29" s="86"/>
      <c r="G29" s="8" t="n">
        <v>2315</v>
      </c>
      <c r="H29" s="8"/>
      <c r="I29" s="98" t="n">
        <f aca="false">G29/$G$36</f>
        <v>8.26293703896932E-005</v>
      </c>
    </row>
    <row r="30" customFormat="false" ht="12.75" hidden="false" customHeight="false" outlineLevel="0" collapsed="false">
      <c r="A30" s="86" t="s">
        <v>5736</v>
      </c>
      <c r="B30" s="86"/>
      <c r="C30" s="86" t="s">
        <v>5575</v>
      </c>
      <c r="D30" s="86"/>
      <c r="E30" s="86" t="s">
        <v>5305</v>
      </c>
      <c r="F30" s="86"/>
      <c r="G30" s="8" t="n">
        <v>1007</v>
      </c>
      <c r="H30" s="8"/>
      <c r="I30" s="98" t="n">
        <f aca="false">G30/$G$36</f>
        <v>3.59428837937024E-005</v>
      </c>
    </row>
    <row r="31" customFormat="false" ht="12.75" hidden="false" customHeight="false" outlineLevel="0" collapsed="false">
      <c r="A31" s="86" t="s">
        <v>5737</v>
      </c>
      <c r="B31" s="86"/>
      <c r="C31" s="86" t="s">
        <v>5575</v>
      </c>
      <c r="D31" s="86"/>
      <c r="E31" s="86" t="s">
        <v>5305</v>
      </c>
      <c r="F31" s="86"/>
      <c r="G31" s="8" t="n">
        <v>1000</v>
      </c>
      <c r="H31" s="8"/>
      <c r="I31" s="98" t="n">
        <f aca="false">G31/$G$36</f>
        <v>3.56930325657422E-005</v>
      </c>
    </row>
    <row r="32" customFormat="false" ht="12.75" hidden="false" customHeight="false" outlineLevel="0" collapsed="false">
      <c r="A32" s="86" t="s">
        <v>5647</v>
      </c>
      <c r="B32" s="86"/>
      <c r="C32" s="86" t="s">
        <v>5575</v>
      </c>
      <c r="D32" s="86"/>
      <c r="E32" s="86" t="s">
        <v>5712</v>
      </c>
      <c r="F32" s="86"/>
      <c r="G32" s="8" t="n">
        <v>694</v>
      </c>
      <c r="H32" s="8"/>
      <c r="I32" s="98" t="n">
        <f aca="false">G32/$G$36</f>
        <v>2.47709646006251E-005</v>
      </c>
    </row>
    <row r="33" customFormat="false" ht="12.75" hidden="false" customHeight="false" outlineLevel="0" collapsed="false">
      <c r="A33" s="86" t="s">
        <v>5689</v>
      </c>
      <c r="B33" s="86"/>
      <c r="C33" s="86" t="s">
        <v>5575</v>
      </c>
      <c r="D33" s="86"/>
      <c r="E33" s="86" t="s">
        <v>5305</v>
      </c>
      <c r="F33" s="86"/>
      <c r="G33" s="8" t="n">
        <v>427</v>
      </c>
      <c r="H33" s="8"/>
      <c r="I33" s="98" t="n">
        <f aca="false">G33/$G$36</f>
        <v>1.52409249055719E-005</v>
      </c>
    </row>
    <row r="34" customFormat="false" ht="12.75" hidden="false" customHeight="false" outlineLevel="0" collapsed="false">
      <c r="A34" s="86" t="s">
        <v>5739</v>
      </c>
      <c r="B34" s="86"/>
      <c r="C34" s="86" t="s">
        <v>5575</v>
      </c>
      <c r="D34" s="86"/>
      <c r="E34" s="86" t="s">
        <v>5305</v>
      </c>
      <c r="F34" s="86"/>
      <c r="G34" s="8" t="n">
        <v>273</v>
      </c>
      <c r="H34" s="8"/>
      <c r="I34" s="98"/>
    </row>
    <row r="35" customFormat="false" ht="18" hidden="false" customHeight="false" outlineLevel="0" collapsed="false">
      <c r="A35" s="94"/>
      <c r="B35" s="94"/>
      <c r="C35" s="94"/>
      <c r="D35" s="94"/>
      <c r="E35" s="94"/>
      <c r="F35" s="94"/>
      <c r="G35" s="94"/>
      <c r="H35" s="94"/>
    </row>
    <row r="36" customFormat="false" ht="18.75" hidden="false" customHeight="false" outlineLevel="0" collapsed="false">
      <c r="A36" s="71" t="s">
        <v>5745</v>
      </c>
      <c r="B36" s="95"/>
      <c r="C36" s="72"/>
      <c r="D36" s="72"/>
      <c r="E36" s="72"/>
      <c r="F36" s="72"/>
      <c r="G36" s="96" t="n">
        <f aca="false">SUM(G6:G35)</f>
        <v>28016672.39</v>
      </c>
      <c r="H36" s="96"/>
      <c r="I36" s="99" t="n">
        <f aca="false">SUM(I6:I35)</f>
        <v>0.99999025580211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5622</v>
      </c>
      <c r="B6" s="16"/>
      <c r="C6" s="16" t="s">
        <v>5575</v>
      </c>
      <c r="D6" s="16"/>
      <c r="E6" s="16" t="s">
        <v>5623</v>
      </c>
      <c r="F6" s="16"/>
      <c r="G6" s="8" t="n">
        <v>2301442.2675</v>
      </c>
      <c r="H6" s="82"/>
      <c r="I6" s="98" t="n">
        <f aca="false">G6/$G$28</f>
        <v>0.216651338717697</v>
      </c>
    </row>
    <row r="7" customFormat="false" ht="12.75" hidden="false" customHeight="false" outlineLevel="0" collapsed="false">
      <c r="A7" s="16" t="s">
        <v>5635</v>
      </c>
      <c r="B7" s="16"/>
      <c r="C7" s="16" t="s">
        <v>5575</v>
      </c>
      <c r="D7" s="16"/>
      <c r="E7" s="16" t="s">
        <v>5623</v>
      </c>
      <c r="F7" s="16"/>
      <c r="G7" s="8" t="n">
        <v>1853476</v>
      </c>
      <c r="H7" s="8"/>
      <c r="I7" s="98" t="n">
        <f aca="false">G7/$G$28</f>
        <v>0.174481047103269</v>
      </c>
    </row>
    <row r="8" customFormat="false" ht="12.75" hidden="false" customHeight="false" outlineLevel="0" collapsed="false">
      <c r="A8" s="16" t="s">
        <v>5643</v>
      </c>
      <c r="B8" s="16"/>
      <c r="C8" s="16" t="s">
        <v>5575</v>
      </c>
      <c r="D8" s="16"/>
      <c r="E8" s="16" t="s">
        <v>5623</v>
      </c>
      <c r="F8" s="16"/>
      <c r="G8" s="8" t="n">
        <v>1459732</v>
      </c>
      <c r="H8" s="8"/>
      <c r="I8" s="98" t="n">
        <f aca="false">G8/$G$28</f>
        <v>0.137415088110204</v>
      </c>
    </row>
    <row r="9" customFormat="false" ht="12.75" hidden="false" customHeight="false" outlineLevel="0" collapsed="false">
      <c r="A9" s="16" t="s">
        <v>5647</v>
      </c>
      <c r="B9" s="16"/>
      <c r="C9" s="16" t="s">
        <v>5575</v>
      </c>
      <c r="D9" s="16"/>
      <c r="E9" s="16" t="s">
        <v>5623</v>
      </c>
      <c r="F9" s="16"/>
      <c r="G9" s="8" t="n">
        <v>1116400.6</v>
      </c>
      <c r="H9" s="8"/>
      <c r="I9" s="98" t="n">
        <f aca="false">G9/$G$28</f>
        <v>0.105094830294386</v>
      </c>
    </row>
    <row r="10" customFormat="false" ht="12.75" hidden="false" customHeight="false" outlineLevel="0" collapsed="false">
      <c r="A10" s="16" t="s">
        <v>5649</v>
      </c>
      <c r="B10" s="16"/>
      <c r="C10" s="16" t="s">
        <v>5575</v>
      </c>
      <c r="D10" s="16"/>
      <c r="E10" s="16" t="s">
        <v>5623</v>
      </c>
      <c r="F10" s="16"/>
      <c r="G10" s="8" t="n">
        <v>756363</v>
      </c>
      <c r="H10" s="8"/>
      <c r="I10" s="98" t="n">
        <f aca="false">G10/$G$28</f>
        <v>0.0712018975320801</v>
      </c>
    </row>
    <row r="11" customFormat="false" ht="12.75" hidden="false" customHeight="false" outlineLevel="0" collapsed="false">
      <c r="A11" s="16" t="s">
        <v>5651</v>
      </c>
      <c r="B11" s="16"/>
      <c r="C11" s="16" t="s">
        <v>5575</v>
      </c>
      <c r="D11" s="16"/>
      <c r="E11" s="16" t="s">
        <v>5623</v>
      </c>
      <c r="F11" s="16"/>
      <c r="G11" s="8" t="n">
        <v>733203.25</v>
      </c>
      <c r="H11" s="84"/>
      <c r="I11" s="98" t="n">
        <f aca="false">G11/$G$28</f>
        <v>0.0690217034369584</v>
      </c>
    </row>
    <row r="12" customFormat="false" ht="12.75" hidden="false" customHeight="false" outlineLevel="0" collapsed="false">
      <c r="A12" s="16" t="s">
        <v>5653</v>
      </c>
      <c r="B12" s="16"/>
      <c r="C12" s="16" t="s">
        <v>5575</v>
      </c>
      <c r="D12" s="16"/>
      <c r="E12" s="16" t="s">
        <v>5623</v>
      </c>
      <c r="F12" s="16"/>
      <c r="G12" s="8" t="n">
        <v>674346</v>
      </c>
      <c r="H12" s="83"/>
      <c r="I12" s="98" t="n">
        <f aca="false">G12/$G$28</f>
        <v>0.0634810465255018</v>
      </c>
    </row>
    <row r="13" customFormat="false" ht="12.75" hidden="false" customHeight="false" outlineLevel="0" collapsed="false">
      <c r="A13" s="16" t="s">
        <v>5660</v>
      </c>
      <c r="B13" s="16"/>
      <c r="C13" s="16" t="s">
        <v>5575</v>
      </c>
      <c r="D13" s="16"/>
      <c r="E13" s="16" t="s">
        <v>5623</v>
      </c>
      <c r="F13" s="16"/>
      <c r="G13" s="8" t="n">
        <v>550919</v>
      </c>
      <c r="H13" s="8"/>
      <c r="I13" s="98" t="n">
        <f aca="false">G13/$G$28</f>
        <v>0.0518619739284921</v>
      </c>
    </row>
    <row r="14" customFormat="false" ht="12.75" hidden="false" customHeight="false" outlineLevel="0" collapsed="false">
      <c r="A14" s="16" t="s">
        <v>5666</v>
      </c>
      <c r="B14" s="16"/>
      <c r="C14" s="16" t="s">
        <v>5575</v>
      </c>
      <c r="D14" s="16"/>
      <c r="E14" s="16" t="s">
        <v>5623</v>
      </c>
      <c r="F14" s="16"/>
      <c r="G14" s="8" t="n">
        <v>468625</v>
      </c>
      <c r="H14" s="8"/>
      <c r="I14" s="98" t="n">
        <f aca="false">G14/$G$28</f>
        <v>0.0441150469165877</v>
      </c>
    </row>
    <row r="15" customFormat="false" ht="12.75" hidden="false" customHeight="false" outlineLevel="0" collapsed="false">
      <c r="A15" s="16" t="s">
        <v>5684</v>
      </c>
      <c r="B15" s="16"/>
      <c r="C15" s="16" t="s">
        <v>5575</v>
      </c>
      <c r="D15" s="16"/>
      <c r="E15" s="16" t="s">
        <v>5623</v>
      </c>
      <c r="F15" s="16"/>
      <c r="G15" s="8" t="n">
        <v>150517</v>
      </c>
      <c r="H15" s="83"/>
      <c r="I15" s="98" t="n">
        <f aca="false">G15/$G$28</f>
        <v>0.0141692494355701</v>
      </c>
    </row>
    <row r="16" customFormat="false" ht="12.75" hidden="false" customHeight="false" outlineLevel="0" collapsed="false">
      <c r="A16" s="16" t="s">
        <v>5689</v>
      </c>
      <c r="B16" s="16"/>
      <c r="C16" s="16" t="s">
        <v>5575</v>
      </c>
      <c r="D16" s="16"/>
      <c r="E16" s="16" t="s">
        <v>5623</v>
      </c>
      <c r="F16" s="16"/>
      <c r="G16" s="8" t="n">
        <v>128978</v>
      </c>
      <c r="H16" s="84"/>
      <c r="I16" s="98" t="n">
        <f aca="false">G16/$G$28</f>
        <v>0.0121416282127664</v>
      </c>
    </row>
    <row r="17" customFormat="false" ht="12.75" hidden="false" customHeight="false" outlineLevel="0" collapsed="false">
      <c r="A17" s="16" t="s">
        <v>5691</v>
      </c>
      <c r="B17" s="16"/>
      <c r="C17" s="16" t="s">
        <v>5575</v>
      </c>
      <c r="D17" s="16"/>
      <c r="E17" s="16" t="s">
        <v>5623</v>
      </c>
      <c r="F17" s="16"/>
      <c r="G17" s="8" t="n">
        <v>112742</v>
      </c>
      <c r="H17" s="8"/>
      <c r="I17" s="98" t="n">
        <f aca="false">G17/$G$28</f>
        <v>0.0106132165792903</v>
      </c>
    </row>
    <row r="18" customFormat="false" ht="12.75" hidden="false" customHeight="true" outlineLevel="0" collapsed="false">
      <c r="A18" s="16" t="s">
        <v>5692</v>
      </c>
      <c r="B18" s="16"/>
      <c r="C18" s="16" t="s">
        <v>5575</v>
      </c>
      <c r="D18" s="16"/>
      <c r="E18" s="16" t="s">
        <v>5623</v>
      </c>
      <c r="F18" s="16"/>
      <c r="G18" s="8" t="n">
        <v>101496</v>
      </c>
      <c r="H18" s="8"/>
      <c r="I18" s="98" t="n">
        <f aca="false">G18/$G$28</f>
        <v>0.00955454959049558</v>
      </c>
    </row>
    <row r="19" customFormat="false" ht="12.75" hidden="false" customHeight="false" outlineLevel="0" collapsed="false">
      <c r="A19" s="16" t="s">
        <v>5694</v>
      </c>
      <c r="B19" s="16"/>
      <c r="C19" s="16" t="s">
        <v>5575</v>
      </c>
      <c r="D19" s="16"/>
      <c r="E19" s="16" t="s">
        <v>5623</v>
      </c>
      <c r="F19" s="16"/>
      <c r="G19" s="8" t="n">
        <v>100279.16</v>
      </c>
      <c r="H19" s="8"/>
      <c r="I19" s="98" t="n">
        <f aca="false">G19/$G$28</f>
        <v>0.00943999967597975</v>
      </c>
    </row>
    <row r="20" customFormat="false" ht="12.75" hidden="false" customHeight="false" outlineLevel="0" collapsed="false">
      <c r="A20" s="16" t="s">
        <v>5698</v>
      </c>
      <c r="B20" s="16"/>
      <c r="C20" s="16" t="s">
        <v>5575</v>
      </c>
      <c r="D20" s="16"/>
      <c r="E20" s="16" t="s">
        <v>5623</v>
      </c>
      <c r="F20" s="16"/>
      <c r="G20" s="8" t="n">
        <v>81241.5</v>
      </c>
      <c r="H20" s="84"/>
      <c r="I20" s="98" t="n">
        <f aca="false">G20/$G$28</f>
        <v>0.00764784760538589</v>
      </c>
    </row>
    <row r="21" customFormat="false" ht="12.75" hidden="false" customHeight="false" outlineLevel="0" collapsed="false">
      <c r="A21" s="16" t="s">
        <v>5705</v>
      </c>
      <c r="B21" s="16"/>
      <c r="C21" s="16" t="s">
        <v>5575</v>
      </c>
      <c r="D21" s="16"/>
      <c r="E21" s="16" t="s">
        <v>5623</v>
      </c>
      <c r="F21" s="16"/>
      <c r="G21" s="8" t="n">
        <v>42707.5</v>
      </c>
      <c r="H21" s="84"/>
      <c r="I21" s="98" t="n">
        <f aca="false">G21/$G$28</f>
        <v>0.00402036461176884</v>
      </c>
    </row>
    <row r="22" customFormat="false" ht="12.75" hidden="false" customHeight="false" outlineLevel="0" collapsed="false">
      <c r="A22" s="16" t="s">
        <v>5655</v>
      </c>
      <c r="B22" s="16"/>
      <c r="C22" s="16" t="s">
        <v>5575</v>
      </c>
      <c r="D22" s="16"/>
      <c r="E22" s="16" t="s">
        <v>5623</v>
      </c>
      <c r="F22" s="16"/>
      <c r="G22" s="8" t="n">
        <v>2250</v>
      </c>
      <c r="H22" s="8"/>
      <c r="I22" s="98" t="n">
        <f aca="false">G22/$G$28</f>
        <v>0.000211808707521627</v>
      </c>
    </row>
    <row r="23" customFormat="false" ht="12.75" hidden="false" customHeight="false" outlineLevel="0" collapsed="false">
      <c r="A23" s="16" t="s">
        <v>5735</v>
      </c>
      <c r="B23" s="16"/>
      <c r="C23" s="16" t="s">
        <v>5575</v>
      </c>
      <c r="D23" s="16"/>
      <c r="E23" s="16" t="s">
        <v>5623</v>
      </c>
      <c r="F23" s="16"/>
      <c r="G23" s="8" t="n">
        <v>1106.46</v>
      </c>
      <c r="H23" s="8"/>
      <c r="I23" s="98" t="n">
        <f aca="false">G23/$G$28</f>
        <v>0.000104159050010835</v>
      </c>
    </row>
    <row r="24" customFormat="false" ht="12.75" hidden="false" customHeight="false" outlineLevel="0" collapsed="false">
      <c r="A24" s="16" t="s">
        <v>5738</v>
      </c>
      <c r="B24" s="16"/>
      <c r="C24" s="16" t="s">
        <v>5575</v>
      </c>
      <c r="D24" s="16"/>
      <c r="E24" s="16" t="s">
        <v>5623</v>
      </c>
      <c r="F24" s="16"/>
      <c r="G24" s="8" t="n">
        <v>869</v>
      </c>
      <c r="H24" s="8"/>
      <c r="I24" s="98" t="n">
        <f aca="false">G24/$G$28</f>
        <v>8.18052297050195E-005</v>
      </c>
    </row>
    <row r="25" customFormat="false" ht="12.75" hidden="false" customHeight="false" outlineLevel="0" collapsed="false">
      <c r="A25" s="16" t="s">
        <v>5740</v>
      </c>
      <c r="B25" s="16"/>
      <c r="C25" s="16" t="s">
        <v>5575</v>
      </c>
      <c r="D25" s="16"/>
      <c r="E25" s="16" t="s">
        <v>5623</v>
      </c>
      <c r="F25" s="16"/>
      <c r="G25" s="8" t="n">
        <v>-2974</v>
      </c>
      <c r="H25" s="8"/>
      <c r="I25" s="98" t="n">
        <f aca="false">G25/$G$28</f>
        <v>-0.000279964042741919</v>
      </c>
    </row>
    <row r="26" customFormat="false" ht="12.75" hidden="false" customHeight="false" outlineLevel="0" collapsed="false">
      <c r="A26" s="16" t="s">
        <v>5741</v>
      </c>
      <c r="B26" s="16"/>
      <c r="C26" s="16" t="s">
        <v>5575</v>
      </c>
      <c r="D26" s="16"/>
      <c r="E26" s="16" t="s">
        <v>5623</v>
      </c>
      <c r="F26" s="16"/>
      <c r="G26" s="8" t="n">
        <v>-10927</v>
      </c>
      <c r="H26" s="8"/>
      <c r="I26" s="98" t="n">
        <f aca="false">G26/$G$28</f>
        <v>-0.00102863722092836</v>
      </c>
    </row>
    <row r="27" customFormat="false" ht="18" hidden="false" customHeight="false" outlineLevel="0" collapsed="false">
      <c r="A27" s="94"/>
      <c r="B27" s="94"/>
      <c r="C27" s="94"/>
      <c r="D27" s="94"/>
      <c r="E27" s="94"/>
      <c r="F27" s="94"/>
      <c r="G27" s="94"/>
      <c r="H27" s="94"/>
    </row>
    <row r="28" customFormat="false" ht="18.75" hidden="false" customHeight="false" outlineLevel="0" collapsed="false">
      <c r="A28" s="71" t="s">
        <v>5745</v>
      </c>
      <c r="B28" s="95"/>
      <c r="C28" s="72"/>
      <c r="D28" s="72"/>
      <c r="E28" s="72"/>
      <c r="F28" s="72"/>
      <c r="G28" s="96" t="n">
        <f aca="false">SUM(G6:G27)</f>
        <v>10622792.7375</v>
      </c>
      <c r="H28" s="96"/>
      <c r="I28" s="99" t="n">
        <f aca="false">SUM(I6:I27)</f>
        <v>1</v>
      </c>
    </row>
    <row r="31" customFormat="false" ht="12.75" hidden="false" customHeight="false" outlineLevel="0" collapsed="false">
      <c r="A31" s="16"/>
      <c r="B31" s="16"/>
      <c r="C31" s="16"/>
      <c r="D31" s="16"/>
      <c r="E31" s="16"/>
      <c r="F31" s="16"/>
      <c r="G31" s="8"/>
    </row>
    <row r="32" customFormat="false" ht="12.75" hidden="false" customHeight="false" outlineLevel="0" collapsed="false">
      <c r="A32" s="16"/>
      <c r="B32" s="16"/>
      <c r="C32" s="16"/>
      <c r="D32" s="16"/>
      <c r="E32" s="16"/>
      <c r="F32" s="16"/>
      <c r="G32" s="8"/>
    </row>
    <row r="33" customFormat="false" ht="12.75" hidden="false" customHeight="false" outlineLevel="0" collapsed="false">
      <c r="A33" s="16"/>
      <c r="B33" s="16"/>
      <c r="C33" s="16"/>
      <c r="D33" s="16"/>
      <c r="E33" s="16"/>
      <c r="F33" s="16"/>
      <c r="G33" s="8"/>
    </row>
    <row r="34" customFormat="false" ht="12.75" hidden="false" customHeight="false" outlineLevel="0" collapsed="false">
      <c r="A34" s="16"/>
      <c r="B34" s="16"/>
      <c r="C34" s="16"/>
      <c r="D34" s="16"/>
      <c r="E34" s="16"/>
      <c r="F34" s="16"/>
      <c r="G34" s="8"/>
    </row>
    <row r="35" customFormat="false" ht="12.75" hidden="false" customHeight="false" outlineLevel="0" collapsed="false">
      <c r="A35" s="16"/>
      <c r="B35" s="16"/>
      <c r="C35" s="16"/>
      <c r="D35" s="16"/>
      <c r="E35" s="16"/>
      <c r="F35" s="16"/>
      <c r="G35" s="8"/>
    </row>
    <row r="36" customFormat="false" ht="12.75" hidden="false" customHeight="false" outlineLevel="0" collapsed="false">
      <c r="A36" s="16"/>
      <c r="B36" s="16"/>
      <c r="C36" s="16"/>
      <c r="D36" s="16"/>
      <c r="E36" s="16"/>
      <c r="F36" s="16"/>
      <c r="G36" s="8"/>
    </row>
    <row r="37" customFormat="false" ht="12.75" hidden="false" customHeight="false" outlineLevel="0" collapsed="false">
      <c r="A37" s="16"/>
      <c r="B37" s="16"/>
      <c r="C37" s="16"/>
      <c r="D37" s="16"/>
      <c r="E37" s="16"/>
      <c r="F37" s="16"/>
      <c r="G37" s="8"/>
    </row>
    <row r="38" customFormat="false" ht="12.75" hidden="false" customHeight="false" outlineLevel="0" collapsed="false">
      <c r="A38" s="16"/>
      <c r="B38" s="16"/>
      <c r="C38" s="16"/>
      <c r="D38" s="16"/>
      <c r="E38" s="16"/>
      <c r="F38" s="16"/>
      <c r="G38" s="8"/>
    </row>
    <row r="39" customFormat="false" ht="12.75" hidden="false" customHeight="false" outlineLevel="0" collapsed="false">
      <c r="A39" s="16"/>
      <c r="B39" s="16"/>
      <c r="C39" s="16"/>
      <c r="D39" s="16"/>
      <c r="E39" s="16"/>
      <c r="F39" s="16"/>
      <c r="G39" s="8"/>
    </row>
    <row r="40" customFormat="false" ht="12.75" hidden="false" customHeight="false" outlineLevel="0" collapsed="false">
      <c r="A40" s="16"/>
      <c r="B40" s="16"/>
      <c r="C40" s="16"/>
      <c r="D40" s="16"/>
      <c r="E40" s="16"/>
      <c r="F40" s="16"/>
      <c r="G40" s="8"/>
    </row>
    <row r="41" customFormat="false" ht="12.75" hidden="false" customHeight="false" outlineLevel="0" collapsed="false">
      <c r="A41" s="16"/>
      <c r="B41" s="16"/>
      <c r="C41" s="16"/>
      <c r="D41" s="16"/>
      <c r="E41" s="16"/>
      <c r="F41" s="16"/>
      <c r="G41" s="8"/>
    </row>
    <row r="42" customFormat="false" ht="12.75" hidden="false" customHeight="false" outlineLevel="0" collapsed="false">
      <c r="A42" s="16"/>
      <c r="B42" s="16"/>
      <c r="C42" s="16"/>
      <c r="D42" s="16"/>
      <c r="E42" s="16"/>
      <c r="F42" s="16"/>
      <c r="G42" s="8"/>
    </row>
    <row r="43" customFormat="false" ht="12.75" hidden="false" customHeight="false" outlineLevel="0" collapsed="false">
      <c r="A43" s="16"/>
      <c r="B43" s="16"/>
      <c r="C43" s="16"/>
      <c r="D43" s="16"/>
      <c r="E43" s="16"/>
      <c r="F43" s="16"/>
      <c r="G43" s="8"/>
    </row>
    <row r="44" customFormat="false" ht="12.75" hidden="false" customHeight="false" outlineLevel="0" collapsed="false">
      <c r="A44" s="16"/>
      <c r="B44" s="16"/>
      <c r="C44" s="16"/>
      <c r="D44" s="16"/>
      <c r="E44" s="16"/>
      <c r="F44" s="16"/>
      <c r="G44" s="8"/>
    </row>
    <row r="45" customFormat="false" ht="12.75" hidden="false" customHeight="false" outlineLevel="0" collapsed="false">
      <c r="A45" s="16"/>
      <c r="B45" s="16"/>
      <c r="C45" s="16"/>
      <c r="D45" s="16"/>
      <c r="E45" s="16"/>
      <c r="F45" s="16"/>
      <c r="G45" s="8"/>
    </row>
    <row r="46" customFormat="false" ht="12.75" hidden="false" customHeight="false" outlineLevel="0" collapsed="false">
      <c r="A46" s="16"/>
      <c r="B46" s="16"/>
      <c r="C46" s="16"/>
      <c r="D46" s="16"/>
      <c r="E46" s="16"/>
      <c r="F46" s="16"/>
      <c r="G46" s="8"/>
    </row>
    <row r="47" customFormat="false" ht="12.75" hidden="false" customHeight="false" outlineLevel="0" collapsed="false">
      <c r="A47" s="16"/>
      <c r="B47" s="16"/>
      <c r="C47" s="16"/>
      <c r="D47" s="16"/>
      <c r="E47" s="16"/>
      <c r="F47" s="16"/>
      <c r="G47" s="8"/>
    </row>
    <row r="48" customFormat="false" ht="12.75" hidden="false" customHeight="false" outlineLevel="0" collapsed="false">
      <c r="A48" s="16"/>
      <c r="B48" s="16"/>
      <c r="C48" s="16"/>
      <c r="D48" s="16"/>
      <c r="E48" s="16"/>
      <c r="F48" s="16"/>
      <c r="G48" s="8"/>
    </row>
    <row r="49" customFormat="false" ht="12.75" hidden="false" customHeight="false" outlineLevel="0" collapsed="false">
      <c r="A49" s="16"/>
      <c r="B49" s="16"/>
      <c r="C49" s="16"/>
      <c r="D49" s="16"/>
      <c r="E49" s="16"/>
      <c r="F49" s="16"/>
      <c r="G49" s="8"/>
    </row>
    <row r="50" customFormat="false" ht="12.75" hidden="false" customHeight="false" outlineLevel="0" collapsed="false">
      <c r="A50" s="16"/>
      <c r="B50" s="16"/>
      <c r="C50" s="16"/>
      <c r="D50" s="16"/>
      <c r="E50" s="16"/>
      <c r="F50" s="16"/>
      <c r="G50" s="8"/>
    </row>
    <row r="51" customFormat="false" ht="12.75" hidden="false" customHeight="false" outlineLevel="0" collapsed="false">
      <c r="A51" s="16"/>
      <c r="B51" s="16"/>
      <c r="C51" s="16"/>
      <c r="D51" s="16"/>
      <c r="E51" s="16"/>
      <c r="F51" s="16"/>
      <c r="G51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6"/>
      <c r="B4" s="106"/>
      <c r="C4" s="106"/>
      <c r="D4" s="106"/>
      <c r="E4" s="106"/>
      <c r="F4" s="106"/>
      <c r="G4" s="106"/>
      <c r="H4" s="106"/>
      <c r="I4" s="106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5796</v>
      </c>
      <c r="B7" s="16"/>
      <c r="C7" s="16" t="s">
        <v>5547</v>
      </c>
      <c r="D7" s="16"/>
      <c r="E7" s="16" t="s">
        <v>5797</v>
      </c>
      <c r="F7" s="16"/>
      <c r="G7" s="8" t="n">
        <v>475743</v>
      </c>
      <c r="H7" s="8"/>
      <c r="I7" s="103" t="n">
        <f aca="false">G7/$G$11</f>
        <v>0.849304479466434</v>
      </c>
    </row>
    <row r="8" customFormat="false" ht="12.75" hidden="false" customHeight="false" outlineLevel="0" collapsed="false">
      <c r="A8" s="16" t="s">
        <v>5798</v>
      </c>
      <c r="B8" s="16"/>
      <c r="C8" s="16" t="s">
        <v>5547</v>
      </c>
      <c r="D8" s="16"/>
      <c r="E8" s="16" t="s">
        <v>5797</v>
      </c>
      <c r="F8" s="16"/>
      <c r="G8" s="8" t="n">
        <v>56213</v>
      </c>
      <c r="H8" s="8"/>
      <c r="I8" s="103" t="n">
        <f aca="false">G8/$G$11</f>
        <v>0.100352401830919</v>
      </c>
    </row>
    <row r="9" customFormat="false" ht="12.75" hidden="false" customHeight="false" outlineLevel="0" collapsed="false">
      <c r="A9" s="16" t="s">
        <v>5710</v>
      </c>
      <c r="B9" s="16"/>
      <c r="C9" s="16" t="s">
        <v>5575</v>
      </c>
      <c r="D9" s="16"/>
      <c r="E9" s="16" t="s">
        <v>5665</v>
      </c>
      <c r="F9" s="16"/>
      <c r="G9" s="8" t="n">
        <v>28200</v>
      </c>
      <c r="H9" s="8"/>
      <c r="I9" s="103" t="n">
        <f aca="false">G9/$G$11</f>
        <v>0.0503431187026471</v>
      </c>
    </row>
    <row r="10" customFormat="false" ht="18" hidden="false" customHeight="false" outlineLevel="0" collapsed="false">
      <c r="A10" s="94"/>
      <c r="B10" s="94"/>
      <c r="C10" s="94"/>
      <c r="D10" s="94"/>
      <c r="E10" s="94"/>
      <c r="F10" s="94"/>
      <c r="G10" s="94"/>
      <c r="H10" s="94"/>
    </row>
    <row r="11" customFormat="false" ht="18.75" hidden="false" customHeight="false" outlineLevel="0" collapsed="false">
      <c r="A11" s="71" t="s">
        <v>5745</v>
      </c>
      <c r="B11" s="95"/>
      <c r="C11" s="72"/>
      <c r="D11" s="72"/>
      <c r="E11" s="72"/>
      <c r="F11" s="72"/>
      <c r="G11" s="96" t="n">
        <f aca="false">SUM(G7:G10)</f>
        <v>560156</v>
      </c>
      <c r="H11" s="96"/>
      <c r="I11" s="99" t="n">
        <f aca="false">SUM(I7:I9)</f>
        <v>1</v>
      </c>
    </row>
    <row r="15" customFormat="false" ht="12.75" hidden="false" customHeight="false" outlineLevel="0" collapsed="false">
      <c r="A15" s="16"/>
      <c r="B15" s="16"/>
      <c r="C15" s="16"/>
      <c r="D15" s="16"/>
      <c r="E15" s="16"/>
      <c r="F15" s="16"/>
      <c r="G15" s="8"/>
    </row>
    <row r="16" customFormat="false" ht="12.75" hidden="false" customHeight="false" outlineLevel="0" collapsed="false">
      <c r="A16" s="16"/>
      <c r="B16" s="16"/>
      <c r="C16" s="16"/>
      <c r="D16" s="16"/>
      <c r="E16" s="16"/>
      <c r="F16" s="16"/>
      <c r="G16" s="8"/>
    </row>
    <row r="18" customFormat="false" ht="12.75" hidden="false" customHeight="false" outlineLevel="0" collapsed="false">
      <c r="A18" s="16"/>
      <c r="B18" s="16"/>
      <c r="C18" s="16"/>
      <c r="D18" s="16"/>
      <c r="E18" s="16"/>
      <c r="F18" s="16"/>
      <c r="G18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5612</v>
      </c>
      <c r="B6" s="16"/>
      <c r="C6" s="16" t="s">
        <v>5575</v>
      </c>
      <c r="D6" s="16"/>
      <c r="E6" s="16" t="s">
        <v>5613</v>
      </c>
      <c r="F6" s="16"/>
      <c r="G6" s="8" t="n">
        <v>3583792</v>
      </c>
      <c r="H6" s="84"/>
      <c r="I6" s="98" t="n">
        <f aca="false">G6/$G$10</f>
        <v>0.901188863837648</v>
      </c>
    </row>
    <row r="7" customFormat="false" ht="12.75" hidden="false" customHeight="false" outlineLevel="0" collapsed="false">
      <c r="A7" s="16" t="s">
        <v>5669</v>
      </c>
      <c r="B7" s="16"/>
      <c r="C7" s="16" t="s">
        <v>5575</v>
      </c>
      <c r="D7" s="16"/>
      <c r="E7" s="16" t="s">
        <v>5613</v>
      </c>
      <c r="F7" s="16"/>
      <c r="G7" s="8" t="n">
        <v>388431</v>
      </c>
      <c r="H7" s="84"/>
      <c r="I7" s="98" t="n">
        <f aca="false">G7/$G$10</f>
        <v>0.0976757835190551</v>
      </c>
    </row>
    <row r="8" customFormat="false" ht="12.75" hidden="false" customHeight="false" outlineLevel="0" collapsed="false">
      <c r="A8" s="16" t="s">
        <v>5729</v>
      </c>
      <c r="B8" s="16"/>
      <c r="C8" s="16" t="s">
        <v>5575</v>
      </c>
      <c r="D8" s="16"/>
      <c r="E8" s="16" t="s">
        <v>5613</v>
      </c>
      <c r="F8" s="16"/>
      <c r="G8" s="8" t="n">
        <v>4515</v>
      </c>
      <c r="H8" s="8"/>
      <c r="I8" s="98" t="n">
        <f aca="false">G8/$G$10</f>
        <v>0.00113535264329709</v>
      </c>
    </row>
    <row r="9" customFormat="false" ht="18" hidden="false" customHeight="false" outlineLevel="0" collapsed="false">
      <c r="A9" s="94"/>
      <c r="B9" s="94"/>
      <c r="C9" s="94"/>
      <c r="D9" s="94"/>
      <c r="E9" s="94"/>
      <c r="F9" s="94"/>
      <c r="G9" s="94"/>
      <c r="H9" s="94"/>
    </row>
    <row r="10" customFormat="false" ht="18.75" hidden="false" customHeight="false" outlineLevel="0" collapsed="false">
      <c r="A10" s="71" t="s">
        <v>5745</v>
      </c>
      <c r="B10" s="95"/>
      <c r="C10" s="72"/>
      <c r="D10" s="72"/>
      <c r="E10" s="72"/>
      <c r="F10" s="72"/>
      <c r="G10" s="96" t="n">
        <f aca="false">SUM(G6:G9)</f>
        <v>3976738</v>
      </c>
      <c r="H10" s="96"/>
      <c r="I10" s="99" t="n">
        <f aca="false">SUM(I6:I9)</f>
        <v>1</v>
      </c>
    </row>
    <row r="17" customFormat="false" ht="12.75" hidden="false" customHeight="false" outlineLevel="0" collapsed="false">
      <c r="A17" s="16"/>
      <c r="B17" s="16"/>
      <c r="C17" s="16"/>
      <c r="D17" s="16"/>
      <c r="E17" s="16"/>
      <c r="F17" s="16"/>
      <c r="G17" s="8"/>
    </row>
    <row r="18" customFormat="false" ht="12.75" hidden="false" customHeight="false" outlineLevel="0" collapsed="false">
      <c r="A18" s="16"/>
      <c r="B18" s="16"/>
      <c r="C18" s="16"/>
      <c r="D18" s="16"/>
      <c r="E18" s="16"/>
      <c r="F18" s="16"/>
      <c r="G18" s="8"/>
    </row>
    <row r="19" customFormat="false" ht="12.75" hidden="false" customHeight="false" outlineLevel="0" collapsed="false">
      <c r="A19" s="16"/>
      <c r="B19" s="16"/>
      <c r="C19" s="16"/>
      <c r="D19" s="16"/>
      <c r="E19" s="16"/>
      <c r="F19" s="16"/>
      <c r="G19" s="8"/>
    </row>
    <row r="20" customFormat="false" ht="12.75" hidden="false" customHeight="false" outlineLevel="0" collapsed="false">
      <c r="E20" s="17"/>
      <c r="G20" s="100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5757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1105</v>
      </c>
      <c r="B6" s="16"/>
      <c r="C6" s="16" t="s">
        <v>5547</v>
      </c>
      <c r="D6" s="16"/>
      <c r="E6" s="16" t="s">
        <v>5799</v>
      </c>
      <c r="F6" s="16"/>
      <c r="G6" s="8" t="n">
        <v>1240</v>
      </c>
      <c r="H6" s="8"/>
      <c r="I6" s="103" t="n">
        <f aca="false">G6/$G$8</f>
        <v>1</v>
      </c>
    </row>
    <row r="7" customFormat="false" ht="18" hidden="false" customHeight="false" outlineLevel="0" collapsed="false">
      <c r="A7" s="94"/>
      <c r="B7" s="94"/>
      <c r="C7" s="94"/>
      <c r="D7" s="94"/>
      <c r="E7" s="94"/>
      <c r="F7" s="94"/>
      <c r="G7" s="94"/>
      <c r="H7" s="94"/>
    </row>
    <row r="8" customFormat="false" ht="18.75" hidden="false" customHeight="false" outlineLevel="0" collapsed="false">
      <c r="A8" s="71" t="s">
        <v>5745</v>
      </c>
      <c r="B8" s="95"/>
      <c r="C8" s="72"/>
      <c r="D8" s="72"/>
      <c r="E8" s="72"/>
      <c r="F8" s="72"/>
      <c r="G8" s="96" t="n">
        <f aca="false">SUM(G6:G7)</f>
        <v>1240</v>
      </c>
      <c r="H8" s="96"/>
      <c r="I8" s="99" t="n">
        <f aca="false">SUM(I6)</f>
        <v>1</v>
      </c>
    </row>
    <row r="10" customFormat="false" ht="12.75" hidden="false" customHeight="false" outlineLevel="0" collapsed="false">
      <c r="A10" s="0" t="s">
        <v>5800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5748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5758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5546</v>
      </c>
      <c r="B6" s="16"/>
      <c r="C6" s="16" t="s">
        <v>5575</v>
      </c>
      <c r="D6" s="16"/>
      <c r="E6" s="16" t="s">
        <v>5576</v>
      </c>
      <c r="F6" s="16"/>
      <c r="G6" s="8" t="n">
        <v>22032148</v>
      </c>
      <c r="H6" s="8"/>
      <c r="I6" s="98" t="n">
        <f aca="false">G6/$G$16</f>
        <v>0.442187703120834</v>
      </c>
    </row>
    <row r="7" customFormat="false" ht="12.75" hidden="false" customHeight="false" outlineLevel="0" collapsed="false">
      <c r="A7" s="16" t="s">
        <v>5583</v>
      </c>
      <c r="B7" s="16"/>
      <c r="C7" s="16" t="s">
        <v>5575</v>
      </c>
      <c r="D7" s="16"/>
      <c r="E7" s="16" t="s">
        <v>5576</v>
      </c>
      <c r="F7" s="16"/>
      <c r="G7" s="8" t="n">
        <v>11726562</v>
      </c>
      <c r="H7" s="8"/>
      <c r="I7" s="98" t="n">
        <f aca="false">G7/$G$16</f>
        <v>0.235353426106436</v>
      </c>
    </row>
    <row r="8" customFormat="false" ht="12.75" hidden="false" customHeight="false" outlineLevel="0" collapsed="false">
      <c r="A8" s="16" t="s">
        <v>5593</v>
      </c>
      <c r="B8" s="16"/>
      <c r="C8" s="16" t="s">
        <v>5575</v>
      </c>
      <c r="D8" s="16"/>
      <c r="E8" s="16" t="s">
        <v>5576</v>
      </c>
      <c r="F8" s="16"/>
      <c r="G8" s="8" t="n">
        <v>7003878</v>
      </c>
      <c r="H8" s="8"/>
      <c r="I8" s="98" t="n">
        <f aca="false">G8/$G$16</f>
        <v>0.14056862389262</v>
      </c>
    </row>
    <row r="9" customFormat="false" ht="12.75" hidden="false" customHeight="false" outlineLevel="0" collapsed="false">
      <c r="A9" s="16" t="s">
        <v>5605</v>
      </c>
      <c r="B9" s="16"/>
      <c r="C9" s="16" t="s">
        <v>5575</v>
      </c>
      <c r="D9" s="16"/>
      <c r="E9" s="16" t="s">
        <v>5576</v>
      </c>
      <c r="F9" s="16"/>
      <c r="G9" s="8" t="n">
        <v>4124771</v>
      </c>
      <c r="H9" s="84"/>
      <c r="I9" s="98" t="n">
        <f aca="false">G9/$G$16</f>
        <v>0.0827846206547554</v>
      </c>
    </row>
    <row r="10" customFormat="false" ht="12.75" hidden="false" customHeight="false" outlineLevel="0" collapsed="false">
      <c r="A10" s="16" t="s">
        <v>5625</v>
      </c>
      <c r="B10" s="16"/>
      <c r="C10" s="16" t="s">
        <v>5575</v>
      </c>
      <c r="D10" s="16"/>
      <c r="E10" s="16" t="s">
        <v>5576</v>
      </c>
      <c r="F10" s="16"/>
      <c r="G10" s="8" t="n">
        <v>2257911</v>
      </c>
      <c r="H10" s="84"/>
      <c r="I10" s="98" t="n">
        <f aca="false">G10/$G$16</f>
        <v>0.0453165292345198</v>
      </c>
    </row>
    <row r="11" customFormat="false" ht="12.75" hidden="false" customHeight="false" outlineLevel="0" collapsed="false">
      <c r="A11" s="16" t="s">
        <v>5628</v>
      </c>
      <c r="B11" s="16"/>
      <c r="C11" s="16" t="s">
        <v>5575</v>
      </c>
      <c r="D11" s="16"/>
      <c r="E11" s="16" t="s">
        <v>5576</v>
      </c>
      <c r="F11" s="16"/>
      <c r="G11" s="8" t="n">
        <v>2103730.48</v>
      </c>
      <c r="H11" s="8"/>
      <c r="I11" s="98" t="n">
        <f aca="false">G11/$G$16</f>
        <v>0.0422221087538306</v>
      </c>
    </row>
    <row r="12" customFormat="false" ht="12.75" hidden="false" customHeight="true" outlineLevel="0" collapsed="false">
      <c r="A12" s="16" t="s">
        <v>5672</v>
      </c>
      <c r="B12" s="16"/>
      <c r="C12" s="16" t="s">
        <v>5575</v>
      </c>
      <c r="D12" s="16"/>
      <c r="E12" s="16" t="s">
        <v>5576</v>
      </c>
      <c r="F12" s="16"/>
      <c r="G12" s="8" t="n">
        <v>313490</v>
      </c>
      <c r="H12" s="8"/>
      <c r="I12" s="98" t="n">
        <f aca="false">G12/$G$16</f>
        <v>0.00629177976887911</v>
      </c>
    </row>
    <row r="13" customFormat="false" ht="12.75" hidden="false" customHeight="false" outlineLevel="0" collapsed="false">
      <c r="A13" s="16" t="s">
        <v>5579</v>
      </c>
      <c r="B13" s="16"/>
      <c r="C13" s="16" t="s">
        <v>5575</v>
      </c>
      <c r="D13" s="16"/>
      <c r="E13" s="16" t="s">
        <v>5576</v>
      </c>
      <c r="F13" s="16"/>
      <c r="G13" s="8" t="n">
        <v>247870</v>
      </c>
      <c r="H13" s="8"/>
      <c r="I13" s="98" t="n">
        <f aca="false">G13/$G$16</f>
        <v>0.00497477894450243</v>
      </c>
    </row>
    <row r="14" customFormat="false" ht="12.75" hidden="false" customHeight="false" outlineLevel="0" collapsed="false">
      <c r="A14" s="16" t="s">
        <v>5717</v>
      </c>
      <c r="B14" s="16"/>
      <c r="C14" s="16" t="s">
        <v>5575</v>
      </c>
      <c r="D14" s="16"/>
      <c r="E14" s="16" t="s">
        <v>5576</v>
      </c>
      <c r="F14" s="16"/>
      <c r="G14" s="8" t="n">
        <v>14969</v>
      </c>
      <c r="H14" s="8"/>
      <c r="I14" s="98"/>
    </row>
    <row r="15" customFormat="false" ht="18" hidden="false" customHeight="false" outlineLevel="0" collapsed="false">
      <c r="A15" s="94"/>
      <c r="B15" s="94"/>
      <c r="C15" s="94"/>
      <c r="D15" s="94"/>
      <c r="E15" s="94"/>
      <c r="F15" s="94"/>
      <c r="G15" s="94"/>
      <c r="H15" s="94"/>
    </row>
    <row r="16" customFormat="false" ht="18.75" hidden="false" customHeight="false" outlineLevel="0" collapsed="false">
      <c r="A16" s="71" t="s">
        <v>5745</v>
      </c>
      <c r="B16" s="95"/>
      <c r="C16" s="72"/>
      <c r="D16" s="72"/>
      <c r="E16" s="72"/>
      <c r="F16" s="72"/>
      <c r="G16" s="96" t="n">
        <f aca="false">SUM(G6:G15)</f>
        <v>49825329.48</v>
      </c>
      <c r="H16" s="96"/>
      <c r="I16" s="99" t="n">
        <f aca="false">SUM(I6:I15)</f>
        <v>0.999699570476378</v>
      </c>
    </row>
    <row r="23" customFormat="false" ht="12.75" hidden="false" customHeight="false" outlineLevel="0" collapsed="false">
      <c r="A23" s="16"/>
      <c r="B23" s="16"/>
      <c r="C23" s="16"/>
      <c r="D23" s="16"/>
      <c r="E23" s="16"/>
      <c r="F23" s="16"/>
      <c r="G23" s="8"/>
      <c r="H23" s="16"/>
      <c r="I23" s="16"/>
    </row>
    <row r="24" customFormat="false" ht="12.75" hidden="false" customHeight="false" outlineLevel="0" collapsed="false">
      <c r="A24" s="16"/>
      <c r="B24" s="16"/>
      <c r="C24" s="16"/>
      <c r="D24" s="16"/>
      <c r="E24" s="16"/>
      <c r="F24" s="16"/>
      <c r="G24" s="8"/>
      <c r="H24" s="16"/>
      <c r="I24" s="16"/>
    </row>
    <row r="25" customFormat="false" ht="12.75" hidden="false" customHeight="false" outlineLevel="0" collapsed="false">
      <c r="A25" s="16"/>
      <c r="B25" s="16"/>
      <c r="C25" s="16"/>
      <c r="D25" s="16"/>
      <c r="E25" s="16"/>
      <c r="F25" s="16"/>
      <c r="G25" s="8"/>
      <c r="H25" s="16"/>
      <c r="I25" s="16"/>
    </row>
    <row r="26" customFormat="false" ht="12.75" hidden="false" customHeight="false" outlineLevel="0" collapsed="false">
      <c r="A26" s="16"/>
      <c r="B26" s="16"/>
      <c r="C26" s="16"/>
      <c r="D26" s="16"/>
      <c r="E26" s="16"/>
      <c r="F26" s="16"/>
      <c r="G26" s="8"/>
      <c r="H26" s="16"/>
      <c r="I26" s="16"/>
    </row>
    <row r="27" customFormat="false" ht="12.75" hidden="false" customHeight="false" outlineLevel="0" collapsed="false">
      <c r="A27" s="16"/>
      <c r="B27" s="16"/>
      <c r="C27" s="16"/>
      <c r="D27" s="16"/>
      <c r="E27" s="16"/>
      <c r="F27" s="16"/>
      <c r="G27" s="8"/>
      <c r="H27" s="16"/>
      <c r="I27" s="16"/>
    </row>
    <row r="28" customFormat="false" ht="12.75" hidden="false" customHeight="false" outlineLevel="0" collapsed="false">
      <c r="A28" s="16"/>
      <c r="B28" s="16"/>
      <c r="C28" s="16"/>
      <c r="D28" s="16"/>
      <c r="E28" s="16"/>
      <c r="F28" s="16"/>
      <c r="G28" s="8"/>
      <c r="H28" s="16"/>
      <c r="I28" s="16"/>
    </row>
    <row r="29" customFormat="false" ht="12.75" hidden="false" customHeight="false" outlineLevel="0" collapsed="false">
      <c r="A29" s="16"/>
      <c r="B29" s="16"/>
      <c r="C29" s="16"/>
      <c r="D29" s="16"/>
      <c r="E29" s="16"/>
      <c r="F29" s="16"/>
      <c r="G29" s="8"/>
      <c r="H29" s="16"/>
      <c r="I29" s="16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ccarter</cp:lastModifiedBy>
  <cp:lastPrinted>2001-10-04T19:23:06Z</cp:lastPrinted>
  <dcterms:modified xsi:type="dcterms:W3CDTF">2001-10-04T19:26:37Z</dcterms:modified>
  <cp:revision>0</cp:revision>
  <dc:subject/>
  <dc:title/>
</cp:coreProperties>
</file>