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port &amp; Supply Agmts" sheetId="1" state="visible" r:id="rId3"/>
    <sheet name="Revenue Requirements" sheetId="2" state="visible" r:id="rId4"/>
    <sheet name="GCIM &amp; PBR" sheetId="3" state="visible" r:id="rId5"/>
    <sheet name="Load Summar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<sst xmlns="http://schemas.openxmlformats.org/spreadsheetml/2006/main" count="223" uniqueCount="104">
  <si>
    <t xml:space="preserve">SoCalGas &amp; SDG&amp;E Core Demand</t>
  </si>
  <si>
    <t xml:space="preserve">Supply, Storage and Transport Contracts</t>
  </si>
  <si>
    <t xml:space="preserve">Entity</t>
  </si>
  <si>
    <t xml:space="preserve">Agreement</t>
  </si>
  <si>
    <t xml:space="preserve">Counter-</t>
  </si>
  <si>
    <t xml:space="preserve">Term</t>
  </si>
  <si>
    <t xml:space="preserve">Quantity</t>
  </si>
  <si>
    <t xml:space="preserve">Functionality</t>
  </si>
  <si>
    <t xml:space="preserve">Type</t>
  </si>
  <si>
    <t xml:space="preserve">Party</t>
  </si>
  <si>
    <t xml:space="preserve">SoCalGas</t>
  </si>
  <si>
    <t xml:space="preserve">Supply - Canada</t>
  </si>
  <si>
    <t xml:space="preserve">?</t>
  </si>
  <si>
    <t xml:space="preserve">SDG&amp;E</t>
  </si>
  <si>
    <t xml:space="preserve">Storage</t>
  </si>
  <si>
    <t xml:space="preserve">6 Bcf</t>
  </si>
  <si>
    <t xml:space="preserve">Inventory</t>
  </si>
  <si>
    <t xml:space="preserve">Transport</t>
  </si>
  <si>
    <t xml:space="preserve">EPNG</t>
  </si>
  <si>
    <t xml:space="preserve">744 MMcfd</t>
  </si>
  <si>
    <t xml:space="preserve">TW</t>
  </si>
  <si>
    <t xml:space="preserve">300 MMcfd</t>
  </si>
  <si>
    <t xml:space="preserve">10 MMcfd</t>
  </si>
  <si>
    <t xml:space="preserve">PG&amp;E-NW</t>
  </si>
  <si>
    <t xml:space="preserve">52 MMcfd</t>
  </si>
  <si>
    <t xml:space="preserve">NA</t>
  </si>
  <si>
    <t xml:space="preserve">70 Bcf</t>
  </si>
  <si>
    <t xml:space="preserve">327 MMcfd</t>
  </si>
  <si>
    <t xml:space="preserve">Injection</t>
  </si>
  <si>
    <t xml:space="preserve">1,985 MMcfd</t>
  </si>
  <si>
    <t xml:space="preserve">Withdrawal</t>
  </si>
  <si>
    <t xml:space="preserve">$50-59 MM</t>
  </si>
  <si>
    <t xml:space="preserve">Revenue Requirement</t>
  </si>
  <si>
    <t xml:space="preserve">$6 MM</t>
  </si>
  <si>
    <t xml:space="preserve">SoCalGas &amp; SDG&amp;E</t>
  </si>
  <si>
    <t xml:space="preserve">Short Run Avoided Cost of Procurement</t>
  </si>
  <si>
    <t xml:space="preserve">Item</t>
  </si>
  <si>
    <t xml:space="preserve">Description</t>
  </si>
  <si>
    <t xml:space="preserve">Application</t>
  </si>
  <si>
    <t xml:space="preserve">Rate</t>
  </si>
  <si>
    <t xml:space="preserve">Annual</t>
  </si>
  <si>
    <t xml:space="preserve">Implied</t>
  </si>
  <si>
    <t xml:space="preserve">$/MMBtu</t>
  </si>
  <si>
    <t xml:space="preserve">Load</t>
  </si>
  <si>
    <t xml:space="preserve">Cost of</t>
  </si>
  <si>
    <t xml:space="preserve">Bcf</t>
  </si>
  <si>
    <t xml:space="preserve">Procurement</t>
  </si>
  <si>
    <t xml:space="preserve">Brokerage Fee</t>
  </si>
  <si>
    <t xml:space="preserve">Cost avoided by a 3rd</t>
  </si>
  <si>
    <t xml:space="preserve">to Core Load</t>
  </si>
  <si>
    <t xml:space="preserve">party core provider</t>
  </si>
  <si>
    <t xml:space="preserve">to Non-Core Load</t>
  </si>
  <si>
    <t xml:space="preserve">party non-core provider</t>
  </si>
  <si>
    <t xml:space="preserve">Summary of SoCalGas &amp; SDG&amp;E</t>
  </si>
  <si>
    <t xml:space="preserve">Core Procurement Incentive Mechanisms</t>
  </si>
  <si>
    <t xml:space="preserve">Year</t>
  </si>
  <si>
    <t xml:space="preserve">Mechanism</t>
  </si>
  <si>
    <t xml:space="preserve">Period</t>
  </si>
  <si>
    <t xml:space="preserve">Award</t>
  </si>
  <si>
    <t xml:space="preserve">Margin</t>
  </si>
  <si>
    <t xml:space="preserve">Tolerance Bands</t>
  </si>
  <si>
    <t xml:space="preserve">$MM</t>
  </si>
  <si>
    <t xml:space="preserve">GCIM</t>
  </si>
  <si>
    <t xml:space="preserve">Apr/94 - Mar/95</t>
  </si>
  <si>
    <t xml:space="preserve">2% above and 0.5%</t>
  </si>
  <si>
    <t xml:space="preserve">Apr/95 - Mar/96</t>
  </si>
  <si>
    <t xml:space="preserve">Below Index.  50/50</t>
  </si>
  <si>
    <t xml:space="preserve">Apr/96 - Mar/97</t>
  </si>
  <si>
    <t xml:space="preserve">sharing above and </t>
  </si>
  <si>
    <t xml:space="preserve">Apr/97 - Mar/98</t>
  </si>
  <si>
    <t xml:space="preserve">below Index.</t>
  </si>
  <si>
    <t xml:space="preserve">Indefinite</t>
  </si>
  <si>
    <t xml:space="preserve">Apr/98 - Mar/99</t>
  </si>
  <si>
    <t xml:space="preserve">Includes transport.</t>
  </si>
  <si>
    <t xml:space="preserve">Apr/99 - Mar/00</t>
  </si>
  <si>
    <t xml:space="preserve">PBRM</t>
  </si>
  <si>
    <t xml:space="preserve">Aug/93 - Jul/94</t>
  </si>
  <si>
    <t xml:space="preserve">25/75 Sharing of Costs</t>
  </si>
  <si>
    <t xml:space="preserve">Aug/94 - Jul/95</t>
  </si>
  <si>
    <t xml:space="preserve">Exceeding 102% of</t>
  </si>
  <si>
    <t xml:space="preserve">Aug/95 - Jul/96</t>
  </si>
  <si>
    <t xml:space="preserve">Tolerance.  50/50</t>
  </si>
  <si>
    <t xml:space="preserve">Aug/96 - Jul/97</t>
  </si>
  <si>
    <t xml:space="preserve">sharing of savings</t>
  </si>
  <si>
    <t xml:space="preserve">Aug/97 - Jul/98</t>
  </si>
  <si>
    <t xml:space="preserve">below Tolerance band.</t>
  </si>
  <si>
    <t xml:space="preserve">Aug/98 - Jul/99</t>
  </si>
  <si>
    <t xml:space="preserve">Aug/99 - Jul/00</t>
  </si>
  <si>
    <t xml:space="preserve">COMBINED</t>
  </si>
  <si>
    <t xml:space="preserve">Comment</t>
  </si>
  <si>
    <t xml:space="preserve">SDG&amp;E Only</t>
  </si>
  <si>
    <t xml:space="preserve">Combined</t>
  </si>
  <si>
    <t xml:space="preserve">Summary of Sempra's Gas Operations</t>
  </si>
  <si>
    <t xml:space="preserve">Gas Sales</t>
  </si>
  <si>
    <t xml:space="preserve">Transport Only</t>
  </si>
  <si>
    <t xml:space="preserve">Totals</t>
  </si>
  <si>
    <t xml:space="preserve">Thru-put</t>
  </si>
  <si>
    <t xml:space="preserve">Revenue</t>
  </si>
  <si>
    <t xml:space="preserve">$ MM</t>
  </si>
  <si>
    <t xml:space="preserve">Residential</t>
  </si>
  <si>
    <t xml:space="preserve">Commercial &amp; Industrial</t>
  </si>
  <si>
    <t xml:space="preserve">Utility Electric Generation</t>
  </si>
  <si>
    <t xml:space="preserve">Wholesale</t>
  </si>
  <si>
    <t xml:space="preserve">TOTAL: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</si>
</sst>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[$-409]mmm\-yy"/>
    <numFmt numFmtId="167" formatCode="\$#,##0.0000_);[RED]&quot;($&quot;#,##0.0000\)"/>
    <numFmt numFmtId="168" formatCode="0.0"/>
    <numFmt numFmtId="169" formatCode="\$#,##0_);&quot;($&quot;#,##0\)"/>
    <numFmt numFmtId="170" formatCode="\$#,##0.0000_);&quot;($&quot;#,##0.0000\)"/>
    <numFmt numFmtId="171" formatCode="\$#,##0.000_);&quot;($&quot;#,##0.000\)"/>
    <numFmt numFmtId="172" formatCode="#,##0.0_);\(#,##0.0\)"/>
    <numFmt numFmtId="173" formatCode="[$-409]#,##0_);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8"/>
      <name val="Arial"/>
      <family val="2"/>
    </font>
    <font>
      <sz val="1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3671875" defaultRowHeight="12.75" customHeight="true" zeroHeight="false" outlineLevelRow="0" outlineLevelCol="0"/>
  <cols>
    <col collapsed="false" customWidth="false" hidden="false" outlineLevel="0" max="1" min="1" style="1" width="10.13"/>
    <col collapsed="false" customWidth="true" hidden="false" outlineLevel="0" max="2" min="2" style="1" width="15.41"/>
    <col collapsed="false" customWidth="false" hidden="false" outlineLevel="0" max="4" min="3" style="1" width="10.13"/>
    <col collapsed="false" customWidth="true" hidden="false" outlineLevel="0" max="5" min="5" style="1" width="12.42"/>
    <col collapsed="false" customWidth="true" hidden="false" outlineLevel="0" max="6" min="6" style="1" width="20.41"/>
    <col collapsed="false" customWidth="false" hidden="false" outlineLevel="0" max="257" min="7" style="1" width="10.13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25" hidden="false" customHeight="false" outlineLevel="0" collapsed="false">
      <c r="A2" s="2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3.5" hidden="false" customHeight="false" outlineLevel="0" collapsed="false"/>
    <row r="4" customFormat="false" ht="12.75" hidden="false" customHeight="false" outlineLevel="0" collapsed="false">
      <c r="A4" s="4" t="s">
        <v>2</v>
      </c>
      <c r="B4" s="5" t="s">
        <v>3</v>
      </c>
      <c r="C4" s="6" t="s">
        <v>4</v>
      </c>
      <c r="D4" s="5" t="s">
        <v>5</v>
      </c>
      <c r="E4" s="6" t="s">
        <v>6</v>
      </c>
      <c r="F4" s="5" t="s">
        <v>7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3.5" hidden="false" customHeight="false" outlineLevel="0" collapsed="false">
      <c r="A5" s="8"/>
      <c r="B5" s="9" t="s">
        <v>8</v>
      </c>
      <c r="C5" s="10" t="s">
        <v>9</v>
      </c>
      <c r="D5" s="9"/>
      <c r="E5" s="10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2.75" hidden="false" customHeight="false" outlineLevel="0" collapsed="false">
      <c r="A6" s="11" t="s">
        <v>10</v>
      </c>
      <c r="B6" s="12" t="s">
        <v>11</v>
      </c>
      <c r="C6" s="13" t="s">
        <v>12</v>
      </c>
      <c r="D6" s="12" t="n">
        <v>2003</v>
      </c>
      <c r="E6" s="13" t="s">
        <v>12</v>
      </c>
      <c r="F6" s="12"/>
    </row>
    <row r="7" customFormat="false" ht="12.75" hidden="false" customHeight="false" outlineLevel="0" collapsed="false">
      <c r="A7" s="14" t="s">
        <v>13</v>
      </c>
      <c r="B7" s="15" t="s">
        <v>14</v>
      </c>
      <c r="C7" s="16" t="s">
        <v>10</v>
      </c>
      <c r="D7" s="17" t="n">
        <v>36951</v>
      </c>
      <c r="E7" s="16" t="s">
        <v>15</v>
      </c>
      <c r="F7" s="15" t="s">
        <v>16</v>
      </c>
    </row>
    <row r="8" customFormat="false" ht="12.75" hidden="false" customHeight="false" outlineLevel="0" collapsed="false">
      <c r="A8" s="18" t="s">
        <v>10</v>
      </c>
      <c r="B8" s="19" t="s">
        <v>17</v>
      </c>
      <c r="C8" s="20" t="s">
        <v>18</v>
      </c>
      <c r="D8" s="21" t="n">
        <v>38961</v>
      </c>
      <c r="E8" s="20" t="s">
        <v>19</v>
      </c>
      <c r="F8" s="19"/>
    </row>
    <row r="9" customFormat="false" ht="12.75" hidden="false" customHeight="false" outlineLevel="0" collapsed="false">
      <c r="A9" s="14" t="s">
        <v>10</v>
      </c>
      <c r="B9" s="15" t="s">
        <v>17</v>
      </c>
      <c r="C9" s="16" t="s">
        <v>20</v>
      </c>
      <c r="D9" s="17" t="n">
        <v>38656</v>
      </c>
      <c r="E9" s="16" t="s">
        <v>21</v>
      </c>
      <c r="F9" s="15"/>
    </row>
    <row r="10" customFormat="false" ht="12.75" hidden="false" customHeight="false" outlineLevel="0" collapsed="false">
      <c r="A10" s="18" t="s">
        <v>13</v>
      </c>
      <c r="B10" s="19" t="s">
        <v>17</v>
      </c>
      <c r="C10" s="20" t="s">
        <v>18</v>
      </c>
      <c r="D10" s="22" t="n">
        <v>39114</v>
      </c>
      <c r="E10" s="20" t="s">
        <v>22</v>
      </c>
      <c r="F10" s="19"/>
    </row>
    <row r="11" customFormat="false" ht="12.75" hidden="false" customHeight="false" outlineLevel="0" collapsed="false">
      <c r="A11" s="14" t="s">
        <v>13</v>
      </c>
      <c r="B11" s="15" t="s">
        <v>17</v>
      </c>
      <c r="C11" s="16" t="s">
        <v>23</v>
      </c>
      <c r="D11" s="17" t="n">
        <v>45230</v>
      </c>
      <c r="E11" s="16" t="s">
        <v>24</v>
      </c>
      <c r="F11" s="15"/>
    </row>
    <row r="12" customFormat="false" ht="12.75" hidden="false" customHeight="false" outlineLevel="0" collapsed="false">
      <c r="A12" s="18" t="s">
        <v>10</v>
      </c>
      <c r="B12" s="19" t="s">
        <v>14</v>
      </c>
      <c r="C12" s="20" t="s">
        <v>10</v>
      </c>
      <c r="D12" s="19" t="s">
        <v>25</v>
      </c>
      <c r="E12" s="20" t="s">
        <v>26</v>
      </c>
      <c r="F12" s="19" t="s">
        <v>16</v>
      </c>
    </row>
    <row r="13" customFormat="false" ht="12.75" hidden="false" customHeight="false" outlineLevel="0" collapsed="false">
      <c r="A13" s="18"/>
      <c r="B13" s="19"/>
      <c r="C13" s="20"/>
      <c r="D13" s="19"/>
      <c r="E13" s="20" t="s">
        <v>27</v>
      </c>
      <c r="F13" s="19" t="s">
        <v>28</v>
      </c>
    </row>
    <row r="14" customFormat="false" ht="12.75" hidden="false" customHeight="false" outlineLevel="0" collapsed="false">
      <c r="A14" s="18"/>
      <c r="B14" s="19"/>
      <c r="C14" s="20"/>
      <c r="D14" s="19"/>
      <c r="E14" s="20" t="s">
        <v>29</v>
      </c>
      <c r="F14" s="19" t="s">
        <v>30</v>
      </c>
    </row>
    <row r="15" customFormat="false" ht="12.75" hidden="false" customHeight="false" outlineLevel="0" collapsed="false">
      <c r="A15" s="23" t="s">
        <v>10</v>
      </c>
      <c r="B15" s="24" t="s">
        <v>14</v>
      </c>
      <c r="C15" s="25" t="s">
        <v>10</v>
      </c>
      <c r="D15" s="24" t="s">
        <v>25</v>
      </c>
      <c r="E15" s="25" t="s">
        <v>31</v>
      </c>
      <c r="F15" s="24" t="s">
        <v>32</v>
      </c>
    </row>
    <row r="16" customFormat="false" ht="13.5" hidden="false" customHeight="false" outlineLevel="0" collapsed="false">
      <c r="A16" s="26" t="s">
        <v>13</v>
      </c>
      <c r="B16" s="27" t="s">
        <v>14</v>
      </c>
      <c r="C16" s="28" t="s">
        <v>10</v>
      </c>
      <c r="D16" s="27" t="s">
        <v>25</v>
      </c>
      <c r="E16" s="28" t="s">
        <v>33</v>
      </c>
      <c r="F16" s="27" t="s">
        <v>32</v>
      </c>
    </row>
  </sheetData>
  <mergeCells count="2">
    <mergeCell ref="A1:F1"/>
    <mergeCell ref="A2:F2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2" min="2" style="1" width="21.28"/>
    <col collapsed="false" customWidth="true" hidden="false" outlineLevel="0" max="3" min="3" style="1" width="15.56"/>
    <col collapsed="false" customWidth="true" hidden="false" outlineLevel="0" max="4" min="4" style="1" width="9.7"/>
    <col collapsed="false" customWidth="true" hidden="false" outlineLevel="0" max="5" min="5" style="1" width="8.56"/>
    <col collapsed="false" customWidth="true" hidden="false" outlineLevel="0" max="6" min="6" style="1" width="13.28"/>
    <col collapsed="false" customWidth="false" hidden="false" outlineLevel="0" max="257" min="7" style="1" width="9.14"/>
  </cols>
  <sheetData>
    <row r="1" customFormat="false" ht="26.25" hidden="false" customHeight="false" outlineLevel="0" collapsed="false">
      <c r="A1" s="2" t="s">
        <v>34</v>
      </c>
      <c r="B1" s="2"/>
      <c r="C1" s="2"/>
      <c r="D1" s="2"/>
      <c r="E1" s="2"/>
      <c r="F1" s="2"/>
    </row>
    <row r="2" customFormat="false" ht="23.25" hidden="false" customHeight="false" outlineLevel="0" collapsed="false">
      <c r="A2" s="29" t="s">
        <v>35</v>
      </c>
      <c r="B2" s="29"/>
      <c r="C2" s="29"/>
      <c r="D2" s="29"/>
      <c r="E2" s="29"/>
      <c r="F2" s="29"/>
    </row>
    <row r="3" customFormat="false" ht="13.5" hidden="false" customHeight="false" outlineLevel="0" collapsed="false"/>
    <row r="4" customFormat="false" ht="12.75" hidden="false" customHeight="false" outlineLevel="0" collapsed="false">
      <c r="A4" s="5" t="s">
        <v>36</v>
      </c>
      <c r="B4" s="6" t="s">
        <v>37</v>
      </c>
      <c r="C4" s="5" t="s">
        <v>38</v>
      </c>
      <c r="D4" s="30" t="s">
        <v>39</v>
      </c>
      <c r="E4" s="5" t="s">
        <v>40</v>
      </c>
      <c r="F4" s="30" t="s">
        <v>41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2.75" hidden="false" customHeight="false" outlineLevel="0" collapsed="false">
      <c r="A5" s="9"/>
      <c r="B5" s="10"/>
      <c r="C5" s="9"/>
      <c r="D5" s="31" t="s">
        <v>42</v>
      </c>
      <c r="E5" s="9" t="s">
        <v>43</v>
      </c>
      <c r="F5" s="31" t="s">
        <v>44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3.5" hidden="false" customHeight="false" outlineLevel="0" collapsed="false">
      <c r="A6" s="9"/>
      <c r="B6" s="10"/>
      <c r="C6" s="9"/>
      <c r="D6" s="31"/>
      <c r="E6" s="9" t="s">
        <v>45</v>
      </c>
      <c r="F6" s="31" t="s">
        <v>46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false" outlineLevel="0" collapsed="false">
      <c r="A7" s="12" t="s">
        <v>47</v>
      </c>
      <c r="B7" s="13" t="s">
        <v>48</v>
      </c>
      <c r="C7" s="12" t="s">
        <v>49</v>
      </c>
      <c r="D7" s="32" t="n">
        <v>0.0201</v>
      </c>
      <c r="E7" s="33" t="n">
        <v>365.39</v>
      </c>
      <c r="F7" s="34" t="n">
        <f aca="false">+E7*1000000*D7</f>
        <v>7344339</v>
      </c>
    </row>
    <row r="8" customFormat="false" ht="12.75" hidden="false" customHeight="false" outlineLevel="0" collapsed="false">
      <c r="A8" s="35"/>
      <c r="B8" s="36" t="s">
        <v>50</v>
      </c>
      <c r="C8" s="35"/>
      <c r="D8" s="37"/>
      <c r="E8" s="35"/>
      <c r="F8" s="37"/>
    </row>
    <row r="9" customFormat="false" ht="12.75" hidden="false" customHeight="false" outlineLevel="0" collapsed="false">
      <c r="A9" s="19" t="s">
        <v>47</v>
      </c>
      <c r="B9" s="20" t="s">
        <v>48</v>
      </c>
      <c r="C9" s="19" t="s">
        <v>51</v>
      </c>
      <c r="D9" s="38" t="n">
        <v>0.0266</v>
      </c>
      <c r="E9" s="19"/>
      <c r="F9" s="39"/>
    </row>
    <row r="10" customFormat="false" ht="13.5" hidden="false" customHeight="false" outlineLevel="0" collapsed="false">
      <c r="A10" s="27"/>
      <c r="B10" s="28" t="s">
        <v>52</v>
      </c>
      <c r="C10" s="27"/>
      <c r="D10" s="40"/>
      <c r="E10" s="27"/>
      <c r="F10" s="40"/>
    </row>
  </sheetData>
  <mergeCells count="2">
    <mergeCell ref="A1:F1"/>
    <mergeCell ref="A2:F2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F33" activeCellId="0" sqref="F3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1.7"/>
    <col collapsed="false" customWidth="true" hidden="false" outlineLevel="0" max="3" min="3" style="1" width="15.99"/>
    <col collapsed="false" customWidth="false" hidden="false" outlineLevel="0" max="4" min="4" style="41" width="9.14"/>
    <col collapsed="false" customWidth="false" hidden="false" outlineLevel="0" max="5" min="5" style="42" width="9.14"/>
    <col collapsed="false" customWidth="false" hidden="false" outlineLevel="0" max="6" min="6" style="41" width="9.14"/>
    <col collapsed="false" customWidth="true" hidden="false" outlineLevel="0" max="7" min="7" style="1" width="20.7"/>
    <col collapsed="false" customWidth="true" hidden="false" outlineLevel="0" max="8" min="8" style="43" width="9.85"/>
    <col collapsed="false" customWidth="false" hidden="false" outlineLevel="0" max="257" min="9" style="1" width="9.14"/>
  </cols>
  <sheetData>
    <row r="1" customFormat="false" ht="26.25" hidden="false" customHeight="false" outlineLevel="0" collapsed="false">
      <c r="A1" s="2" t="s">
        <v>53</v>
      </c>
      <c r="B1" s="2"/>
      <c r="C1" s="2"/>
      <c r="D1" s="2"/>
      <c r="E1" s="2"/>
      <c r="F1" s="2"/>
      <c r="G1" s="2"/>
      <c r="H1" s="2"/>
    </row>
    <row r="2" customFormat="false" ht="26.25" hidden="false" customHeight="false" outlineLevel="0" collapsed="false">
      <c r="A2" s="2" t="s">
        <v>54</v>
      </c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/>
    <row r="4" customFormat="false" ht="12.75" hidden="false" customHeight="false" outlineLevel="0" collapsed="false">
      <c r="A4" s="4" t="s">
        <v>55</v>
      </c>
      <c r="B4" s="5" t="s">
        <v>56</v>
      </c>
      <c r="C4" s="6" t="s">
        <v>57</v>
      </c>
      <c r="D4" s="44" t="s">
        <v>58</v>
      </c>
      <c r="E4" s="45" t="s">
        <v>6</v>
      </c>
      <c r="F4" s="44" t="s">
        <v>59</v>
      </c>
      <c r="G4" s="6" t="s">
        <v>60</v>
      </c>
      <c r="H4" s="46" t="s">
        <v>5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3.5" hidden="false" customHeight="false" outlineLevel="0" collapsed="false">
      <c r="A5" s="47"/>
      <c r="B5" s="48"/>
      <c r="C5" s="49"/>
      <c r="D5" s="50" t="s">
        <v>61</v>
      </c>
      <c r="E5" s="51" t="s">
        <v>45</v>
      </c>
      <c r="F5" s="50" t="s">
        <v>42</v>
      </c>
      <c r="G5" s="49"/>
      <c r="H5" s="52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2.75" hidden="false" customHeight="false" outlineLevel="0" collapsed="false">
      <c r="A6" s="11" t="n">
        <v>1995</v>
      </c>
      <c r="B6" s="12" t="s">
        <v>62</v>
      </c>
      <c r="C6" s="53" t="s">
        <v>63</v>
      </c>
      <c r="D6" s="54" t="n">
        <v>0</v>
      </c>
      <c r="E6" s="55" t="n">
        <v>291.372</v>
      </c>
      <c r="F6" s="54" t="n">
        <f aca="false">-1117658/291372029</f>
        <v>-0.00383584520393342</v>
      </c>
      <c r="G6" s="53" t="s">
        <v>64</v>
      </c>
      <c r="H6" s="46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false" outlineLevel="0" collapsed="false">
      <c r="A7" s="18" t="n">
        <v>1996</v>
      </c>
      <c r="B7" s="19" t="s">
        <v>62</v>
      </c>
      <c r="C7" s="56" t="s">
        <v>65</v>
      </c>
      <c r="D7" s="57" t="n">
        <v>3.2</v>
      </c>
      <c r="E7" s="58" t="n">
        <v>255.434</v>
      </c>
      <c r="F7" s="57" t="n">
        <f aca="false">6.4/E7</f>
        <v>0.0250553959144045</v>
      </c>
      <c r="G7" s="56" t="s">
        <v>66</v>
      </c>
      <c r="H7" s="59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2.75" hidden="false" customHeight="false" outlineLevel="0" collapsed="false">
      <c r="A8" s="18" t="n">
        <v>1997</v>
      </c>
      <c r="B8" s="19" t="s">
        <v>62</v>
      </c>
      <c r="C8" s="56" t="s">
        <v>67</v>
      </c>
      <c r="D8" s="57" t="n">
        <v>10.59292</v>
      </c>
      <c r="E8" s="58" t="n">
        <v>255.297</v>
      </c>
      <c r="F8" s="57" t="n">
        <f aca="false">21.1858/E8</f>
        <v>0.0829849156080957</v>
      </c>
      <c r="G8" s="56" t="s">
        <v>68</v>
      </c>
      <c r="H8" s="5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false" outlineLevel="0" collapsed="false">
      <c r="A9" s="18" t="n">
        <v>1998</v>
      </c>
      <c r="B9" s="19" t="s">
        <v>62</v>
      </c>
      <c r="C9" s="56" t="s">
        <v>69</v>
      </c>
      <c r="D9" s="60" t="n">
        <v>2.0399</v>
      </c>
      <c r="E9" s="61" t="n">
        <v>253.54</v>
      </c>
      <c r="F9" s="60" t="n">
        <f aca="false">6.824/E9</f>
        <v>0.026914885225211</v>
      </c>
      <c r="G9" s="56" t="s">
        <v>70</v>
      </c>
      <c r="H9" s="21" t="s">
        <v>71</v>
      </c>
    </row>
    <row r="10" customFormat="false" ht="12.75" hidden="false" customHeight="false" outlineLevel="0" collapsed="false">
      <c r="A10" s="18" t="n">
        <v>1999</v>
      </c>
      <c r="B10" s="19" t="s">
        <v>62</v>
      </c>
      <c r="C10" s="56" t="s">
        <v>72</v>
      </c>
      <c r="D10" s="60" t="n">
        <v>7.733</v>
      </c>
      <c r="E10" s="61" t="n">
        <v>289.779</v>
      </c>
      <c r="F10" s="60" t="n">
        <f aca="false">18.156342/E10</f>
        <v>0.0626558239209881</v>
      </c>
      <c r="G10" s="20" t="s">
        <v>73</v>
      </c>
      <c r="H10" s="21" t="s">
        <v>71</v>
      </c>
    </row>
    <row r="11" customFormat="false" ht="13.5" hidden="false" customHeight="false" outlineLevel="0" collapsed="false">
      <c r="A11" s="26" t="n">
        <v>2000</v>
      </c>
      <c r="B11" s="27" t="s">
        <v>62</v>
      </c>
      <c r="C11" s="62" t="s">
        <v>74</v>
      </c>
      <c r="D11" s="63" t="n">
        <v>9.759744</v>
      </c>
      <c r="E11" s="64" t="n">
        <v>405</v>
      </c>
      <c r="F11" s="63" t="n">
        <f aca="false">24.151386/E11</f>
        <v>0.0596330518518518</v>
      </c>
      <c r="G11" s="28" t="s">
        <v>73</v>
      </c>
      <c r="H11" s="65" t="s">
        <v>71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4" t="s">
        <v>55</v>
      </c>
      <c r="B14" s="5" t="s">
        <v>56</v>
      </c>
      <c r="C14" s="5" t="s">
        <v>57</v>
      </c>
      <c r="D14" s="66" t="s">
        <v>58</v>
      </c>
      <c r="E14" s="67" t="s">
        <v>6</v>
      </c>
      <c r="F14" s="66" t="s">
        <v>59</v>
      </c>
      <c r="G14" s="5" t="s">
        <v>60</v>
      </c>
      <c r="H14" s="68" t="s">
        <v>5</v>
      </c>
    </row>
    <row r="15" customFormat="false" ht="13.5" hidden="false" customHeight="false" outlineLevel="0" collapsed="false">
      <c r="A15" s="47"/>
      <c r="B15" s="48"/>
      <c r="C15" s="9"/>
      <c r="D15" s="69" t="s">
        <v>61</v>
      </c>
      <c r="E15" s="70" t="s">
        <v>45</v>
      </c>
      <c r="F15" s="69" t="s">
        <v>42</v>
      </c>
      <c r="G15" s="48"/>
      <c r="H15" s="71"/>
    </row>
    <row r="16" customFormat="false" ht="12.75" hidden="false" customHeight="false" outlineLevel="0" collapsed="false">
      <c r="A16" s="11" t="n">
        <v>1994</v>
      </c>
      <c r="B16" s="11" t="s">
        <v>75</v>
      </c>
      <c r="C16" s="12" t="s">
        <v>76</v>
      </c>
      <c r="D16" s="72" t="n">
        <v>2.802861</v>
      </c>
      <c r="E16" s="73" t="n">
        <v>94.455887</v>
      </c>
      <c r="F16" s="72" t="n">
        <f aca="false">5.6057/E16</f>
        <v>0.0593472802812174</v>
      </c>
      <c r="G16" s="74" t="s">
        <v>77</v>
      </c>
      <c r="H16" s="68"/>
    </row>
    <row r="17" customFormat="false" ht="12.75" hidden="false" customHeight="false" outlineLevel="0" collapsed="false">
      <c r="A17" s="18" t="n">
        <v>1995</v>
      </c>
      <c r="B17" s="18" t="s">
        <v>75</v>
      </c>
      <c r="C17" s="19" t="s">
        <v>78</v>
      </c>
      <c r="D17" s="75" t="n">
        <v>1.042684</v>
      </c>
      <c r="E17" s="76" t="n">
        <v>92.749883</v>
      </c>
      <c r="F17" s="75" t="n">
        <f aca="false">+D17*2/E17</f>
        <v>0.0224837803838523</v>
      </c>
      <c r="G17" s="77" t="s">
        <v>79</v>
      </c>
      <c r="H17" s="78"/>
    </row>
    <row r="18" customFormat="false" ht="12.75" hidden="false" customHeight="false" outlineLevel="0" collapsed="false">
      <c r="A18" s="18" t="n">
        <v>1996</v>
      </c>
      <c r="B18" s="18" t="s">
        <v>75</v>
      </c>
      <c r="C18" s="19" t="s">
        <v>80</v>
      </c>
      <c r="D18" s="75" t="n">
        <v>0</v>
      </c>
      <c r="E18" s="76" t="n">
        <v>89.387783</v>
      </c>
      <c r="F18" s="75" t="n">
        <f aca="false">-5.927405/E18</f>
        <v>-0.0663111311307497</v>
      </c>
      <c r="G18" s="77" t="s">
        <v>81</v>
      </c>
      <c r="H18" s="78"/>
    </row>
    <row r="19" customFormat="false" ht="12.75" hidden="false" customHeight="false" outlineLevel="0" collapsed="false">
      <c r="A19" s="18" t="n">
        <v>1997</v>
      </c>
      <c r="B19" s="18" t="s">
        <v>75</v>
      </c>
      <c r="C19" s="19" t="s">
        <v>82</v>
      </c>
      <c r="D19" s="75" t="n">
        <v>4.607966</v>
      </c>
      <c r="E19" s="76" t="n">
        <v>103.609054</v>
      </c>
      <c r="F19" s="75" t="n">
        <f aca="false">+D19*2/E19</f>
        <v>0.0889490989851138</v>
      </c>
      <c r="G19" s="77" t="s">
        <v>83</v>
      </c>
      <c r="H19" s="78"/>
    </row>
    <row r="20" customFormat="false" ht="12.75" hidden="false" customHeight="false" outlineLevel="0" collapsed="false">
      <c r="A20" s="18" t="n">
        <v>1998</v>
      </c>
      <c r="B20" s="18" t="s">
        <v>75</v>
      </c>
      <c r="C20" s="19" t="s">
        <v>84</v>
      </c>
      <c r="D20" s="79" t="n">
        <v>2.028556</v>
      </c>
      <c r="E20" s="76" t="n">
        <v>100.008362</v>
      </c>
      <c r="F20" s="75" t="n">
        <f aca="false">+D20*2/E20</f>
        <v>0.0405677277266075</v>
      </c>
      <c r="G20" s="77" t="s">
        <v>85</v>
      </c>
      <c r="H20" s="80" t="n">
        <v>37833</v>
      </c>
    </row>
    <row r="21" customFormat="false" ht="12.75" hidden="false" customHeight="false" outlineLevel="0" collapsed="false">
      <c r="A21" s="18" t="n">
        <v>1999</v>
      </c>
      <c r="B21" s="18" t="s">
        <v>75</v>
      </c>
      <c r="C21" s="19" t="s">
        <v>86</v>
      </c>
      <c r="D21" s="79" t="n">
        <v>0.41861</v>
      </c>
      <c r="E21" s="76" t="n">
        <v>97.602377</v>
      </c>
      <c r="F21" s="75" t="n">
        <f aca="false">+D21*2/E21</f>
        <v>0.00857786486081174</v>
      </c>
      <c r="G21" s="19"/>
      <c r="H21" s="80"/>
    </row>
    <row r="22" customFormat="false" ht="13.5" hidden="false" customHeight="false" outlineLevel="0" collapsed="false">
      <c r="A22" s="26" t="n">
        <v>2000</v>
      </c>
      <c r="B22" s="26" t="s">
        <v>75</v>
      </c>
      <c r="C22" s="27" t="s">
        <v>87</v>
      </c>
      <c r="D22" s="81"/>
      <c r="E22" s="82"/>
      <c r="F22" s="83"/>
      <c r="G22" s="27"/>
      <c r="H22" s="84"/>
    </row>
    <row r="23" customFormat="false" ht="13.5" hidden="false" customHeight="false" outlineLevel="0" collapsed="false"/>
    <row r="24" customFormat="false" ht="27" hidden="false" customHeight="false" outlineLevel="0" collapsed="false">
      <c r="A24" s="85" t="s">
        <v>88</v>
      </c>
      <c r="B24" s="85"/>
      <c r="C24" s="85"/>
      <c r="D24" s="85"/>
      <c r="E24" s="85"/>
      <c r="F24" s="85"/>
      <c r="G24" s="85"/>
      <c r="H24" s="85"/>
    </row>
    <row r="25" customFormat="false" ht="12.75" hidden="false" customHeight="false" outlineLevel="0" collapsed="false">
      <c r="A25" s="4" t="s">
        <v>55</v>
      </c>
      <c r="B25" s="5" t="s">
        <v>56</v>
      </c>
      <c r="C25" s="5" t="s">
        <v>57</v>
      </c>
      <c r="D25" s="66" t="s">
        <v>58</v>
      </c>
      <c r="E25" s="67" t="s">
        <v>6</v>
      </c>
      <c r="F25" s="66" t="s">
        <v>59</v>
      </c>
      <c r="G25" s="5" t="s">
        <v>89</v>
      </c>
      <c r="H25" s="68" t="s">
        <v>5</v>
      </c>
    </row>
    <row r="26" customFormat="false" ht="13.5" hidden="false" customHeight="false" outlineLevel="0" collapsed="false">
      <c r="A26" s="47"/>
      <c r="B26" s="9"/>
      <c r="C26" s="9"/>
      <c r="D26" s="69" t="s">
        <v>61</v>
      </c>
      <c r="E26" s="70" t="s">
        <v>45</v>
      </c>
      <c r="F26" s="69" t="s">
        <v>42</v>
      </c>
      <c r="G26" s="48"/>
      <c r="H26" s="71"/>
    </row>
    <row r="27" customFormat="false" ht="12.75" hidden="false" customHeight="false" outlineLevel="0" collapsed="false">
      <c r="A27" s="11" t="n">
        <v>1994</v>
      </c>
      <c r="B27" s="12" t="s">
        <v>75</v>
      </c>
      <c r="C27" s="86"/>
      <c r="D27" s="54" t="n">
        <f aca="false">+D16</f>
        <v>2.802861</v>
      </c>
      <c r="E27" s="73" t="n">
        <v>94.455887</v>
      </c>
      <c r="F27" s="54" t="n">
        <f aca="false">5.6057/E27</f>
        <v>0.0593472802812174</v>
      </c>
      <c r="G27" s="74" t="s">
        <v>90</v>
      </c>
      <c r="H27" s="68"/>
    </row>
    <row r="28" customFormat="false" ht="12.75" hidden="false" customHeight="false" outlineLevel="0" collapsed="false">
      <c r="A28" s="18" t="n">
        <v>1995</v>
      </c>
      <c r="B28" s="19" t="s">
        <v>91</v>
      </c>
      <c r="C28" s="39"/>
      <c r="D28" s="57" t="n">
        <f aca="false">+D6+D17</f>
        <v>1.042684</v>
      </c>
      <c r="E28" s="76" t="n">
        <f aca="false">+E17+E6</f>
        <v>384.121883</v>
      </c>
      <c r="F28" s="57" t="n">
        <f aca="false">+D28*2/E28</f>
        <v>0.00542892267348382</v>
      </c>
      <c r="G28" s="77"/>
      <c r="H28" s="78"/>
    </row>
    <row r="29" customFormat="false" ht="12.75" hidden="false" customHeight="false" outlineLevel="0" collapsed="false">
      <c r="A29" s="18" t="n">
        <v>1996</v>
      </c>
      <c r="B29" s="19" t="s">
        <v>91</v>
      </c>
      <c r="C29" s="39"/>
      <c r="D29" s="57" t="n">
        <f aca="false">+D7+D18</f>
        <v>3.2</v>
      </c>
      <c r="E29" s="76" t="n">
        <f aca="false">+E18+E7</f>
        <v>344.821783</v>
      </c>
      <c r="F29" s="57" t="n">
        <f aca="false">+D29*2/E29</f>
        <v>0.0185603123570648</v>
      </c>
      <c r="G29" s="77"/>
      <c r="H29" s="78"/>
    </row>
    <row r="30" customFormat="false" ht="12.75" hidden="false" customHeight="false" outlineLevel="0" collapsed="false">
      <c r="A30" s="18" t="n">
        <v>1997</v>
      </c>
      <c r="B30" s="19" t="s">
        <v>91</v>
      </c>
      <c r="C30" s="39"/>
      <c r="D30" s="57" t="n">
        <f aca="false">+D8+D19</f>
        <v>15.200886</v>
      </c>
      <c r="E30" s="76" t="n">
        <f aca="false">+E19+E8</f>
        <v>358.906054</v>
      </c>
      <c r="F30" s="57" t="n">
        <f aca="false">+D30*2/E30</f>
        <v>0.0847067684180106</v>
      </c>
      <c r="G30" s="77"/>
      <c r="H30" s="78"/>
    </row>
    <row r="31" customFormat="false" ht="12.75" hidden="false" customHeight="false" outlineLevel="0" collapsed="false">
      <c r="A31" s="18" t="n">
        <v>1998</v>
      </c>
      <c r="B31" s="19" t="s">
        <v>91</v>
      </c>
      <c r="C31" s="39"/>
      <c r="D31" s="57" t="n">
        <f aca="false">+D9+D20</f>
        <v>4.068456</v>
      </c>
      <c r="E31" s="76" t="n">
        <f aca="false">+E20+E9</f>
        <v>353.548362</v>
      </c>
      <c r="F31" s="57" t="n">
        <f aca="false">+D31*2/E31</f>
        <v>0.0230149899548962</v>
      </c>
      <c r="G31" s="77"/>
      <c r="H31" s="80"/>
    </row>
    <row r="32" customFormat="false" ht="12.75" hidden="false" customHeight="false" outlineLevel="0" collapsed="false">
      <c r="A32" s="18" t="n">
        <v>1999</v>
      </c>
      <c r="B32" s="19" t="s">
        <v>91</v>
      </c>
      <c r="C32" s="39"/>
      <c r="D32" s="57" t="n">
        <f aca="false">+D10+D21</f>
        <v>8.15161</v>
      </c>
      <c r="E32" s="76" t="n">
        <f aca="false">+E21+E10</f>
        <v>387.381377</v>
      </c>
      <c r="F32" s="57" t="n">
        <f aca="false">+D32*2/E32</f>
        <v>0.0420857092466786</v>
      </c>
      <c r="G32" s="19"/>
      <c r="H32" s="80"/>
    </row>
    <row r="33" customFormat="false" ht="13.5" hidden="false" customHeight="false" outlineLevel="0" collapsed="false">
      <c r="A33" s="26" t="n">
        <v>2000</v>
      </c>
      <c r="B33" s="27" t="s">
        <v>91</v>
      </c>
      <c r="C33" s="40"/>
      <c r="D33" s="87" t="n">
        <f aca="false">+D11+D22</f>
        <v>9.759744</v>
      </c>
      <c r="E33" s="82" t="n">
        <f aca="false">+E22+E11</f>
        <v>405</v>
      </c>
      <c r="F33" s="87" t="n">
        <f aca="false">+D33*2/E33</f>
        <v>0.0481962666666667</v>
      </c>
      <c r="G33" s="27"/>
      <c r="H33" s="84"/>
    </row>
  </sheetData>
  <mergeCells count="3">
    <mergeCell ref="A1:H1"/>
    <mergeCell ref="A2:H2"/>
    <mergeCell ref="A24:H24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99"/>
    <col collapsed="false" customWidth="false" hidden="false" outlineLevel="0" max="257" min="2" style="1" width="9.14"/>
  </cols>
  <sheetData>
    <row r="1" customFormat="false" ht="27.75" hidden="false" customHeight="false" outlineLevel="0" collapsed="false">
      <c r="A1" s="88" t="s">
        <v>92</v>
      </c>
      <c r="B1" s="88"/>
      <c r="C1" s="88"/>
      <c r="D1" s="88"/>
      <c r="E1" s="88"/>
      <c r="F1" s="88"/>
      <c r="G1" s="88"/>
    </row>
    <row r="2" customFormat="false" ht="13.5" hidden="false" customHeight="false" outlineLevel="0" collapsed="false"/>
    <row r="3" customFormat="false" ht="13.5" hidden="false" customHeight="false" outlineLevel="0" collapsed="false">
      <c r="A3" s="7"/>
      <c r="B3" s="89" t="s">
        <v>93</v>
      </c>
      <c r="C3" s="89"/>
      <c r="D3" s="89" t="s">
        <v>94</v>
      </c>
      <c r="E3" s="89"/>
      <c r="F3" s="89" t="s">
        <v>95</v>
      </c>
      <c r="G3" s="8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2.75" hidden="false" customHeight="false" outlineLevel="0" collapsed="false">
      <c r="A4" s="5" t="n">
        <v>1999</v>
      </c>
      <c r="B4" s="8" t="s">
        <v>96</v>
      </c>
      <c r="C4" s="5" t="s">
        <v>97</v>
      </c>
      <c r="D4" s="8" t="s">
        <v>96</v>
      </c>
      <c r="E4" s="5" t="s">
        <v>97</v>
      </c>
      <c r="F4" s="8" t="s">
        <v>96</v>
      </c>
      <c r="G4" s="5" t="s">
        <v>97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3.5" hidden="false" customHeight="false" outlineLevel="0" collapsed="false">
      <c r="A5" s="48"/>
      <c r="B5" s="47" t="s">
        <v>45</v>
      </c>
      <c r="C5" s="48" t="s">
        <v>98</v>
      </c>
      <c r="D5" s="47" t="s">
        <v>45</v>
      </c>
      <c r="E5" s="48" t="s">
        <v>98</v>
      </c>
      <c r="F5" s="47" t="s">
        <v>45</v>
      </c>
      <c r="G5" s="48" t="s">
        <v>98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2.75" hidden="false" customHeight="false" outlineLevel="0" collapsed="false">
      <c r="A6" s="19" t="s">
        <v>99</v>
      </c>
      <c r="B6" s="18" t="n">
        <v>313</v>
      </c>
      <c r="C6" s="90" t="n">
        <v>2091</v>
      </c>
      <c r="D6" s="18" t="n">
        <v>3</v>
      </c>
      <c r="E6" s="90" t="n">
        <v>10</v>
      </c>
      <c r="F6" s="18" t="n">
        <v>316</v>
      </c>
      <c r="G6" s="90" t="n">
        <v>2101</v>
      </c>
    </row>
    <row r="7" customFormat="false" ht="12.75" hidden="false" customHeight="false" outlineLevel="0" collapsed="false">
      <c r="A7" s="19" t="s">
        <v>100</v>
      </c>
      <c r="B7" s="18" t="n">
        <v>105</v>
      </c>
      <c r="C7" s="90" t="n">
        <v>560</v>
      </c>
      <c r="D7" s="18" t="n">
        <v>338</v>
      </c>
      <c r="E7" s="90" t="n">
        <v>258</v>
      </c>
      <c r="F7" s="18" t="n">
        <v>443</v>
      </c>
      <c r="G7" s="90" t="n">
        <v>818</v>
      </c>
    </row>
    <row r="8" customFormat="false" ht="12.75" hidden="false" customHeight="false" outlineLevel="0" collapsed="false">
      <c r="A8" s="19" t="s">
        <v>101</v>
      </c>
      <c r="B8" s="18" t="n">
        <v>18</v>
      </c>
      <c r="C8" s="90" t="n">
        <v>7</v>
      </c>
      <c r="D8" s="18" t="n">
        <v>218</v>
      </c>
      <c r="E8" s="90" t="n">
        <v>83</v>
      </c>
      <c r="F8" s="18" t="n">
        <v>236</v>
      </c>
      <c r="G8" s="90" t="n">
        <v>90</v>
      </c>
    </row>
    <row r="9" customFormat="false" ht="13.5" hidden="false" customHeight="false" outlineLevel="0" collapsed="false">
      <c r="A9" s="27" t="s">
        <v>102</v>
      </c>
      <c r="B9" s="26"/>
      <c r="C9" s="91"/>
      <c r="D9" s="26" t="n">
        <v>23</v>
      </c>
      <c r="E9" s="91" t="n">
        <v>11</v>
      </c>
      <c r="F9" s="26" t="n">
        <v>23</v>
      </c>
      <c r="G9" s="91" t="n">
        <v>11</v>
      </c>
    </row>
    <row r="10" customFormat="false" ht="13.5" hidden="false" customHeight="false" outlineLevel="0" collapsed="false">
      <c r="A10" s="89" t="s">
        <v>103</v>
      </c>
      <c r="B10" s="92" t="n">
        <f aca="false">SUM(B6:B9)</f>
        <v>436</v>
      </c>
      <c r="C10" s="93" t="n">
        <f aca="false">SUM(C6:C9)</f>
        <v>2658</v>
      </c>
      <c r="D10" s="92" t="n">
        <f aca="false">SUM(D6:D9)</f>
        <v>582</v>
      </c>
      <c r="E10" s="93" t="n">
        <f aca="false">SUM(E6:E9)</f>
        <v>362</v>
      </c>
      <c r="F10" s="92" t="n">
        <f aca="false">SUM(F6:F9)</f>
        <v>1018</v>
      </c>
      <c r="G10" s="93" t="n">
        <f aca="false">SUM(G6:G9)</f>
        <v>3020</v>
      </c>
    </row>
    <row r="11" customFormat="false" ht="13.5" hidden="false" customHeight="false" outlineLevel="0" collapsed="false"/>
    <row r="12" customFormat="false" ht="13.5" hidden="false" customHeight="false" outlineLevel="0" collapsed="false">
      <c r="A12" s="7"/>
      <c r="B12" s="89" t="s">
        <v>93</v>
      </c>
      <c r="C12" s="89"/>
      <c r="D12" s="89" t="s">
        <v>94</v>
      </c>
      <c r="E12" s="89"/>
      <c r="F12" s="89" t="s">
        <v>95</v>
      </c>
      <c r="G12" s="89"/>
    </row>
    <row r="13" customFormat="false" ht="12.75" hidden="false" customHeight="false" outlineLevel="0" collapsed="false">
      <c r="A13" s="5" t="n">
        <v>1998</v>
      </c>
      <c r="B13" s="8" t="s">
        <v>96</v>
      </c>
      <c r="C13" s="5" t="s">
        <v>97</v>
      </c>
      <c r="D13" s="8" t="s">
        <v>96</v>
      </c>
      <c r="E13" s="5" t="s">
        <v>97</v>
      </c>
      <c r="F13" s="8" t="s">
        <v>96</v>
      </c>
      <c r="G13" s="5" t="s">
        <v>97</v>
      </c>
    </row>
    <row r="14" customFormat="false" ht="13.5" hidden="false" customHeight="false" outlineLevel="0" collapsed="false">
      <c r="A14" s="48"/>
      <c r="B14" s="47" t="s">
        <v>45</v>
      </c>
      <c r="C14" s="48" t="s">
        <v>98</v>
      </c>
      <c r="D14" s="47" t="s">
        <v>45</v>
      </c>
      <c r="E14" s="48" t="s">
        <v>98</v>
      </c>
      <c r="F14" s="47" t="s">
        <v>45</v>
      </c>
      <c r="G14" s="48" t="s">
        <v>98</v>
      </c>
    </row>
    <row r="15" customFormat="false" ht="12.75" hidden="false" customHeight="false" outlineLevel="0" collapsed="false">
      <c r="A15" s="19" t="s">
        <v>99</v>
      </c>
      <c r="B15" s="18" t="n">
        <v>304</v>
      </c>
      <c r="C15" s="90" t="n">
        <v>2234</v>
      </c>
      <c r="D15" s="18" t="n">
        <v>3</v>
      </c>
      <c r="E15" s="90" t="n">
        <v>11</v>
      </c>
      <c r="F15" s="18" t="n">
        <v>307</v>
      </c>
      <c r="G15" s="90" t="n">
        <v>2245</v>
      </c>
    </row>
    <row r="16" customFormat="false" ht="12.75" hidden="false" customHeight="false" outlineLevel="0" collapsed="false">
      <c r="A16" s="19" t="s">
        <v>100</v>
      </c>
      <c r="B16" s="18" t="n">
        <v>102</v>
      </c>
      <c r="C16" s="90" t="n">
        <v>571</v>
      </c>
      <c r="D16" s="18" t="n">
        <v>329</v>
      </c>
      <c r="E16" s="90" t="n">
        <v>277</v>
      </c>
      <c r="F16" s="18" t="n">
        <v>431</v>
      </c>
      <c r="G16" s="90" t="n">
        <v>848</v>
      </c>
    </row>
    <row r="17" customFormat="false" ht="12.75" hidden="false" customHeight="false" outlineLevel="0" collapsed="false">
      <c r="A17" s="19" t="s">
        <v>101</v>
      </c>
      <c r="B17" s="18" t="n">
        <v>57</v>
      </c>
      <c r="C17" s="90" t="n">
        <v>9</v>
      </c>
      <c r="D17" s="18" t="n">
        <v>139</v>
      </c>
      <c r="E17" s="90" t="n">
        <v>66</v>
      </c>
      <c r="F17" s="18" t="n">
        <v>196</v>
      </c>
      <c r="G17" s="90" t="n">
        <v>75</v>
      </c>
    </row>
    <row r="18" customFormat="false" ht="13.5" hidden="false" customHeight="false" outlineLevel="0" collapsed="false">
      <c r="A18" s="27" t="s">
        <v>102</v>
      </c>
      <c r="B18" s="26"/>
      <c r="C18" s="91"/>
      <c r="D18" s="26" t="n">
        <v>28</v>
      </c>
      <c r="E18" s="91" t="n">
        <v>7</v>
      </c>
      <c r="F18" s="26" t="n">
        <v>28</v>
      </c>
      <c r="G18" s="91" t="n">
        <v>7</v>
      </c>
    </row>
    <row r="19" customFormat="false" ht="13.5" hidden="false" customHeight="false" outlineLevel="0" collapsed="false">
      <c r="A19" s="89" t="s">
        <v>103</v>
      </c>
      <c r="B19" s="92" t="n">
        <f aca="false">SUM(B15:B18)</f>
        <v>463</v>
      </c>
      <c r="C19" s="93" t="n">
        <f aca="false">SUM(C15:C18)</f>
        <v>2814</v>
      </c>
      <c r="D19" s="92" t="n">
        <f aca="false">SUM(D15:D18)</f>
        <v>499</v>
      </c>
      <c r="E19" s="93" t="n">
        <f aca="false">SUM(E15:E18)</f>
        <v>361</v>
      </c>
      <c r="F19" s="92" t="n">
        <f aca="false">SUM(F15:F18)</f>
        <v>962</v>
      </c>
      <c r="G19" s="93" t="n">
        <f aca="false">SUM(G15:G18)</f>
        <v>3175</v>
      </c>
    </row>
    <row r="20" customFormat="false" ht="13.5" hidden="false" customHeight="false" outlineLevel="0" collapsed="false"/>
    <row r="21" customFormat="false" ht="13.5" hidden="false" customHeight="false" outlineLevel="0" collapsed="false">
      <c r="A21" s="7"/>
      <c r="B21" s="89" t="s">
        <v>93</v>
      </c>
      <c r="C21" s="89"/>
      <c r="D21" s="89" t="s">
        <v>94</v>
      </c>
      <c r="E21" s="89"/>
      <c r="F21" s="89" t="s">
        <v>95</v>
      </c>
      <c r="G21" s="89"/>
    </row>
    <row r="22" customFormat="false" ht="12.75" hidden="false" customHeight="false" outlineLevel="0" collapsed="false">
      <c r="A22" s="5" t="n">
        <v>1997</v>
      </c>
      <c r="B22" s="8" t="s">
        <v>96</v>
      </c>
      <c r="C22" s="5" t="s">
        <v>97</v>
      </c>
      <c r="D22" s="8" t="s">
        <v>96</v>
      </c>
      <c r="E22" s="5" t="s">
        <v>97</v>
      </c>
      <c r="F22" s="8" t="s">
        <v>96</v>
      </c>
      <c r="G22" s="5" t="s">
        <v>97</v>
      </c>
    </row>
    <row r="23" customFormat="false" ht="13.5" hidden="false" customHeight="false" outlineLevel="0" collapsed="false">
      <c r="A23" s="48"/>
      <c r="B23" s="47" t="s">
        <v>45</v>
      </c>
      <c r="C23" s="48" t="s">
        <v>98</v>
      </c>
      <c r="D23" s="47" t="s">
        <v>45</v>
      </c>
      <c r="E23" s="48" t="s">
        <v>98</v>
      </c>
      <c r="F23" s="47" t="s">
        <v>45</v>
      </c>
      <c r="G23" s="48" t="s">
        <v>98</v>
      </c>
    </row>
    <row r="24" customFormat="false" ht="12.75" hidden="false" customHeight="false" outlineLevel="0" collapsed="false">
      <c r="A24" s="19" t="s">
        <v>99</v>
      </c>
      <c r="B24" s="18" t="n">
        <v>268</v>
      </c>
      <c r="C24" s="90" t="n">
        <v>1957</v>
      </c>
      <c r="D24" s="18" t="n">
        <v>3</v>
      </c>
      <c r="E24" s="90" t="n">
        <v>10</v>
      </c>
      <c r="F24" s="18" t="n">
        <v>271</v>
      </c>
      <c r="G24" s="90" t="n">
        <v>1967</v>
      </c>
    </row>
    <row r="25" customFormat="false" ht="12.75" hidden="false" customHeight="false" outlineLevel="0" collapsed="false">
      <c r="A25" s="19" t="s">
        <v>100</v>
      </c>
      <c r="B25" s="18" t="n">
        <v>102</v>
      </c>
      <c r="C25" s="90" t="n">
        <v>617</v>
      </c>
      <c r="D25" s="18" t="n">
        <v>332</v>
      </c>
      <c r="E25" s="90" t="n">
        <v>273</v>
      </c>
      <c r="F25" s="18" t="n">
        <v>434</v>
      </c>
      <c r="G25" s="90" t="n">
        <v>890</v>
      </c>
    </row>
    <row r="26" customFormat="false" ht="12.75" hidden="false" customHeight="false" outlineLevel="0" collapsed="false">
      <c r="A26" s="19" t="s">
        <v>101</v>
      </c>
      <c r="B26" s="18" t="n">
        <v>49</v>
      </c>
      <c r="C26" s="90" t="n">
        <v>14</v>
      </c>
      <c r="D26" s="18" t="n">
        <v>158</v>
      </c>
      <c r="E26" s="90" t="n">
        <v>76</v>
      </c>
      <c r="F26" s="18" t="n">
        <v>207</v>
      </c>
      <c r="G26" s="90" t="n">
        <v>90</v>
      </c>
    </row>
    <row r="27" customFormat="false" ht="13.5" hidden="false" customHeight="false" outlineLevel="0" collapsed="false">
      <c r="A27" s="27" t="s">
        <v>102</v>
      </c>
      <c r="B27" s="26"/>
      <c r="C27" s="91"/>
      <c r="D27" s="26" t="n">
        <v>18</v>
      </c>
      <c r="E27" s="91" t="n">
        <v>12</v>
      </c>
      <c r="F27" s="26" t="n">
        <v>18</v>
      </c>
      <c r="G27" s="91" t="n">
        <v>12</v>
      </c>
    </row>
    <row r="28" customFormat="false" ht="13.5" hidden="false" customHeight="false" outlineLevel="0" collapsed="false">
      <c r="A28" s="89" t="s">
        <v>103</v>
      </c>
      <c r="B28" s="92" t="n">
        <f aca="false">SUM(B24:B27)</f>
        <v>419</v>
      </c>
      <c r="C28" s="93" t="n">
        <f aca="false">SUM(C24:C27)</f>
        <v>2588</v>
      </c>
      <c r="D28" s="92" t="n">
        <f aca="false">SUM(D24:D27)</f>
        <v>511</v>
      </c>
      <c r="E28" s="93" t="n">
        <f aca="false">SUM(E24:E27)</f>
        <v>371</v>
      </c>
      <c r="F28" s="92" t="n">
        <f aca="false">SUM(F24:F27)</f>
        <v>930</v>
      </c>
      <c r="G28" s="93" t="n">
        <f aca="false">SUM(G24:G27)</f>
        <v>2959</v>
      </c>
    </row>
  </sheetData>
  <mergeCells count="10">
    <mergeCell ref="A1:G1"/>
    <mergeCell ref="B3:C3"/>
    <mergeCell ref="D3:E3"/>
    <mergeCell ref="F3:G3"/>
    <mergeCell ref="B12:C12"/>
    <mergeCell ref="D12:E12"/>
    <mergeCell ref="F12:G12"/>
    <mergeCell ref="B21:C21"/>
    <mergeCell ref="D21:E21"/>
    <mergeCell ref="F21:G21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3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2000-08-15T17:08:21Z</dcterms:created>
  <dc:creator>Dyer</dc:creator>
  <dc:description/>
  <dc:language>en-US</dc:language>
  <cp:lastModifiedBy>Dyer</cp:lastModifiedBy>
  <cp:lastPrinted>2000-08-18T14:00:59Z</cp:lastPrinted>
  <cp:revision>0</cp:revision>
  <dc:subject/>
  <dc:title/>
</cp:coreProperties>
</file>