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<sst xmlns="http://schemas.openxmlformats.org/spreadsheetml/2006/main" count="26" uniqueCount="17">
  <si>
    <t xml:space="preserve">tw </t>
  </si>
  <si>
    <t xml:space="preserve">epng</t>
  </si>
  <si>
    <t xml:space="preserve">cb </t>
  </si>
  <si>
    <t xml:space="preserve">san juan </t>
  </si>
  <si>
    <t xml:space="preserve">perm</t>
  </si>
  <si>
    <t xml:space="preserve">san juan</t>
  </si>
  <si>
    <t xml:space="preserve">perm </t>
  </si>
  <si>
    <t xml:space="preserve">gas daily </t>
  </si>
  <si>
    <t xml:space="preserve">fixed</t>
  </si>
  <si>
    <t xml:space="preserve">volume</t>
  </si>
  <si>
    <t xml:space="preserve">fuel</t>
  </si>
  <si>
    <t xml:space="preserve">san  juan</t>
  </si>
  <si>
    <t xml:space="preserve">total p/l</t>
  </si>
  <si>
    <t xml:space="preserve">spread</t>
  </si>
  <si>
    <t xml:space="preserve">SET p/l</t>
  </si>
  <si>
    <t xml:space="preserve">TW p/l</t>
  </si>
  <si>
    <t xml:space="preserve"> 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</si>
</sst>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d\-mmm"/>
    <numFmt numFmtId="166" formatCode="0.000"/>
    <numFmt numFmtId="167" formatCode="0.00"/>
    <numFmt numFmtId="168" formatCode="_(* #,##0.00_);_(* \(#,##0.00\);_(* \-??_);_(@_)"/>
    <numFmt numFmtId="169" formatCode="_(* #,##0_);_(* \(#,##0\);_(* \-??_);_(@_)"/>
    <numFmt numFmtId="170" formatCode="0.0000"/>
    <numFmt numFmtId="171" formatCode="#,##0"/>
    <numFmt numFmtId="172" formatCode="_(* #,##0.0_);_(* \(#,##0.0\);_(* \-?_);_(@_)"/>
    <numFmt numFmtId="173" formatCode="0"/>
    <numFmt numFmtId="174" formatCode="_(\$* #,##0.00_);_(\$* \(#,##0.00\);_(\$* \-??_);_(@_)"/>
    <numFmt numFmtId="175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F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1" width="9.14"/>
    <col collapsed="false" customWidth="true" hidden="false" outlineLevel="0" max="3" min="3" style="0" width="0.99"/>
    <col collapsed="false" customWidth="true" hidden="false" outlineLevel="0" max="6" min="5" style="0" width="9.7"/>
    <col collapsed="false" customWidth="true" hidden="false" outlineLevel="0" max="7" min="7" style="0" width="9.99"/>
    <col collapsed="false" customWidth="true" hidden="false" outlineLevel="0" max="8" min="8" style="0" width="14.28"/>
    <col collapsed="false" customWidth="true" hidden="false" outlineLevel="0" max="9" min="9" style="0" width="12.7"/>
    <col collapsed="false" customWidth="true" hidden="false" outlineLevel="0" max="11" min="10" style="0" width="9.28"/>
    <col collapsed="false" customWidth="true" hidden="false" outlineLevel="0" max="13" min="12" style="0" width="9.7"/>
    <col collapsed="false" customWidth="true" hidden="false" outlineLevel="0" max="16" min="14" style="0" width="10.71"/>
    <col collapsed="false" customWidth="true" hidden="false" outlineLevel="0" max="17" min="17" style="0" width="8.7"/>
    <col collapsed="false" customWidth="true" hidden="false" outlineLevel="0" max="19" min="18" style="0" width="10.71"/>
    <col collapsed="false" customWidth="true" hidden="false" outlineLevel="0" max="20" min="20" style="2" width="5.41"/>
    <col collapsed="false" customWidth="true" hidden="false" outlineLevel="0" max="21" min="21" style="3" width="9.56"/>
    <col collapsed="false" customWidth="true" hidden="false" outlineLevel="0" max="22" min="22" style="3" width="4.99"/>
    <col collapsed="false" customWidth="true" hidden="false" outlineLevel="0" max="23" min="23" style="3" width="13.7"/>
    <col collapsed="false" customWidth="true" hidden="false" outlineLevel="0" max="24" min="24" style="4" width="13.7"/>
    <col collapsed="false" customWidth="true" hidden="false" outlineLevel="0" max="25" min="25" style="3" width="6.28"/>
    <col collapsed="false" customWidth="true" hidden="false" outlineLevel="0" max="26" min="26" style="3" width="10.13"/>
    <col collapsed="false" customWidth="true" hidden="false" outlineLevel="0" max="27" min="27" style="3" width="5.41"/>
    <col collapsed="false" customWidth="true" hidden="false" outlineLevel="0" max="28" min="28" style="3" width="13.56"/>
    <col collapsed="false" customWidth="true" hidden="false" outlineLevel="0" max="29" min="29" style="4" width="13.56"/>
    <col collapsed="false" customWidth="true" hidden="false" outlineLevel="0" max="31" min="30" style="3" width="9.14"/>
    <col collapsed="false" customWidth="true" hidden="false" outlineLevel="0" max="32" min="32" style="4" width="16.99"/>
    <col collapsed="false" customWidth="true" hidden="false" outlineLevel="0" max="37" min="33" style="3" width="9.14"/>
  </cols>
  <sheetData>
    <row r="1" customFormat="false" ht="12.75" hidden="false" customHeight="false" outlineLevel="0" collapsed="false">
      <c r="D1" s="5" t="s">
        <v>0</v>
      </c>
      <c r="E1" s="5" t="s">
        <v>1</v>
      </c>
      <c r="F1" s="6" t="s">
        <v>2</v>
      </c>
      <c r="G1" s="5"/>
      <c r="H1" s="6" t="s">
        <v>3</v>
      </c>
      <c r="I1" s="6" t="s">
        <v>4</v>
      </c>
      <c r="J1" s="6" t="s">
        <v>3</v>
      </c>
      <c r="K1" s="6" t="s">
        <v>4</v>
      </c>
      <c r="L1" s="6" t="s">
        <v>5</v>
      </c>
      <c r="M1" s="6" t="s">
        <v>6</v>
      </c>
      <c r="P1" s="6"/>
      <c r="Q1" s="6"/>
      <c r="R1" s="6"/>
      <c r="S1" s="6"/>
      <c r="W1" s="4"/>
    </row>
    <row r="2" customFormat="false" ht="12.75" hidden="false" customHeight="false" outlineLevel="0" collapsed="false">
      <c r="D2" s="7" t="s">
        <v>3</v>
      </c>
      <c r="E2" s="7" t="s">
        <v>4</v>
      </c>
      <c r="F2" s="8" t="s">
        <v>7</v>
      </c>
      <c r="G2" s="7" t="s">
        <v>8</v>
      </c>
      <c r="H2" s="8" t="s">
        <v>9</v>
      </c>
      <c r="I2" s="8" t="s">
        <v>9</v>
      </c>
      <c r="J2" s="8" t="s">
        <v>9</v>
      </c>
      <c r="K2" s="8" t="s">
        <v>9</v>
      </c>
      <c r="L2" s="8" t="s">
        <v>10</v>
      </c>
      <c r="M2" s="8" t="s">
        <v>10</v>
      </c>
      <c r="N2" s="9" t="s">
        <v>11</v>
      </c>
      <c r="O2" s="9" t="s">
        <v>4</v>
      </c>
      <c r="P2" s="8" t="s">
        <v>12</v>
      </c>
      <c r="Q2" s="8" t="s">
        <v>13</v>
      </c>
      <c r="R2" s="8" t="s">
        <v>14</v>
      </c>
      <c r="S2" s="7" t="s">
        <v>15</v>
      </c>
      <c r="U2" s="10"/>
      <c r="V2" s="10"/>
      <c r="W2" s="11"/>
      <c r="X2" s="12"/>
      <c r="Y2" s="11"/>
      <c r="Z2" s="10"/>
      <c r="AA2" s="10"/>
      <c r="AB2" s="11"/>
      <c r="AC2" s="12"/>
      <c r="AD2" s="13"/>
      <c r="AE2" s="14"/>
      <c r="AF2" s="12"/>
    </row>
    <row r="3" customFormat="false" ht="12.75" hidden="false" customHeight="false" outlineLevel="0" collapsed="false">
      <c r="D3" s="5"/>
      <c r="E3" s="5"/>
      <c r="F3" s="6"/>
      <c r="G3" s="5"/>
      <c r="H3" s="6"/>
      <c r="I3" s="6"/>
      <c r="J3" s="6"/>
      <c r="K3" s="6"/>
      <c r="L3" s="6"/>
      <c r="M3" s="6"/>
      <c r="N3" s="15"/>
      <c r="O3" s="15"/>
      <c r="P3" s="6"/>
      <c r="Q3" s="6"/>
      <c r="R3" s="6"/>
      <c r="S3" s="5"/>
      <c r="U3" s="13"/>
      <c r="V3" s="13"/>
      <c r="W3" s="13"/>
      <c r="X3" s="14"/>
      <c r="Y3" s="16"/>
      <c r="Z3" s="13"/>
      <c r="AA3" s="13"/>
      <c r="AB3" s="13"/>
      <c r="AC3" s="14"/>
      <c r="AD3" s="13"/>
      <c r="AE3" s="13"/>
      <c r="AF3" s="14"/>
    </row>
    <row r="4" customFormat="false" ht="12.75" hidden="false" customHeight="false" outlineLevel="0" collapsed="false">
      <c r="B4" s="17" t="n">
        <v>36951</v>
      </c>
      <c r="D4" s="18" t="n">
        <v>5.205</v>
      </c>
      <c r="E4" s="18" t="n">
        <v>5.26</v>
      </c>
      <c r="F4" s="19" t="n">
        <v>12.955</v>
      </c>
      <c r="G4" s="20" t="n">
        <v>11</v>
      </c>
      <c r="H4" s="21" t="n">
        <v>10000</v>
      </c>
      <c r="I4" s="21" t="n">
        <v>5000</v>
      </c>
      <c r="J4" s="21" t="n">
        <f aca="false">SUM(H4/0.9525)-H4</f>
        <v>498.687664041994</v>
      </c>
      <c r="K4" s="21" t="n">
        <f aca="false">SUM(I4/0.95)-I4</f>
        <v>263.157894736843</v>
      </c>
      <c r="L4" s="22" t="n">
        <f aca="false">(D4/0.9525)-D4</f>
        <v>0.259566929133858</v>
      </c>
      <c r="M4" s="22" t="n">
        <f aca="false">(E4/0.95)-E4</f>
        <v>0.276842105263158</v>
      </c>
      <c r="N4" s="23" t="n">
        <f aca="false">(G4-D4-L4)*H4/2</f>
        <v>27677.1653543307</v>
      </c>
      <c r="O4" s="23" t="n">
        <f aca="false">(G4-E4-M4)*I4/2</f>
        <v>13657.8947368421</v>
      </c>
      <c r="P4" s="24" t="n">
        <f aca="false">(G4-D4-L4)*H4+(G4-E4-M4)*I4</f>
        <v>82670.1201823456</v>
      </c>
      <c r="Q4" s="25" t="n">
        <f aca="false">P4/(H4+I4)</f>
        <v>5.51134134548971</v>
      </c>
      <c r="R4" s="24" t="n">
        <f aca="false">P4/2</f>
        <v>41335.0600911728</v>
      </c>
      <c r="S4" s="26" t="n">
        <f aca="false">P4/2</f>
        <v>41335.0600911728</v>
      </c>
      <c r="T4" s="27"/>
      <c r="U4" s="13"/>
      <c r="V4" s="28"/>
      <c r="W4" s="29"/>
      <c r="X4" s="30"/>
      <c r="Y4" s="28"/>
      <c r="Z4" s="28"/>
      <c r="AA4" s="28"/>
      <c r="AB4" s="31"/>
      <c r="AC4" s="30"/>
      <c r="AD4" s="13"/>
      <c r="AE4" s="32"/>
      <c r="AF4" s="12"/>
    </row>
    <row r="5" customFormat="false" ht="12.75" hidden="false" customHeight="false" outlineLevel="0" collapsed="false">
      <c r="B5" s="17" t="n">
        <v>36952</v>
      </c>
      <c r="D5" s="18" t="n">
        <v>5.37</v>
      </c>
      <c r="E5" s="18" t="n">
        <v>5.39</v>
      </c>
      <c r="F5" s="19" t="n">
        <v>23.95</v>
      </c>
      <c r="G5" s="20" t="n">
        <v>18</v>
      </c>
      <c r="H5" s="21" t="n">
        <v>10000</v>
      </c>
      <c r="I5" s="21" t="n">
        <v>5000</v>
      </c>
      <c r="J5" s="21" t="n">
        <f aca="false">SUM(H5/0.9525)-H5</f>
        <v>498.687664041994</v>
      </c>
      <c r="K5" s="21" t="n">
        <f aca="false">SUM(I5/0.95)-I5</f>
        <v>263.157894736843</v>
      </c>
      <c r="L5" s="22" t="n">
        <f aca="false">(D5/0.9525)-D5</f>
        <v>0.267795275590551</v>
      </c>
      <c r="M5" s="22" t="n">
        <f aca="false">(E5/0.95)-E5</f>
        <v>0.283684210526316</v>
      </c>
      <c r="N5" s="23" t="n">
        <f aca="false">(G5-D5-L5)*H5/2</f>
        <v>61811.0236220472</v>
      </c>
      <c r="O5" s="23" t="n">
        <f aca="false">(G5-E5-M5)*I5/2</f>
        <v>30815.7894736842</v>
      </c>
      <c r="P5" s="24" t="n">
        <f aca="false">(G5-D5-L5)*H5+(G5-E5-M5)*I5</f>
        <v>185253.626191463</v>
      </c>
      <c r="Q5" s="25" t="n">
        <f aca="false">P5/(H5+I5)</f>
        <v>12.3502417460975</v>
      </c>
      <c r="R5" s="24" t="n">
        <f aca="false">P5/2</f>
        <v>92626.8130957315</v>
      </c>
      <c r="S5" s="26" t="n">
        <f aca="false">P5/2</f>
        <v>92626.8130957315</v>
      </c>
      <c r="T5" s="27"/>
      <c r="U5" s="13"/>
      <c r="V5" s="28"/>
      <c r="W5" s="29"/>
      <c r="X5" s="30"/>
      <c r="Y5" s="28"/>
      <c r="Z5" s="28"/>
      <c r="AA5" s="28"/>
      <c r="AB5" s="31"/>
      <c r="AC5" s="30"/>
      <c r="AD5" s="13"/>
      <c r="AE5" s="32"/>
      <c r="AF5" s="12"/>
    </row>
    <row r="6" customFormat="false" ht="12.75" hidden="false" customHeight="false" outlineLevel="0" collapsed="false">
      <c r="B6" s="17" t="n">
        <v>36953</v>
      </c>
      <c r="D6" s="18" t="n">
        <v>5.265</v>
      </c>
      <c r="E6" s="18" t="n">
        <v>5.245</v>
      </c>
      <c r="F6" s="19" t="n">
        <v>27.79</v>
      </c>
      <c r="G6" s="20" t="n">
        <v>25</v>
      </c>
      <c r="H6" s="21" t="n">
        <v>10000</v>
      </c>
      <c r="I6" s="21" t="n">
        <v>5000</v>
      </c>
      <c r="J6" s="21" t="n">
        <f aca="false">SUM(H6/0.9525)-H6</f>
        <v>498.687664041994</v>
      </c>
      <c r="K6" s="21" t="n">
        <f aca="false">SUM(I6/0.95)-I6</f>
        <v>263.157894736843</v>
      </c>
      <c r="L6" s="22" t="n">
        <f aca="false">(D6/0.9525)-D6</f>
        <v>0.262559055118111</v>
      </c>
      <c r="M6" s="22" t="n">
        <f aca="false">(E6/0.95)-E6</f>
        <v>0.276052631578947</v>
      </c>
      <c r="N6" s="23" t="n">
        <f aca="false">(G6-D6-L6)*H6/2</f>
        <v>97362.2047244094</v>
      </c>
      <c r="O6" s="23" t="n">
        <f aca="false">(G6-E6-M6)*I6/2</f>
        <v>48697.3684210526</v>
      </c>
      <c r="P6" s="24" t="n">
        <f aca="false">(G6-D6-L6)*H6+(G6-E6-M6)*I6</f>
        <v>292119.146290924</v>
      </c>
      <c r="Q6" s="25" t="n">
        <f aca="false">P6/(H6+I6)</f>
        <v>19.4746097527283</v>
      </c>
      <c r="R6" s="24" t="n">
        <f aca="false">P6/2</f>
        <v>146059.573145462</v>
      </c>
      <c r="S6" s="26" t="n">
        <f aca="false">P6/2</f>
        <v>146059.573145462</v>
      </c>
      <c r="T6" s="27"/>
      <c r="U6" s="13"/>
      <c r="V6" s="28"/>
      <c r="W6" s="29"/>
      <c r="X6" s="30"/>
      <c r="Y6" s="28"/>
      <c r="Z6" s="28"/>
      <c r="AA6" s="28"/>
      <c r="AB6" s="31"/>
      <c r="AC6" s="30"/>
      <c r="AD6" s="13"/>
      <c r="AE6" s="32"/>
      <c r="AF6" s="12"/>
    </row>
    <row r="7" customFormat="false" ht="12.75" hidden="false" customHeight="false" outlineLevel="0" collapsed="false">
      <c r="B7" s="17" t="n">
        <v>36954</v>
      </c>
      <c r="D7" s="18" t="n">
        <v>5.265</v>
      </c>
      <c r="E7" s="18" t="n">
        <v>5.245</v>
      </c>
      <c r="F7" s="19" t="n">
        <v>27.79</v>
      </c>
      <c r="G7" s="20" t="n">
        <v>25</v>
      </c>
      <c r="H7" s="21" t="n">
        <v>10000</v>
      </c>
      <c r="I7" s="21" t="n">
        <v>5000</v>
      </c>
      <c r="J7" s="21" t="n">
        <f aca="false">SUM(H7/0.9525)-H7</f>
        <v>498.687664041994</v>
      </c>
      <c r="K7" s="21" t="n">
        <f aca="false">SUM(I7/0.95)-I7</f>
        <v>263.157894736843</v>
      </c>
      <c r="L7" s="22" t="n">
        <f aca="false">(D7/0.9525)-D7</f>
        <v>0.262559055118111</v>
      </c>
      <c r="M7" s="22" t="n">
        <f aca="false">(E7/0.95)-E7</f>
        <v>0.276052631578947</v>
      </c>
      <c r="N7" s="23" t="n">
        <f aca="false">(G7-D7-L7)*H7/2</f>
        <v>97362.2047244094</v>
      </c>
      <c r="O7" s="23" t="n">
        <f aca="false">(G7-E7-M7)*I7/2</f>
        <v>48697.3684210526</v>
      </c>
      <c r="P7" s="24" t="n">
        <f aca="false">(G7-D7-L7)*H7+(G7-E7-M7)*I7</f>
        <v>292119.146290924</v>
      </c>
      <c r="Q7" s="25" t="n">
        <f aca="false">P7/(H7+I7)</f>
        <v>19.4746097527283</v>
      </c>
      <c r="R7" s="24" t="n">
        <f aca="false">P7/2</f>
        <v>146059.573145462</v>
      </c>
      <c r="S7" s="26" t="n">
        <f aca="false">P7/2</f>
        <v>146059.573145462</v>
      </c>
      <c r="T7" s="27"/>
      <c r="U7" s="13"/>
      <c r="V7" s="28"/>
      <c r="W7" s="29"/>
      <c r="X7" s="30"/>
      <c r="Y7" s="28"/>
      <c r="Z7" s="28"/>
      <c r="AA7" s="28"/>
      <c r="AB7" s="31"/>
      <c r="AC7" s="30"/>
      <c r="AD7" s="13"/>
      <c r="AE7" s="32"/>
      <c r="AF7" s="12"/>
    </row>
    <row r="8" customFormat="false" ht="12.75" hidden="false" customHeight="false" outlineLevel="0" collapsed="false">
      <c r="B8" s="17" t="n">
        <v>36955</v>
      </c>
      <c r="D8" s="18" t="n">
        <v>5.265</v>
      </c>
      <c r="E8" s="18" t="n">
        <v>5.245</v>
      </c>
      <c r="F8" s="19" t="n">
        <v>27.79</v>
      </c>
      <c r="G8" s="20" t="n">
        <v>25</v>
      </c>
      <c r="H8" s="21" t="n">
        <v>3334</v>
      </c>
      <c r="I8" s="21" t="n">
        <v>3182</v>
      </c>
      <c r="J8" s="21" t="n">
        <f aca="false">SUM(H8/0.9525)-H8</f>
        <v>166.262467191601</v>
      </c>
      <c r="K8" s="21" t="n">
        <f aca="false">SUM(I8/0.95)-I8</f>
        <v>167.473684210527</v>
      </c>
      <c r="L8" s="22" t="n">
        <f aca="false">(D8/0.9525)-D8</f>
        <v>0.262559055118111</v>
      </c>
      <c r="M8" s="22" t="n">
        <f aca="false">(E8/0.95)-E8</f>
        <v>0.276052631578947</v>
      </c>
      <c r="N8" s="23" t="n">
        <f aca="false">(G8-D8-L8)*H8/2</f>
        <v>32460.5590551181</v>
      </c>
      <c r="O8" s="23" t="n">
        <f aca="false">(G8-E8-M8)*I8/2</f>
        <v>30991.0052631579</v>
      </c>
      <c r="P8" s="24" t="n">
        <f aca="false">(G8-D8-L8)*H8+(G8-E8-M8)*I8</f>
        <v>126903.128636552</v>
      </c>
      <c r="Q8" s="25" t="n">
        <f aca="false">P8/(H8+I8)</f>
        <v>19.4756182683475</v>
      </c>
      <c r="R8" s="24" t="n">
        <f aca="false">P8/2</f>
        <v>63451.564318276</v>
      </c>
      <c r="S8" s="26" t="n">
        <f aca="false">P8/2</f>
        <v>63451.564318276</v>
      </c>
      <c r="T8" s="27"/>
      <c r="U8" s="13"/>
      <c r="V8" s="28"/>
      <c r="W8" s="29"/>
      <c r="X8" s="30"/>
      <c r="Y8" s="28"/>
      <c r="Z8" s="28"/>
      <c r="AA8" s="28"/>
      <c r="AB8" s="31"/>
      <c r="AC8" s="30"/>
      <c r="AD8" s="13"/>
      <c r="AE8" s="32"/>
      <c r="AF8" s="12"/>
    </row>
    <row r="9" customFormat="false" ht="12.75" hidden="false" customHeight="false" outlineLevel="0" collapsed="false">
      <c r="B9" s="17" t="n">
        <v>36956</v>
      </c>
      <c r="D9" s="18" t="n">
        <v>5.2</v>
      </c>
      <c r="E9" s="18" t="n">
        <v>5.355</v>
      </c>
      <c r="F9" s="19" t="n">
        <v>31.31</v>
      </c>
      <c r="G9" s="20" t="n">
        <v>28.25</v>
      </c>
      <c r="H9" s="21" t="n">
        <v>0</v>
      </c>
      <c r="I9" s="21" t="n">
        <v>12431</v>
      </c>
      <c r="J9" s="21" t="n">
        <v>0</v>
      </c>
      <c r="K9" s="21" t="n">
        <f aca="false">SUM(I9/0.95)-I9</f>
        <v>654.263157894737</v>
      </c>
      <c r="L9" s="22" t="n">
        <f aca="false">(D9/0.9525)-D9</f>
        <v>0.259317585301837</v>
      </c>
      <c r="M9" s="22" t="n">
        <f aca="false">(E9/0.95)-E9</f>
        <v>0.281842105263158</v>
      </c>
      <c r="N9" s="23" t="n">
        <f aca="false">(G9-D9-L9)*H9/2</f>
        <v>0</v>
      </c>
      <c r="O9" s="23" t="n">
        <f aca="false">(G9-E9-M9)*I9/2</f>
        <v>140552.082894737</v>
      </c>
      <c r="P9" s="24" t="n">
        <f aca="false">(G9-D9-L9)*H9+(G9-E9-M9)*I9</f>
        <v>281104.165789474</v>
      </c>
      <c r="Q9" s="25" t="n">
        <f aca="false">P9/(H9+I9)</f>
        <v>22.6131578947368</v>
      </c>
      <c r="R9" s="24" t="n">
        <f aca="false">P9/2</f>
        <v>140552.082894737</v>
      </c>
      <c r="S9" s="26" t="n">
        <f aca="false">P9/2</f>
        <v>140552.082894737</v>
      </c>
      <c r="T9" s="27"/>
      <c r="U9" s="13"/>
      <c r="V9" s="28"/>
      <c r="W9" s="29"/>
      <c r="X9" s="30"/>
      <c r="Y9" s="28"/>
      <c r="Z9" s="28"/>
      <c r="AA9" s="28"/>
      <c r="AB9" s="31"/>
      <c r="AC9" s="30"/>
      <c r="AD9" s="13"/>
      <c r="AE9" s="32"/>
      <c r="AF9" s="12"/>
    </row>
    <row r="10" customFormat="false" ht="12.75" hidden="false" customHeight="false" outlineLevel="0" collapsed="false">
      <c r="B10" s="17" t="n">
        <v>36957</v>
      </c>
      <c r="D10" s="18" t="n">
        <v>5.12</v>
      </c>
      <c r="E10" s="18" t="n">
        <v>5.195</v>
      </c>
      <c r="F10" s="19" t="n">
        <v>25.265</v>
      </c>
      <c r="G10" s="20" t="n">
        <v>23</v>
      </c>
      <c r="H10" s="21" t="n">
        <v>10000</v>
      </c>
      <c r="I10" s="21" t="n">
        <v>5000</v>
      </c>
      <c r="J10" s="21" t="n">
        <f aca="false">SUM(H10/0.9525)-H10</f>
        <v>498.687664041994</v>
      </c>
      <c r="K10" s="21" t="n">
        <f aca="false">SUM(I10/0.95)-I10</f>
        <v>263.157894736843</v>
      </c>
      <c r="L10" s="22" t="n">
        <f aca="false">(D10/0.9525)-D10</f>
        <v>0.255328083989501</v>
      </c>
      <c r="M10" s="22" t="n">
        <f aca="false">(E10/0.95)-E10</f>
        <v>0.273421052631579</v>
      </c>
      <c r="N10" s="23" t="n">
        <f aca="false">(G10-D10-L10)*H10/2</f>
        <v>88123.3595800525</v>
      </c>
      <c r="O10" s="23" t="n">
        <f aca="false">(G10-E10-M10)*I10/2</f>
        <v>43828.947368421</v>
      </c>
      <c r="P10" s="24" t="n">
        <f aca="false">(G10-D10-L10)*H10+(G10-E10-M10)*I10</f>
        <v>263904.613896947</v>
      </c>
      <c r="Q10" s="25" t="n">
        <f aca="false">P10/(H10+I10)</f>
        <v>17.5936409264631</v>
      </c>
      <c r="R10" s="24" t="n">
        <f aca="false">P10/2</f>
        <v>131952.306948474</v>
      </c>
      <c r="S10" s="26" t="n">
        <f aca="false">P10/2</f>
        <v>131952.306948474</v>
      </c>
      <c r="T10" s="27"/>
      <c r="U10" s="13"/>
      <c r="V10" s="28"/>
      <c r="W10" s="29"/>
      <c r="X10" s="30"/>
      <c r="Y10" s="28"/>
      <c r="Z10" s="28"/>
      <c r="AA10" s="28"/>
      <c r="AB10" s="31"/>
      <c r="AC10" s="30"/>
      <c r="AD10" s="13"/>
      <c r="AE10" s="32"/>
      <c r="AF10" s="12"/>
    </row>
    <row r="11" customFormat="false" ht="12.75" hidden="false" customHeight="false" outlineLevel="0" collapsed="false">
      <c r="B11" s="17" t="n">
        <v>36958</v>
      </c>
      <c r="D11" s="18" t="n">
        <v>5.045</v>
      </c>
      <c r="E11" s="18" t="n">
        <v>5.125</v>
      </c>
      <c r="F11" s="19" t="n">
        <v>14.28</v>
      </c>
      <c r="G11" s="20" t="n">
        <v>12</v>
      </c>
      <c r="H11" s="21" t="n">
        <v>10000</v>
      </c>
      <c r="I11" s="21" t="n">
        <v>5000</v>
      </c>
      <c r="J11" s="21" t="n">
        <f aca="false">SUM(H11/0.9525)-H11</f>
        <v>498.687664041994</v>
      </c>
      <c r="K11" s="21" t="n">
        <f aca="false">SUM(I11/0.95)-I11</f>
        <v>263.157894736843</v>
      </c>
      <c r="L11" s="22" t="n">
        <f aca="false">(D11/0.9525)-D11</f>
        <v>0.251587926509187</v>
      </c>
      <c r="M11" s="22" t="n">
        <f aca="false">(E11/0.95)-E11</f>
        <v>0.269736842105264</v>
      </c>
      <c r="N11" s="23" t="n">
        <f aca="false">(G11-D11-L11)*H11/2</f>
        <v>33517.0603674541</v>
      </c>
      <c r="O11" s="23" t="n">
        <f aca="false">(G11-E11-M11)*I11/2</f>
        <v>16513.1578947368</v>
      </c>
      <c r="P11" s="24" t="n">
        <f aca="false">(G11-D11-L11)*H11+(G11-E11-M11)*I11</f>
        <v>100060.436524382</v>
      </c>
      <c r="Q11" s="25" t="n">
        <f aca="false">P11/(H11+I11)</f>
        <v>6.67069576829212</v>
      </c>
      <c r="R11" s="24" t="n">
        <f aca="false">P11/2</f>
        <v>50030.2182621909</v>
      </c>
      <c r="S11" s="26" t="n">
        <f aca="false">P11/2</f>
        <v>50030.2182621909</v>
      </c>
      <c r="T11" s="27"/>
      <c r="U11" s="13"/>
      <c r="V11" s="28"/>
      <c r="W11" s="29"/>
      <c r="X11" s="30"/>
      <c r="Y11" s="28"/>
      <c r="Z11" s="28"/>
      <c r="AA11" s="28"/>
      <c r="AB11" s="31"/>
      <c r="AC11" s="30"/>
      <c r="AD11" s="13"/>
      <c r="AE11" s="32"/>
      <c r="AF11" s="12"/>
    </row>
    <row r="12" customFormat="false" ht="12.75" hidden="false" customHeight="false" outlineLevel="0" collapsed="false">
      <c r="B12" s="17" t="n">
        <v>36959</v>
      </c>
      <c r="D12" s="18" t="n">
        <v>5.045</v>
      </c>
      <c r="E12" s="18" t="n">
        <v>5.135</v>
      </c>
      <c r="F12" s="19" t="n">
        <v>12.825</v>
      </c>
      <c r="G12" s="33" t="n">
        <v>11.55</v>
      </c>
      <c r="H12" s="21" t="n">
        <v>10000</v>
      </c>
      <c r="I12" s="21" t="n">
        <v>5000</v>
      </c>
      <c r="J12" s="21" t="n">
        <f aca="false">SUM(H12/0.9525)-H12</f>
        <v>498.687664041994</v>
      </c>
      <c r="K12" s="21" t="n">
        <f aca="false">SUM(I12/0.95)-I12</f>
        <v>263.157894736843</v>
      </c>
      <c r="L12" s="22" t="n">
        <f aca="false">(D12/0.9525)-D12</f>
        <v>0.251587926509187</v>
      </c>
      <c r="M12" s="22" t="n">
        <f aca="false">(E12/0.95)-E12</f>
        <v>0.270263157894737</v>
      </c>
      <c r="N12" s="23" t="n">
        <f aca="false">(G12-D12-L12)*H12/2</f>
        <v>31267.0603674541</v>
      </c>
      <c r="O12" s="23" t="n">
        <f aca="false">(G12-E12-M12)*I12/2</f>
        <v>15361.8421052632</v>
      </c>
      <c r="P12" s="24" t="n">
        <f aca="false">(G12-D12-L12)*H12+(G12-E12-M12)*I12</f>
        <v>93257.8049454345</v>
      </c>
      <c r="Q12" s="25" t="n">
        <f aca="false">P12/(H12+I12)</f>
        <v>6.2171869963623</v>
      </c>
      <c r="R12" s="24" t="n">
        <f aca="false">P12/2</f>
        <v>46628.9024727172</v>
      </c>
      <c r="S12" s="26" t="n">
        <f aca="false">P12/2</f>
        <v>46628.9024727172</v>
      </c>
      <c r="T12" s="27"/>
      <c r="U12" s="13"/>
      <c r="V12" s="28"/>
      <c r="W12" s="29"/>
      <c r="X12" s="30"/>
      <c r="Y12" s="28"/>
      <c r="Z12" s="28"/>
      <c r="AA12" s="28"/>
      <c r="AB12" s="31"/>
      <c r="AC12" s="30"/>
      <c r="AD12" s="13"/>
      <c r="AE12" s="32"/>
      <c r="AF12" s="12"/>
    </row>
    <row r="13" customFormat="false" ht="12.75" hidden="false" customHeight="false" outlineLevel="0" collapsed="false">
      <c r="B13" s="17" t="n">
        <v>36960</v>
      </c>
      <c r="D13" s="18" t="n">
        <v>4.93</v>
      </c>
      <c r="E13" s="18" t="n">
        <v>5.04</v>
      </c>
      <c r="F13" s="19" t="n">
        <v>12.505</v>
      </c>
      <c r="G13" s="33" t="n">
        <v>12.45</v>
      </c>
      <c r="H13" s="21" t="n">
        <v>10000</v>
      </c>
      <c r="I13" s="21" t="n">
        <v>5000</v>
      </c>
      <c r="J13" s="21" t="n">
        <f aca="false">SUM(H13/0.9525)-H13</f>
        <v>498.687664041994</v>
      </c>
      <c r="K13" s="21" t="n">
        <f aca="false">SUM(I13/0.95)-I13</f>
        <v>263.157894736843</v>
      </c>
      <c r="L13" s="22" t="n">
        <f aca="false">(D13/0.9525)-D13</f>
        <v>0.245853018372704</v>
      </c>
      <c r="M13" s="22" t="n">
        <f aca="false">(E13/0.95)-E13</f>
        <v>0.265263157894737</v>
      </c>
      <c r="N13" s="23" t="n">
        <f aca="false">(G13-D13-L13)*H13/2</f>
        <v>36370.7349081365</v>
      </c>
      <c r="O13" s="23" t="n">
        <f aca="false">(G13-E13-M13)*I13/2</f>
        <v>17861.8421052632</v>
      </c>
      <c r="P13" s="24" t="n">
        <f aca="false">(G13-D13-L13)*H13+(G13-E13-M13)*I13</f>
        <v>108465.154026799</v>
      </c>
      <c r="Q13" s="25" t="n">
        <f aca="false">P13/(H13+I13)</f>
        <v>7.23101026845329</v>
      </c>
      <c r="R13" s="24" t="n">
        <f aca="false">P13/2</f>
        <v>54232.5770133996</v>
      </c>
      <c r="S13" s="26" t="n">
        <f aca="false">P13/2</f>
        <v>54232.5770133996</v>
      </c>
      <c r="T13" s="27"/>
      <c r="U13" s="13"/>
      <c r="V13" s="28"/>
      <c r="W13" s="29"/>
      <c r="X13" s="30"/>
      <c r="Y13" s="28"/>
      <c r="Z13" s="28"/>
      <c r="AA13" s="28"/>
      <c r="AB13" s="31"/>
      <c r="AC13" s="30"/>
      <c r="AD13" s="13"/>
      <c r="AE13" s="32"/>
      <c r="AF13" s="12"/>
    </row>
    <row r="14" customFormat="false" ht="12.75" hidden="false" customHeight="false" outlineLevel="0" collapsed="false">
      <c r="B14" s="17" t="n">
        <v>36961</v>
      </c>
      <c r="D14" s="18" t="n">
        <v>4.93</v>
      </c>
      <c r="E14" s="18" t="n">
        <v>5.04</v>
      </c>
      <c r="F14" s="19" t="n">
        <v>12.505</v>
      </c>
      <c r="G14" s="33" t="n">
        <v>12.45</v>
      </c>
      <c r="H14" s="21" t="n">
        <v>10000</v>
      </c>
      <c r="I14" s="21" t="n">
        <v>5000</v>
      </c>
      <c r="J14" s="21" t="n">
        <f aca="false">SUM(H14/0.9525)-H14</f>
        <v>498.687664041994</v>
      </c>
      <c r="K14" s="21" t="n">
        <f aca="false">SUM(I14/0.95)-I14</f>
        <v>263.157894736843</v>
      </c>
      <c r="L14" s="22" t="n">
        <f aca="false">(D14/0.9525)-D14</f>
        <v>0.245853018372704</v>
      </c>
      <c r="M14" s="22" t="n">
        <f aca="false">(E14/0.95)-E14</f>
        <v>0.265263157894737</v>
      </c>
      <c r="N14" s="23" t="n">
        <f aca="false">(G14-D14-L14)*H14/2</f>
        <v>36370.7349081365</v>
      </c>
      <c r="O14" s="23" t="n">
        <f aca="false">(G14-E14-M14)*I14/2</f>
        <v>17861.8421052632</v>
      </c>
      <c r="P14" s="24" t="n">
        <f aca="false">(G14-D14-L14)*H14+(G14-E14-M14)*I14</f>
        <v>108465.154026799</v>
      </c>
      <c r="Q14" s="25" t="n">
        <f aca="false">P14/(H14+I14)</f>
        <v>7.23101026845329</v>
      </c>
      <c r="R14" s="24" t="n">
        <f aca="false">P14/2</f>
        <v>54232.5770133996</v>
      </c>
      <c r="S14" s="26" t="n">
        <f aca="false">P14/2</f>
        <v>54232.5770133996</v>
      </c>
      <c r="T14" s="27"/>
      <c r="U14" s="13"/>
      <c r="V14" s="28"/>
      <c r="W14" s="29"/>
      <c r="X14" s="30"/>
      <c r="Y14" s="28"/>
      <c r="Z14" s="28"/>
      <c r="AA14" s="28"/>
      <c r="AB14" s="31"/>
      <c r="AC14" s="30"/>
      <c r="AD14" s="13"/>
      <c r="AE14" s="32"/>
      <c r="AF14" s="12"/>
    </row>
    <row r="15" customFormat="false" ht="12.75" hidden="false" customHeight="false" outlineLevel="0" collapsed="false">
      <c r="B15" s="17" t="n">
        <v>36962</v>
      </c>
      <c r="D15" s="18" t="n">
        <v>4.93</v>
      </c>
      <c r="E15" s="18" t="n">
        <v>5.04</v>
      </c>
      <c r="F15" s="19" t="n">
        <v>12.505</v>
      </c>
      <c r="G15" s="33" t="n">
        <v>12.45</v>
      </c>
      <c r="H15" s="21" t="n">
        <v>10000</v>
      </c>
      <c r="I15" s="21" t="n">
        <v>5000</v>
      </c>
      <c r="J15" s="21" t="n">
        <f aca="false">SUM(H15/0.9525)-H15</f>
        <v>498.687664041994</v>
      </c>
      <c r="K15" s="21" t="n">
        <f aca="false">SUM(I15/0.95)-I15</f>
        <v>263.157894736843</v>
      </c>
      <c r="L15" s="22" t="n">
        <f aca="false">(D15/0.9525)-D15</f>
        <v>0.245853018372704</v>
      </c>
      <c r="M15" s="22" t="n">
        <f aca="false">(E15/0.95)-E15</f>
        <v>0.265263157894737</v>
      </c>
      <c r="N15" s="23" t="n">
        <f aca="false">(G15-D15-L15)*H15/2</f>
        <v>36370.7349081365</v>
      </c>
      <c r="O15" s="23" t="n">
        <f aca="false">(G15-E15-M15)*I15/2</f>
        <v>17861.8421052632</v>
      </c>
      <c r="P15" s="24" t="n">
        <f aca="false">(G15-D15-L15)*H15+(G15-E15-M15)*I15</f>
        <v>108465.154026799</v>
      </c>
      <c r="Q15" s="25" t="n">
        <f aca="false">P15/(H15+I15)</f>
        <v>7.23101026845329</v>
      </c>
      <c r="R15" s="24" t="n">
        <f aca="false">P15/2</f>
        <v>54232.5770133996</v>
      </c>
      <c r="S15" s="26" t="n">
        <f aca="false">P15/2</f>
        <v>54232.5770133996</v>
      </c>
      <c r="T15" s="27"/>
      <c r="U15" s="13"/>
      <c r="V15" s="28"/>
      <c r="W15" s="29"/>
      <c r="X15" s="30"/>
      <c r="Y15" s="28"/>
      <c r="Z15" s="28"/>
      <c r="AA15" s="28"/>
      <c r="AB15" s="31"/>
      <c r="AC15" s="30"/>
      <c r="AD15" s="13"/>
      <c r="AE15" s="32"/>
      <c r="AF15" s="12"/>
    </row>
    <row r="16" customFormat="false" ht="12.75" hidden="false" customHeight="false" outlineLevel="0" collapsed="false">
      <c r="B16" s="17" t="n">
        <v>36963</v>
      </c>
      <c r="D16" s="18" t="n">
        <v>4.805</v>
      </c>
      <c r="E16" s="18" t="n">
        <v>4.88</v>
      </c>
      <c r="F16" s="19" t="n">
        <v>11.565</v>
      </c>
      <c r="G16" s="20" t="n">
        <v>10.5</v>
      </c>
      <c r="H16" s="21" t="n">
        <v>10000</v>
      </c>
      <c r="I16" s="21" t="n">
        <v>5000</v>
      </c>
      <c r="J16" s="21" t="n">
        <f aca="false">SUM(H16/0.9525)-H16</f>
        <v>498.687664041994</v>
      </c>
      <c r="K16" s="21" t="n">
        <f aca="false">SUM(I16/0.95)-I16</f>
        <v>263.157894736843</v>
      </c>
      <c r="L16" s="22" t="n">
        <f aca="false">(D16/0.9525)-D16</f>
        <v>0.239619422572178</v>
      </c>
      <c r="M16" s="22" t="n">
        <f aca="false">(E16/0.95)-E16</f>
        <v>0.256842105263158</v>
      </c>
      <c r="N16" s="23" t="n">
        <f aca="false">(G16-D16-L16)*H16/2</f>
        <v>27276.9028871391</v>
      </c>
      <c r="O16" s="23" t="n">
        <f aca="false">(G16-E16-M16)*I16/2</f>
        <v>13407.8947368421</v>
      </c>
      <c r="P16" s="24" t="n">
        <f aca="false">(G16-D16-L16)*H16+(G16-E16-M16)*I16</f>
        <v>81369.5952479624</v>
      </c>
      <c r="Q16" s="25" t="n">
        <f aca="false">P16/(H16+I16)</f>
        <v>5.4246396831975</v>
      </c>
      <c r="R16" s="24" t="n">
        <f aca="false">P16/2</f>
        <v>40684.7976239812</v>
      </c>
      <c r="S16" s="26" t="n">
        <f aca="false">P16/2</f>
        <v>40684.7976239812</v>
      </c>
      <c r="T16" s="27"/>
      <c r="U16" s="13"/>
      <c r="V16" s="28"/>
      <c r="W16" s="29"/>
      <c r="X16" s="30"/>
      <c r="Y16" s="28"/>
      <c r="Z16" s="28"/>
      <c r="AA16" s="28"/>
      <c r="AB16" s="31"/>
      <c r="AC16" s="30"/>
      <c r="AD16" s="13"/>
      <c r="AE16" s="32"/>
      <c r="AF16" s="12"/>
    </row>
    <row r="17" customFormat="false" ht="12.75" hidden="false" customHeight="false" outlineLevel="0" collapsed="false">
      <c r="B17" s="17" t="n">
        <v>36964</v>
      </c>
      <c r="D17" s="18" t="n">
        <v>4.99</v>
      </c>
      <c r="E17" s="18" t="n">
        <v>5</v>
      </c>
      <c r="F17" s="19" t="n">
        <v>10.92</v>
      </c>
      <c r="G17" s="20" t="n">
        <v>10.8</v>
      </c>
      <c r="H17" s="21" t="n">
        <v>10000</v>
      </c>
      <c r="I17" s="21" t="n">
        <v>5000</v>
      </c>
      <c r="J17" s="21" t="n">
        <f aca="false">SUM(H17/0.9525)-H17</f>
        <v>498.687664041994</v>
      </c>
      <c r="K17" s="21" t="n">
        <f aca="false">SUM(I17/0.95)-I17</f>
        <v>263.157894736843</v>
      </c>
      <c r="L17" s="22" t="n">
        <f aca="false">(D17/0.9525)-D17</f>
        <v>0.248845144356955</v>
      </c>
      <c r="M17" s="22" t="n">
        <f aca="false">(E17/0.95)-E17</f>
        <v>0.263157894736843</v>
      </c>
      <c r="N17" s="23" t="n">
        <f aca="false">(G17-D17-L17)*H17/2</f>
        <v>27805.7742782152</v>
      </c>
      <c r="O17" s="23" t="n">
        <f aca="false">(G17-E17-M17)*I17/2</f>
        <v>13842.1052631579</v>
      </c>
      <c r="P17" s="24" t="n">
        <f aca="false">(G17-D17-L17)*H17+(G17-E17-M17)*I17</f>
        <v>83295.7590827462</v>
      </c>
      <c r="Q17" s="25" t="n">
        <f aca="false">P17/(H17+I17)</f>
        <v>5.55305060551642</v>
      </c>
      <c r="R17" s="24" t="n">
        <f aca="false">P17/2</f>
        <v>41647.8795413731</v>
      </c>
      <c r="S17" s="26" t="n">
        <f aca="false">P17/2</f>
        <v>41647.8795413731</v>
      </c>
      <c r="T17" s="27"/>
      <c r="U17" s="13"/>
      <c r="V17" s="28"/>
      <c r="W17" s="29"/>
      <c r="X17" s="30"/>
      <c r="Y17" s="28"/>
      <c r="Z17" s="28"/>
      <c r="AA17" s="28"/>
      <c r="AB17" s="31"/>
      <c r="AC17" s="30"/>
      <c r="AD17" s="13"/>
      <c r="AE17" s="32"/>
      <c r="AF17" s="14"/>
    </row>
    <row r="18" customFormat="false" ht="12.75" hidden="false" customHeight="false" outlineLevel="0" collapsed="false">
      <c r="B18" s="17" t="n">
        <v>36965</v>
      </c>
      <c r="D18" s="34" t="n">
        <v>4.86</v>
      </c>
      <c r="E18" s="34" t="n">
        <v>4.885</v>
      </c>
      <c r="F18" s="35" t="n">
        <v>9.535</v>
      </c>
      <c r="G18" s="6" t="n">
        <v>9.25</v>
      </c>
      <c r="H18" s="21" t="n">
        <v>10000</v>
      </c>
      <c r="I18" s="21" t="n">
        <v>5000</v>
      </c>
      <c r="J18" s="21" t="n">
        <f aca="false">SUM(H18/0.9525)-H18</f>
        <v>498.687664041994</v>
      </c>
      <c r="K18" s="21" t="n">
        <f aca="false">SUM(I18/0.95)-I18</f>
        <v>263.157894736843</v>
      </c>
      <c r="L18" s="22" t="n">
        <f aca="false">(D18/0.9525)-D18</f>
        <v>0.24236220472441</v>
      </c>
      <c r="M18" s="22" t="n">
        <f aca="false">(E18/0.95)-E18</f>
        <v>0.257105263157895</v>
      </c>
      <c r="N18" s="23" t="n">
        <f aca="false">(G18-D18-L18)*H18/2</f>
        <v>20738.188976378</v>
      </c>
      <c r="O18" s="23" t="n">
        <f aca="false">(G18-E18-M18)*I18/2</f>
        <v>10269.7368421053</v>
      </c>
      <c r="P18" s="24" t="n">
        <f aca="false">(G18-D18-L18)*H18+(G18-E18-M18)*I18</f>
        <v>62015.8516369664</v>
      </c>
      <c r="Q18" s="25" t="n">
        <f aca="false">P18/(H18+I18)</f>
        <v>4.1343901091311</v>
      </c>
      <c r="R18" s="24" t="n">
        <f aca="false">P18/2</f>
        <v>31007.9258184832</v>
      </c>
      <c r="S18" s="26" t="n">
        <f aca="false">P18/2</f>
        <v>31007.9258184832</v>
      </c>
      <c r="T18" s="27"/>
      <c r="U18" s="13"/>
      <c r="V18" s="28"/>
      <c r="W18" s="29"/>
      <c r="X18" s="30"/>
      <c r="Y18" s="28"/>
      <c r="Z18" s="28"/>
      <c r="AA18" s="28"/>
      <c r="AB18" s="31"/>
      <c r="AC18" s="30"/>
      <c r="AD18" s="13"/>
      <c r="AE18" s="32"/>
      <c r="AF18" s="14"/>
    </row>
    <row r="19" customFormat="false" ht="12.75" hidden="false" customHeight="false" outlineLevel="0" collapsed="false">
      <c r="B19" s="17" t="n">
        <v>36966</v>
      </c>
      <c r="D19" s="34" t="n">
        <v>4.825</v>
      </c>
      <c r="E19" s="34" t="n">
        <v>4.845</v>
      </c>
      <c r="F19" s="35" t="n">
        <v>9.41</v>
      </c>
      <c r="G19" s="36" t="n">
        <v>9.2</v>
      </c>
      <c r="H19" s="21" t="n">
        <v>10000</v>
      </c>
      <c r="I19" s="21" t="n">
        <v>5000</v>
      </c>
      <c r="J19" s="21" t="n">
        <f aca="false">SUM(H19/0.9525)-H19</f>
        <v>498.687664041994</v>
      </c>
      <c r="K19" s="21" t="n">
        <f aca="false">SUM(I19/0.95)-I19</f>
        <v>263.157894736843</v>
      </c>
      <c r="L19" s="22" t="n">
        <f aca="false">(D19/0.9525)-D19</f>
        <v>0.240616797900262</v>
      </c>
      <c r="M19" s="22" t="n">
        <f aca="false">(E19/0.95)-E19</f>
        <v>0.255</v>
      </c>
      <c r="N19" s="23" t="n">
        <f aca="false">(G19-D19-L19)*H19/2</f>
        <v>20671.9160104987</v>
      </c>
      <c r="O19" s="23" t="n">
        <f aca="false">(G19-E19-M19)*I19/2</f>
        <v>10250</v>
      </c>
      <c r="P19" s="24" t="n">
        <f aca="false">(G19-D19-L19)*H19+(G19-E19-M19)*I19</f>
        <v>61843.8320209974</v>
      </c>
      <c r="Q19" s="25" t="n">
        <f aca="false">P19/(H19+I19)</f>
        <v>4.12292213473316</v>
      </c>
      <c r="R19" s="24" t="n">
        <f aca="false">P19/2</f>
        <v>30921.9160104987</v>
      </c>
      <c r="S19" s="26" t="n">
        <f aca="false">P19/2</f>
        <v>30921.9160104987</v>
      </c>
      <c r="T19" s="27"/>
      <c r="U19" s="28"/>
      <c r="V19" s="28"/>
      <c r="W19" s="29"/>
      <c r="X19" s="30"/>
      <c r="Y19" s="28"/>
      <c r="Z19" s="28"/>
      <c r="AA19" s="28"/>
      <c r="AB19" s="31"/>
      <c r="AC19" s="30"/>
      <c r="AD19" s="13"/>
      <c r="AE19" s="32"/>
      <c r="AF19" s="14"/>
    </row>
    <row r="20" customFormat="false" ht="12.75" hidden="false" customHeight="false" outlineLevel="0" collapsed="false">
      <c r="B20" s="17" t="n">
        <v>36967</v>
      </c>
      <c r="D20" s="34" t="n">
        <v>4.81</v>
      </c>
      <c r="E20" s="34" t="n">
        <v>4.885</v>
      </c>
      <c r="F20" s="35" t="n">
        <v>9.025</v>
      </c>
      <c r="G20" s="36" t="n">
        <v>8.8</v>
      </c>
      <c r="H20" s="21" t="n">
        <v>10000</v>
      </c>
      <c r="I20" s="21" t="n">
        <v>5000</v>
      </c>
      <c r="J20" s="21" t="n">
        <f aca="false">SUM(H20/0.9525)-H20</f>
        <v>498.687664041994</v>
      </c>
      <c r="K20" s="21" t="n">
        <f aca="false">SUM(I20/0.95)-I20</f>
        <v>263.157894736843</v>
      </c>
      <c r="L20" s="22" t="n">
        <f aca="false">(D20/0.9525)-D20</f>
        <v>0.239868766404199</v>
      </c>
      <c r="M20" s="22" t="n">
        <f aca="false">(E20/0.95)-E20</f>
        <v>0.257105263157895</v>
      </c>
      <c r="N20" s="23" t="n">
        <f aca="false">(G20-D20-L20)*H20/2</f>
        <v>18750.656167979</v>
      </c>
      <c r="O20" s="23" t="n">
        <f aca="false">(G20-E20-M20)*I20/2</f>
        <v>9144.73684210527</v>
      </c>
      <c r="P20" s="24" t="n">
        <f aca="false">(G20-D20-L20)*H20+(G20-E20-M20)*I20</f>
        <v>55790.7860201686</v>
      </c>
      <c r="Q20" s="25" t="n">
        <f aca="false">P20/(H20+I20)</f>
        <v>3.7193857346779</v>
      </c>
      <c r="R20" s="24" t="n">
        <f aca="false">P20/2</f>
        <v>27895.3930100843</v>
      </c>
      <c r="S20" s="26" t="n">
        <f aca="false">P20/2</f>
        <v>27895.3930100843</v>
      </c>
      <c r="T20" s="27"/>
      <c r="U20" s="28"/>
      <c r="V20" s="28"/>
      <c r="W20" s="29"/>
      <c r="X20" s="30"/>
      <c r="Y20" s="28"/>
      <c r="Z20" s="28"/>
      <c r="AA20" s="28"/>
      <c r="AB20" s="31"/>
      <c r="AC20" s="30"/>
      <c r="AD20" s="13"/>
      <c r="AE20" s="32"/>
      <c r="AF20" s="14"/>
    </row>
    <row r="21" customFormat="false" ht="12.75" hidden="false" customHeight="false" outlineLevel="0" collapsed="false">
      <c r="B21" s="17" t="n">
        <v>36968</v>
      </c>
      <c r="D21" s="34" t="n">
        <v>4.81</v>
      </c>
      <c r="E21" s="34" t="n">
        <v>4.885</v>
      </c>
      <c r="F21" s="35" t="n">
        <v>9.025</v>
      </c>
      <c r="G21" s="36" t="n">
        <v>8.8</v>
      </c>
      <c r="H21" s="21" t="n">
        <v>10000</v>
      </c>
      <c r="I21" s="21" t="n">
        <v>5000</v>
      </c>
      <c r="J21" s="21" t="n">
        <f aca="false">SUM(H21/0.9525)-H21</f>
        <v>498.687664041994</v>
      </c>
      <c r="K21" s="21" t="n">
        <f aca="false">SUM(I21/0.95)-I21</f>
        <v>263.157894736843</v>
      </c>
      <c r="L21" s="22" t="n">
        <f aca="false">(D21/0.9525)-D21</f>
        <v>0.239868766404199</v>
      </c>
      <c r="M21" s="22" t="n">
        <f aca="false">(E21/0.95)-E21</f>
        <v>0.257105263157895</v>
      </c>
      <c r="N21" s="23" t="n">
        <f aca="false">(G21-D21-L21)*H21/2</f>
        <v>18750.656167979</v>
      </c>
      <c r="O21" s="23" t="n">
        <f aca="false">(G21-E21-M21)*I21/2</f>
        <v>9144.73684210527</v>
      </c>
      <c r="P21" s="24" t="n">
        <f aca="false">(G21-D21-L21)*H21+(G21-E21-M21)*I21</f>
        <v>55790.7860201686</v>
      </c>
      <c r="Q21" s="25" t="n">
        <f aca="false">P21/(H21+I21)</f>
        <v>3.7193857346779</v>
      </c>
      <c r="R21" s="24" t="n">
        <f aca="false">P21/2</f>
        <v>27895.3930100843</v>
      </c>
      <c r="S21" s="26" t="n">
        <f aca="false">P21/2</f>
        <v>27895.3930100843</v>
      </c>
      <c r="T21" s="27"/>
      <c r="U21" s="28"/>
      <c r="V21" s="28"/>
      <c r="W21" s="29"/>
      <c r="X21" s="30"/>
      <c r="Y21" s="28"/>
      <c r="Z21" s="28"/>
      <c r="AA21" s="28"/>
      <c r="AB21" s="31"/>
      <c r="AC21" s="30"/>
      <c r="AD21" s="13"/>
      <c r="AE21" s="32"/>
      <c r="AF21" s="14"/>
    </row>
    <row r="22" customFormat="false" ht="12.75" hidden="false" customHeight="false" outlineLevel="0" collapsed="false">
      <c r="B22" s="17" t="n">
        <v>36969</v>
      </c>
      <c r="D22" s="34" t="n">
        <v>4.81</v>
      </c>
      <c r="E22" s="34" t="n">
        <v>4.885</v>
      </c>
      <c r="F22" s="35" t="n">
        <v>9.025</v>
      </c>
      <c r="G22" s="36" t="n">
        <v>8.8</v>
      </c>
      <c r="H22" s="21" t="n">
        <v>10000</v>
      </c>
      <c r="I22" s="21" t="n">
        <v>5000</v>
      </c>
      <c r="J22" s="21" t="n">
        <f aca="false">SUM(H22/0.9525)-H22</f>
        <v>498.687664041994</v>
      </c>
      <c r="K22" s="21" t="n">
        <f aca="false">SUM(I22/0.95)-I22</f>
        <v>263.157894736843</v>
      </c>
      <c r="L22" s="22" t="n">
        <f aca="false">(D22/0.9525)-D22</f>
        <v>0.239868766404199</v>
      </c>
      <c r="M22" s="22" t="n">
        <f aca="false">(E22/0.95)-E22</f>
        <v>0.257105263157895</v>
      </c>
      <c r="N22" s="23" t="n">
        <f aca="false">(G22-D22-L22)*H22/2</f>
        <v>18750.656167979</v>
      </c>
      <c r="O22" s="23" t="n">
        <f aca="false">(G22-E22-M22)*I22/2</f>
        <v>9144.73684210527</v>
      </c>
      <c r="P22" s="24" t="n">
        <f aca="false">(G22-D22-L22)*H22+(G22-E22-M22)*I22</f>
        <v>55790.7860201686</v>
      </c>
      <c r="Q22" s="25" t="n">
        <f aca="false">P22/(H22+I22)</f>
        <v>3.7193857346779</v>
      </c>
      <c r="R22" s="24" t="n">
        <f aca="false">P22/2</f>
        <v>27895.3930100843</v>
      </c>
      <c r="S22" s="26" t="n">
        <f aca="false">P22/2</f>
        <v>27895.3930100843</v>
      </c>
      <c r="T22" s="27"/>
      <c r="U22" s="28"/>
      <c r="V22" s="28"/>
      <c r="W22" s="29"/>
      <c r="X22" s="30"/>
      <c r="Y22" s="28"/>
      <c r="Z22" s="28"/>
      <c r="AA22" s="28"/>
      <c r="AB22" s="31"/>
      <c r="AC22" s="30"/>
      <c r="AD22" s="13"/>
      <c r="AE22" s="32"/>
      <c r="AF22" s="14"/>
    </row>
    <row r="23" customFormat="false" ht="12.75" hidden="false" customHeight="false" outlineLevel="0" collapsed="false">
      <c r="B23" s="17" t="n">
        <v>36970</v>
      </c>
      <c r="D23" s="34" t="n">
        <v>4.855</v>
      </c>
      <c r="E23" s="34" t="n">
        <v>4.955</v>
      </c>
      <c r="F23" s="35" t="n">
        <v>9.945</v>
      </c>
      <c r="G23" s="6" t="n">
        <v>9.75</v>
      </c>
      <c r="H23" s="21" t="n">
        <v>10000</v>
      </c>
      <c r="I23" s="21" t="n">
        <v>5000</v>
      </c>
      <c r="J23" s="21" t="n">
        <f aca="false">SUM(H23/0.9525)-H23</f>
        <v>498.687664041994</v>
      </c>
      <c r="K23" s="21" t="n">
        <f aca="false">SUM(I23/0.95)-I23</f>
        <v>263.157894736843</v>
      </c>
      <c r="L23" s="22" t="n">
        <f aca="false">(D23/0.9525)-D23</f>
        <v>0.242112860892388</v>
      </c>
      <c r="M23" s="22" t="n">
        <f aca="false">(E23/0.95)-E23</f>
        <v>0.260789473684211</v>
      </c>
      <c r="N23" s="23" t="n">
        <f aca="false">(G23-D23-L23)*H23/2</f>
        <v>23264.4356955381</v>
      </c>
      <c r="O23" s="23" t="n">
        <f aca="false">(G23-E23-M23)*I23/2</f>
        <v>11335.5263157895</v>
      </c>
      <c r="P23" s="24" t="n">
        <f aca="false">(G23-D23-L23)*H23+(G23-E23-M23)*I23</f>
        <v>69199.9240226551</v>
      </c>
      <c r="Q23" s="25" t="n">
        <f aca="false">P23/(H23+I23)</f>
        <v>4.613328268177</v>
      </c>
      <c r="R23" s="24" t="n">
        <f aca="false">P23/2</f>
        <v>34599.9620113275</v>
      </c>
      <c r="S23" s="26" t="n">
        <f aca="false">P23/2</f>
        <v>34599.9620113275</v>
      </c>
      <c r="T23" s="27"/>
      <c r="U23" s="28"/>
      <c r="V23" s="28"/>
      <c r="W23" s="29"/>
      <c r="X23" s="30"/>
      <c r="Y23" s="28"/>
      <c r="Z23" s="28"/>
      <c r="AA23" s="28"/>
      <c r="AB23" s="31"/>
      <c r="AC23" s="30"/>
      <c r="AD23" s="13"/>
      <c r="AE23" s="32"/>
      <c r="AF23" s="14"/>
    </row>
    <row r="24" customFormat="false" ht="12.75" hidden="false" customHeight="false" outlineLevel="0" collapsed="false">
      <c r="B24" s="17" t="n">
        <v>36971</v>
      </c>
      <c r="D24" s="34" t="n">
        <v>4.725</v>
      </c>
      <c r="E24" s="34" t="n">
        <v>4.87</v>
      </c>
      <c r="F24" s="35" t="n">
        <v>11.035</v>
      </c>
      <c r="G24" s="33" t="n">
        <v>11.085</v>
      </c>
      <c r="H24" s="21" t="n">
        <v>10000</v>
      </c>
      <c r="I24" s="21" t="n">
        <v>5000</v>
      </c>
      <c r="J24" s="21" t="n">
        <f aca="false">SUM(H24/0.9525)-H24</f>
        <v>498.687664041994</v>
      </c>
      <c r="K24" s="21" t="n">
        <f aca="false">SUM(I24/0.95)-I24</f>
        <v>263.157894736843</v>
      </c>
      <c r="L24" s="22" t="n">
        <f aca="false">(D24/0.9525)-D24</f>
        <v>0.235629921259842</v>
      </c>
      <c r="M24" s="22" t="n">
        <f aca="false">(E24/0.95)-E24</f>
        <v>0.256315789473685</v>
      </c>
      <c r="N24" s="23" t="n">
        <f aca="false">(G24-D24-L24)*H24/2</f>
        <v>30621.8503937008</v>
      </c>
      <c r="O24" s="23" t="n">
        <f aca="false">(G24-E24-M24)*I24/2</f>
        <v>14896.7105263158</v>
      </c>
      <c r="P24" s="24" t="n">
        <f aca="false">(G24-D24-L24)*H24+(G24-E24-M24)*I24</f>
        <v>91037.1218400332</v>
      </c>
      <c r="Q24" s="25" t="n">
        <f aca="false">P24/(H24+I24)</f>
        <v>6.06914145600221</v>
      </c>
      <c r="R24" s="24" t="n">
        <f aca="false">P24/2</f>
        <v>45518.5609200166</v>
      </c>
      <c r="S24" s="26" t="n">
        <f aca="false">P24/2</f>
        <v>45518.5609200166</v>
      </c>
      <c r="T24" s="27"/>
      <c r="U24" s="28"/>
      <c r="V24" s="28"/>
      <c r="W24" s="29"/>
      <c r="X24" s="30"/>
      <c r="Y24" s="28"/>
      <c r="Z24" s="28"/>
      <c r="AA24" s="28"/>
      <c r="AB24" s="31"/>
      <c r="AC24" s="30"/>
      <c r="AD24" s="13"/>
      <c r="AE24" s="32"/>
      <c r="AF24" s="14"/>
    </row>
    <row r="25" customFormat="false" ht="12.75" hidden="false" customHeight="false" outlineLevel="0" collapsed="false">
      <c r="B25" s="17" t="n">
        <v>36972</v>
      </c>
      <c r="D25" s="18" t="n">
        <v>4.63</v>
      </c>
      <c r="E25" s="18" t="n">
        <v>4.95</v>
      </c>
      <c r="F25" s="35" t="n">
        <v>11.605</v>
      </c>
      <c r="G25" s="33" t="n">
        <v>11.35</v>
      </c>
      <c r="H25" s="21" t="n">
        <v>10000</v>
      </c>
      <c r="I25" s="21" t="n">
        <v>5000</v>
      </c>
      <c r="J25" s="21" t="n">
        <f aca="false">SUM(H25/0.9525)-H25</f>
        <v>498.687664041994</v>
      </c>
      <c r="K25" s="21" t="n">
        <f aca="false">SUM(I25/0.95)-I25</f>
        <v>263.157894736843</v>
      </c>
      <c r="L25" s="22" t="n">
        <f aca="false">(D25/0.9525)-D25</f>
        <v>0.230892388451443</v>
      </c>
      <c r="M25" s="22" t="n">
        <f aca="false">(E25/0.95)-E25</f>
        <v>0.260526315789474</v>
      </c>
      <c r="N25" s="23" t="n">
        <f aca="false">(G25-D25-L25)*H25/2</f>
        <v>32445.5380577428</v>
      </c>
      <c r="O25" s="23" t="n">
        <f aca="false">(G25-E25-M25)*I25/2</f>
        <v>15348.6842105263</v>
      </c>
      <c r="P25" s="24" t="n">
        <f aca="false">(G25-D25-L25)*H25+(G25-E25-M25)*I25</f>
        <v>95588.4445365382</v>
      </c>
      <c r="Q25" s="25" t="n">
        <f aca="false">P25/(H25+I25)</f>
        <v>6.37256296910255</v>
      </c>
      <c r="R25" s="24" t="n">
        <f aca="false">P25/2</f>
        <v>47794.2222682691</v>
      </c>
      <c r="S25" s="26" t="n">
        <f aca="false">P25/2</f>
        <v>47794.2222682691</v>
      </c>
      <c r="T25" s="27"/>
      <c r="U25" s="28"/>
      <c r="V25" s="28"/>
      <c r="W25" s="29"/>
      <c r="X25" s="30"/>
      <c r="Y25" s="28"/>
      <c r="Z25" s="28"/>
      <c r="AA25" s="28"/>
      <c r="AB25" s="31"/>
      <c r="AC25" s="30"/>
      <c r="AD25" s="13"/>
      <c r="AE25" s="32"/>
      <c r="AF25" s="14"/>
    </row>
    <row r="26" customFormat="false" ht="12.75" hidden="false" customHeight="false" outlineLevel="0" collapsed="false">
      <c r="B26" s="17" t="n">
        <v>36973</v>
      </c>
      <c r="D26" s="18" t="n">
        <v>4.6</v>
      </c>
      <c r="E26" s="18" t="n">
        <v>4.805</v>
      </c>
      <c r="F26" s="35" t="n">
        <v>10.995</v>
      </c>
      <c r="G26" s="33" t="n">
        <v>10.74</v>
      </c>
      <c r="H26" s="21" t="n">
        <v>10000</v>
      </c>
      <c r="I26" s="21" t="n">
        <v>5000</v>
      </c>
      <c r="J26" s="21" t="n">
        <f aca="false">SUM(H26/0.9525)-H26</f>
        <v>498.687664041994</v>
      </c>
      <c r="K26" s="21" t="n">
        <f aca="false">SUM(I26/0.95)-I26</f>
        <v>263.157894736843</v>
      </c>
      <c r="L26" s="22" t="n">
        <f aca="false">(D26/0.9525)-D26</f>
        <v>0.229396325459318</v>
      </c>
      <c r="M26" s="22" t="n">
        <f aca="false">(E26/0.95)-E26</f>
        <v>0.252894736842105</v>
      </c>
      <c r="N26" s="23" t="n">
        <f aca="false">(G26-D26-L26)*H26/2</f>
        <v>29553.0183727034</v>
      </c>
      <c r="O26" s="23" t="n">
        <f aca="false">(G26-E26-M26)*I26/2</f>
        <v>14205.2631578947</v>
      </c>
      <c r="P26" s="24" t="n">
        <f aca="false">(G26-D26-L26)*H26+(G26-E26-M26)*I26</f>
        <v>87516.5630611963</v>
      </c>
      <c r="Q26" s="25" t="n">
        <f aca="false">P26/(H26+I26)</f>
        <v>5.83443753741309</v>
      </c>
      <c r="R26" s="24" t="n">
        <f aca="false">P26/2</f>
        <v>43758.2815305982</v>
      </c>
      <c r="S26" s="26" t="n">
        <f aca="false">P26/2</f>
        <v>43758.2815305982</v>
      </c>
      <c r="T26" s="27"/>
      <c r="U26" s="28"/>
      <c r="V26" s="28"/>
      <c r="W26" s="29"/>
      <c r="X26" s="30"/>
      <c r="Y26" s="28"/>
      <c r="Z26" s="28"/>
      <c r="AA26" s="28"/>
      <c r="AB26" s="31"/>
      <c r="AC26" s="30"/>
      <c r="AD26" s="13"/>
      <c r="AE26" s="32"/>
      <c r="AF26" s="14"/>
    </row>
    <row r="27" customFormat="false" ht="12.75" hidden="false" customHeight="false" outlineLevel="0" collapsed="false">
      <c r="B27" s="17" t="n">
        <v>36974</v>
      </c>
      <c r="D27" s="18" t="n">
        <v>4.735</v>
      </c>
      <c r="E27" s="18" t="n">
        <v>4.94</v>
      </c>
      <c r="F27" s="35" t="n">
        <v>11.13</v>
      </c>
      <c r="G27" s="33" t="n">
        <v>10.95</v>
      </c>
      <c r="H27" s="21" t="n">
        <v>10000</v>
      </c>
      <c r="I27" s="21" t="n">
        <v>5000</v>
      </c>
      <c r="J27" s="21" t="n">
        <f aca="false">SUM(H27/0.9525)-H27</f>
        <v>498.687664041994</v>
      </c>
      <c r="K27" s="21" t="n">
        <f aca="false">SUM(I27/0.95)-I27</f>
        <v>263.157894736843</v>
      </c>
      <c r="L27" s="22" t="n">
        <f aca="false">(D27/0.9525)-D27</f>
        <v>0.236128608923885</v>
      </c>
      <c r="M27" s="22" t="n">
        <f aca="false">(E27/0.95)-E27</f>
        <v>0.260000000000001</v>
      </c>
      <c r="N27" s="23" t="n">
        <f aca="false">(G27-D27-L27)*H27/2</f>
        <v>29894.3569553806</v>
      </c>
      <c r="O27" s="23" t="n">
        <f aca="false">(G27-E27-M27)*I27/2</f>
        <v>14375</v>
      </c>
      <c r="P27" s="24" t="n">
        <f aca="false">(G27-D27-L27)*H27+(G27-E27-M27)*I27</f>
        <v>88538.7139107611</v>
      </c>
      <c r="Q27" s="25" t="n">
        <f aca="false">P27/(H27+I27)</f>
        <v>5.90258092738408</v>
      </c>
      <c r="R27" s="24" t="n">
        <f aca="false">P27/2</f>
        <v>44269.3569553806</v>
      </c>
      <c r="S27" s="26" t="n">
        <f aca="false">P27/2</f>
        <v>44269.3569553806</v>
      </c>
      <c r="T27" s="27"/>
      <c r="U27" s="28"/>
      <c r="V27" s="28"/>
      <c r="W27" s="29"/>
      <c r="X27" s="30"/>
      <c r="Y27" s="28"/>
      <c r="Z27" s="28"/>
      <c r="AA27" s="28"/>
      <c r="AB27" s="31"/>
      <c r="AC27" s="30"/>
      <c r="AD27" s="13"/>
      <c r="AE27" s="32"/>
      <c r="AF27" s="14"/>
    </row>
    <row r="28" customFormat="false" ht="12.75" hidden="false" customHeight="false" outlineLevel="0" collapsed="false">
      <c r="B28" s="17" t="n">
        <v>36975</v>
      </c>
      <c r="D28" s="18" t="n">
        <v>4.735</v>
      </c>
      <c r="E28" s="18" t="n">
        <v>4.94</v>
      </c>
      <c r="F28" s="35" t="n">
        <v>11.13</v>
      </c>
      <c r="G28" s="33" t="n">
        <v>10.95</v>
      </c>
      <c r="H28" s="21" t="n">
        <v>10000</v>
      </c>
      <c r="I28" s="21" t="n">
        <v>5000</v>
      </c>
      <c r="J28" s="21" t="n">
        <f aca="false">SUM(H28/0.9525)-H28</f>
        <v>498.687664041994</v>
      </c>
      <c r="K28" s="21" t="n">
        <f aca="false">SUM(I28/0.95)-I28</f>
        <v>263.157894736843</v>
      </c>
      <c r="L28" s="22" t="n">
        <f aca="false">(D28/0.9525)-D28</f>
        <v>0.236128608923885</v>
      </c>
      <c r="M28" s="22" t="n">
        <f aca="false">(E28/0.95)-E28</f>
        <v>0.260000000000001</v>
      </c>
      <c r="N28" s="23" t="n">
        <f aca="false">(G28-D28-L28)*H28/2</f>
        <v>29894.3569553806</v>
      </c>
      <c r="O28" s="23" t="n">
        <f aca="false">(G28-E28-M28)*I28/2</f>
        <v>14375</v>
      </c>
      <c r="P28" s="24" t="n">
        <f aca="false">(G28-D28-L28)*H28+(G28-E28-M28)*I28</f>
        <v>88538.7139107611</v>
      </c>
      <c r="Q28" s="25" t="n">
        <f aca="false">P28/(H28+I28)</f>
        <v>5.90258092738408</v>
      </c>
      <c r="R28" s="24" t="n">
        <f aca="false">P28/2</f>
        <v>44269.3569553806</v>
      </c>
      <c r="S28" s="26" t="n">
        <f aca="false">P28/2</f>
        <v>44269.3569553806</v>
      </c>
      <c r="T28" s="27"/>
      <c r="U28" s="28"/>
      <c r="V28" s="28"/>
      <c r="W28" s="29"/>
      <c r="X28" s="30"/>
      <c r="Y28" s="28"/>
      <c r="Z28" s="28"/>
      <c r="AA28" s="28"/>
      <c r="AB28" s="31"/>
      <c r="AC28" s="30"/>
      <c r="AD28" s="13"/>
      <c r="AE28" s="32"/>
      <c r="AF28" s="14"/>
    </row>
    <row r="29" customFormat="false" ht="12.75" hidden="false" customHeight="false" outlineLevel="0" collapsed="false">
      <c r="B29" s="17" t="n">
        <v>36976</v>
      </c>
      <c r="D29" s="18" t="n">
        <v>4.735</v>
      </c>
      <c r="E29" s="18" t="n">
        <v>4.94</v>
      </c>
      <c r="F29" s="35" t="n">
        <v>11.13</v>
      </c>
      <c r="G29" s="33" t="n">
        <v>10.95</v>
      </c>
      <c r="H29" s="21" t="n">
        <v>10000</v>
      </c>
      <c r="I29" s="21" t="n">
        <v>5000</v>
      </c>
      <c r="J29" s="21" t="n">
        <f aca="false">SUM(H29/0.9525)-H29</f>
        <v>498.687664041994</v>
      </c>
      <c r="K29" s="21" t="n">
        <f aca="false">SUM(I29/0.95)-I29</f>
        <v>263.157894736843</v>
      </c>
      <c r="L29" s="22" t="n">
        <f aca="false">(D29/0.9525)-D29</f>
        <v>0.236128608923885</v>
      </c>
      <c r="M29" s="22" t="n">
        <f aca="false">(E29/0.95)-E29</f>
        <v>0.260000000000001</v>
      </c>
      <c r="N29" s="23" t="n">
        <f aca="false">(G29-D29-L29)*H29/2</f>
        <v>29894.3569553806</v>
      </c>
      <c r="O29" s="23" t="n">
        <f aca="false">(G29-E29-M29)*I29/2</f>
        <v>14375</v>
      </c>
      <c r="P29" s="24" t="n">
        <f aca="false">(G29-D29-L29)*H29+(G29-E29-M29)*I29</f>
        <v>88538.7139107611</v>
      </c>
      <c r="Q29" s="25" t="n">
        <f aca="false">P29/(H29+I29)</f>
        <v>5.90258092738408</v>
      </c>
      <c r="R29" s="24" t="n">
        <f aca="false">P29/2</f>
        <v>44269.3569553806</v>
      </c>
      <c r="S29" s="26" t="n">
        <f aca="false">P29/2</f>
        <v>44269.3569553806</v>
      </c>
      <c r="T29" s="27"/>
      <c r="U29" s="28"/>
      <c r="V29" s="28"/>
      <c r="W29" s="29"/>
      <c r="X29" s="30"/>
      <c r="Y29" s="28"/>
      <c r="Z29" s="28"/>
      <c r="AA29" s="28"/>
      <c r="AB29" s="31"/>
      <c r="AC29" s="30"/>
      <c r="AD29" s="13"/>
      <c r="AE29" s="32"/>
      <c r="AF29" s="14"/>
    </row>
    <row r="30" customFormat="false" ht="12.75" hidden="false" customHeight="false" outlineLevel="0" collapsed="false">
      <c r="B30" s="17" t="n">
        <v>36977</v>
      </c>
      <c r="D30" s="18" t="n">
        <v>4.44</v>
      </c>
      <c r="E30" s="18" t="n">
        <v>5</v>
      </c>
      <c r="F30" s="35" t="n">
        <v>10.25</v>
      </c>
      <c r="G30" s="33" t="n">
        <v>10.05</v>
      </c>
      <c r="H30" s="21" t="n">
        <v>10000</v>
      </c>
      <c r="I30" s="21" t="n">
        <v>5000</v>
      </c>
      <c r="J30" s="21" t="n">
        <f aca="false">SUM(H30/0.9525)-H30</f>
        <v>498.687664041994</v>
      </c>
      <c r="K30" s="21" t="n">
        <f aca="false">SUM(I30/0.95)-I30</f>
        <v>263.157894736843</v>
      </c>
      <c r="L30" s="22" t="n">
        <f aca="false">(D30/0.9525)-D30</f>
        <v>0.221417322834646</v>
      </c>
      <c r="M30" s="22" t="n">
        <f aca="false">(E30/0.95)-E30</f>
        <v>0.263157894736843</v>
      </c>
      <c r="N30" s="23" t="n">
        <f aca="false">(G30-D30-L30)*H30/2</f>
        <v>26942.9133858268</v>
      </c>
      <c r="O30" s="23" t="n">
        <f aca="false">(G30-E30-M30)*I30/2</f>
        <v>11967.1052631579</v>
      </c>
      <c r="P30" s="24" t="n">
        <f aca="false">(G30-D30-L30)*H30+(G30-E30-M30)*I30</f>
        <v>77820.0372979693</v>
      </c>
      <c r="Q30" s="25" t="n">
        <f aca="false">P30/(H30+I30)</f>
        <v>5.18800248653129</v>
      </c>
      <c r="R30" s="24" t="n">
        <f aca="false">P30/2</f>
        <v>38910.0186489847</v>
      </c>
      <c r="S30" s="26" t="n">
        <f aca="false">P30/2</f>
        <v>38910.0186489847</v>
      </c>
      <c r="T30" s="27"/>
      <c r="U30" s="28"/>
      <c r="V30" s="28"/>
      <c r="W30" s="29"/>
      <c r="X30" s="30"/>
      <c r="Y30" s="28"/>
      <c r="Z30" s="28"/>
      <c r="AA30" s="28"/>
      <c r="AB30" s="31"/>
      <c r="AC30" s="30"/>
      <c r="AD30" s="13"/>
      <c r="AE30" s="32"/>
      <c r="AF30" s="14"/>
    </row>
    <row r="31" customFormat="false" ht="12.75" hidden="false" customHeight="false" outlineLevel="0" collapsed="false">
      <c r="B31" s="17" t="n">
        <v>36978</v>
      </c>
      <c r="D31" s="18" t="n">
        <v>4.49</v>
      </c>
      <c r="E31" s="18" t="n">
        <v>5.18</v>
      </c>
      <c r="F31" s="35" t="n">
        <v>10.78</v>
      </c>
      <c r="G31" s="33" t="n">
        <v>10.75</v>
      </c>
      <c r="H31" s="21" t="n">
        <v>10000</v>
      </c>
      <c r="I31" s="21" t="n">
        <v>5000</v>
      </c>
      <c r="J31" s="21" t="n">
        <f aca="false">SUM(H31/0.9525)-H31</f>
        <v>498.687664041994</v>
      </c>
      <c r="K31" s="21" t="n">
        <f aca="false">SUM(I31/0.95)-I31</f>
        <v>263.157894736843</v>
      </c>
      <c r="L31" s="22" t="n">
        <f aca="false">(D31/0.9525)-D31</f>
        <v>0.223910761154856</v>
      </c>
      <c r="M31" s="22" t="n">
        <f aca="false">(E31/0.95)-E31</f>
        <v>0.272631578947369</v>
      </c>
      <c r="N31" s="23" t="n">
        <f aca="false">(G31-D31-L31)*H31/2</f>
        <v>30180.4461942257</v>
      </c>
      <c r="O31" s="23" t="n">
        <f aca="false">(G31-E31-M31)*I31/2</f>
        <v>13243.4210526316</v>
      </c>
      <c r="P31" s="24" t="n">
        <f aca="false">(G31-D31-L31)*H31+(G31-E31-M31)*I31</f>
        <v>86847.7344937146</v>
      </c>
      <c r="Q31" s="25" t="n">
        <f aca="false">P31/(H31+I31)</f>
        <v>5.78984896624764</v>
      </c>
      <c r="R31" s="24" t="n">
        <f aca="false">P31/2</f>
        <v>43423.8672468573</v>
      </c>
      <c r="S31" s="26" t="n">
        <f aca="false">P31/2</f>
        <v>43423.8672468573</v>
      </c>
      <c r="T31" s="27"/>
      <c r="U31" s="28"/>
      <c r="V31" s="28"/>
      <c r="W31" s="29"/>
      <c r="X31" s="30"/>
      <c r="Y31" s="28"/>
      <c r="Z31" s="28"/>
      <c r="AA31" s="28"/>
      <c r="AB31" s="31"/>
      <c r="AC31" s="30"/>
      <c r="AD31" s="13"/>
      <c r="AE31" s="32"/>
      <c r="AF31" s="14"/>
    </row>
    <row r="32" customFormat="false" ht="12.75" hidden="false" customHeight="false" outlineLevel="0" collapsed="false">
      <c r="B32" s="17" t="n">
        <v>36979</v>
      </c>
      <c r="D32" s="18" t="n">
        <v>4.66</v>
      </c>
      <c r="E32" s="18" t="n">
        <v>5.405</v>
      </c>
      <c r="F32" s="35" t="n">
        <v>13.585</v>
      </c>
      <c r="G32" s="20" t="n">
        <v>13.6</v>
      </c>
      <c r="H32" s="21" t="n">
        <v>10000</v>
      </c>
      <c r="I32" s="21" t="n">
        <v>5000</v>
      </c>
      <c r="J32" s="21" t="n">
        <f aca="false">SUM(H32/0.9525)-H32</f>
        <v>498.687664041994</v>
      </c>
      <c r="K32" s="21" t="n">
        <f aca="false">SUM(I32/0.95)-I32</f>
        <v>263.157894736843</v>
      </c>
      <c r="L32" s="22" t="n">
        <f aca="false">(D32/0.9525)-D32</f>
        <v>0.23238845144357</v>
      </c>
      <c r="M32" s="22" t="n">
        <f aca="false">(E32/0.95)-E32</f>
        <v>0.284473684210527</v>
      </c>
      <c r="N32" s="23" t="n">
        <f aca="false">(G32-D32-L32)*H32/2</f>
        <v>43538.0577427821</v>
      </c>
      <c r="O32" s="23" t="n">
        <f aca="false">(G32-E32-M32)*I32/2</f>
        <v>19776.3157894737</v>
      </c>
      <c r="P32" s="24" t="n">
        <f aca="false">(G32-D32-L32)*H32+(G32-E32-M32)*I32</f>
        <v>126628.747064512</v>
      </c>
      <c r="Q32" s="25" t="n">
        <f aca="false">P32/(H32+I32)</f>
        <v>8.44191647096744</v>
      </c>
      <c r="R32" s="24" t="n">
        <f aca="false">P32/2</f>
        <v>63314.3735322558</v>
      </c>
      <c r="S32" s="26" t="n">
        <f aca="false">P32/2</f>
        <v>63314.3735322558</v>
      </c>
      <c r="T32" s="27"/>
      <c r="U32" s="28"/>
      <c r="V32" s="13"/>
      <c r="W32" s="29"/>
      <c r="X32" s="30"/>
      <c r="Y32" s="13"/>
      <c r="Z32" s="28"/>
      <c r="AA32" s="13"/>
      <c r="AB32" s="31"/>
      <c r="AC32" s="30"/>
      <c r="AD32" s="13"/>
      <c r="AE32" s="32"/>
      <c r="AF32" s="14"/>
    </row>
    <row r="33" customFormat="false" ht="12.75" hidden="false" customHeight="false" outlineLevel="0" collapsed="false">
      <c r="B33" s="17" t="n">
        <v>36980</v>
      </c>
      <c r="D33" s="18" t="n">
        <v>4.5</v>
      </c>
      <c r="E33" s="18" t="n">
        <v>5.155</v>
      </c>
      <c r="F33" s="35" t="n">
        <v>14.015</v>
      </c>
      <c r="G33" s="33" t="n">
        <v>14.15</v>
      </c>
      <c r="H33" s="21" t="n">
        <v>9506</v>
      </c>
      <c r="I33" s="21" t="n">
        <v>4552</v>
      </c>
      <c r="J33" s="21" t="n">
        <f aca="false">SUM(H33/0.9525)-H33</f>
        <v>474.052493438319</v>
      </c>
      <c r="K33" s="21" t="n">
        <f aca="false">SUM(I33/0.95)-I33</f>
        <v>239.578947368422</v>
      </c>
      <c r="L33" s="22" t="n">
        <f aca="false">(D33/0.9525)-D33</f>
        <v>0.224409448818897</v>
      </c>
      <c r="M33" s="22" t="n">
        <f aca="false">(E33/0.95)-E33</f>
        <v>0.271315789473684</v>
      </c>
      <c r="N33" s="23" t="n">
        <f aca="false">(G33-D33-L33)*H33/2</f>
        <v>44799.8318897638</v>
      </c>
      <c r="O33" s="23" t="n">
        <f aca="false">(G33-E33-M33)*I33/2</f>
        <v>19855.1052631579</v>
      </c>
      <c r="P33" s="24" t="n">
        <f aca="false">(G33-D33-L33)*H33+(G33-E33-M33)*I33</f>
        <v>129309.874305843</v>
      </c>
      <c r="Q33" s="25" t="n">
        <f aca="false">P33/(H33+I33)</f>
        <v>9.19831229946247</v>
      </c>
      <c r="R33" s="24" t="n">
        <f aca="false">P33/2</f>
        <v>64654.9371529217</v>
      </c>
      <c r="S33" s="26" t="n">
        <f aca="false">P33/2</f>
        <v>64654.9371529217</v>
      </c>
      <c r="T33" s="27"/>
      <c r="U33" s="28"/>
      <c r="V33" s="13"/>
      <c r="W33" s="29"/>
      <c r="X33" s="30"/>
      <c r="Y33" s="13"/>
      <c r="Z33" s="28"/>
      <c r="AA33" s="13"/>
      <c r="AB33" s="31"/>
      <c r="AC33" s="30"/>
      <c r="AD33" s="13"/>
      <c r="AE33" s="32"/>
      <c r="AF33" s="14"/>
    </row>
    <row r="34" customFormat="false" ht="12.75" hidden="false" customHeight="false" outlineLevel="0" collapsed="false">
      <c r="B34" s="17" t="n">
        <v>36981</v>
      </c>
      <c r="D34" s="18" t="n">
        <v>4.45</v>
      </c>
      <c r="E34" s="18" t="n">
        <v>5.115</v>
      </c>
      <c r="F34" s="35" t="n">
        <v>14.25</v>
      </c>
      <c r="G34" s="33" t="n">
        <v>14.15</v>
      </c>
      <c r="H34" s="21" t="n">
        <v>9324</v>
      </c>
      <c r="I34" s="21" t="n">
        <v>4480</v>
      </c>
      <c r="J34" s="21" t="n">
        <f aca="false">SUM(H34/0.9525)-H34</f>
        <v>464.976377952757</v>
      </c>
      <c r="K34" s="21" t="n">
        <f aca="false">SUM(I34/0.95)-I34</f>
        <v>235.789473684211</v>
      </c>
      <c r="L34" s="22" t="n">
        <f aca="false">(D34/0.9525)-D34</f>
        <v>0.221916010498687</v>
      </c>
      <c r="M34" s="22" t="n">
        <f aca="false">(E34/0.95)-E34</f>
        <v>0.269210526315789</v>
      </c>
      <c r="N34" s="23" t="n">
        <f aca="false">(G34-D34-L34)*H34/2</f>
        <v>44186.8275590551</v>
      </c>
      <c r="O34" s="23" t="n">
        <f aca="false">(G34-E34-M34)*I34/2</f>
        <v>19635.3684210526</v>
      </c>
      <c r="P34" s="24" t="n">
        <f aca="false">(G34-D34-L34)*H34+(G34-E34-M34)*I34</f>
        <v>127644.391960216</v>
      </c>
      <c r="Q34" s="25" t="n">
        <f aca="false">P34/(H34+I34)</f>
        <v>9.24691335556473</v>
      </c>
      <c r="R34" s="24" t="n">
        <f aca="false">P34/2</f>
        <v>63822.1959801078</v>
      </c>
      <c r="S34" s="26" t="n">
        <f aca="false">P34/2</f>
        <v>63822.1959801078</v>
      </c>
      <c r="T34" s="27"/>
      <c r="U34" s="28"/>
      <c r="V34" s="13"/>
      <c r="W34" s="29"/>
      <c r="X34" s="30"/>
      <c r="Y34" s="13"/>
      <c r="Z34" s="28"/>
      <c r="AA34" s="13"/>
      <c r="AB34" s="31"/>
      <c r="AC34" s="30"/>
      <c r="AD34" s="13"/>
      <c r="AE34" s="32"/>
      <c r="AF34" s="14"/>
    </row>
    <row r="35" customFormat="false" ht="12.75" hidden="false" customHeight="false" outlineLevel="0" collapsed="false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5"/>
      <c r="U35" s="13"/>
      <c r="V35" s="13"/>
      <c r="W35" s="13"/>
      <c r="X35" s="14"/>
      <c r="Y35" s="13"/>
      <c r="Z35" s="13"/>
      <c r="AA35" s="13"/>
      <c r="AB35" s="13"/>
      <c r="AC35" s="14"/>
      <c r="AD35" s="13"/>
      <c r="AE35" s="13"/>
      <c r="AF35" s="14"/>
    </row>
    <row r="36" customFormat="false" ht="12.75" hidden="false" customHeight="false" outlineLevel="0" collapsed="false">
      <c r="D36" s="6" t="s">
        <v>16</v>
      </c>
      <c r="E36" s="6"/>
      <c r="F36" s="6"/>
      <c r="G36" s="6"/>
      <c r="H36" s="26" t="n">
        <f aca="false">SUM(H4:H35)</f>
        <v>292164</v>
      </c>
      <c r="I36" s="26" t="n">
        <f aca="false">SUM(I4:I35)</f>
        <v>159645</v>
      </c>
      <c r="J36" s="26" t="n">
        <f aca="false">SUM(J4:J35)</f>
        <v>14569.8582677165</v>
      </c>
      <c r="K36" s="26" t="n">
        <f aca="false">SUM(K4:K35)</f>
        <v>8402.36842105264</v>
      </c>
      <c r="L36" s="6"/>
      <c r="M36" s="6"/>
      <c r="N36" s="37" t="n">
        <f aca="false">SUM(N4:N35)</f>
        <v>1126653.58333333</v>
      </c>
      <c r="O36" s="37" t="n">
        <f aca="false">SUM(O4:O35)</f>
        <v>701293.430263158</v>
      </c>
      <c r="P36" s="26" t="n">
        <f aca="false">SUM(P4:P35)</f>
        <v>3655894.02719298</v>
      </c>
      <c r="Q36" s="26"/>
      <c r="R36" s="26" t="n">
        <f aca="false">SUM(R4:R35)</f>
        <v>1827947.01359649</v>
      </c>
      <c r="S36" s="26" t="n">
        <f aca="false">SUM(S4:S35)</f>
        <v>1827947.01359649</v>
      </c>
      <c r="U36" s="13"/>
      <c r="V36" s="13"/>
      <c r="W36" s="13"/>
      <c r="X36" s="14"/>
      <c r="Y36" s="13"/>
      <c r="Z36" s="13"/>
      <c r="AA36" s="13"/>
      <c r="AB36" s="13"/>
      <c r="AC36" s="14"/>
      <c r="AD36" s="13"/>
      <c r="AE36" s="13"/>
      <c r="AF36" s="14"/>
    </row>
    <row r="37" customFormat="false" ht="12.75" hidden="false" customHeight="false" outlineLevel="0" collapsed="false">
      <c r="D37" s="6"/>
      <c r="E37" s="6"/>
      <c r="F37" s="6"/>
      <c r="G37" s="6"/>
      <c r="H37" s="26"/>
      <c r="I37" s="26"/>
      <c r="J37" s="26"/>
      <c r="K37" s="26"/>
      <c r="L37" s="6"/>
      <c r="M37" s="6"/>
      <c r="N37" s="6"/>
      <c r="O37" s="6"/>
      <c r="P37" s="26"/>
      <c r="Q37" s="26"/>
      <c r="R37" s="26"/>
      <c r="S37" s="26"/>
      <c r="U37" s="13"/>
      <c r="V37" s="13"/>
      <c r="W37" s="13"/>
      <c r="X37" s="14"/>
      <c r="Y37" s="13"/>
      <c r="Z37" s="13"/>
      <c r="AA37" s="13"/>
      <c r="AB37" s="13"/>
      <c r="AC37" s="14"/>
      <c r="AD37" s="13"/>
      <c r="AE37" s="13"/>
      <c r="AF37" s="14"/>
    </row>
    <row r="38" customFormat="false" ht="12.75" hidden="false" customHeight="false" outlineLevel="0" collapsed="false">
      <c r="D38" s="6"/>
      <c r="E38" s="6"/>
      <c r="F38" s="6"/>
      <c r="G38" s="6"/>
      <c r="H38" s="38" t="n">
        <f aca="false">H36/(H36+I36)*R36</f>
        <v>1182048.85533578</v>
      </c>
      <c r="I38" s="38" t="n">
        <f aca="false">I36/(H36+I36)*R36</f>
        <v>645898.158260707</v>
      </c>
      <c r="J38" s="6"/>
      <c r="K38" s="6"/>
      <c r="L38" s="6"/>
      <c r="M38" s="6"/>
      <c r="N38" s="6"/>
      <c r="O38" s="6"/>
      <c r="P38" s="6"/>
      <c r="Q38" s="6"/>
      <c r="R38" s="24"/>
      <c r="S38" s="39"/>
      <c r="T38" s="27"/>
      <c r="U38" s="13"/>
      <c r="V38" s="13"/>
      <c r="W38" s="13"/>
      <c r="X38" s="14"/>
      <c r="Y38" s="13"/>
      <c r="Z38" s="13"/>
      <c r="AA38" s="13"/>
      <c r="AB38" s="13"/>
      <c r="AC38" s="14"/>
      <c r="AD38" s="13"/>
      <c r="AE38" s="13"/>
      <c r="AF38" s="14"/>
    </row>
    <row r="39" customFormat="false" ht="12.75" hidden="false" customHeight="false" outlineLevel="0" collapsed="false">
      <c r="H39" s="40" t="n">
        <f aca="false">SUM(H38/R36)</f>
        <v>0.646653785117162</v>
      </c>
      <c r="I39" s="40" t="n">
        <f aca="false">SUM(I38/S36)</f>
        <v>0.353346214882838</v>
      </c>
      <c r="S39" s="41"/>
      <c r="U39" s="13"/>
      <c r="V39" s="13"/>
      <c r="W39" s="13"/>
      <c r="X39" s="14"/>
      <c r="Y39" s="13"/>
      <c r="Z39" s="13"/>
      <c r="AA39" s="13"/>
      <c r="AB39" s="13"/>
      <c r="AC39" s="14"/>
      <c r="AD39" s="13"/>
      <c r="AE39" s="13"/>
      <c r="AF39" s="14"/>
    </row>
    <row r="40" customFormat="false" ht="12.75" hidden="false" customHeight="false" outlineLevel="0" collapsed="false">
      <c r="U40" s="13"/>
      <c r="V40" s="13"/>
      <c r="W40" s="13"/>
      <c r="X40" s="14"/>
      <c r="Y40" s="13"/>
      <c r="Z40" s="13"/>
      <c r="AA40" s="13"/>
      <c r="AB40" s="13"/>
      <c r="AC40" s="14"/>
      <c r="AD40" s="13"/>
      <c r="AE40" s="13"/>
      <c r="AF40" s="14"/>
    </row>
    <row r="41" customFormat="false" ht="12.75" hidden="false" customHeight="false" outlineLevel="0" collapsed="false">
      <c r="U41" s="13"/>
      <c r="V41" s="13"/>
      <c r="W41" s="13"/>
      <c r="X41" s="14"/>
      <c r="Y41" s="13"/>
      <c r="Z41" s="13"/>
      <c r="AA41" s="13"/>
      <c r="AB41" s="13"/>
      <c r="AC41" s="14"/>
      <c r="AD41" s="13"/>
      <c r="AE41" s="13"/>
      <c r="AF41" s="14"/>
    </row>
    <row r="42" customFormat="false" ht="12.75" hidden="false" customHeight="false" outlineLevel="0" collapsed="false">
      <c r="U42" s="13"/>
      <c r="V42" s="13"/>
      <c r="W42" s="13"/>
      <c r="X42" s="14"/>
      <c r="Y42" s="13"/>
      <c r="Z42" s="13"/>
      <c r="AA42" s="13"/>
      <c r="AB42" s="13"/>
      <c r="AC42" s="14"/>
      <c r="AD42" s="13"/>
      <c r="AE42" s="13"/>
      <c r="AF42" s="14"/>
    </row>
    <row r="43" customFormat="false" ht="12.75" hidden="false" customHeight="false" outlineLevel="0" collapsed="false">
      <c r="U43" s="13"/>
      <c r="V43" s="13"/>
      <c r="W43" s="13"/>
      <c r="X43" s="14"/>
      <c r="Y43" s="13"/>
      <c r="Z43" s="13"/>
      <c r="AA43" s="13"/>
      <c r="AB43" s="13"/>
      <c r="AC43" s="14"/>
      <c r="AD43" s="13"/>
      <c r="AE43" s="13"/>
      <c r="AF43" s="14"/>
    </row>
    <row r="44" customFormat="false" ht="12.75" hidden="false" customHeight="false" outlineLevel="0" collapsed="false">
      <c r="U44" s="13"/>
      <c r="V44" s="13"/>
      <c r="W44" s="13"/>
      <c r="X44" s="14"/>
      <c r="Y44" s="13"/>
      <c r="Z44" s="13"/>
      <c r="AA44" s="13"/>
      <c r="AB44" s="13"/>
      <c r="AC44" s="14"/>
      <c r="AD44" s="13"/>
      <c r="AE44" s="13"/>
      <c r="AF44" s="14"/>
    </row>
    <row r="45" customFormat="false" ht="12.75" hidden="false" customHeight="false" outlineLevel="0" collapsed="false">
      <c r="U45" s="13"/>
      <c r="V45" s="13"/>
      <c r="W45" s="13"/>
      <c r="X45" s="14"/>
      <c r="Y45" s="13"/>
      <c r="Z45" s="13"/>
      <c r="AA45" s="13"/>
      <c r="AB45" s="13"/>
      <c r="AC45" s="14"/>
      <c r="AD45" s="13"/>
      <c r="AE45" s="13"/>
      <c r="AF45" s="14"/>
    </row>
    <row r="46" customFormat="false" ht="12.75" hidden="false" customHeight="false" outlineLevel="0" collapsed="false">
      <c r="U46" s="13"/>
      <c r="V46" s="13"/>
      <c r="W46" s="13"/>
      <c r="X46" s="14"/>
      <c r="Y46" s="13"/>
      <c r="Z46" s="13"/>
      <c r="AA46" s="13"/>
      <c r="AB46" s="13"/>
      <c r="AC46" s="14"/>
      <c r="AD46" s="13"/>
      <c r="AE46" s="13"/>
      <c r="AF46" s="14"/>
    </row>
    <row r="47" customFormat="false" ht="12.75" hidden="false" customHeight="false" outlineLevel="0" collapsed="false">
      <c r="U47" s="13"/>
      <c r="V47" s="13"/>
      <c r="W47" s="13"/>
      <c r="X47" s="14"/>
      <c r="Y47" s="13"/>
      <c r="Z47" s="13"/>
      <c r="AA47" s="13"/>
      <c r="AB47" s="13"/>
      <c r="AC47" s="14"/>
      <c r="AD47" s="13"/>
      <c r="AE47" s="13"/>
      <c r="AF47" s="14"/>
    </row>
    <row r="48" customFormat="false" ht="12.75" hidden="false" customHeight="false" outlineLevel="0" collapsed="false">
      <c r="U48" s="13"/>
      <c r="V48" s="13"/>
      <c r="W48" s="13"/>
      <c r="X48" s="14"/>
      <c r="Y48" s="13"/>
      <c r="Z48" s="13"/>
      <c r="AA48" s="13"/>
      <c r="AB48" s="13"/>
      <c r="AC48" s="14"/>
      <c r="AD48" s="13"/>
      <c r="AE48" s="13"/>
      <c r="AF48" s="14"/>
    </row>
  </sheetData>
  <printOptions headings="false" gridLines="false" gridLinesSet="true" horizontalCentered="false" verticalCentered="false"/>
  <pageMargins left="0" right="0" top="0.984027777777778" bottom="0.7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2001-02-20T17:12:33Z</dcterms:created>
  <dc:creator>skatz</dc:creator>
  <dc:description/>
  <dc:language>en-US</dc:language>
  <cp:lastModifiedBy>jmoore3</cp:lastModifiedBy>
  <cp:lastPrinted>2001-04-03T15:17:10Z</cp:lastPrinted>
  <dcterms:modified xsi:type="dcterms:W3CDTF">2001-04-03T15:17:51Z</dcterms:modified>
  <cp:revision>0</cp:revision>
  <dc:subject/>
  <dc:title/>
</cp:coreProperties>
</file>