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<sst xmlns="http://schemas.openxmlformats.org/spreadsheetml/2006/main" count="56" uniqueCount="45">
  <si>
    <t xml:space="preserve">ENRON CAPITAL &amp; TRADE RESOURCES</t>
  </si>
  <si>
    <t xml:space="preserve">Confidential - For Internal Use Only</t>
  </si>
  <si>
    <t xml:space="preserve">STORAGE UPDATE</t>
  </si>
  <si>
    <t xml:space="preserve">File: STOR9832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</si>
  <si>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</si>
  <si>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</si>
  <si>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</si>
  <si>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</si>
  <si>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</si>
  <si>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</si>
  <si>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</si>
  <si>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</si>
  <si>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</si>
  <si>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</si>
  <si>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</si>
  <si>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</si>
  <si>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</si>
  <si>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</si>
  <si>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</si>
  <si>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</si>
  <si>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</si>
  <si>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</si>
  <si>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</si>
  <si>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</si>
  <si>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</si>
  <si>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</si>
  <si>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</si>
  <si>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</si>
  <si>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</si>
  <si>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</si>
  <si>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</si>
  <si>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</si>
  <si>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*</t>
  </si>
  <si>
    <t xml:space="preserve">Market Area - West</t>
  </si>
  <si>
    <t xml:space="preserve">TOTAL U.S.</t>
  </si>
  <si>
    <t xml:space="preserve">* The Working Gas for East was revised from 507 to 494.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</si>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</sst>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</row>
        <row r="17">
          <cell r="D17">
            <v>561</v>
          </cell>
        </row>
        <row r="21">
          <cell r="D21">
            <v>304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6">
          <cell r="J16">
            <v>227</v>
          </cell>
        </row>
        <row r="16">
          <cell r="L16">
            <v>373</v>
          </cell>
        </row>
        <row r="16">
          <cell r="N16">
            <v>537</v>
          </cell>
        </row>
        <row r="16">
          <cell r="P16">
            <v>599</v>
          </cell>
        </row>
        <row r="16">
          <cell r="R16">
            <v>353</v>
          </cell>
        </row>
        <row r="16">
          <cell r="AH16">
            <v>408</v>
          </cell>
        </row>
        <row r="16">
          <cell r="AJ16">
            <v>515</v>
          </cell>
        </row>
        <row r="16">
          <cell r="AL16">
            <v>798</v>
          </cell>
        </row>
        <row r="16">
          <cell r="AN16">
            <v>771</v>
          </cell>
        </row>
        <row r="16">
          <cell r="AP16">
            <v>561</v>
          </cell>
        </row>
        <row r="16">
          <cell r="BF16">
            <v>261</v>
          </cell>
        </row>
        <row r="16">
          <cell r="BH16">
            <v>220</v>
          </cell>
        </row>
        <row r="16">
          <cell r="BJ16">
            <v>226</v>
          </cell>
        </row>
        <row r="16">
          <cell r="BL16">
            <v>262</v>
          </cell>
        </row>
        <row r="16">
          <cell r="BN16">
            <v>304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37029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351</v>
      </c>
      <c r="D13" s="11" t="n">
        <v>390</v>
      </c>
      <c r="E13" s="11" t="n">
        <f aca="false">+D13-C13</f>
        <v>39</v>
      </c>
      <c r="F13" s="14" t="n">
        <f aca="false">E13/C13</f>
        <v>0.111111111111111</v>
      </c>
      <c r="G13" s="14" t="n">
        <f aca="false">D13/953</f>
        <v>0.409233997901364</v>
      </c>
      <c r="H13" s="14"/>
      <c r="I13" s="15"/>
      <c r="J13" s="16"/>
      <c r="L13" s="11" t="n">
        <f aca="false">[1]STOR951!$D$13</f>
        <v>353</v>
      </c>
      <c r="M13" s="11" t="n">
        <f aca="false">AVERAGE('[2]AGA Storage'!$N$16,'[2]AGA Storage'!$P$16,'[2]AGA Storage'!$R$16)</f>
        <v>496.333333333333</v>
      </c>
      <c r="N13" s="11" t="n">
        <f aca="false">AVERAGE('[2]AGA Storage'!$J$16,'[2]AGA Storage'!$L$16,'[2]AGA Storage'!$N$16,'[2]AGA Storage'!$P$16,'[2]AGA Storage'!$R$16)</f>
        <v>417.8</v>
      </c>
      <c r="O13" s="11" t="n">
        <f aca="false">D13-L13</f>
        <v>37</v>
      </c>
      <c r="P13" s="11" t="n">
        <f aca="false">D13-M13</f>
        <v>-106.333333333333</v>
      </c>
      <c r="Q13" s="11" t="n">
        <f aca="false">D13-N13</f>
        <v>-27.8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B17" s="0" t="s">
        <v>32</v>
      </c>
      <c r="C17" s="11" t="n">
        <v>494</v>
      </c>
      <c r="D17" s="11" t="n">
        <v>558</v>
      </c>
      <c r="E17" s="11" t="n">
        <f aca="false">+D17-C17</f>
        <v>64</v>
      </c>
      <c r="F17" s="14" t="n">
        <f aca="false">E17/C17</f>
        <v>0.129554655870445</v>
      </c>
      <c r="G17" s="14" t="n">
        <f aca="false">D17/1835</f>
        <v>0.30408719346049</v>
      </c>
      <c r="H17" s="14"/>
      <c r="I17" s="15"/>
      <c r="J17" s="16"/>
      <c r="L17" s="11" t="n">
        <f aca="false">[1]STOR951!$D$17</f>
        <v>561</v>
      </c>
      <c r="M17" s="11" t="n">
        <f aca="false">AVERAGE('[2]AGA Storage'!$AL$16,'[2]AGA Storage'!$AN$16,'[2]AGA Storage'!$AP$16)</f>
        <v>710</v>
      </c>
      <c r="N17" s="11" t="n">
        <f aca="false">AVERAGE('[2]AGA Storage'!$AH$16,'[2]AGA Storage'!$AJ$16,'[2]AGA Storage'!$AL$16,'[2]AGA Storage'!$AN$16,'[2]AGA Storage'!$AP$16)</f>
        <v>610.6</v>
      </c>
      <c r="O17" s="11" t="n">
        <f aca="false">D17-L17</f>
        <v>-3</v>
      </c>
      <c r="P17" s="11" t="n">
        <f aca="false">D17-M17</f>
        <v>-152</v>
      </c>
      <c r="Q17" s="11" t="n">
        <f aca="false">D17-N17</f>
        <v>-52.6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33</v>
      </c>
      <c r="C21" s="11" t="n">
        <v>219</v>
      </c>
      <c r="D21" s="11" t="n">
        <v>234</v>
      </c>
      <c r="E21" s="11" t="n">
        <f aca="false">+D21-C21</f>
        <v>15</v>
      </c>
      <c r="F21" s="14" t="n">
        <f aca="false">E21/C21</f>
        <v>0.0684931506849315</v>
      </c>
      <c r="G21" s="14" t="n">
        <f aca="false">D21/506</f>
        <v>0.462450592885376</v>
      </c>
      <c r="H21" s="14"/>
      <c r="I21" s="15"/>
      <c r="J21" s="16"/>
      <c r="L21" s="11" t="n">
        <f aca="false">[1]STOR951!$D$21</f>
        <v>304</v>
      </c>
      <c r="M21" s="11" t="n">
        <f aca="false">AVERAGE('[2]AGA Storage'!$BJ$16,'[2]AGA Storage'!$BL$16,'[2]AGA Storage'!$BN$16)</f>
        <v>264</v>
      </c>
      <c r="N21" s="11" t="n">
        <f aca="false">AVERAGE('[2]AGA Storage'!$BF$16,'[2]AGA Storage'!$BH$16,'[2]AGA Storage'!$BJ$16,'[2]AGA Storage'!$BL$16,'[2]AGA Storage'!$BN$16)</f>
        <v>254.6</v>
      </c>
      <c r="O21" s="11" t="n">
        <f aca="false">D21-L21</f>
        <v>-70</v>
      </c>
      <c r="P21" s="11" t="n">
        <f aca="false">D21-M21</f>
        <v>-30</v>
      </c>
      <c r="Q21" s="11" t="n">
        <f aca="false">D21-N21</f>
        <v>-20.6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34</v>
      </c>
      <c r="B25" s="18"/>
      <c r="C25" s="19" t="n">
        <f aca="false">SUM(C12:C24)</f>
        <v>1064</v>
      </c>
      <c r="D25" s="19" t="n">
        <f aca="false">SUM(D12:D24)</f>
        <v>1182</v>
      </c>
      <c r="E25" s="19" t="n">
        <f aca="false">SUM(E12:E24)</f>
        <v>118</v>
      </c>
      <c r="F25" s="14" t="n">
        <f aca="false">E25/C25</f>
        <v>0.110902255639098</v>
      </c>
      <c r="G25" s="20" t="n">
        <f aca="false">D25/3294</f>
        <v>0.358834244080146</v>
      </c>
      <c r="H25" s="21"/>
      <c r="I25" s="22"/>
      <c r="J25" s="23"/>
      <c r="K25" s="11"/>
      <c r="L25" s="19" t="n">
        <f aca="false">SUM(L12:L24)</f>
        <v>1218</v>
      </c>
      <c r="M25" s="19" t="n">
        <f aca="false">SUM(M12:M24)</f>
        <v>1470.33333333333</v>
      </c>
      <c r="N25" s="19" t="n">
        <f aca="false">SUM(N12:N24)</f>
        <v>1283</v>
      </c>
      <c r="O25" s="19" t="n">
        <f aca="false">SUM(O12:O24)</f>
        <v>-36</v>
      </c>
      <c r="P25" s="19" t="n">
        <f aca="false">SUM(P12:P24)</f>
        <v>-288.333333333333</v>
      </c>
      <c r="Q25" s="19" t="n">
        <f aca="false">SUM(Q12:Q24)</f>
        <v>-101</v>
      </c>
      <c r="R25" s="11"/>
      <c r="S25" s="11"/>
      <c r="T25" s="11"/>
    </row>
    <row r="26" customFormat="false" ht="15.75" hidden="false" customHeight="false" outlineLevel="0" collapsed="false">
      <c r="A26" s="0" t="s">
        <v>35</v>
      </c>
    </row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36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37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38</v>
      </c>
    </row>
    <row r="31" customFormat="false" ht="15" hidden="true" customHeight="false" outlineLevel="0" collapsed="false">
      <c r="A31" s="0" t="s">
        <v>39</v>
      </c>
      <c r="O31" s="0" t="s">
        <v>40</v>
      </c>
    </row>
    <row r="32" customFormat="false" ht="15" hidden="true" customHeight="false" outlineLevel="0" collapsed="false">
      <c r="O32" s="0" t="s">
        <v>41</v>
      </c>
    </row>
    <row r="33" customFormat="false" ht="15.75" hidden="false" customHeight="false" outlineLevel="0" collapsed="false">
      <c r="A33" s="30" t="s">
        <v>42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43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44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2001-05-16T16:16:29Z</cp:lastPrinted>
  <cp:revision>0</cp:revision>
  <dc:subject/>
  <dc:title/>
</cp:coreProperties>
</file>