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TOR951" sheetId="1" state="visible" r:id="rId3"/>
  </sheets>
  <externalReferences>
    <externalReference r:id="rId4"/>
    <externalReference r:id="rId5"/>
  </externalReferences>
  <definedNames>
    <definedName function="false" hidden="false" localSheetId="0" name="_xlnm.Print_Area" vbProcedure="false">STOR951!$A$1:$Q$35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<sst xmlns="http://schemas.openxmlformats.org/spreadsheetml/2006/main" count="54" uniqueCount="43">
  <si>
    <t xml:space="preserve">ENRON CAPITAL &amp; TRADE RESOURCES</t>
  </si>
  <si>
    <t xml:space="preserve">Confidential - For Internal Use Only</t>
  </si>
  <si>
    <t xml:space="preserve">STORAGE UPDATE</t>
  </si>
  <si>
    <t xml:space="preserve">File: STOR9819</t>
  </si>
  <si>
    <t xml:space="preserve">Below is a summary of the estimated storage working gas levels</t>
  </si>
  <si>
    <t xml:space="preserve">   for the week ending:</t>
  </si>
  <si>
    <t xml:space="preserve">Gas In Stg</t>
  </si>
  <si>
    <t xml:space="preserve">Gas in</t>
  </si>
  <si>
    <t xml:space="preserve">Quantity</t>
  </si>
  <si>
    <t xml:space="preserve">Percent</t>
  </si>
  <si>
    <t xml:space="preserve">Last Year</t>
  </si>
  <si>
    <t xml:space="preserve">Three</t>
  </si>
  <si>
    <t xml:space="preserve">Five</t>
  </si>
  <si>
    <t xml:space="preserve">Prev Week</t>
  </si>
  <si>
    <t xml:space="preserve">Storage</t>
  </si>
  <si>
    <t xml:space="preserve">Change</t>
  </si>
  <si>
    <t xml:space="preserve">of Full</t>
  </si>
  <si>
    <t xml:space="preserve">Same</t>
  </si>
  <si>
    <t xml:space="preserve">Year</t>
  </si>
  <si>
    <t xml:space="preserve">Change From</t>
  </si>
  <si>
    <t xml:space="preserve">U.S. Region</t>
  </si>
  <si>
    <t xml:space="preserve">(Bcf)</t>
  </si>
  <si>
    <t xml:space="preserve">from last week</t>
  </si>
  <si>
    <t xml:space="preserve">Capacity</t>
  </si>
  <si>
    <t xml:space="preserve">Week</t>
  </si>
  <si>
    <t xml:space="preserve">Average</t>
  </si>
  <si>
    <t xml:space="preserve">last year</t>
  </si>
  <si>
    <t xml:space="preserve">3 year avg.</t>
  </si>
  <si>
    <t xml:space="preserve">5 year avg.</t>
  </si>
  <si>
    <t xml:space="preserve">Production Area</t>
  </si>
  <si>
    <t xml:space="preserve">     (TX, LA, OK, KS, MS)</t>
  </si>
  <si>
    <t xml:space="preserve">Market Area - East</t>
  </si>
  <si>
    <t xml:space="preserve">Market Area - West</t>
  </si>
  <si>
    <t xml:space="preserve">TOTAL U.S.</t>
  </si>
  <si>
    <t xml:space="preserve">MONTH TO DATE</t>
  </si>
  <si>
    <t xml:space="preserve">Enron Gas Services</t>
  </si>
  <si>
    <t xml:space="preserve">ECTR is refilling Bammel as third parties</t>
  </si>
  <si>
    <t xml:space="preserve">   (as of 1/20/95)</t>
  </si>
  <si>
    <t xml:space="preserve">are withdrawing, this keeping our</t>
  </si>
  <si>
    <t xml:space="preserve">total position flat for the week.</t>
  </si>
  <si>
    <t xml:space="preserve">AGA FULL CAPACITY</t>
  </si>
  <si>
    <t xml:space="preserve">Maximum Gas In Stg Level (Bcf)</t>
  </si>
  <si>
    <t xml:space="preserve">Minimum Gas In Stg Level (Bcf)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</si>
</sst>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mmmm\ d&quot;, &quot;yyyy"/>
    <numFmt numFmtId="166" formatCode="[$-409]#,##0_);[RED]\(#,##0\)"/>
    <numFmt numFmtId="167" formatCode="0%"/>
    <numFmt numFmtId="168" formatCode="0.0%"/>
    <numFmt numFmtId="169" formatCode="0"/>
    <numFmt numFmtId="170" formatCode="[$-409]mmm\-yy"/>
    <numFmt numFmtId="171" formatCode="[$-409]d\-mmm"/>
    <numFmt numFmtId="172" formatCode="0.0"/>
    <numFmt numFmtId="173" formatCode="#,##0"/>
  </numFmts>
  <fonts count="10">
    <font>
      <sz val="12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0"/>
    </font>
    <font>
      <b val="true"/>
      <sz val="10"/>
      <name val="Arial"/>
      <family val="0"/>
    </font>
    <font>
      <sz val="9"/>
      <name val="Arial"/>
      <family val="2"/>
    </font>
    <font>
      <b val="true"/>
      <i val="true"/>
      <sz val="12"/>
      <name val="Arial"/>
      <family val="0"/>
    </font>
    <font>
      <b val="true"/>
      <sz val="12"/>
      <name val="Arial"/>
      <family val="2"/>
    </font>
    <font>
      <b val="true"/>
      <sz val="12"/>
      <name val="Arial"/>
      <family val="0"/>
    </font>
  </fonts>
  <fills count="2">
    <fill>
      <patternFill patternType="none"/>
    </fill>
    <fill>
      <patternFill patternType="gray125"/>
    </fill>
  </fills>
  <borders count="17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/>
      <right/>
      <top/>
      <bottom style="double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7" fontId="0" fillId="0" borderId="0" applyFont="true" applyBorder="false" applyAlignment="false" applyProtection="false"/>
  </cellStyleXfs>
  <cellXfs count="4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3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4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9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7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9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8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8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8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8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8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8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STOR9767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AGAwd98-99REV%23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394</v>
          </cell>
        </row>
        <row r="17">
          <cell r="D17">
            <v>594</v>
          </cell>
        </row>
        <row r="21">
          <cell r="D21">
            <v>280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AGA Storage"/>
    </sheetNames>
    <sheetDataSet>
      <sheetData sheetId="0">
        <row r="55">
          <cell r="H55">
            <v>261</v>
          </cell>
        </row>
        <row r="55">
          <cell r="J55">
            <v>248</v>
          </cell>
        </row>
        <row r="55">
          <cell r="L55">
            <v>368</v>
          </cell>
        </row>
        <row r="55">
          <cell r="N55">
            <v>609</v>
          </cell>
        </row>
        <row r="55">
          <cell r="P55">
            <v>394</v>
          </cell>
        </row>
        <row r="55">
          <cell r="AD55">
            <v>404</v>
          </cell>
        </row>
        <row r="55">
          <cell r="AF55">
            <v>629</v>
          </cell>
        </row>
        <row r="55">
          <cell r="AH55">
            <v>778</v>
          </cell>
        </row>
        <row r="55">
          <cell r="AJ55">
            <v>891</v>
          </cell>
        </row>
        <row r="55">
          <cell r="AL55">
            <v>594</v>
          </cell>
        </row>
        <row r="55">
          <cell r="AZ55">
            <v>255</v>
          </cell>
        </row>
        <row r="55">
          <cell r="BB55">
            <v>187</v>
          </cell>
        </row>
        <row r="55">
          <cell r="BD55">
            <v>202</v>
          </cell>
        </row>
        <row r="55">
          <cell r="BF55">
            <v>290</v>
          </cell>
        </row>
        <row r="55">
          <cell r="BH55">
            <v>280</v>
          </cell>
        </row>
      </sheetData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3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90234375" defaultRowHeight="15" customHeight="true" zeroHeight="false" outlineLevelRow="0" outlineLevelCol="0"/>
  <cols>
    <col collapsed="false" customWidth="true" hidden="false" outlineLevel="0" max="1" min="1" style="0" width="30.21"/>
    <col collapsed="false" customWidth="true" hidden="false" outlineLevel="0" max="2" min="2" style="0" width="1.77"/>
    <col collapsed="false" customWidth="true" hidden="false" outlineLevel="0" max="3" min="3" style="0" width="9.99"/>
    <col collapsed="false" customWidth="true" hidden="false" outlineLevel="0" max="4" min="4" style="0" width="7.77"/>
    <col collapsed="false" customWidth="true" hidden="false" outlineLevel="0" max="5" min="5" style="0" width="14.11"/>
    <col collapsed="false" customWidth="true" hidden="false" outlineLevel="0" max="6" min="6" style="0" width="13.44"/>
    <col collapsed="false" customWidth="true" hidden="false" outlineLevel="0" max="7" min="7" style="0" width="9.1"/>
    <col collapsed="false" customWidth="true" hidden="false" outlineLevel="0" max="8" min="8" style="0" width="1.55"/>
    <col collapsed="false" customWidth="true" hidden="true" outlineLevel="0" max="10" min="9" style="0" width="8.32"/>
    <col collapsed="false" customWidth="true" hidden="true" outlineLevel="0" max="11" min="11" style="0" width="0.65"/>
    <col collapsed="false" customWidth="false" hidden="true" outlineLevel="0" max="12" min="12" style="0" width="8.88"/>
    <col collapsed="false" customWidth="true" hidden="true" outlineLevel="0" max="13" min="13" style="0" width="7.66"/>
    <col collapsed="false" customWidth="true" hidden="true" outlineLevel="0" max="14" min="14" style="0" width="12.66"/>
    <col collapsed="false" customWidth="true" hidden="false" outlineLevel="0" max="17" min="15" style="0" width="13.21"/>
    <col collapsed="false" customWidth="true" hidden="false" outlineLevel="0" max="20" min="20" style="0" width="12.21"/>
  </cols>
  <sheetData>
    <row r="1" customFormat="false" ht="18" hidden="false" customHeight="false" outlineLevel="0" collapsed="false">
      <c r="A1" s="1" t="s">
        <v>0</v>
      </c>
      <c r="O1" s="2" t="s">
        <v>1</v>
      </c>
    </row>
    <row r="2" customFormat="false" ht="7.5" hidden="false" customHeight="true" outlineLevel="0" collapsed="false"/>
    <row r="3" customFormat="false" ht="18" hidden="false" customHeight="false" outlineLevel="0" collapsed="false">
      <c r="A3" s="1" t="s">
        <v>2</v>
      </c>
      <c r="M3" s="3"/>
      <c r="N3" s="3"/>
      <c r="P3" s="3" t="s">
        <v>3</v>
      </c>
    </row>
    <row r="4" customFormat="false" ht="3.75" hidden="false" customHeight="true" outlineLevel="0" collapsed="false"/>
    <row r="6" customFormat="false" ht="15" hidden="false" customHeight="false" outlineLevel="0" collapsed="false">
      <c r="A6" s="0" t="s">
        <v>4</v>
      </c>
    </row>
    <row r="7" customFormat="false" ht="15" hidden="false" customHeight="false" outlineLevel="0" collapsed="false">
      <c r="A7" s="0" t="s">
        <v>5</v>
      </c>
      <c r="D7" s="4" t="n">
        <v>36938</v>
      </c>
      <c r="E7" s="4"/>
    </row>
    <row r="8" customFormat="false" ht="15.75" hidden="false" customHeight="false" outlineLevel="0" collapsed="false"/>
    <row r="9" customFormat="false" ht="15.75" hidden="false" customHeight="false" outlineLevel="0" collapsed="false">
      <c r="C9" s="5" t="s">
        <v>6</v>
      </c>
      <c r="D9" s="6" t="s">
        <v>7</v>
      </c>
      <c r="E9" s="6" t="s">
        <v>8</v>
      </c>
      <c r="F9" s="6" t="s">
        <v>9</v>
      </c>
      <c r="G9" s="6" t="s">
        <v>9</v>
      </c>
      <c r="H9" s="6"/>
      <c r="I9" s="7"/>
      <c r="J9" s="8"/>
      <c r="L9" s="6" t="s">
        <v>10</v>
      </c>
      <c r="M9" s="6" t="s">
        <v>11</v>
      </c>
      <c r="N9" s="6" t="s">
        <v>12</v>
      </c>
      <c r="O9" s="6" t="s">
        <v>8</v>
      </c>
      <c r="P9" s="6" t="s">
        <v>8</v>
      </c>
      <c r="Q9" s="6" t="s">
        <v>8</v>
      </c>
    </row>
    <row r="10" customFormat="false" ht="15.75" hidden="false" customHeight="false" outlineLevel="0" collapsed="false">
      <c r="A10" s="6"/>
      <c r="C10" s="5" t="s">
        <v>13</v>
      </c>
      <c r="D10" s="6" t="s">
        <v>14</v>
      </c>
      <c r="E10" s="6" t="s">
        <v>15</v>
      </c>
      <c r="F10" s="6" t="s">
        <v>15</v>
      </c>
      <c r="G10" s="6" t="s">
        <v>16</v>
      </c>
      <c r="H10" s="6"/>
      <c r="I10" s="9"/>
      <c r="J10" s="10"/>
      <c r="L10" s="6" t="s">
        <v>17</v>
      </c>
      <c r="M10" s="6" t="s">
        <v>18</v>
      </c>
      <c r="N10" s="6" t="s">
        <v>18</v>
      </c>
      <c r="O10" s="6" t="s">
        <v>19</v>
      </c>
      <c r="P10" s="6" t="s">
        <v>19</v>
      </c>
      <c r="Q10" s="6" t="s">
        <v>19</v>
      </c>
    </row>
    <row r="11" customFormat="false" ht="15.75" hidden="false" customHeight="false" outlineLevel="0" collapsed="false">
      <c r="A11" s="6" t="s">
        <v>20</v>
      </c>
      <c r="C11" s="6" t="s">
        <v>21</v>
      </c>
      <c r="D11" s="6" t="s">
        <v>21</v>
      </c>
      <c r="E11" s="6" t="s">
        <v>22</v>
      </c>
      <c r="F11" s="6" t="s">
        <v>22</v>
      </c>
      <c r="G11" s="6" t="s">
        <v>23</v>
      </c>
      <c r="H11" s="6"/>
      <c r="I11" s="9"/>
      <c r="J11" s="10"/>
      <c r="L11" s="6" t="s">
        <v>24</v>
      </c>
      <c r="M11" s="6" t="s">
        <v>25</v>
      </c>
      <c r="N11" s="6" t="s">
        <v>25</v>
      </c>
      <c r="O11" s="6" t="s">
        <v>26</v>
      </c>
      <c r="P11" s="6" t="s">
        <v>27</v>
      </c>
      <c r="Q11" s="6" t="s">
        <v>28</v>
      </c>
    </row>
    <row r="12" customFormat="false" ht="15" hidden="false" customHeight="false" outlineLevel="0" collapsed="false">
      <c r="E12" s="11"/>
      <c r="I12" s="12"/>
      <c r="J12" s="13"/>
    </row>
    <row r="13" customFormat="false" ht="15" hidden="false" customHeight="false" outlineLevel="0" collapsed="false">
      <c r="A13" s="0" t="s">
        <v>29</v>
      </c>
      <c r="C13" s="11" t="n">
        <v>267</v>
      </c>
      <c r="D13" s="11" t="n">
        <v>257</v>
      </c>
      <c r="E13" s="11" t="n">
        <f aca="false">+D13-C13</f>
        <v>-10</v>
      </c>
      <c r="F13" s="14" t="n">
        <f aca="false">E13/C13</f>
        <v>-0.0374531835205993</v>
      </c>
      <c r="G13" s="14" t="n">
        <f aca="false">D13/953</f>
        <v>0.269674711437566</v>
      </c>
      <c r="H13" s="14"/>
      <c r="I13" s="15"/>
      <c r="J13" s="16"/>
      <c r="L13" s="11" t="n">
        <f aca="false">[1]STOR951!$D$13</f>
        <v>394</v>
      </c>
      <c r="M13" s="11" t="n">
        <f aca="false">AVERAGE('[2]AGA Storage'!$L$55,'[2]AGA Storage'!$N$55,'[2]AGA Storage'!$P$55)</f>
        <v>457</v>
      </c>
      <c r="N13" s="11" t="n">
        <f aca="false">AVERAGE('[2]AGA Storage'!$H$55,'[2]AGA Storage'!$J$55,'[2]AGA Storage'!$L$55,'[2]AGA Storage'!$N$55,'[2]AGA Storage'!$P$55)</f>
        <v>376</v>
      </c>
      <c r="O13" s="11" t="n">
        <f aca="false">D13-L13</f>
        <v>-137</v>
      </c>
      <c r="P13" s="11" t="n">
        <f aca="false">D13-M13</f>
        <v>-200</v>
      </c>
      <c r="Q13" s="11" t="n">
        <f aca="false">D13-N13</f>
        <v>-119</v>
      </c>
    </row>
    <row r="14" customFormat="false" ht="15" hidden="false" customHeight="false" outlineLevel="0" collapsed="false">
      <c r="A14" s="0" t="s">
        <v>30</v>
      </c>
      <c r="C14" s="11"/>
      <c r="D14" s="11"/>
      <c r="E14" s="11"/>
      <c r="F14" s="14"/>
      <c r="G14" s="14"/>
      <c r="H14" s="14"/>
      <c r="I14" s="15"/>
      <c r="J14" s="16"/>
    </row>
    <row r="15" customFormat="false" ht="15" hidden="false" customHeight="false" outlineLevel="0" collapsed="false">
      <c r="C15" s="11"/>
      <c r="D15" s="11"/>
      <c r="E15" s="11"/>
      <c r="F15" s="14"/>
      <c r="G15" s="14"/>
      <c r="H15" s="14"/>
      <c r="I15" s="15"/>
      <c r="J15" s="16"/>
    </row>
    <row r="16" customFormat="false" ht="15" hidden="false" customHeight="false" outlineLevel="0" collapsed="false">
      <c r="C16" s="11"/>
      <c r="D16" s="11"/>
      <c r="E16" s="11"/>
      <c r="F16" s="14"/>
      <c r="G16" s="14"/>
      <c r="H16" s="14"/>
      <c r="I16" s="15"/>
      <c r="J16" s="16"/>
    </row>
    <row r="17" customFormat="false" ht="15" hidden="false" customHeight="false" outlineLevel="0" collapsed="false">
      <c r="A17" s="0" t="s">
        <v>31</v>
      </c>
      <c r="C17" s="11" t="n">
        <v>592</v>
      </c>
      <c r="D17" s="11" t="n">
        <v>537</v>
      </c>
      <c r="E17" s="11" t="n">
        <f aca="false">+D17-C17</f>
        <v>-55</v>
      </c>
      <c r="F17" s="14" t="n">
        <f aca="false">E17/C17</f>
        <v>-0.0929054054054054</v>
      </c>
      <c r="G17" s="14" t="n">
        <f aca="false">D17/1835</f>
        <v>0.292643051771117</v>
      </c>
      <c r="H17" s="14"/>
      <c r="I17" s="15"/>
      <c r="J17" s="16"/>
      <c r="L17" s="11" t="n">
        <f aca="false">[1]STOR951!$D$17</f>
        <v>594</v>
      </c>
      <c r="M17" s="11" t="n">
        <f aca="false">AVERAGE('[2]AGA Storage'!$AH$55,'[2]AGA Storage'!$AJ$55,'[2]AGA Storage'!$AL$55)</f>
        <v>754.333333333333</v>
      </c>
      <c r="N17" s="11" t="n">
        <f aca="false">AVERAGE('[2]AGA Storage'!$AD$55,'[2]AGA Storage'!$AF$55,'[2]AGA Storage'!$AH$55,'[2]AGA Storage'!$AJ$55,'[2]AGA Storage'!$AL$55)</f>
        <v>659.2</v>
      </c>
      <c r="O17" s="11" t="n">
        <f aca="false">D17-L17</f>
        <v>-57</v>
      </c>
      <c r="P17" s="11" t="n">
        <f aca="false">D17-M17</f>
        <v>-217.333333333333</v>
      </c>
      <c r="Q17" s="11" t="n">
        <f aca="false">D17-N17</f>
        <v>-122.2</v>
      </c>
    </row>
    <row r="18" customFormat="false" ht="15" hidden="false" customHeight="false" outlineLevel="0" collapsed="false">
      <c r="C18" s="11"/>
      <c r="D18" s="11"/>
      <c r="E18" s="11"/>
      <c r="F18" s="14"/>
      <c r="G18" s="14"/>
      <c r="H18" s="14"/>
      <c r="I18" s="15"/>
      <c r="J18" s="16"/>
    </row>
    <row r="19" customFormat="false" ht="15" hidden="false" customHeight="false" outlineLevel="0" collapsed="false">
      <c r="C19" s="11"/>
      <c r="D19" s="11"/>
      <c r="E19" s="11"/>
      <c r="F19" s="14"/>
      <c r="G19" s="14"/>
      <c r="H19" s="14"/>
      <c r="I19" s="15"/>
      <c r="J19" s="16"/>
    </row>
    <row r="20" customFormat="false" ht="15" hidden="false" customHeight="false" outlineLevel="0" collapsed="false">
      <c r="C20" s="11"/>
      <c r="D20" s="11"/>
      <c r="E20" s="11"/>
      <c r="F20" s="14"/>
      <c r="G20" s="14"/>
      <c r="H20" s="14"/>
      <c r="I20" s="15"/>
      <c r="J20" s="16"/>
    </row>
    <row r="21" customFormat="false" ht="15" hidden="false" customHeight="false" outlineLevel="0" collapsed="false">
      <c r="A21" s="0" t="s">
        <v>32</v>
      </c>
      <c r="C21" s="11" t="n">
        <v>182</v>
      </c>
      <c r="D21" s="11" t="n">
        <v>166</v>
      </c>
      <c r="E21" s="11" t="n">
        <f aca="false">+D21-C21</f>
        <v>-16</v>
      </c>
      <c r="F21" s="14" t="n">
        <f aca="false">E21/C21</f>
        <v>-0.0879120879120879</v>
      </c>
      <c r="G21" s="14" t="n">
        <f aca="false">D21/506</f>
        <v>0.328063241106719</v>
      </c>
      <c r="H21" s="14"/>
      <c r="I21" s="15"/>
      <c r="J21" s="16"/>
      <c r="L21" s="11" t="n">
        <f aca="false">[1]STOR951!$D$21</f>
        <v>280</v>
      </c>
      <c r="M21" s="11" t="n">
        <f aca="false">AVERAGE('[2]AGA Storage'!$BD$55,'[2]AGA Storage'!$BF$55,'[2]AGA Storage'!$BH$55)</f>
        <v>257.333333333333</v>
      </c>
      <c r="N21" s="11" t="n">
        <f aca="false">AVERAGE('[2]AGA Storage'!$AZ$55,'[2]AGA Storage'!$BB$55,'[2]AGA Storage'!$BD$55,'[2]AGA Storage'!$BF$55,'[2]AGA Storage'!$H$55)</f>
        <v>239</v>
      </c>
      <c r="O21" s="11" t="n">
        <f aca="false">D21-L21</f>
        <v>-114</v>
      </c>
      <c r="P21" s="11" t="n">
        <f aca="false">D21-M21</f>
        <v>-91.3333333333333</v>
      </c>
      <c r="Q21" s="11" t="n">
        <f aca="false">D21-N21</f>
        <v>-73</v>
      </c>
    </row>
    <row r="22" customFormat="false" ht="15" hidden="false" customHeight="false" outlineLevel="0" collapsed="false">
      <c r="C22" s="11"/>
      <c r="D22" s="11"/>
      <c r="E22" s="11"/>
      <c r="F22" s="14"/>
      <c r="G22" s="14"/>
      <c r="H22" s="14"/>
      <c r="I22" s="15"/>
      <c r="J22" s="16"/>
    </row>
    <row r="23" customFormat="false" ht="15" hidden="false" customHeight="false" outlineLevel="0" collapsed="false">
      <c r="C23" s="11"/>
      <c r="D23" s="11"/>
      <c r="E23" s="11"/>
      <c r="F23" s="14"/>
      <c r="G23" s="14"/>
      <c r="H23" s="14"/>
      <c r="I23" s="15"/>
      <c r="J23" s="16"/>
    </row>
    <row r="24" customFormat="false" ht="15" hidden="false" customHeight="false" outlineLevel="0" collapsed="false">
      <c r="C24" s="11"/>
      <c r="D24" s="11"/>
      <c r="E24" s="11"/>
      <c r="F24" s="14"/>
      <c r="G24" s="14"/>
      <c r="H24" s="14"/>
      <c r="I24" s="15"/>
      <c r="J24" s="16"/>
    </row>
    <row r="25" customFormat="false" ht="16.5" hidden="false" customHeight="false" outlineLevel="0" collapsed="false">
      <c r="A25" s="17" t="s">
        <v>33</v>
      </c>
      <c r="B25" s="17"/>
      <c r="C25" s="18" t="n">
        <f aca="false">SUM(C12:C24)</f>
        <v>1041</v>
      </c>
      <c r="D25" s="18" t="n">
        <f aca="false">SUM(D12:D24)</f>
        <v>960</v>
      </c>
      <c r="E25" s="18" t="n">
        <f aca="false">SUM(E12:E24)</f>
        <v>-81</v>
      </c>
      <c r="F25" s="14" t="n">
        <f aca="false">E25/C25</f>
        <v>-0.0778097982708934</v>
      </c>
      <c r="G25" s="19" t="n">
        <f aca="false">D25/3294</f>
        <v>0.29143897996357</v>
      </c>
      <c r="H25" s="20"/>
      <c r="I25" s="21"/>
      <c r="J25" s="22"/>
      <c r="K25" s="11"/>
      <c r="L25" s="18" t="n">
        <f aca="false">SUM(L12:L24)</f>
        <v>1268</v>
      </c>
      <c r="M25" s="18" t="n">
        <f aca="false">SUM(M12:M24)</f>
        <v>1468.66666666667</v>
      </c>
      <c r="N25" s="18" t="n">
        <f aca="false">SUM(N12:N24)</f>
        <v>1274.2</v>
      </c>
      <c r="O25" s="18" t="n">
        <f aca="false">SUM(O12:O24)</f>
        <v>-308</v>
      </c>
      <c r="P25" s="18" t="n">
        <f aca="false">SUM(P12:P24)</f>
        <v>-508.666666666667</v>
      </c>
      <c r="Q25" s="18" t="n">
        <f aca="false">SUM(Q12:Q24)</f>
        <v>-314.2</v>
      </c>
      <c r="R25" s="11"/>
      <c r="S25" s="11"/>
      <c r="T25" s="11"/>
    </row>
    <row r="26" customFormat="false" ht="15.75" hidden="false" customHeight="false" outlineLevel="0" collapsed="false"/>
    <row r="27" customFormat="false" ht="16.5" hidden="true" customHeight="true" outlineLevel="0" collapsed="false">
      <c r="D27" s="23"/>
      <c r="E27" s="23"/>
      <c r="F27" s="23"/>
      <c r="G27" s="23"/>
      <c r="H27" s="23"/>
      <c r="I27" s="23"/>
      <c r="J27" s="23"/>
    </row>
    <row r="28" customFormat="false" ht="16.5" hidden="true" customHeight="false" outlineLevel="0" collapsed="false">
      <c r="A28" s="24" t="s">
        <v>34</v>
      </c>
      <c r="D28" s="25"/>
      <c r="E28" s="25"/>
      <c r="F28" s="25"/>
      <c r="G28" s="25"/>
      <c r="H28" s="26"/>
      <c r="I28" s="26"/>
      <c r="J28" s="26"/>
    </row>
    <row r="29" customFormat="false" ht="10.5" hidden="false" customHeight="true" outlineLevel="0" collapsed="false">
      <c r="A29" s="27"/>
    </row>
    <row r="30" customFormat="false" ht="15" hidden="true" customHeight="false" outlineLevel="0" collapsed="false">
      <c r="A30" s="0" t="s">
        <v>35</v>
      </c>
      <c r="D30" s="28" t="n">
        <v>36.2</v>
      </c>
      <c r="E30" s="0" t="n">
        <v>0</v>
      </c>
      <c r="F30" s="14" t="n">
        <v>0</v>
      </c>
      <c r="G30" s="14" t="n">
        <v>0.924</v>
      </c>
      <c r="H30" s="14"/>
      <c r="I30" s="14"/>
      <c r="J30" s="14"/>
      <c r="L30" s="0" t="s">
        <v>36</v>
      </c>
    </row>
    <row r="31" customFormat="false" ht="15" hidden="true" customHeight="false" outlineLevel="0" collapsed="false">
      <c r="A31" s="0" t="s">
        <v>37</v>
      </c>
      <c r="O31" s="0" t="s">
        <v>38</v>
      </c>
    </row>
    <row r="32" customFormat="false" ht="15" hidden="true" customHeight="false" outlineLevel="0" collapsed="false">
      <c r="O32" s="0" t="s">
        <v>39</v>
      </c>
    </row>
    <row r="33" customFormat="false" ht="15.75" hidden="false" customHeight="false" outlineLevel="0" collapsed="false">
      <c r="A33" s="29" t="s">
        <v>40</v>
      </c>
      <c r="B33" s="30"/>
      <c r="C33" s="30"/>
      <c r="D33" s="31" t="n">
        <v>3294</v>
      </c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2" t="n">
        <v>3294</v>
      </c>
      <c r="P33" s="32" t="n">
        <v>3294</v>
      </c>
      <c r="Q33" s="33" t="n">
        <v>3294</v>
      </c>
      <c r="R33" s="5"/>
      <c r="S33" s="5"/>
      <c r="T33" s="5"/>
    </row>
    <row r="34" customFormat="false" ht="15.75" hidden="false" customHeight="false" outlineLevel="0" collapsed="false">
      <c r="A34" s="34" t="s">
        <v>41</v>
      </c>
      <c r="B34" s="35"/>
      <c r="C34" s="35"/>
      <c r="D34" s="36" t="n">
        <v>3127</v>
      </c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7" t="n">
        <v>3127</v>
      </c>
      <c r="P34" s="37" t="n">
        <v>2832</v>
      </c>
      <c r="Q34" s="38" t="n">
        <v>2915</v>
      </c>
      <c r="R34" s="5"/>
      <c r="S34" s="5"/>
      <c r="T34" s="5"/>
    </row>
    <row r="35" customFormat="false" ht="15.75" hidden="false" customHeight="false" outlineLevel="0" collapsed="false">
      <c r="A35" s="39" t="s">
        <v>42</v>
      </c>
      <c r="B35" s="40"/>
      <c r="C35" s="40"/>
      <c r="D35" s="41" t="n">
        <v>1335</v>
      </c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2" t="n">
        <v>1006</v>
      </c>
      <c r="P35" s="42" t="n">
        <v>794</v>
      </c>
      <c r="Q35" s="43" t="n">
        <v>871</v>
      </c>
    </row>
  </sheetData>
  <mergeCells count="1">
    <mergeCell ref="D7:E7"/>
  </mergeCells>
  <printOptions headings="false" gridLines="false" gridLinesSet="true" horizontalCentered="true" verticalCentered="true"/>
  <pageMargins left="0" right="0" top="0" bottom="0" header="0.511811023622047" footer="0.511811023622047"/>
  <pageSetup paperSize="1" scale="86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1997-01-20T17:09:22Z</dcterms:created>
  <dc:creator/>
  <dc:description/>
  <dc:language>en-US</dc:language>
  <cp:lastModifiedBy>ECT</cp:lastModifiedBy>
  <cp:lastPrinted>2001-02-14T16:27:58Z</cp:lastPrinted>
  <cp:revision>0</cp:revision>
  <dc:subject/>
  <dc:title/>
</cp:coreProperties>
</file>